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8" activeTab="0"/>
  </bookViews>
  <sheets>
    <sheet name="Zestawienie kosztorysów" sheetId="1" r:id="rId1"/>
    <sheet name="Zad.1 - Koszty Ogólne+" sheetId="2" r:id="rId2"/>
    <sheet name="Zad.1 - Roboty przygotowawcze-1" sheetId="3" r:id="rId3"/>
    <sheet name="Zad.1 - Roboty przygotowawcze-2" sheetId="4" r:id="rId4"/>
    <sheet name="Zad.1 - Roboty mont.-tłocznia" sheetId="5" r:id="rId5"/>
    <sheet name="Zad.1 - Roboty mont.-ks" sheetId="6" r:id="rId6"/>
    <sheet name="Zad.1 - Roboty drogowe-1" sheetId="7" r:id="rId7"/>
    <sheet name="Zad.1 - Roboty drogowe-2" sheetId="8" r:id="rId8"/>
    <sheet name="Zad.2 - Koszty Ogólne+" sheetId="9" r:id="rId9"/>
    <sheet name="Zad.2 - Roboty przygotowawcze-1" sheetId="10" r:id="rId10"/>
    <sheet name="Zad.2 - Roboty przygotowawcze-2" sheetId="11" r:id="rId11"/>
    <sheet name="Zad.2 - Roboty mont.-kd" sheetId="12" r:id="rId12"/>
    <sheet name="Zad.2 - Roboty drogowe-1" sheetId="13" r:id="rId13"/>
    <sheet name="Zad.2 - Roboty drogowe-2" sheetId="14" r:id="rId14"/>
  </sheets>
  <definedNames>
    <definedName name="Excel_BuiltIn_Print_Area" localSheetId="2">'Zad.1 - Roboty przygotowawcze-1'!$A$1:$H$22</definedName>
    <definedName name="Excel_BuiltIn_Print_Area" localSheetId="9">'Zad.2 - Roboty przygotowawcze-1'!$A$1:$H$8</definedName>
    <definedName name="_xlnm.Print_Area" localSheetId="2">'Zad.1 - Roboty przygotowawcze-1'!$A$1:$H$22</definedName>
    <definedName name="_xlnm.Print_Area" localSheetId="9">'Zad.2 - Roboty przygotowawcze-1'!$A$1:$H$8</definedName>
    <definedName name="_xlnm.Print_Area" localSheetId="10">'Zad.2 - Roboty przygotowawcze-2'!$A$1:$H$17</definedName>
    <definedName name="_xlnm.Print_Area" localSheetId="0">'Zestawienie kosztorysów'!$A$1:$G$26</definedName>
  </definedNames>
  <calcPr fullCalcOnLoad="1" fullPrecision="0"/>
</workbook>
</file>

<file path=xl/sharedStrings.xml><?xml version="1.0" encoding="utf-8"?>
<sst xmlns="http://schemas.openxmlformats.org/spreadsheetml/2006/main" count="640" uniqueCount="151">
  <si>
    <t>KOSZTY OGÓLNE</t>
  </si>
  <si>
    <t>Lp.</t>
  </si>
  <si>
    <t>CPV / kod pozycji</t>
  </si>
  <si>
    <t>Nr Preambuły</t>
  </si>
  <si>
    <t>Opis</t>
  </si>
  <si>
    <t>Jedn.obm.</t>
  </si>
  <si>
    <t>Ilość</t>
  </si>
  <si>
    <t>Cena jedn.</t>
  </si>
  <si>
    <t>Wartość</t>
  </si>
  <si>
    <t>SIEĆ GRAWITACYJA KANALIZACYJNA +TŁOCZNA</t>
  </si>
  <si>
    <t>45230000-9</t>
  </si>
  <si>
    <t>ST-01</t>
  </si>
  <si>
    <t>Koszt zajęcia nieruchomości związanych i niezwiązanych z pasem drogowym</t>
  </si>
  <si>
    <t>kpl</t>
  </si>
  <si>
    <t>WARTOŚĆ NETTO KOSZTÓW OGÓLNYCH</t>
  </si>
  <si>
    <t>Nawierzchnia asfaltowa drogi – ul. Maczkowska (KR-3)</t>
  </si>
  <si>
    <t>Frezowanie warstwy ścieralnej gr. 4 cm wraz z odwozem na wysypisko i opłatą za składowanie</t>
  </si>
  <si>
    <t>m2</t>
  </si>
  <si>
    <t xml:space="preserve">Frezowanie  warstwy wiążącej  gr.  6 cm z betonu asfaltowego wraz z odwozem na wysypisko i opłatą za składowanie                   </t>
  </si>
  <si>
    <r>
      <rPr>
        <sz val="8"/>
        <color indexed="8"/>
        <rFont val="Czcionka tekstu podstawowego"/>
        <family val="2"/>
      </rPr>
      <t xml:space="preserve">Rozebranie podbudowy zasadniczej z betonu asfaltowego gr. 8 cm </t>
    </r>
    <r>
      <rPr>
        <sz val="8"/>
        <color indexed="8"/>
        <rFont val="Czcionka tekstu podstawowego"/>
        <family val="0"/>
      </rPr>
      <t xml:space="preserve">wraz z odwozem na wysypisko i opłatą za składowanie                         </t>
    </r>
  </si>
  <si>
    <t xml:space="preserve">Rozebranie podbudowy pomocniczej z kruszywa łamanego gr. 22 cm wraz z odwozem na wysypisko i opłatą za składowanie                         </t>
  </si>
  <si>
    <t>Nawierzchnia asfaltowa drogi – ul. Feliks (KR-2)</t>
  </si>
  <si>
    <r>
      <rPr>
        <sz val="8"/>
        <rFont val="Czcionka tekstu podstawowego"/>
        <family val="2"/>
      </rPr>
      <t xml:space="preserve">Rozebranie podbudowy zasadniczej z betonu asfaltowego gr. 8 cm </t>
    </r>
    <r>
      <rPr>
        <sz val="8"/>
        <color indexed="8"/>
        <rFont val="Czcionka tekstu podstawowego"/>
        <family val="0"/>
      </rPr>
      <t xml:space="preserve">wraz z odwozem na wysypisko i opłatą za składowanie                         </t>
    </r>
  </si>
  <si>
    <t xml:space="preserve">Rozebranie podbudowy pomocniczej z kruszywa łamanego gr. 20 cm wraz z odwozem na wysypisko i opłatą za składowanie                         </t>
  </si>
  <si>
    <t>Nawierzchnia z elementów rozbieralnych – kostka brukowa – chodnik</t>
  </si>
  <si>
    <r>
      <rPr>
        <sz val="8"/>
        <color indexed="8"/>
        <rFont val="Czcionka tekstu podstawowego"/>
        <family val="2"/>
      </rPr>
      <t>Rozebranie nawierzchnie z kostki brukowej betonowej gr. 8 cm na podsypce cementowo-piaskowej</t>
    </r>
    <r>
      <rPr>
        <sz val="8"/>
        <color indexed="8"/>
        <rFont val="Czcionka tekstu podstawowego"/>
        <family val="0"/>
      </rPr>
      <t xml:space="preserve"> wraz z odwozem na wysypisko i opłatą za składowanie  </t>
    </r>
    <r>
      <rPr>
        <sz val="8"/>
        <color indexed="8"/>
        <rFont val="Czcionka tekstu podstawowego"/>
        <family val="2"/>
      </rPr>
      <t xml:space="preserve">             </t>
    </r>
  </si>
  <si>
    <r>
      <rPr>
        <sz val="8"/>
        <color indexed="8"/>
        <rFont val="Czcionka tekstu podstawowego"/>
        <family val="2"/>
      </rPr>
      <t xml:space="preserve">Rozebranie  podbudowy  z kruszywa łamanego gr. 20 cm  - </t>
    </r>
    <r>
      <rPr>
        <sz val="8"/>
        <color indexed="8"/>
        <rFont val="Czcionka tekstu podstawowego"/>
        <family val="0"/>
      </rPr>
      <t>wraz z odwozem na wysypisko i opłatą za składowanie</t>
    </r>
    <r>
      <rPr>
        <sz val="8"/>
        <color indexed="8"/>
        <rFont val="Czcionka tekstu podstawowego"/>
        <family val="2"/>
      </rPr>
      <t xml:space="preserve">                                            </t>
    </r>
  </si>
  <si>
    <t>Teren utwardzony – podłoże gruntowe</t>
  </si>
  <si>
    <r>
      <rPr>
        <sz val="8"/>
        <color indexed="8"/>
        <rFont val="Czcionka tekstu podstawowego"/>
        <family val="2"/>
      </rPr>
      <t xml:space="preserve">Rozebranie nawierzchni z kruszywa łamanego lub tłucznia kamiennego 10cm </t>
    </r>
    <r>
      <rPr>
        <sz val="8"/>
        <color indexed="8"/>
        <rFont val="Czcionka tekstu podstawowego"/>
        <family val="0"/>
      </rPr>
      <t xml:space="preserve">wraz z odwozem na wysypisko i opłatą za składowanie </t>
    </r>
  </si>
  <si>
    <r>
      <rPr>
        <sz val="8"/>
        <color indexed="8"/>
        <rFont val="Czcionka tekstu podstawowego"/>
        <family val="2"/>
      </rPr>
      <t xml:space="preserve">Rozebranie podbudowy pomocniczej z kruszywa łamanego lub tłucznia kamiennego 20cm </t>
    </r>
    <r>
      <rPr>
        <sz val="8"/>
        <color indexed="8"/>
        <rFont val="Czcionka tekstu podstawowego"/>
        <family val="0"/>
      </rPr>
      <t xml:space="preserve">wraz z odwozem na wysypisko i opłatą za składowanie </t>
    </r>
  </si>
  <si>
    <t>Krawężniki</t>
  </si>
  <si>
    <r>
      <rPr>
        <sz val="8"/>
        <color indexed="8"/>
        <rFont val="Czcionka tekstu podstawowego"/>
        <family val="2"/>
      </rPr>
      <t xml:space="preserve">Rozebranie krawężnika betonowego na ławie betonowej z oporem </t>
    </r>
    <r>
      <rPr>
        <sz val="8"/>
        <color indexed="8"/>
        <rFont val="Czcionka tekstu podstawowego"/>
        <family val="0"/>
      </rPr>
      <t xml:space="preserve">wraz z odwozem na wysypisko i opłatą za składowanie </t>
    </r>
  </si>
  <si>
    <t>m</t>
  </si>
  <si>
    <t>Nawierzchnia asfaltowa drogi – ul. Niecała (KR-2)</t>
  </si>
  <si>
    <r>
      <rPr>
        <sz val="8"/>
        <color indexed="8"/>
        <rFont val="Czcionka tekstu podstawowego"/>
        <family val="2"/>
      </rPr>
      <t xml:space="preserve">Frezowanie podbudowy zasadniczej z betonu asfaltowego gr. 4 cm </t>
    </r>
    <r>
      <rPr>
        <sz val="8"/>
        <color indexed="8"/>
        <rFont val="Czcionka tekstu podstawowego"/>
        <family val="0"/>
      </rPr>
      <t xml:space="preserve">wraz z odwozem na wysypisko i opłatą za składowanie                         </t>
    </r>
  </si>
  <si>
    <r>
      <rPr>
        <sz val="8"/>
        <color indexed="8"/>
        <rFont val="Czcionka tekstu podstawowego"/>
        <family val="2"/>
      </rPr>
      <t xml:space="preserve">Rozebranie podbudowy zasadniczej z betonu asfaltowego gr. 4 cm </t>
    </r>
    <r>
      <rPr>
        <sz val="8"/>
        <color indexed="8"/>
        <rFont val="Czcionka tekstu podstawowego"/>
        <family val="0"/>
      </rPr>
      <t xml:space="preserve">wraz z odwozem na wysypisko i opłatą za składowanie                         </t>
    </r>
  </si>
  <si>
    <t>ST-03</t>
  </si>
  <si>
    <t>SIEĆ TŁOCZNA - ROBOTY MONTAŻOWE</t>
  </si>
  <si>
    <t xml:space="preserve">Sieć tłoczna z rur PE100  i PVC-U wykonany metodą wykopową wraz z robotami ziemnymi i towarzyszącymi    </t>
  </si>
  <si>
    <t>45231300-8 45232100-3</t>
  </si>
  <si>
    <t xml:space="preserve"> PE100 SDR17 Dz110x6,6mm</t>
  </si>
  <si>
    <t>PVC-U SDR34 SN8 lite Dz200x5,9mm</t>
  </si>
  <si>
    <t>Studnie i armatura wraz z robotami ziemnymi i towarzyszącymi</t>
  </si>
  <si>
    <t>Kompletna studnia tworzywowa DN1000</t>
  </si>
  <si>
    <t>kpl.</t>
  </si>
  <si>
    <t>45110000-8
45210000-545110000-8
45210000-5</t>
  </si>
  <si>
    <t>Kompletna studnia betonowa DN1000</t>
  </si>
  <si>
    <t>Wykonanie włączenia kanału do istniejących studni</t>
  </si>
  <si>
    <t>Kompletna studnia rozprężna betonowa DN1000</t>
  </si>
  <si>
    <t>Kompletna studnia z zaworem odpowietrzającym DN100</t>
  </si>
  <si>
    <t>Pompownia żelbetowa prefabrykowana z betonu kl. C35/45 dn: 2500 mm h~11,00m wyposażona w tłocznię wraz z robotami ziemnymi i towarzyszącymi</t>
  </si>
  <si>
    <t>45111000-8 45231000-5</t>
  </si>
  <si>
    <t>Tłocznia ścieków sanitarnych, betonowa, ø2500, H=11,0m posadowiona na płycie żelbetowej wraz z podwójną sondą poziomu</t>
  </si>
  <si>
    <t>45110000-8
45231000-5</t>
  </si>
  <si>
    <t>Zbiornik buforowy ścieków,tworzywowy, D=3,0m, L=6,0m (2 włazy D600)</t>
  </si>
  <si>
    <t>Zasuwa w obudowie ziemnej DN300</t>
  </si>
  <si>
    <t>45311000-0</t>
  </si>
  <si>
    <t>Instalacje elektryczne i AKPiA</t>
  </si>
  <si>
    <t>45110000-8
45210000-5</t>
  </si>
  <si>
    <t>Ogrodzenie – placu pompowni  h=2,00</t>
  </si>
  <si>
    <t>45111000-8 45233000-9</t>
  </si>
  <si>
    <t>Zagospodarowanie terenu ( nawierzchnia z kostki brukowej betonowej gr. 8 cm na podsypce cementowo-piaskowej, geokrata)</t>
  </si>
  <si>
    <t>WARTOŚĆ NETTO ROBÓT MONTAŻOWYCH – TŁOCZNIA</t>
  </si>
  <si>
    <t>SIEĆ GRAWITACYJNA +TŁOCZNIA - ROBOTY MONTAŻOWE</t>
  </si>
  <si>
    <t xml:space="preserve">Sieć grawitacyjna z rur PVC SN8 SDR34 i PE100 SDR11 wykonany metodą wykopową wraz z robotami ziemnymi i towarzyszącymi    </t>
  </si>
  <si>
    <t>PVC SN8 SDR34 Dz160x4,7mm lite</t>
  </si>
  <si>
    <t>PVC SN8 SDR34 Dz200x5,9mm lite</t>
  </si>
  <si>
    <t xml:space="preserve"> PE100 SDR11 Dz315x28,6mm</t>
  </si>
  <si>
    <t>Studnie tworzywowe i armatura  wraz z robotami ziemnymi i towarzyszącymi</t>
  </si>
  <si>
    <t>Kompletna studnia DN425</t>
  </si>
  <si>
    <t>szt.</t>
  </si>
  <si>
    <t>Kompletna studnia DN1000</t>
  </si>
  <si>
    <t>Odgałęzienie kanalizacji -trójnik kanalizacyjny PVC DN 200/160 mm</t>
  </si>
  <si>
    <t>WARTOŚĆ NETTO ROBÓT MONTAŻOWYCH – CZĘŚĆ GRAWITACYJNA</t>
  </si>
  <si>
    <t>Wykonanie warstwy ścieralnej gr. 4 cm AC 11 S</t>
  </si>
  <si>
    <t xml:space="preserve">Wykonanie warstwy wiążącej  gr.  6 cm AC 16 W                  </t>
  </si>
  <si>
    <r>
      <rPr>
        <sz val="8"/>
        <color indexed="8"/>
        <rFont val="Czcionka tekstu podstawowego"/>
        <family val="2"/>
      </rPr>
      <t>Wykonanie podbudowy zasadniczej AC 22 P gr. 8 cm</t>
    </r>
    <r>
      <rPr>
        <sz val="8"/>
        <color indexed="8"/>
        <rFont val="Czcionka tekstu podstawowego"/>
        <family val="0"/>
      </rPr>
      <t xml:space="preserve">                        </t>
    </r>
  </si>
  <si>
    <t xml:space="preserve">Wykonanie podbudowy pomocniczej z mieszanki niezwiązanej z kruszywem gr. 22 cm                         </t>
  </si>
  <si>
    <r>
      <rPr>
        <sz val="8"/>
        <color indexed="8"/>
        <rFont val="Czcionka tekstu podstawowego"/>
        <family val="2"/>
      </rPr>
      <t>Wykonanie podbudowy zasadniczej AC 16 P gr. 8 cm</t>
    </r>
    <r>
      <rPr>
        <sz val="8"/>
        <color indexed="8"/>
        <rFont val="Czcionka tekstu podstawowego"/>
        <family val="0"/>
      </rPr>
      <t xml:space="preserve">                    </t>
    </r>
  </si>
  <si>
    <t xml:space="preserve">Wykonanie podbudowy pomocniczej z mieszanki niezwiązanej z kruszywem gr. 20 cm                         </t>
  </si>
  <si>
    <t>Wykonanie nawierzchni z kostki brukowej betonowej gr. 8 cm na podsypce cementowo-piaskowej</t>
  </si>
  <si>
    <t>Wykonanie podbudowy z kruszywa łamanego gr. 20 cm</t>
  </si>
  <si>
    <t>Teren utwardzony – podłoże gruntowe i płyty betonowe</t>
  </si>
  <si>
    <r>
      <rPr>
        <sz val="8"/>
        <color indexed="8"/>
        <rFont val="Czcionka tekstu podstawowego"/>
        <family val="2"/>
      </rPr>
      <t xml:space="preserve">Wykonanie  nawierzchnie z płyt betonowych ażurowych </t>
    </r>
    <r>
      <rPr>
        <sz val="8"/>
        <color indexed="8"/>
        <rFont val="Czcionka tekstu podstawowego"/>
        <family val="0"/>
      </rPr>
      <t>60*40*10 cm</t>
    </r>
    <r>
      <rPr>
        <sz val="8"/>
        <color indexed="8"/>
        <rFont val="Czcionka tekstu podstawowego"/>
        <family val="2"/>
      </rPr>
      <t xml:space="preserve"> , otwory w płytach wypełnione żwirem , </t>
    </r>
  </si>
  <si>
    <t xml:space="preserve">pas pomiędzy płytami wypełniony warstwami asfaltobetonu 4 cm + 4 cm       </t>
  </si>
  <si>
    <t>Wykonanie podbudowy pomocniczej  30 cm</t>
  </si>
  <si>
    <t xml:space="preserve">Wykonanie krawężnika betonowego  o wym. 15x30 cm na ławie betonowej z oporem </t>
  </si>
  <si>
    <t>Wykonanie warstwy wiążącej  gr.  6 cm AC 16 W</t>
  </si>
  <si>
    <r>
      <rPr>
        <sz val="8"/>
        <color indexed="8"/>
        <rFont val="Czcionka tekstu podstawowego"/>
        <family val="2"/>
      </rPr>
      <t>Wykonanie podbudowy zasadniczej AC 22 P gr. 8 cm</t>
    </r>
    <r>
      <rPr>
        <sz val="8"/>
        <color indexed="8"/>
        <rFont val="Czcionka tekstu podstawowego"/>
        <family val="0"/>
      </rPr>
      <t xml:space="preserve">  </t>
    </r>
  </si>
  <si>
    <t>Wykonanie podbudowy zasadniczej AC 16 P gr. 4 cm</t>
  </si>
  <si>
    <t>Wykonanie podbudowy pomocniczej z mieszanki niezwiązanej z kruszywem gr. 20 cm</t>
  </si>
  <si>
    <t>Koszty ogólne</t>
  </si>
  <si>
    <t>RAZEM</t>
  </si>
  <si>
    <t>Roboty montażowe : tłocznia + kanalizacja sanitarna</t>
  </si>
  <si>
    <t>Wartość netto [PLN]</t>
  </si>
  <si>
    <t>SIEĆ KANALIZACYJNA DESZCZOWA</t>
  </si>
  <si>
    <t xml:space="preserve">Koszty ogólne </t>
  </si>
  <si>
    <r>
      <t xml:space="preserve">Rozebranie podbudowy zasadniczej z betonu asfaltowego gr. 4 cm </t>
    </r>
    <r>
      <rPr>
        <sz val="8"/>
        <color indexed="8"/>
        <rFont val="Czcionka tekstu podstawowego"/>
        <family val="0"/>
      </rPr>
      <t xml:space="preserve">wraz z odwozem na wysypisko i opłatą za składowanie                         </t>
    </r>
  </si>
  <si>
    <t xml:space="preserve"> </t>
  </si>
  <si>
    <r>
      <t xml:space="preserve">Rozebranie krawężnika betonowego na ławie betonowej z oporem </t>
    </r>
    <r>
      <rPr>
        <sz val="8"/>
        <color indexed="8"/>
        <rFont val="Czcionka tekstu podstawowego"/>
        <family val="0"/>
      </rPr>
      <t xml:space="preserve">wraz z odwozem na wysypisko i opłatą za składowanie </t>
    </r>
  </si>
  <si>
    <t>SIEĆ KANALIZACJI DESZCZOWEJ</t>
  </si>
  <si>
    <t>Jedn. Obm.</t>
  </si>
  <si>
    <t xml:space="preserve">Budowa kanalizacji deszczowej w obrębie ulic: Maczkowskiej    </t>
  </si>
  <si>
    <t xml:space="preserve"> PVC SN8 SDR34 Dz315x12,1mm lite</t>
  </si>
  <si>
    <r>
      <rPr>
        <sz val="8"/>
        <color indexed="8"/>
        <rFont val="Czcionka tekstu podstawowego"/>
        <family val="0"/>
      </rPr>
      <t xml:space="preserve"> </t>
    </r>
    <r>
      <rPr>
        <sz val="11"/>
        <color indexed="8"/>
        <rFont val="Calibri"/>
        <family val="2"/>
      </rPr>
      <t>PVC SN8 Dz500x14,6mm lite</t>
    </r>
  </si>
  <si>
    <t>PP SN8 DN800</t>
  </si>
  <si>
    <t>Kompletna studnia betonowa DN1500</t>
  </si>
  <si>
    <t>Kompletna studnia betonowa DN1200</t>
  </si>
  <si>
    <t>Separator substancji ropopochodnych zintegrowany z osadnikiem DN2000</t>
  </si>
  <si>
    <t>Klapa zwrotna (burzowa) DN500</t>
  </si>
  <si>
    <t>Wylot betonowy DN500 z klapą zwrotną</t>
  </si>
  <si>
    <t>Wpust uliczny DN600</t>
  </si>
  <si>
    <t>Wpust przykrawężnikowy DN600</t>
  </si>
  <si>
    <t>ul. Maczkowska – budowa chodnika</t>
  </si>
  <si>
    <t>Mechaniczne wykonanie koryta
Warstwa mrozoochronna z mieszanki związanej spoiwem hydraulicznym lub gruntu
stab spoiwem hydraulicznym C1,5/2,0 &lt;4,0MPa - gr.30cm
Podbudowa z mieszanki niezwiązanej z kruszywem stabilizowana mechanicznie C90/30 gr.15
Nawierzchnie z kostki brukowej betonowej o grubości 8 cm na podsypce cementowopiaskowej gr.3cm</t>
  </si>
  <si>
    <t>Rowki pod krawężniki i ławy krawężnikowe
Ława pod krawężniki betonowa z oporem
Krawężniki betonowe</t>
  </si>
  <si>
    <t>Obrzeża betonowe na podsypce cementowo-piaskowej z wypełnieniem spoin zaprawą cementową</t>
  </si>
  <si>
    <t>Tereny zielone - Warstwa humusu gr. 20cm, wraz z obsianiem odpowiednią mieszanką traw</t>
  </si>
  <si>
    <t>Regulacja skarp</t>
  </si>
  <si>
    <t>Roboty montażowe: kanalizacja</t>
  </si>
  <si>
    <t>ZESTAWIENIE KOSZTORYSÓW</t>
  </si>
  <si>
    <t>ZADANIE 1</t>
  </si>
  <si>
    <t>ZADANIE 2</t>
  </si>
  <si>
    <t>RAZEM ZADANIE 1 + ZADANIE 2</t>
  </si>
  <si>
    <t>Przyłącze wodociągowe PE100RC SDR17 Dz 90x5,4 mm</t>
  </si>
  <si>
    <t>Hydrant podziemny wraz z zasuwą dn: 80mm</t>
  </si>
  <si>
    <t>ST-02</t>
  </si>
  <si>
    <t>ST-00</t>
  </si>
  <si>
    <t>Wykonanie kompletnej studni wodomierzowej Dn1500mm wraz z zestawem wodomierzowym oraz robotami ziemnymi i towarzyszącymi
(wg rys. Studnia wodomierzowa Dn1500mm)</t>
  </si>
  <si>
    <t>SIEĆ KANALIZACJI DESZCZOWEJ - ROBOTY MONTAŻOWE</t>
  </si>
  <si>
    <t>ROBOTY BUDOWLANE W ZAKRESIE PRZYGOTOWANIA TERENU POD BUDOWĘ 
CPV 45100000-8</t>
  </si>
  <si>
    <t>ROBOTY BUDOWLANE W ZAKRESIE WZNOSZENIA KOMPLETNYCH 
OBIEKTÓW BUDOWLANYCH LUB ICH CZĘŚCI ORAZ ROBOTY W ZAKRESIE 
INŻYNIERII LĄDOWEJ I WODNEJ 
CPV 45200000-9</t>
  </si>
  <si>
    <t>45230000-10</t>
  </si>
  <si>
    <t>Ciek prefabrykowany 15x60x50, zaprawa cemontowo piaskowa 1:2 - 1,5cm, podsypka cementowa piaskowa 1:4 - 5cm, Podbudowa z mieszanki niezwiązanej z kruszywem stabilizowana mechanicznie C90/30 gr.15, Warstwa mrozoochronna z mieszanki związanej spoiwem hydraulicznym lub gruntu
stab spoiwem hydraulicznym C1,5/2,0 &lt;4,0MPa - gr.30cm</t>
  </si>
  <si>
    <t>kwalifikowany podpis elektroniczny</t>
  </si>
  <si>
    <t>Regulator zwężkowy DN500, mocowany do dna studni na odpływie studzienki/ zbiornika retencyjnego, pracujący na mokro wykonany z PEHD. Dno studni do montażu takiego regulatora należy przewidzieć jako płaskie.</t>
  </si>
  <si>
    <t>Roboty przygotowawcze (1+2)</t>
  </si>
  <si>
    <t>Roboty drogowe (1+2)</t>
  </si>
  <si>
    <t>SIEĆ GRAWITACYJNA + TŁOCZNIA - ROBOTY PRZYGOTOWAWCZE-1</t>
  </si>
  <si>
    <t>SIEĆ GRAWITACYJNA + TŁOCZNIA - ROBOTY PRZYGOTOWAWCZE -2</t>
  </si>
  <si>
    <t>SIEĆ GRAWITACYJNA + TŁOCZNIA - ROBOTY DROGOWE-1</t>
  </si>
  <si>
    <t>SIEĆ GRAWITACYJNA + TŁOCZNIA - ROBOTY DROGOWE-2</t>
  </si>
  <si>
    <t>SIEĆ KANALIZACYJNA DESZCZOWA - ROBOTY PRZYGOTOWAWCZE-1</t>
  </si>
  <si>
    <t>SIEĆ KANALIZACYJNA DESZCZOWA - ROBOTY PRZYGOTOWAWCZE-2</t>
  </si>
  <si>
    <t>SIEĆ KANALIZACJI DESZCZOWEJ - ROBOTY DROGOWE + CHODNIK - 1</t>
  </si>
  <si>
    <t>SIEĆ KANALIZACJI DESZCZOWEJ - ROBOTY DROGOWE  - 2</t>
  </si>
  <si>
    <t>WARTOŚĆ NETTO ROBÓT PRZYGOTOWAWCZYCH - 1</t>
  </si>
  <si>
    <t>WARTOŚĆ NETTO ROBÓT PRZYGOTOWAWCZYCH - 2</t>
  </si>
  <si>
    <t>WARTOŚĆ NETTO ROBÓT DROGOWYCH - 1</t>
  </si>
  <si>
    <t>WARTOŚĆ NETTO ROBÓT DROGOWYCH - 2</t>
  </si>
  <si>
    <t>WARTOŚĆ NETTO ROBÓT  PRZYGOTOWAWCZYCH - 2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</si>
</sst>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_-* #,##0.00&quot; zł&quot;_-;\-* #,##0.00&quot; zł&quot;_-;_-* \-??&quot; zł&quot;_-;_-@_-"/>
    <numFmt numFmtId="168" formatCode="#,##0.00&quot; zł&quot;"/>
    <numFmt numFmtId="169" formatCode="_-* #,##0.00\ _z_ł_-;\-* #,##0.00\ _z_ł_-;_-* \-??\ _z_ł_-;_-@_-"/>
    <numFmt numFmtId="170" formatCode="000"/>
  </numFmts>
  <fonts count="7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Czcionka tekstu podstawowego1"/>
      <family val="0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Czcionka tekstu podstawowego1"/>
      <family val="0"/>
    </font>
    <font>
      <b/>
      <sz val="7"/>
      <color indexed="8"/>
      <name val="Arial CE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1"/>
      <family val="0"/>
    </font>
    <font>
      <sz val="7"/>
      <color indexed="8"/>
      <name val="Arial CE"/>
      <family val="2"/>
    </font>
    <font>
      <sz val="8"/>
      <color indexed="8"/>
      <name val="Calibri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1"/>
      <family val="0"/>
    </font>
    <font>
      <sz val="7"/>
      <name val="Arial CE"/>
      <family val="2"/>
    </font>
    <font>
      <b/>
      <sz val="10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7"/>
      <color indexed="8"/>
      <name val="Arial CE1"/>
      <family val="0"/>
    </font>
    <font>
      <b/>
      <sz val="6"/>
      <color indexed="8"/>
      <name val="Arial CE1"/>
      <family val="0"/>
    </font>
    <font>
      <b/>
      <sz val="10"/>
      <color indexed="8"/>
      <name val="Czcionka tekstu podstawowego11"/>
      <family val="0"/>
    </font>
    <font>
      <sz val="7"/>
      <color indexed="8"/>
      <name val="Arial CE1"/>
      <family val="0"/>
    </font>
    <font>
      <sz val="8"/>
      <color indexed="8"/>
      <name val="Arial CE1"/>
      <family val="0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Czcionka tekstu podstawowego1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zcionka tekstu podstawowego1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Czcionka tekstu podstawowego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2" fillId="0" borderId="0">
      <alignment horizontal="center" textRotation="90"/>
      <protection/>
    </xf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7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44">
      <alignment/>
      <protection/>
    </xf>
    <xf numFmtId="0" fontId="6" fillId="0" borderId="10" xfId="44" applyFont="1" applyBorder="1" applyAlignment="1">
      <alignment horizontal="center" vertical="center"/>
      <protection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2" fontId="3" fillId="0" borderId="0" xfId="44" applyNumberFormat="1">
      <alignment/>
      <protection/>
    </xf>
    <xf numFmtId="168" fontId="3" fillId="0" borderId="0" xfId="44" applyNumberFormat="1" applyAlignment="1">
      <alignment horizontal="right"/>
      <protection/>
    </xf>
    <xf numFmtId="0" fontId="6" fillId="33" borderId="10" xfId="44" applyFont="1" applyFill="1" applyBorder="1" applyAlignment="1">
      <alignment horizontal="center" vertical="center"/>
      <protection/>
    </xf>
    <xf numFmtId="0" fontId="7" fillId="33" borderId="10" xfId="44" applyFont="1" applyFill="1" applyBorder="1" applyAlignment="1" applyProtection="1">
      <alignment horizontal="center" vertical="center" wrapText="1"/>
      <protection/>
    </xf>
    <xf numFmtId="2" fontId="6" fillId="33" borderId="10" xfId="44" applyNumberFormat="1" applyFont="1" applyFill="1" applyBorder="1" applyAlignment="1">
      <alignment horizontal="center" vertical="center"/>
      <protection/>
    </xf>
    <xf numFmtId="168" fontId="6" fillId="33" borderId="10" xfId="44" applyNumberFormat="1" applyFont="1" applyFill="1" applyBorder="1" applyAlignment="1">
      <alignment horizontal="center" vertical="center"/>
      <protection/>
    </xf>
    <xf numFmtId="0" fontId="6" fillId="34" borderId="12" xfId="44" applyFont="1" applyFill="1" applyBorder="1" applyAlignment="1">
      <alignment horizontal="center" vertical="center"/>
      <protection/>
    </xf>
    <xf numFmtId="0" fontId="7" fillId="34" borderId="12" xfId="44" applyFont="1" applyFill="1" applyBorder="1" applyAlignment="1" applyProtection="1">
      <alignment horizontal="center" vertical="center" wrapText="1"/>
      <protection/>
    </xf>
    <xf numFmtId="0" fontId="9" fillId="34" borderId="10" xfId="44" applyFont="1" applyFill="1" applyBorder="1" applyAlignment="1">
      <alignment horizontal="center" vertical="center"/>
      <protection/>
    </xf>
    <xf numFmtId="0" fontId="10" fillId="34" borderId="10" xfId="44" applyFont="1" applyFill="1" applyBorder="1" applyAlignment="1" applyProtection="1">
      <alignment horizontal="center" vertical="center" wrapText="1"/>
      <protection/>
    </xf>
    <xf numFmtId="0" fontId="9" fillId="34" borderId="10" xfId="44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2" fontId="9" fillId="34" borderId="10" xfId="44" applyNumberFormat="1" applyFont="1" applyFill="1" applyBorder="1" applyAlignment="1">
      <alignment horizontal="center" vertical="center" wrapText="1"/>
      <protection/>
    </xf>
    <xf numFmtId="168" fontId="1" fillId="34" borderId="10" xfId="64" applyNumberFormat="1" applyFill="1" applyBorder="1" applyAlignment="1" applyProtection="1">
      <alignment horizontal="right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68" fontId="3" fillId="0" borderId="0" xfId="44" applyNumberFormat="1">
      <alignment/>
      <protection/>
    </xf>
    <xf numFmtId="0" fontId="14" fillId="34" borderId="10" xfId="44" applyFont="1" applyFill="1" applyBorder="1" applyAlignment="1">
      <alignment horizontal="center" vertical="center"/>
      <protection/>
    </xf>
    <xf numFmtId="0" fontId="15" fillId="34" borderId="10" xfId="44" applyFont="1" applyFill="1" applyBorder="1" applyAlignment="1" applyProtection="1">
      <alignment horizontal="center" vertical="center" wrapText="1"/>
      <protection/>
    </xf>
    <xf numFmtId="0" fontId="14" fillId="34" borderId="10" xfId="44" applyFont="1" applyFill="1" applyBorder="1" applyAlignment="1">
      <alignment horizontal="center" vertical="center" wrapText="1"/>
      <protection/>
    </xf>
    <xf numFmtId="2" fontId="14" fillId="34" borderId="10" xfId="44" applyNumberFormat="1" applyFont="1" applyFill="1" applyBorder="1" applyAlignment="1">
      <alignment horizontal="center" vertical="center" wrapText="1"/>
      <protection/>
    </xf>
    <xf numFmtId="168" fontId="1" fillId="34" borderId="10" xfId="64" applyNumberFormat="1" applyFont="1" applyFill="1" applyBorder="1" applyAlignment="1" applyProtection="1">
      <alignment horizontal="right" vertical="center"/>
      <protection/>
    </xf>
    <xf numFmtId="168" fontId="1" fillId="34" borderId="11" xfId="64" applyNumberFormat="1" applyFill="1" applyBorder="1" applyAlignment="1" applyProtection="1">
      <alignment horizontal="right" vertical="center"/>
      <protection/>
    </xf>
    <xf numFmtId="168" fontId="1" fillId="34" borderId="13" xfId="64" applyNumberFormat="1" applyFill="1" applyBorder="1" applyAlignment="1" applyProtection="1">
      <alignment horizontal="right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10" fillId="0" borderId="13" xfId="44" applyFont="1" applyBorder="1" applyAlignment="1" applyProtection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168" fontId="1" fillId="0" borderId="10" xfId="64" applyNumberFormat="1" applyFill="1" applyBorder="1" applyAlignment="1" applyProtection="1">
      <alignment horizontal="right" vertical="center"/>
      <protection/>
    </xf>
    <xf numFmtId="168" fontId="1" fillId="33" borderId="10" xfId="64" applyNumberFormat="1" applyFill="1" applyBorder="1" applyAlignment="1" applyProtection="1">
      <alignment horizontal="right" vertical="center" wrapText="1"/>
      <protection/>
    </xf>
    <xf numFmtId="0" fontId="17" fillId="0" borderId="10" xfId="45" applyFont="1" applyFill="1" applyBorder="1" applyAlignment="1" applyProtection="1">
      <alignment horizontal="center" vertical="center"/>
      <protection/>
    </xf>
    <xf numFmtId="0" fontId="19" fillId="0" borderId="10" xfId="45" applyFont="1" applyFill="1" applyBorder="1" applyAlignment="1" applyProtection="1">
      <alignment horizontal="center" vertical="center" wrapText="1"/>
      <protection/>
    </xf>
    <xf numFmtId="0" fontId="20" fillId="0" borderId="10" xfId="45" applyFont="1" applyFill="1" applyBorder="1" applyAlignment="1" applyProtection="1">
      <alignment horizontal="center" vertical="center" wrapText="1"/>
      <protection/>
    </xf>
    <xf numFmtId="2" fontId="17" fillId="0" borderId="10" xfId="45" applyNumberFormat="1" applyFont="1" applyFill="1" applyBorder="1" applyAlignment="1" applyProtection="1">
      <alignment horizontal="center" vertical="center"/>
      <protection/>
    </xf>
    <xf numFmtId="168" fontId="17" fillId="0" borderId="10" xfId="45" applyNumberFormat="1" applyFont="1" applyFill="1" applyBorder="1" applyAlignment="1" applyProtection="1">
      <alignment horizontal="center" vertical="center"/>
      <protection/>
    </xf>
    <xf numFmtId="0" fontId="13" fillId="0" borderId="10" xfId="45" applyFont="1" applyFill="1" applyBorder="1" applyAlignment="1" applyProtection="1">
      <alignment horizontal="center" vertical="center"/>
      <protection/>
    </xf>
    <xf numFmtId="0" fontId="22" fillId="0" borderId="10" xfId="45" applyFont="1" applyFill="1" applyBorder="1" applyAlignment="1" applyProtection="1">
      <alignment horizontal="center" vertical="center" wrapText="1"/>
      <protection/>
    </xf>
    <xf numFmtId="0" fontId="23" fillId="0" borderId="10" xfId="45" applyFont="1" applyFill="1" applyBorder="1" applyAlignment="1" applyProtection="1">
      <alignment horizontal="center" vertical="center" wrapText="1"/>
      <protection/>
    </xf>
    <xf numFmtId="0" fontId="13" fillId="0" borderId="10" xfId="45" applyFont="1" applyFill="1" applyBorder="1" applyAlignment="1" applyProtection="1">
      <alignment horizontal="center" vertical="center" wrapText="1"/>
      <protection/>
    </xf>
    <xf numFmtId="2" fontId="13" fillId="34" borderId="10" xfId="45" applyNumberFormat="1" applyFont="1" applyFill="1" applyBorder="1" applyAlignment="1" applyProtection="1">
      <alignment horizontal="center" vertical="center" wrapText="1"/>
      <protection/>
    </xf>
    <xf numFmtId="0" fontId="22" fillId="0" borderId="12" xfId="45" applyFont="1" applyFill="1" applyBorder="1" applyAlignment="1" applyProtection="1">
      <alignment horizontal="center" vertical="center" wrapText="1"/>
      <protection/>
    </xf>
    <xf numFmtId="0" fontId="13" fillId="0" borderId="12" xfId="45" applyFont="1" applyFill="1" applyBorder="1" applyAlignment="1" applyProtection="1">
      <alignment horizontal="center" vertical="center" wrapText="1"/>
      <protection/>
    </xf>
    <xf numFmtId="0" fontId="9" fillId="0" borderId="0" xfId="44" applyFont="1" applyAlignment="1">
      <alignment horizontal="center" vertical="center" wrapText="1"/>
      <protection/>
    </xf>
    <xf numFmtId="0" fontId="13" fillId="0" borderId="13" xfId="4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4" fillId="0" borderId="10" xfId="44" applyFont="1" applyBorder="1" applyAlignment="1">
      <alignment horizontal="center" vertical="center"/>
      <protection/>
    </xf>
    <xf numFmtId="0" fontId="13" fillId="0" borderId="12" xfId="45" applyFont="1" applyFill="1" applyBorder="1" applyAlignment="1" applyProtection="1">
      <alignment horizontal="center" vertical="center"/>
      <protection/>
    </xf>
    <xf numFmtId="2" fontId="13" fillId="34" borderId="12" xfId="45" applyNumberFormat="1" applyFont="1" applyFill="1" applyBorder="1" applyAlignment="1" applyProtection="1">
      <alignment horizontal="center" vertical="center" wrapText="1"/>
      <protection/>
    </xf>
    <xf numFmtId="168" fontId="1" fillId="0" borderId="12" xfId="64" applyNumberFormat="1" applyFill="1" applyBorder="1" applyAlignment="1" applyProtection="1">
      <alignment horizontal="right" vertical="center"/>
      <protection/>
    </xf>
    <xf numFmtId="0" fontId="22" fillId="0" borderId="13" xfId="45" applyFont="1" applyFill="1" applyBorder="1" applyAlignment="1" applyProtection="1">
      <alignment horizontal="center" vertical="center" wrapText="1"/>
      <protection/>
    </xf>
    <xf numFmtId="0" fontId="9" fillId="0" borderId="13" xfId="44" applyFont="1" applyBorder="1" applyAlignment="1">
      <alignment horizontal="center" vertical="center" wrapText="1"/>
      <protection/>
    </xf>
    <xf numFmtId="0" fontId="13" fillId="0" borderId="14" xfId="45" applyFont="1" applyFill="1" applyBorder="1" applyAlignment="1" applyProtection="1">
      <alignment horizontal="center" vertical="center"/>
      <protection/>
    </xf>
    <xf numFmtId="2" fontId="9" fillId="34" borderId="13" xfId="44" applyNumberFormat="1" applyFont="1" applyFill="1" applyBorder="1" applyAlignment="1">
      <alignment horizontal="center" vertical="center"/>
      <protection/>
    </xf>
    <xf numFmtId="2" fontId="6" fillId="0" borderId="10" xfId="44" applyNumberFormat="1" applyFont="1" applyBorder="1" applyAlignment="1">
      <alignment horizontal="center" vertical="center"/>
      <protection/>
    </xf>
    <xf numFmtId="168" fontId="6" fillId="0" borderId="10" xfId="44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2" fontId="9" fillId="0" borderId="13" xfId="44" applyNumberFormat="1" applyFont="1" applyBorder="1" applyAlignment="1">
      <alignment horizontal="center" vertical="center" wrapText="1"/>
      <protection/>
    </xf>
    <xf numFmtId="2" fontId="9" fillId="0" borderId="10" xfId="44" applyNumberFormat="1" applyFont="1" applyBorder="1" applyAlignment="1">
      <alignment horizontal="center" vertical="center" wrapText="1"/>
      <protection/>
    </xf>
    <xf numFmtId="168" fontId="1" fillId="33" borderId="12" xfId="64" applyNumberFormat="1" applyFill="1" applyBorder="1" applyAlignment="1" applyProtection="1">
      <alignment horizontal="right" vertical="center" wrapText="1"/>
      <protection/>
    </xf>
    <xf numFmtId="0" fontId="25" fillId="33" borderId="10" xfId="44" applyFont="1" applyFill="1" applyBorder="1" applyAlignment="1">
      <alignment horizontal="center" vertical="center" wrapText="1"/>
      <protection/>
    </xf>
    <xf numFmtId="0" fontId="26" fillId="33" borderId="10" xfId="44" applyFont="1" applyFill="1" applyBorder="1" applyAlignment="1" applyProtection="1">
      <alignment horizontal="center" vertical="center" wrapText="1"/>
      <protection/>
    </xf>
    <xf numFmtId="0" fontId="27" fillId="0" borderId="10" xfId="44" applyFont="1" applyBorder="1" applyAlignment="1" applyProtection="1">
      <alignment horizontal="center" vertical="center" wrapText="1"/>
      <protection/>
    </xf>
    <xf numFmtId="167" fontId="1" fillId="0" borderId="13" xfId="64" applyFill="1" applyBorder="1" applyAlignment="1" applyProtection="1">
      <alignment horizontal="right" vertical="center" wrapText="1"/>
      <protection/>
    </xf>
    <xf numFmtId="167" fontId="1" fillId="0" borderId="10" xfId="64" applyFill="1" applyBorder="1" applyAlignment="1" applyProtection="1">
      <alignment horizontal="right" vertical="center" wrapText="1"/>
      <protection/>
    </xf>
    <xf numFmtId="168" fontId="3" fillId="0" borderId="0" xfId="44" applyNumberFormat="1" applyBorder="1" applyAlignment="1">
      <alignment vertical="center"/>
      <protection/>
    </xf>
    <xf numFmtId="167" fontId="1" fillId="0" borderId="12" xfId="64" applyFill="1" applyBorder="1" applyAlignment="1" applyProtection="1">
      <alignment horizontal="right" vertical="center" wrapText="1"/>
      <protection/>
    </xf>
    <xf numFmtId="167" fontId="3" fillId="0" borderId="0" xfId="44" applyNumberFormat="1">
      <alignment/>
      <protection/>
    </xf>
    <xf numFmtId="169" fontId="3" fillId="0" borderId="0" xfId="44" applyNumberFormat="1">
      <alignment/>
      <protection/>
    </xf>
    <xf numFmtId="168" fontId="29" fillId="0" borderId="0" xfId="44" applyNumberFormat="1" applyFont="1" applyAlignment="1">
      <alignment horizontal="right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2" fontId="9" fillId="0" borderId="11" xfId="44" applyNumberFormat="1" applyFont="1" applyBorder="1" applyAlignment="1">
      <alignment vertical="center" wrapText="1"/>
      <protection/>
    </xf>
    <xf numFmtId="167" fontId="1" fillId="0" borderId="11" xfId="64" applyFill="1" applyBorder="1" applyAlignment="1" applyProtection="1">
      <alignment vertical="center" wrapText="1"/>
      <protection/>
    </xf>
    <xf numFmtId="167" fontId="31" fillId="33" borderId="10" xfId="64" applyFont="1" applyFill="1" applyBorder="1" applyAlignment="1" applyProtection="1">
      <alignment horizontal="right" vertical="center" wrapText="1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0" fontId="7" fillId="34" borderId="12" xfId="44" applyFont="1" applyFill="1" applyBorder="1" applyAlignment="1">
      <alignment horizontal="center" vertical="center" wrapText="1"/>
      <protection/>
    </xf>
    <xf numFmtId="0" fontId="10" fillId="34" borderId="10" xfId="44" applyFont="1" applyFill="1" applyBorder="1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168" fontId="31" fillId="33" borderId="10" xfId="64" applyNumberFormat="1" applyFont="1" applyFill="1" applyBorder="1" applyAlignment="1" applyProtection="1">
      <alignment horizontal="right" vertical="center" wrapText="1"/>
      <protection/>
    </xf>
    <xf numFmtId="0" fontId="17" fillId="0" borderId="10" xfId="45" applyFont="1" applyBorder="1" applyAlignment="1">
      <alignment horizontal="center" vertical="center"/>
      <protection/>
    </xf>
    <xf numFmtId="0" fontId="19" fillId="0" borderId="10" xfId="45" applyFont="1" applyBorder="1" applyAlignment="1">
      <alignment horizontal="center" vertical="center" wrapText="1"/>
      <protection/>
    </xf>
    <xf numFmtId="0" fontId="20" fillId="0" borderId="10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2" fontId="17" fillId="0" borderId="10" xfId="45" applyNumberFormat="1" applyFont="1" applyBorder="1" applyAlignment="1">
      <alignment horizontal="center" vertical="center"/>
      <protection/>
    </xf>
    <xf numFmtId="168" fontId="17" fillId="0" borderId="10" xfId="45" applyNumberFormat="1" applyFont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13" fillId="0" borderId="10" xfId="45" applyFont="1" applyBorder="1" applyAlignment="1">
      <alignment horizontal="center" vertical="center" wrapText="1"/>
      <protection/>
    </xf>
    <xf numFmtId="2" fontId="12" fillId="34" borderId="10" xfId="45" applyNumberFormat="1" applyFont="1" applyFill="1" applyBorder="1" applyAlignment="1">
      <alignment horizontal="center" vertical="center" wrapText="1"/>
      <protection/>
    </xf>
    <xf numFmtId="0" fontId="13" fillId="0" borderId="12" xfId="45" applyFont="1" applyBorder="1" applyAlignment="1">
      <alignment horizontal="center" vertical="center"/>
      <protection/>
    </xf>
    <xf numFmtId="0" fontId="22" fillId="0" borderId="12" xfId="45" applyFont="1" applyBorder="1" applyAlignment="1">
      <alignment horizontal="center" vertical="center" wrapText="1"/>
      <protection/>
    </xf>
    <xf numFmtId="0" fontId="13" fillId="0" borderId="12" xfId="45" applyFont="1" applyBorder="1" applyAlignment="1">
      <alignment horizontal="center" vertical="center" wrapText="1"/>
      <protection/>
    </xf>
    <xf numFmtId="2" fontId="12" fillId="34" borderId="12" xfId="45" applyNumberFormat="1" applyFont="1" applyFill="1" applyBorder="1" applyAlignment="1">
      <alignment horizontal="center" vertical="center" wrapText="1"/>
      <protection/>
    </xf>
    <xf numFmtId="0" fontId="22" fillId="0" borderId="13" xfId="45" applyFont="1" applyBorder="1" applyAlignment="1">
      <alignment horizontal="center" vertical="center" wrapText="1"/>
      <protection/>
    </xf>
    <xf numFmtId="0" fontId="13" fillId="0" borderId="14" xfId="45" applyFont="1" applyBorder="1" applyAlignment="1">
      <alignment horizontal="center" vertical="center"/>
      <protection/>
    </xf>
    <xf numFmtId="2" fontId="14" fillId="34" borderId="13" xfId="44" applyNumberFormat="1" applyFont="1" applyFill="1" applyBorder="1" applyAlignment="1">
      <alignment horizontal="center" vertical="center"/>
      <protection/>
    </xf>
    <xf numFmtId="0" fontId="33" fillId="0" borderId="13" xfId="44" applyFont="1" applyBorder="1" applyAlignment="1">
      <alignment horizontal="center" vertical="center" wrapText="1"/>
      <protection/>
    </xf>
    <xf numFmtId="0" fontId="30" fillId="0" borderId="13" xfId="44" applyFont="1" applyBorder="1" applyAlignment="1">
      <alignment horizontal="center" vertical="center" wrapText="1"/>
      <protection/>
    </xf>
    <xf numFmtId="0" fontId="34" fillId="34" borderId="10" xfId="0" applyFont="1" applyFill="1" applyBorder="1" applyAlignment="1">
      <alignment horizontal="left" vertical="center" wrapText="1"/>
    </xf>
    <xf numFmtId="170" fontId="14" fillId="34" borderId="10" xfId="44" applyNumberFormat="1" applyFont="1" applyFill="1" applyBorder="1" applyAlignment="1">
      <alignment horizontal="center" vertical="center" wrapText="1"/>
      <protection/>
    </xf>
    <xf numFmtId="167" fontId="1" fillId="0" borderId="10" xfId="64" applyFill="1" applyBorder="1" applyAlignment="1" applyProtection="1">
      <alignment horizontal="right" vertical="center"/>
      <protection/>
    </xf>
    <xf numFmtId="43" fontId="3" fillId="0" borderId="0" xfId="44" applyNumberFormat="1">
      <alignment/>
      <protection/>
    </xf>
    <xf numFmtId="0" fontId="33" fillId="34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168" fontId="31" fillId="33" borderId="12" xfId="64" applyNumberFormat="1" applyFont="1" applyFill="1" applyBorder="1" applyAlignment="1" applyProtection="1">
      <alignment horizontal="right" vertical="center" wrapText="1"/>
      <protection/>
    </xf>
    <xf numFmtId="2" fontId="14" fillId="0" borderId="10" xfId="44" applyNumberFormat="1" applyFont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167" fontId="31" fillId="0" borderId="10" xfId="64" applyFont="1" applyFill="1" applyBorder="1" applyAlignment="1" applyProtection="1">
      <alignment horizontal="right" vertical="center" wrapText="1"/>
      <protection/>
    </xf>
    <xf numFmtId="168" fontId="3" fillId="35" borderId="10" xfId="44" applyNumberFormat="1" applyFill="1" applyBorder="1" applyAlignment="1">
      <alignment vertical="center"/>
      <protection/>
    </xf>
    <xf numFmtId="168" fontId="32" fillId="35" borderId="10" xfId="44" applyNumberFormat="1" applyFont="1" applyFill="1" applyBorder="1" applyAlignment="1">
      <alignment vertical="center"/>
      <protection/>
    </xf>
    <xf numFmtId="167" fontId="31" fillId="35" borderId="10" xfId="64" applyFont="1" applyFill="1" applyBorder="1" applyAlignment="1" applyProtection="1">
      <alignment horizontal="right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2" fontId="9" fillId="0" borderId="11" xfId="44" applyNumberFormat="1" applyFont="1" applyFill="1" applyBorder="1" applyAlignment="1">
      <alignment vertical="center" wrapText="1"/>
      <protection/>
    </xf>
    <xf numFmtId="0" fontId="14" fillId="34" borderId="12" xfId="44" applyNumberFormat="1" applyFont="1" applyFill="1" applyBorder="1" applyAlignment="1">
      <alignment horizontal="center" vertical="center" wrapText="1"/>
      <protection/>
    </xf>
    <xf numFmtId="0" fontId="14" fillId="34" borderId="11" xfId="44" applyFont="1" applyFill="1" applyBorder="1" applyAlignment="1">
      <alignment horizontal="center" vertical="center" wrapText="1"/>
      <protection/>
    </xf>
    <xf numFmtId="0" fontId="14" fillId="34" borderId="15" xfId="44" applyFont="1" applyFill="1" applyBorder="1" applyAlignment="1">
      <alignment horizontal="center" vertical="center"/>
      <protection/>
    </xf>
    <xf numFmtId="0" fontId="34" fillId="0" borderId="16" xfId="0" applyFont="1" applyBorder="1" applyAlignment="1">
      <alignment horizontal="left" vertical="center" wrapText="1"/>
    </xf>
    <xf numFmtId="0" fontId="35" fillId="0" borderId="0" xfId="44" applyFont="1" applyAlignment="1">
      <alignment horizontal="center"/>
      <protection/>
    </xf>
    <xf numFmtId="0" fontId="25" fillId="33" borderId="11" xfId="44" applyFont="1" applyFill="1" applyBorder="1" applyAlignment="1">
      <alignment horizontal="center" vertical="center" wrapText="1"/>
      <protection/>
    </xf>
    <xf numFmtId="0" fontId="25" fillId="33" borderId="17" xfId="44" applyFont="1" applyFill="1" applyBorder="1" applyAlignment="1">
      <alignment horizontal="center" vertical="center" wrapText="1"/>
      <protection/>
    </xf>
    <xf numFmtId="0" fontId="25" fillId="33" borderId="18" xfId="44" applyFont="1" applyFill="1" applyBorder="1" applyAlignment="1">
      <alignment horizontal="center" vertical="center" wrapText="1"/>
      <protection/>
    </xf>
    <xf numFmtId="0" fontId="28" fillId="35" borderId="10" xfId="44" applyFont="1" applyFill="1" applyBorder="1" applyAlignment="1">
      <alignment horizontal="right" vertical="center" wrapText="1"/>
      <protection/>
    </xf>
    <xf numFmtId="0" fontId="26" fillId="33" borderId="10" xfId="44" applyFont="1" applyFill="1" applyBorder="1" applyAlignment="1" applyProtection="1">
      <alignment horizontal="center" vertical="center" wrapText="1"/>
      <protection/>
    </xf>
    <xf numFmtId="0" fontId="28" fillId="0" borderId="10" xfId="44" applyFont="1" applyBorder="1" applyAlignment="1">
      <alignment horizontal="right" vertical="center" wrapText="1"/>
      <protection/>
    </xf>
    <xf numFmtId="0" fontId="27" fillId="0" borderId="10" xfId="44" applyFont="1" applyBorder="1" applyAlignment="1">
      <alignment horizontal="left" vertical="center" wrapText="1"/>
      <protection/>
    </xf>
    <xf numFmtId="0" fontId="27" fillId="0" borderId="11" xfId="44" applyFont="1" applyBorder="1" applyAlignment="1">
      <alignment horizontal="left" vertical="center" wrapText="1"/>
      <protection/>
    </xf>
    <xf numFmtId="0" fontId="28" fillId="0" borderId="10" xfId="44" applyFont="1" applyFill="1" applyBorder="1" applyAlignment="1" applyProtection="1">
      <alignment horizontal="right" vertical="center" wrapText="1"/>
      <protection/>
    </xf>
    <xf numFmtId="0" fontId="27" fillId="0" borderId="10" xfId="44" applyFont="1" applyFill="1" applyBorder="1" applyAlignment="1" applyProtection="1">
      <alignment horizontal="left" vertical="center" wrapText="1"/>
      <protection/>
    </xf>
    <xf numFmtId="0" fontId="27" fillId="0" borderId="11" xfId="44" applyFont="1" applyFill="1" applyBorder="1" applyAlignment="1" applyProtection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9" xfId="44" applyFont="1" applyFill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33" borderId="11" xfId="44" applyFont="1" applyFill="1" applyBorder="1" applyAlignment="1">
      <alignment horizontal="left" vertical="center" wrapText="1"/>
      <protection/>
    </xf>
    <xf numFmtId="0" fontId="8" fillId="34" borderId="10" xfId="44" applyFont="1" applyFill="1" applyBorder="1" applyAlignment="1">
      <alignment horizontal="center" vertical="center" wrapText="1"/>
      <protection/>
    </xf>
    <xf numFmtId="0" fontId="16" fillId="34" borderId="10" xfId="44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left" vertical="center" wrapText="1"/>
    </xf>
    <xf numFmtId="0" fontId="21" fillId="0" borderId="10" xfId="45" applyFont="1" applyFill="1" applyBorder="1" applyAlignment="1" applyProtection="1">
      <alignment horizontal="center" vertical="center" wrapText="1"/>
      <protection/>
    </xf>
    <xf numFmtId="0" fontId="5" fillId="33" borderId="10" xfId="45" applyFont="1" applyFill="1" applyBorder="1" applyAlignment="1" applyProtection="1">
      <alignment horizontal="left" vertical="center" wrapText="1"/>
      <protection/>
    </xf>
    <xf numFmtId="0" fontId="5" fillId="33" borderId="10" xfId="45" applyFont="1" applyFill="1" applyBorder="1" applyAlignment="1" applyProtection="1">
      <alignment horizontal="center" vertical="center" wrapText="1"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14" fontId="3" fillId="0" borderId="0" xfId="44" applyNumberFormat="1" applyAlignment="1">
      <alignment horizontal="center"/>
      <protection/>
    </xf>
    <xf numFmtId="0" fontId="31" fillId="33" borderId="10" xfId="45" applyFont="1" applyFill="1" applyBorder="1" applyAlignment="1">
      <alignment horizontal="center" vertical="center" wrapText="1"/>
      <protection/>
    </xf>
    <xf numFmtId="0" fontId="21" fillId="0" borderId="10" xfId="45" applyFont="1" applyBorder="1" applyAlignment="1">
      <alignment horizontal="center" vertical="center" wrapText="1"/>
      <protection/>
    </xf>
    <xf numFmtId="0" fontId="5" fillId="33" borderId="10" xfId="45" applyFont="1" applyFill="1" applyBorder="1" applyAlignment="1">
      <alignment horizontal="lef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1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ynik 1" xfId="66"/>
    <cellStyle name="Wynik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B15" sqref="B15:F15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1.875" style="1" customWidth="1"/>
    <col min="5" max="5" width="7.125" style="1" customWidth="1"/>
    <col min="6" max="6" width="10.875" style="1" customWidth="1"/>
    <col min="7" max="7" width="18.625" style="1" customWidth="1"/>
    <col min="8" max="8" width="15.625" style="1" customWidth="1"/>
    <col min="9" max="9" width="9.50390625" style="1" customWidth="1"/>
    <col min="10" max="16384" width="8.75390625" style="1" customWidth="1"/>
  </cols>
  <sheetData>
    <row r="1" spans="1:7" ht="51" customHeight="1">
      <c r="A1" s="125" t="s">
        <v>120</v>
      </c>
      <c r="B1" s="126"/>
      <c r="C1" s="126"/>
      <c r="D1" s="126"/>
      <c r="E1" s="126"/>
      <c r="F1" s="126"/>
      <c r="G1" s="127"/>
    </row>
    <row r="2" spans="1:7" ht="51" customHeight="1">
      <c r="A2" s="125" t="s">
        <v>121</v>
      </c>
      <c r="B2" s="125"/>
      <c r="C2" s="125"/>
      <c r="D2" s="125"/>
      <c r="E2" s="125"/>
      <c r="F2" s="125"/>
      <c r="G2" s="62" t="s">
        <v>94</v>
      </c>
    </row>
    <row r="3" spans="1:7" ht="19.5" customHeight="1">
      <c r="A3" s="63">
        <v>1</v>
      </c>
      <c r="B3" s="129">
        <v>2</v>
      </c>
      <c r="C3" s="129"/>
      <c r="D3" s="129"/>
      <c r="E3" s="129"/>
      <c r="F3" s="129"/>
      <c r="G3" s="63">
        <v>3</v>
      </c>
    </row>
    <row r="4" spans="1:7" ht="33" customHeight="1">
      <c r="A4" s="64">
        <v>1</v>
      </c>
      <c r="B4" s="134" t="s">
        <v>91</v>
      </c>
      <c r="C4" s="134"/>
      <c r="D4" s="134"/>
      <c r="E4" s="134"/>
      <c r="F4" s="134"/>
      <c r="G4" s="65">
        <f>'Zad.1 - Koszty Ogólne+'!H7</f>
        <v>0</v>
      </c>
    </row>
    <row r="5" spans="1:8" ht="33" customHeight="1">
      <c r="A5" s="64">
        <v>2</v>
      </c>
      <c r="B5" s="135" t="s">
        <v>136</v>
      </c>
      <c r="C5" s="135"/>
      <c r="D5" s="135"/>
      <c r="E5" s="135"/>
      <c r="F5" s="135"/>
      <c r="G5" s="66">
        <f>'Zad.1 - Roboty przygotowawcze-1'!H22+'Zad.1 - Roboty przygotowawcze-2'!H17</f>
        <v>0</v>
      </c>
      <c r="H5" s="67"/>
    </row>
    <row r="6" spans="1:7" ht="33" customHeight="1">
      <c r="A6" s="64">
        <v>3</v>
      </c>
      <c r="B6" s="134" t="s">
        <v>93</v>
      </c>
      <c r="C6" s="134"/>
      <c r="D6" s="134"/>
      <c r="E6" s="134"/>
      <c r="F6" s="134"/>
      <c r="G6" s="68">
        <f>'Zad.1 - Roboty mont.-tłocznia'!H24+'Zad.1 - Roboty mont.-ks'!H13</f>
        <v>0</v>
      </c>
    </row>
    <row r="7" spans="1:7" ht="33" customHeight="1">
      <c r="A7" s="64">
        <v>4</v>
      </c>
      <c r="B7" s="134" t="s">
        <v>137</v>
      </c>
      <c r="C7" s="134"/>
      <c r="D7" s="134"/>
      <c r="E7" s="134"/>
      <c r="F7" s="134"/>
      <c r="G7" s="66">
        <f>'Zad.1 - Roboty drogowe-1'!H23+'Zad.1 - Roboty drogowe-2'!H17</f>
        <v>0</v>
      </c>
    </row>
    <row r="8" spans="1:9" ht="33" customHeight="1">
      <c r="A8" s="133" t="s">
        <v>92</v>
      </c>
      <c r="B8" s="133"/>
      <c r="C8" s="133"/>
      <c r="D8" s="133"/>
      <c r="E8" s="133"/>
      <c r="F8" s="133"/>
      <c r="G8" s="112">
        <f>SUM(G4:G7)</f>
        <v>0</v>
      </c>
      <c r="H8" s="69"/>
      <c r="I8" s="70"/>
    </row>
    <row r="11" spans="1:7" ht="51" customHeight="1">
      <c r="A11" s="125" t="s">
        <v>122</v>
      </c>
      <c r="B11" s="125"/>
      <c r="C11" s="125"/>
      <c r="D11" s="125"/>
      <c r="E11" s="125"/>
      <c r="F11" s="125"/>
      <c r="G11" s="62" t="s">
        <v>94</v>
      </c>
    </row>
    <row r="12" spans="1:7" ht="19.5" customHeight="1">
      <c r="A12" s="63">
        <v>1</v>
      </c>
      <c r="B12" s="129">
        <v>2</v>
      </c>
      <c r="C12" s="129"/>
      <c r="D12" s="129"/>
      <c r="E12" s="129"/>
      <c r="F12" s="129"/>
      <c r="G12" s="63">
        <v>3</v>
      </c>
    </row>
    <row r="13" spans="1:7" ht="33" customHeight="1">
      <c r="A13" s="111">
        <v>1</v>
      </c>
      <c r="B13" s="131" t="s">
        <v>91</v>
      </c>
      <c r="C13" s="131"/>
      <c r="D13" s="131"/>
      <c r="E13" s="131"/>
      <c r="F13" s="131"/>
      <c r="G13" s="65">
        <f>'Zad.2 - Koszty Ogólne+'!H7</f>
        <v>0</v>
      </c>
    </row>
    <row r="14" spans="1:7" ht="33" customHeight="1">
      <c r="A14" s="111">
        <v>2</v>
      </c>
      <c r="B14" s="132" t="s">
        <v>136</v>
      </c>
      <c r="C14" s="132"/>
      <c r="D14" s="132"/>
      <c r="E14" s="132"/>
      <c r="F14" s="132"/>
      <c r="G14" s="66">
        <f>'Zad.2 - Roboty przygotowawcze-1'!H8+'Zad.2 - Roboty przygotowawcze-2'!H17</f>
        <v>0</v>
      </c>
    </row>
    <row r="15" spans="1:7" ht="33" customHeight="1">
      <c r="A15" s="111">
        <v>3</v>
      </c>
      <c r="B15" s="131" t="s">
        <v>119</v>
      </c>
      <c r="C15" s="131"/>
      <c r="D15" s="131"/>
      <c r="E15" s="131"/>
      <c r="F15" s="131"/>
      <c r="G15" s="68">
        <f>'Zad.2 - Roboty mont.-kd'!H19</f>
        <v>0</v>
      </c>
    </row>
    <row r="16" spans="1:7" ht="33" customHeight="1">
      <c r="A16" s="111">
        <v>4</v>
      </c>
      <c r="B16" s="131" t="s">
        <v>137</v>
      </c>
      <c r="C16" s="131"/>
      <c r="D16" s="131"/>
      <c r="E16" s="131"/>
      <c r="F16" s="131"/>
      <c r="G16" s="66">
        <f>'Zad.2 - Roboty drogowe-1'!H15+'Zad.2 - Roboty drogowe-2'!H17</f>
        <v>0</v>
      </c>
    </row>
    <row r="17" spans="1:7" ht="33" customHeight="1">
      <c r="A17" s="130" t="s">
        <v>92</v>
      </c>
      <c r="B17" s="130"/>
      <c r="C17" s="130"/>
      <c r="D17" s="130"/>
      <c r="E17" s="130"/>
      <c r="F17" s="130"/>
      <c r="G17" s="112">
        <f>SUM(G13:G16)</f>
        <v>0</v>
      </c>
    </row>
    <row r="20" spans="1:7" ht="33" customHeight="1">
      <c r="A20" s="128" t="s">
        <v>123</v>
      </c>
      <c r="B20" s="128"/>
      <c r="C20" s="128"/>
      <c r="D20" s="128"/>
      <c r="E20" s="128"/>
      <c r="F20" s="128"/>
      <c r="G20" s="115">
        <f>G8+G17</f>
        <v>0</v>
      </c>
    </row>
    <row r="25" spans="1:7" ht="14.25">
      <c r="A25" s="124" t="s">
        <v>134</v>
      </c>
      <c r="B25" s="124"/>
      <c r="C25" s="124"/>
      <c r="D25" s="124"/>
      <c r="E25" s="124"/>
      <c r="F25" s="124"/>
      <c r="G25" s="124"/>
    </row>
  </sheetData>
  <sheetProtection selectLockedCells="1" selectUnlockedCells="1"/>
  <mergeCells count="17">
    <mergeCell ref="A8:F8"/>
    <mergeCell ref="A2:F2"/>
    <mergeCell ref="B3:F3"/>
    <mergeCell ref="B4:F4"/>
    <mergeCell ref="B5:F5"/>
    <mergeCell ref="B6:F6"/>
    <mergeCell ref="B7:F7"/>
    <mergeCell ref="A25:G25"/>
    <mergeCell ref="A1:G1"/>
    <mergeCell ref="A20:F20"/>
    <mergeCell ref="A11:F11"/>
    <mergeCell ref="B12:F12"/>
    <mergeCell ref="A17:F17"/>
    <mergeCell ref="B13:F13"/>
    <mergeCell ref="B14:F14"/>
    <mergeCell ref="B15:F15"/>
    <mergeCell ref="B16:F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10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8"/>
  <sheetViews>
    <sheetView view="pageBreakPreview" zoomScaleSheetLayoutView="100" zoomScalePageLayoutView="0" workbookViewId="0" topLeftCell="A1">
      <selection activeCell="G6" sqref="G6:G7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9.00390625" style="1" customWidth="1"/>
    <col min="5" max="5" width="7.00390625" style="1" customWidth="1"/>
    <col min="6" max="6" width="10.875" style="5" customWidth="1"/>
    <col min="7" max="7" width="13.00390625" style="6" customWidth="1"/>
    <col min="8" max="8" width="18.00390625" style="6" customWidth="1"/>
    <col min="9" max="9" width="13.375" style="1" customWidth="1"/>
    <col min="10" max="14" width="8.75390625" style="1" customWidth="1"/>
    <col min="15" max="15" width="28.375" style="1" customWidth="1"/>
    <col min="16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6" t="s">
        <v>142</v>
      </c>
      <c r="B3" s="136"/>
      <c r="C3" s="136"/>
      <c r="D3" s="136"/>
      <c r="E3" s="136"/>
      <c r="F3" s="136"/>
      <c r="G3" s="136"/>
      <c r="H3" s="136"/>
    </row>
    <row r="4" spans="1:8" ht="36" customHeight="1">
      <c r="A4" s="7" t="s">
        <v>1</v>
      </c>
      <c r="B4" s="78" t="s">
        <v>2</v>
      </c>
      <c r="C4" s="78" t="s">
        <v>3</v>
      </c>
      <c r="D4" s="7" t="s">
        <v>4</v>
      </c>
      <c r="E4" s="7" t="s">
        <v>5</v>
      </c>
      <c r="F4" s="9" t="s">
        <v>6</v>
      </c>
      <c r="G4" s="10" t="s">
        <v>7</v>
      </c>
      <c r="H4" s="10" t="s">
        <v>8</v>
      </c>
    </row>
    <row r="5" spans="1:8" ht="27.75" customHeight="1">
      <c r="A5" s="11"/>
      <c r="B5" s="79"/>
      <c r="C5" s="79"/>
      <c r="D5" s="142" t="s">
        <v>15</v>
      </c>
      <c r="E5" s="142"/>
      <c r="F5" s="142"/>
      <c r="G5" s="142"/>
      <c r="H5" s="142"/>
    </row>
    <row r="6" spans="1:8" ht="51.75" customHeight="1">
      <c r="A6" s="13">
        <v>1</v>
      </c>
      <c r="B6" s="80" t="s">
        <v>10</v>
      </c>
      <c r="C6" s="15" t="s">
        <v>11</v>
      </c>
      <c r="D6" s="16" t="s">
        <v>16</v>
      </c>
      <c r="E6" s="13" t="s">
        <v>17</v>
      </c>
      <c r="F6" s="24">
        <v>481</v>
      </c>
      <c r="G6" s="18"/>
      <c r="H6" s="18">
        <f>ROUND(F6*G6,2)</f>
        <v>0</v>
      </c>
    </row>
    <row r="7" spans="1:8" ht="56.25" customHeight="1">
      <c r="A7" s="13">
        <v>2</v>
      </c>
      <c r="B7" s="80" t="s">
        <v>10</v>
      </c>
      <c r="C7" s="15" t="s">
        <v>11</v>
      </c>
      <c r="D7" s="16" t="s">
        <v>18</v>
      </c>
      <c r="E7" s="13" t="s">
        <v>17</v>
      </c>
      <c r="F7" s="24">
        <v>481</v>
      </c>
      <c r="G7" s="18"/>
      <c r="H7" s="18">
        <f>ROUND(F7*G7,2)</f>
        <v>0</v>
      </c>
    </row>
    <row r="8" spans="1:9" ht="30" customHeight="1">
      <c r="A8" s="141" t="s">
        <v>146</v>
      </c>
      <c r="B8" s="141"/>
      <c r="C8" s="141"/>
      <c r="D8" s="141"/>
      <c r="E8" s="141"/>
      <c r="F8" s="141"/>
      <c r="G8" s="141"/>
      <c r="H8" s="114">
        <f>H6+H7</f>
        <v>0</v>
      </c>
      <c r="I8" s="20"/>
    </row>
  </sheetData>
  <sheetProtection selectLockedCells="1" selectUnlockedCells="1"/>
  <mergeCells count="5">
    <mergeCell ref="A3:H3"/>
    <mergeCell ref="D5:H5"/>
    <mergeCell ref="A8:G8"/>
    <mergeCell ref="A2:H2"/>
    <mergeCell ref="A1:H1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Header xml:space="preserve">&amp;C&amp;"Czcionka tekstu podstawowego1,Regularna"000000Przebudowa sieci wodociągowej w Sosnowcu : ul. Juliuszowska , Górna + boczne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view="pageBreakPreview" zoomScaleSheetLayoutView="100" zoomScalePageLayoutView="0" workbookViewId="0" topLeftCell="A4">
      <selection activeCell="G16" sqref="G16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3.625" style="1" customWidth="1"/>
    <col min="5" max="5" width="7.00390625" style="1" customWidth="1"/>
    <col min="6" max="6" width="10.875" style="5" customWidth="1"/>
    <col min="7" max="7" width="12.00390625" style="6" customWidth="1"/>
    <col min="8" max="8" width="16.00390625" style="6" customWidth="1"/>
    <col min="9" max="13" width="8.75390625" style="1" customWidth="1"/>
    <col min="14" max="14" width="31.875" style="1" customWidth="1"/>
    <col min="15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6" t="s">
        <v>143</v>
      </c>
      <c r="B3" s="136"/>
      <c r="C3" s="136"/>
      <c r="D3" s="136"/>
      <c r="E3" s="136"/>
      <c r="F3" s="136"/>
      <c r="G3" s="136"/>
      <c r="H3" s="136"/>
    </row>
    <row r="4" spans="1:8" ht="36" customHeight="1">
      <c r="A4" s="7" t="s">
        <v>1</v>
      </c>
      <c r="B4" s="78" t="s">
        <v>2</v>
      </c>
      <c r="C4" s="78" t="s">
        <v>3</v>
      </c>
      <c r="D4" s="7" t="s">
        <v>4</v>
      </c>
      <c r="E4" s="7" t="s">
        <v>5</v>
      </c>
      <c r="F4" s="9" t="s">
        <v>6</v>
      </c>
      <c r="G4" s="10" t="s">
        <v>7</v>
      </c>
      <c r="H4" s="10" t="s">
        <v>8</v>
      </c>
    </row>
    <row r="5" spans="1:8" ht="23.25" customHeight="1">
      <c r="A5" s="11"/>
      <c r="B5" s="79"/>
      <c r="C5" s="79"/>
      <c r="D5" s="142" t="s">
        <v>15</v>
      </c>
      <c r="E5" s="142"/>
      <c r="F5" s="142"/>
      <c r="G5" s="142"/>
      <c r="H5" s="142"/>
    </row>
    <row r="6" spans="1:8" ht="39.75" customHeight="1">
      <c r="A6" s="13">
        <v>1</v>
      </c>
      <c r="B6" s="80" t="s">
        <v>10</v>
      </c>
      <c r="C6" s="15" t="s">
        <v>11</v>
      </c>
      <c r="D6" s="16" t="s">
        <v>16</v>
      </c>
      <c r="E6" s="13" t="s">
        <v>17</v>
      </c>
      <c r="F6" s="24">
        <v>1726.5</v>
      </c>
      <c r="G6" s="18"/>
      <c r="H6" s="18">
        <f>ROUND(F6*G6,2)</f>
        <v>0</v>
      </c>
    </row>
    <row r="7" spans="1:8" ht="42.75" customHeight="1">
      <c r="A7" s="13">
        <v>2</v>
      </c>
      <c r="B7" s="80" t="s">
        <v>10</v>
      </c>
      <c r="C7" s="15" t="s">
        <v>11</v>
      </c>
      <c r="D7" s="16" t="s">
        <v>18</v>
      </c>
      <c r="E7" s="13" t="s">
        <v>17</v>
      </c>
      <c r="F7" s="24">
        <v>1726.5</v>
      </c>
      <c r="G7" s="18"/>
      <c r="H7" s="18">
        <f aca="true" t="shared" si="0" ref="H7:H14">ROUND(F7*G7,2)</f>
        <v>0</v>
      </c>
    </row>
    <row r="8" spans="1:8" ht="50.25" customHeight="1">
      <c r="A8" s="13">
        <v>3</v>
      </c>
      <c r="B8" s="80" t="s">
        <v>10</v>
      </c>
      <c r="C8" s="15" t="s">
        <v>11</v>
      </c>
      <c r="D8" s="19" t="s">
        <v>19</v>
      </c>
      <c r="E8" s="13" t="s">
        <v>17</v>
      </c>
      <c r="F8" s="24">
        <v>336</v>
      </c>
      <c r="G8" s="18"/>
      <c r="H8" s="18">
        <f t="shared" si="0"/>
        <v>0</v>
      </c>
    </row>
    <row r="9" spans="1:8" ht="45.75" customHeight="1">
      <c r="A9" s="13">
        <v>4</v>
      </c>
      <c r="B9" s="80" t="s">
        <v>10</v>
      </c>
      <c r="C9" s="15" t="s">
        <v>11</v>
      </c>
      <c r="D9" s="19" t="s">
        <v>20</v>
      </c>
      <c r="E9" s="13" t="s">
        <v>17</v>
      </c>
      <c r="F9" s="24">
        <v>336</v>
      </c>
      <c r="G9" s="18"/>
      <c r="H9" s="18">
        <f t="shared" si="0"/>
        <v>0</v>
      </c>
    </row>
    <row r="10" spans="1:8" ht="24" customHeight="1">
      <c r="A10" s="28"/>
      <c r="B10" s="81"/>
      <c r="C10" s="30"/>
      <c r="D10" s="142" t="s">
        <v>33</v>
      </c>
      <c r="E10" s="142"/>
      <c r="F10" s="142"/>
      <c r="G10" s="142"/>
      <c r="H10" s="142"/>
    </row>
    <row r="11" spans="1:8" ht="45.75" customHeight="1">
      <c r="A11" s="28">
        <v>5</v>
      </c>
      <c r="B11" s="81" t="s">
        <v>10</v>
      </c>
      <c r="C11" s="30" t="s">
        <v>11</v>
      </c>
      <c r="D11" s="16" t="s">
        <v>16</v>
      </c>
      <c r="E11" s="13" t="s">
        <v>17</v>
      </c>
      <c r="F11" s="24">
        <v>92.5</v>
      </c>
      <c r="G11" s="31"/>
      <c r="H11" s="18">
        <f t="shared" si="0"/>
        <v>0</v>
      </c>
    </row>
    <row r="12" spans="1:8" ht="45.75" customHeight="1">
      <c r="A12" s="28">
        <v>6</v>
      </c>
      <c r="B12" s="81" t="s">
        <v>10</v>
      </c>
      <c r="C12" s="30" t="s">
        <v>11</v>
      </c>
      <c r="D12" s="19" t="s">
        <v>34</v>
      </c>
      <c r="E12" s="13" t="s">
        <v>17</v>
      </c>
      <c r="F12" s="24">
        <v>92.5</v>
      </c>
      <c r="G12" s="31"/>
      <c r="H12" s="18">
        <f t="shared" si="0"/>
        <v>0</v>
      </c>
    </row>
    <row r="13" spans="1:8" ht="45">
      <c r="A13" s="28">
        <v>7</v>
      </c>
      <c r="B13" s="80" t="s">
        <v>10</v>
      </c>
      <c r="C13" s="15" t="s">
        <v>11</v>
      </c>
      <c r="D13" s="19" t="s">
        <v>97</v>
      </c>
      <c r="E13" s="13" t="s">
        <v>17</v>
      </c>
      <c r="F13" s="24">
        <v>16</v>
      </c>
      <c r="G13" s="31"/>
      <c r="H13" s="18">
        <f t="shared" si="0"/>
        <v>0</v>
      </c>
    </row>
    <row r="14" spans="1:11" ht="45">
      <c r="A14" s="13">
        <v>8</v>
      </c>
      <c r="B14" s="80" t="s">
        <v>10</v>
      </c>
      <c r="C14" s="15" t="s">
        <v>11</v>
      </c>
      <c r="D14" s="19" t="s">
        <v>23</v>
      </c>
      <c r="E14" s="13" t="s">
        <v>17</v>
      </c>
      <c r="F14" s="24">
        <v>16</v>
      </c>
      <c r="G14" s="18"/>
      <c r="H14" s="18">
        <f t="shared" si="0"/>
        <v>0</v>
      </c>
      <c r="K14" s="1" t="s">
        <v>98</v>
      </c>
    </row>
    <row r="15" spans="1:8" ht="15.75" customHeight="1">
      <c r="A15" s="13"/>
      <c r="B15" s="80"/>
      <c r="C15" s="15"/>
      <c r="D15" s="140" t="s">
        <v>30</v>
      </c>
      <c r="E15" s="140"/>
      <c r="F15" s="140"/>
      <c r="G15" s="140"/>
      <c r="H15" s="140"/>
    </row>
    <row r="16" spans="1:8" ht="45">
      <c r="A16" s="13">
        <v>9</v>
      </c>
      <c r="B16" s="80" t="s">
        <v>10</v>
      </c>
      <c r="C16" s="15" t="s">
        <v>11</v>
      </c>
      <c r="D16" s="19" t="s">
        <v>99</v>
      </c>
      <c r="E16" s="13" t="s">
        <v>32</v>
      </c>
      <c r="F16" s="24">
        <v>134.5</v>
      </c>
      <c r="G16" s="18"/>
      <c r="H16" s="27">
        <f>F16*G16</f>
        <v>0</v>
      </c>
    </row>
    <row r="17" spans="1:8" ht="30.75" customHeight="1" thickBot="1">
      <c r="A17" s="144" t="s">
        <v>150</v>
      </c>
      <c r="B17" s="144" t="s">
        <v>10</v>
      </c>
      <c r="C17" s="144" t="s">
        <v>36</v>
      </c>
      <c r="D17" s="144"/>
      <c r="E17" s="144"/>
      <c r="F17" s="144"/>
      <c r="G17" s="144"/>
      <c r="H17" s="82">
        <f>H6+H7+H8+H9+H11+H12+H13+H14+H16</f>
        <v>0</v>
      </c>
    </row>
  </sheetData>
  <sheetProtection selectLockedCells="1" selectUnlockedCells="1"/>
  <mergeCells count="7">
    <mergeCell ref="A1:H1"/>
    <mergeCell ref="A3:H3"/>
    <mergeCell ref="D5:H5"/>
    <mergeCell ref="D10:H10"/>
    <mergeCell ref="D15:H15"/>
    <mergeCell ref="A17:G17"/>
    <mergeCell ref="A2:H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  <headerFooter alignWithMargins="0">
    <oddHeader xml:space="preserve">&amp;C&amp;"Czcionka tekstu podstawowego1,Regularna"000000Przebudowa sieci wodociągowej w Sosnowcu : ul. Juliuszowska , Górna + boczne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19"/>
  <sheetViews>
    <sheetView view="pageBreakPreview" zoomScaleNormal="85" zoomScaleSheetLayoutView="100" zoomScalePageLayoutView="0" workbookViewId="0" topLeftCell="A4">
      <selection activeCell="G11" sqref="G11:G18"/>
    </sheetView>
  </sheetViews>
  <sheetFormatPr defaultColWidth="8.75390625" defaultRowHeight="14.25"/>
  <cols>
    <col min="1" max="1" width="6.375" style="1" customWidth="1"/>
    <col min="2" max="2" width="8.75390625" style="1" customWidth="1"/>
    <col min="3" max="3" width="9.00390625" style="1" customWidth="1"/>
    <col min="4" max="4" width="20.375" style="1" customWidth="1"/>
    <col min="5" max="5" width="8.75390625" style="1" customWidth="1"/>
    <col min="6" max="6" width="8.75390625" style="5" customWidth="1"/>
    <col min="7" max="7" width="11.50390625" style="6" customWidth="1"/>
    <col min="8" max="8" width="16.125" style="6" customWidth="1"/>
    <col min="9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30.75" customHeight="1">
      <c r="A3" s="151" t="s">
        <v>129</v>
      </c>
      <c r="B3" s="151"/>
      <c r="C3" s="151"/>
      <c r="D3" s="151"/>
      <c r="E3" s="151"/>
      <c r="F3" s="151"/>
      <c r="G3" s="151"/>
      <c r="H3" s="151"/>
    </row>
    <row r="4" spans="1:8" ht="33" customHeight="1">
      <c r="A4" s="83" t="s">
        <v>1</v>
      </c>
      <c r="B4" s="84" t="s">
        <v>2</v>
      </c>
      <c r="C4" s="85" t="s">
        <v>3</v>
      </c>
      <c r="D4" s="86" t="s">
        <v>100</v>
      </c>
      <c r="E4" s="83" t="s">
        <v>101</v>
      </c>
      <c r="F4" s="87" t="s">
        <v>6</v>
      </c>
      <c r="G4" s="88" t="s">
        <v>7</v>
      </c>
      <c r="H4" s="88" t="s">
        <v>8</v>
      </c>
    </row>
    <row r="5" spans="1:8" ht="38.25" customHeight="1">
      <c r="A5" s="83"/>
      <c r="B5" s="84"/>
      <c r="C5" s="152" t="s">
        <v>102</v>
      </c>
      <c r="D5" s="152"/>
      <c r="E5" s="152"/>
      <c r="F5" s="152"/>
      <c r="G5" s="152"/>
      <c r="H5" s="152"/>
    </row>
    <row r="6" spans="1:8" ht="28.5" customHeight="1">
      <c r="A6" s="89">
        <v>1</v>
      </c>
      <c r="B6" s="90" t="s">
        <v>39</v>
      </c>
      <c r="C6" s="91" t="s">
        <v>126</v>
      </c>
      <c r="D6" s="92" t="s">
        <v>66</v>
      </c>
      <c r="E6" s="89" t="s">
        <v>32</v>
      </c>
      <c r="F6" s="93">
        <v>38.41</v>
      </c>
      <c r="G6" s="51"/>
      <c r="H6" s="31">
        <f>ROUND(F6*G6,2)</f>
        <v>0</v>
      </c>
    </row>
    <row r="7" spans="1:8" ht="29.25" customHeight="1">
      <c r="A7" s="89">
        <v>2</v>
      </c>
      <c r="B7" s="90" t="s">
        <v>39</v>
      </c>
      <c r="C7" s="91" t="s">
        <v>126</v>
      </c>
      <c r="D7" s="92" t="s">
        <v>103</v>
      </c>
      <c r="E7" s="89" t="s">
        <v>32</v>
      </c>
      <c r="F7" s="93">
        <v>43.35</v>
      </c>
      <c r="G7" s="51"/>
      <c r="H7" s="31">
        <f>ROUND(F7*G7,2)</f>
        <v>0</v>
      </c>
    </row>
    <row r="8" spans="1:8" ht="29.25" customHeight="1">
      <c r="A8" s="89">
        <v>3</v>
      </c>
      <c r="B8" s="90" t="s">
        <v>39</v>
      </c>
      <c r="C8" s="91" t="s">
        <v>126</v>
      </c>
      <c r="D8" s="92" t="s">
        <v>104</v>
      </c>
      <c r="E8" s="89" t="s">
        <v>32</v>
      </c>
      <c r="F8" s="93">
        <v>429.93</v>
      </c>
      <c r="G8" s="51"/>
      <c r="H8" s="31">
        <f>ROUND(F8*G8,2)</f>
        <v>0</v>
      </c>
    </row>
    <row r="9" spans="1:8" ht="29.25" customHeight="1">
      <c r="A9" s="89">
        <v>4</v>
      </c>
      <c r="B9" s="90" t="s">
        <v>39</v>
      </c>
      <c r="C9" s="91" t="s">
        <v>126</v>
      </c>
      <c r="D9" s="92" t="s">
        <v>105</v>
      </c>
      <c r="E9" s="89" t="s">
        <v>32</v>
      </c>
      <c r="F9" s="93">
        <v>5</v>
      </c>
      <c r="G9" s="51"/>
      <c r="H9" s="31">
        <f>ROUND(F9*G9,2)</f>
        <v>0</v>
      </c>
    </row>
    <row r="10" spans="1:8" ht="23.25" customHeight="1">
      <c r="A10" s="47"/>
      <c r="B10" s="48"/>
      <c r="C10" s="138" t="s">
        <v>68</v>
      </c>
      <c r="D10" s="138"/>
      <c r="E10" s="138"/>
      <c r="F10" s="138"/>
      <c r="G10" s="138"/>
      <c r="H10" s="138"/>
    </row>
    <row r="11" spans="1:8" ht="36.75" customHeight="1">
      <c r="A11" s="94">
        <v>5</v>
      </c>
      <c r="B11" s="95" t="s">
        <v>39</v>
      </c>
      <c r="C11" s="91" t="s">
        <v>126</v>
      </c>
      <c r="D11" s="96" t="s">
        <v>106</v>
      </c>
      <c r="E11" s="94" t="s">
        <v>70</v>
      </c>
      <c r="F11" s="97">
        <v>3</v>
      </c>
      <c r="G11" s="51"/>
      <c r="H11" s="31">
        <f>ROUND(F11*G11,2)</f>
        <v>0</v>
      </c>
    </row>
    <row r="12" spans="1:8" ht="41.25" customHeight="1">
      <c r="A12" s="89">
        <v>6</v>
      </c>
      <c r="B12" s="90" t="s">
        <v>45</v>
      </c>
      <c r="C12" s="91" t="s">
        <v>126</v>
      </c>
      <c r="D12" s="92" t="s">
        <v>107</v>
      </c>
      <c r="E12" s="89" t="s">
        <v>70</v>
      </c>
      <c r="F12" s="93">
        <v>12</v>
      </c>
      <c r="G12" s="51"/>
      <c r="H12" s="31">
        <f aca="true" t="shared" si="0" ref="H12:H18">ROUND(F12*G12,2)</f>
        <v>0</v>
      </c>
    </row>
    <row r="13" spans="1:8" ht="36" customHeight="1">
      <c r="A13" s="94">
        <v>7</v>
      </c>
      <c r="B13" s="98" t="s">
        <v>39</v>
      </c>
      <c r="C13" s="91" t="s">
        <v>126</v>
      </c>
      <c r="D13" s="53" t="s">
        <v>108</v>
      </c>
      <c r="E13" s="99" t="s">
        <v>13</v>
      </c>
      <c r="F13" s="100">
        <v>1</v>
      </c>
      <c r="G13" s="51"/>
      <c r="H13" s="31">
        <f t="shared" si="0"/>
        <v>0</v>
      </c>
    </row>
    <row r="14" spans="1:8" ht="104.25" customHeight="1">
      <c r="A14" s="89">
        <v>8</v>
      </c>
      <c r="B14" s="95" t="s">
        <v>39</v>
      </c>
      <c r="C14" s="91" t="s">
        <v>126</v>
      </c>
      <c r="D14" s="101" t="s">
        <v>135</v>
      </c>
      <c r="E14" s="99" t="s">
        <v>70</v>
      </c>
      <c r="F14" s="100">
        <v>1</v>
      </c>
      <c r="G14" s="51"/>
      <c r="H14" s="31">
        <f t="shared" si="0"/>
        <v>0</v>
      </c>
    </row>
    <row r="15" spans="1:8" ht="36" customHeight="1">
      <c r="A15" s="89">
        <v>9</v>
      </c>
      <c r="B15" s="95" t="s">
        <v>39</v>
      </c>
      <c r="C15" s="91" t="s">
        <v>126</v>
      </c>
      <c r="D15" s="101" t="s">
        <v>109</v>
      </c>
      <c r="E15" s="99" t="s">
        <v>70</v>
      </c>
      <c r="F15" s="100">
        <v>1</v>
      </c>
      <c r="G15" s="51"/>
      <c r="H15" s="31">
        <f t="shared" si="0"/>
        <v>0</v>
      </c>
    </row>
    <row r="16" spans="1:8" ht="36" customHeight="1">
      <c r="A16" s="89">
        <v>10</v>
      </c>
      <c r="B16" s="95" t="s">
        <v>39</v>
      </c>
      <c r="C16" s="91" t="s">
        <v>126</v>
      </c>
      <c r="D16" s="102" t="s">
        <v>110</v>
      </c>
      <c r="E16" s="99" t="s">
        <v>70</v>
      </c>
      <c r="F16" s="100">
        <v>1</v>
      </c>
      <c r="G16" s="51"/>
      <c r="H16" s="31">
        <f t="shared" si="0"/>
        <v>0</v>
      </c>
    </row>
    <row r="17" spans="1:8" ht="36" customHeight="1">
      <c r="A17" s="89">
        <v>11</v>
      </c>
      <c r="B17" s="95" t="s">
        <v>39</v>
      </c>
      <c r="C17" s="91" t="s">
        <v>126</v>
      </c>
      <c r="D17" s="53" t="s">
        <v>111</v>
      </c>
      <c r="E17" s="99" t="s">
        <v>70</v>
      </c>
      <c r="F17" s="100">
        <v>7</v>
      </c>
      <c r="G17" s="51"/>
      <c r="H17" s="31">
        <f t="shared" si="0"/>
        <v>0</v>
      </c>
    </row>
    <row r="18" spans="1:8" ht="36" customHeight="1">
      <c r="A18" s="89">
        <v>12</v>
      </c>
      <c r="B18" s="95" t="s">
        <v>39</v>
      </c>
      <c r="C18" s="91" t="s">
        <v>126</v>
      </c>
      <c r="D18" s="53" t="s">
        <v>112</v>
      </c>
      <c r="E18" s="99" t="s">
        <v>70</v>
      </c>
      <c r="F18" s="100">
        <v>1</v>
      </c>
      <c r="G18" s="51"/>
      <c r="H18" s="31">
        <f t="shared" si="0"/>
        <v>0</v>
      </c>
    </row>
    <row r="19" spans="1:8" ht="30" customHeight="1">
      <c r="A19" s="153" t="s">
        <v>73</v>
      </c>
      <c r="B19" s="153"/>
      <c r="C19" s="153"/>
      <c r="D19" s="153"/>
      <c r="E19" s="153"/>
      <c r="F19" s="153"/>
      <c r="G19" s="153"/>
      <c r="H19" s="82">
        <f>SUM(H6:H18)</f>
        <v>0</v>
      </c>
    </row>
  </sheetData>
  <sheetProtection selectLockedCells="1" selectUnlockedCells="1"/>
  <mergeCells count="6">
    <mergeCell ref="A3:H3"/>
    <mergeCell ref="C5:H5"/>
    <mergeCell ref="C10:H10"/>
    <mergeCell ref="A19:G19"/>
    <mergeCell ref="A2:H2"/>
    <mergeCell ref="A1:H1"/>
  </mergeCells>
  <printOptions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15"/>
  <sheetViews>
    <sheetView view="pageBreakPreview" zoomScaleSheetLayoutView="100" zoomScalePageLayoutView="0" workbookViewId="0" topLeftCell="A7">
      <selection activeCell="G9" sqref="G9:G14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32.00390625" style="1" customWidth="1"/>
    <col min="5" max="5" width="7.00390625" style="1" customWidth="1"/>
    <col min="6" max="6" width="10.875" style="5" customWidth="1"/>
    <col min="7" max="7" width="13.00390625" style="6" customWidth="1"/>
    <col min="8" max="8" width="16.25390625" style="6" customWidth="1"/>
    <col min="9" max="15" width="8.75390625" style="1" customWidth="1"/>
    <col min="16" max="16" width="39.00390625" style="1" customWidth="1"/>
    <col min="17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144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2" t="s">
        <v>1</v>
      </c>
      <c r="B4" s="72" t="s">
        <v>2</v>
      </c>
      <c r="C4" s="72" t="s">
        <v>3</v>
      </c>
      <c r="D4" s="2" t="s">
        <v>4</v>
      </c>
      <c r="E4" s="2" t="s">
        <v>5</v>
      </c>
      <c r="F4" s="56" t="s">
        <v>6</v>
      </c>
      <c r="G4" s="57" t="s">
        <v>7</v>
      </c>
      <c r="H4" s="57" t="s">
        <v>8</v>
      </c>
    </row>
    <row r="5" spans="1:8" ht="24" customHeight="1">
      <c r="A5" s="11"/>
      <c r="B5" s="79"/>
      <c r="C5" s="79"/>
      <c r="D5" s="142" t="s">
        <v>15</v>
      </c>
      <c r="E5" s="142"/>
      <c r="F5" s="142"/>
      <c r="G5" s="142"/>
      <c r="H5" s="142"/>
    </row>
    <row r="6" spans="1:8" ht="36" customHeight="1">
      <c r="A6" s="13">
        <v>1</v>
      </c>
      <c r="B6" s="80" t="s">
        <v>10</v>
      </c>
      <c r="C6" s="15" t="s">
        <v>36</v>
      </c>
      <c r="D6" s="16" t="s">
        <v>74</v>
      </c>
      <c r="E6" s="13" t="s">
        <v>17</v>
      </c>
      <c r="F6" s="24">
        <v>481</v>
      </c>
      <c r="G6" s="18"/>
      <c r="H6" s="31">
        <f>ROUND(F6*G6,2)</f>
        <v>0</v>
      </c>
    </row>
    <row r="7" spans="1:8" ht="36" customHeight="1">
      <c r="A7" s="13">
        <v>2</v>
      </c>
      <c r="B7" s="80" t="s">
        <v>10</v>
      </c>
      <c r="C7" s="15" t="s">
        <v>36</v>
      </c>
      <c r="D7" s="16" t="s">
        <v>75</v>
      </c>
      <c r="E7" s="13" t="s">
        <v>17</v>
      </c>
      <c r="F7" s="24">
        <v>481</v>
      </c>
      <c r="G7" s="18"/>
      <c r="H7" s="31">
        <f>ROUND(F7*G7,2)</f>
        <v>0</v>
      </c>
    </row>
    <row r="8" spans="1:8" ht="36" customHeight="1">
      <c r="A8" s="13"/>
      <c r="B8" s="23"/>
      <c r="C8"/>
      <c r="D8" s="143" t="s">
        <v>113</v>
      </c>
      <c r="E8" s="143"/>
      <c r="F8" s="143"/>
      <c r="G8" s="143"/>
      <c r="H8" s="143"/>
    </row>
    <row r="9" spans="1:13" ht="123.75">
      <c r="A9" s="13">
        <v>3</v>
      </c>
      <c r="B9" s="80" t="s">
        <v>10</v>
      </c>
      <c r="C9" s="23" t="s">
        <v>36</v>
      </c>
      <c r="D9" s="103" t="s">
        <v>114</v>
      </c>
      <c r="E9" s="21" t="s">
        <v>17</v>
      </c>
      <c r="F9" s="104">
        <v>1604</v>
      </c>
      <c r="G9" s="105"/>
      <c r="H9" s="31">
        <f aca="true" t="shared" si="0" ref="H9:H14">ROUND(F9*G9,2)</f>
        <v>0</v>
      </c>
      <c r="M9" s="106"/>
    </row>
    <row r="10" spans="1:8" ht="42.75" customHeight="1">
      <c r="A10" s="13">
        <v>4</v>
      </c>
      <c r="B10" s="80" t="s">
        <v>10</v>
      </c>
      <c r="C10" s="23" t="s">
        <v>36</v>
      </c>
      <c r="D10" s="107" t="s">
        <v>115</v>
      </c>
      <c r="E10" s="21" t="s">
        <v>32</v>
      </c>
      <c r="F10" s="104">
        <v>837</v>
      </c>
      <c r="G10" s="105"/>
      <c r="H10" s="31">
        <f t="shared" si="0"/>
        <v>0</v>
      </c>
    </row>
    <row r="11" spans="1:8" ht="36" customHeight="1">
      <c r="A11" s="13">
        <v>5</v>
      </c>
      <c r="B11" s="80" t="s">
        <v>10</v>
      </c>
      <c r="C11" s="23" t="s">
        <v>36</v>
      </c>
      <c r="D11" s="103" t="s">
        <v>116</v>
      </c>
      <c r="E11" s="21" t="s">
        <v>32</v>
      </c>
      <c r="F11" s="104">
        <v>793</v>
      </c>
      <c r="G11" s="105"/>
      <c r="H11" s="31">
        <f t="shared" si="0"/>
        <v>0</v>
      </c>
    </row>
    <row r="12" spans="1:8" ht="36" customHeight="1">
      <c r="A12" s="13">
        <v>6</v>
      </c>
      <c r="B12" s="80" t="s">
        <v>10</v>
      </c>
      <c r="C12" s="23" t="s">
        <v>36</v>
      </c>
      <c r="D12" s="103" t="s">
        <v>117</v>
      </c>
      <c r="E12" s="21" t="s">
        <v>17</v>
      </c>
      <c r="F12" s="104">
        <v>712</v>
      </c>
      <c r="G12" s="105"/>
      <c r="H12" s="31">
        <f t="shared" si="0"/>
        <v>0</v>
      </c>
    </row>
    <row r="13" spans="1:8" ht="36" customHeight="1">
      <c r="A13" s="13">
        <v>7</v>
      </c>
      <c r="B13" s="80" t="s">
        <v>10</v>
      </c>
      <c r="C13" s="23" t="s">
        <v>36</v>
      </c>
      <c r="D13" s="108" t="s">
        <v>118</v>
      </c>
      <c r="E13" s="21" t="s">
        <v>32</v>
      </c>
      <c r="F13" s="104">
        <v>410</v>
      </c>
      <c r="G13" s="105"/>
      <c r="H13" s="31">
        <f t="shared" si="0"/>
        <v>0</v>
      </c>
    </row>
    <row r="14" spans="1:8" ht="115.5" customHeight="1">
      <c r="A14" s="13">
        <v>8</v>
      </c>
      <c r="B14" s="14" t="s">
        <v>132</v>
      </c>
      <c r="C14" s="121" t="s">
        <v>36</v>
      </c>
      <c r="D14" s="123" t="s">
        <v>133</v>
      </c>
      <c r="E14" s="122" t="s">
        <v>13</v>
      </c>
      <c r="F14" s="120">
        <v>29</v>
      </c>
      <c r="G14" s="105"/>
      <c r="H14" s="31">
        <f t="shared" si="0"/>
        <v>0</v>
      </c>
    </row>
    <row r="15" spans="1:8" ht="29.25" customHeight="1">
      <c r="A15" s="148" t="s">
        <v>148</v>
      </c>
      <c r="B15" s="148"/>
      <c r="C15" s="148"/>
      <c r="D15" s="148"/>
      <c r="E15" s="148"/>
      <c r="F15" s="148"/>
      <c r="G15" s="148"/>
      <c r="H15" s="109">
        <f>H6+H7+H9+H10+H11+H12+H13+H14</f>
        <v>0</v>
      </c>
    </row>
  </sheetData>
  <sheetProtection selectLockedCells="1" selectUnlockedCells="1"/>
  <mergeCells count="6">
    <mergeCell ref="A3:H3"/>
    <mergeCell ref="D5:H5"/>
    <mergeCell ref="D8:H8"/>
    <mergeCell ref="A15:G15"/>
    <mergeCell ref="A2:H2"/>
    <mergeCell ref="A1:H1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Header xml:space="preserve">&amp;C&amp;"Czcionka tekstu podstawowego1,Regularna"000000Przebudowa sieci wodociągowej w Sosnowcu : ul. Juliuszowska , Górna + boczne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view="pageBreakPreview" zoomScaleSheetLayoutView="100" zoomScalePageLayoutView="0" workbookViewId="0" topLeftCell="A7">
      <selection activeCell="L17" sqref="L17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33.625" style="1" customWidth="1"/>
    <col min="5" max="5" width="7.00390625" style="1" customWidth="1"/>
    <col min="6" max="6" width="10.875" style="5" customWidth="1"/>
    <col min="7" max="7" width="13.00390625" style="6" customWidth="1"/>
    <col min="8" max="8" width="15.375" style="6" customWidth="1"/>
    <col min="9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6" t="s">
        <v>145</v>
      </c>
      <c r="B3" s="136"/>
      <c r="C3" s="136"/>
      <c r="D3" s="136"/>
      <c r="E3" s="136"/>
      <c r="F3" s="136"/>
      <c r="G3" s="136"/>
      <c r="H3" s="136"/>
    </row>
    <row r="4" spans="1:8" ht="36" customHeight="1">
      <c r="A4" s="2" t="s">
        <v>1</v>
      </c>
      <c r="B4" s="72" t="s">
        <v>2</v>
      </c>
      <c r="C4" s="72" t="s">
        <v>3</v>
      </c>
      <c r="D4" s="2" t="s">
        <v>4</v>
      </c>
      <c r="E4" s="2" t="s">
        <v>5</v>
      </c>
      <c r="F4" s="56" t="s">
        <v>6</v>
      </c>
      <c r="G4" s="57" t="s">
        <v>7</v>
      </c>
      <c r="H4" s="57" t="s">
        <v>8</v>
      </c>
    </row>
    <row r="5" spans="1:8" ht="37.5" customHeight="1">
      <c r="A5" s="142" t="s">
        <v>15</v>
      </c>
      <c r="B5" s="142"/>
      <c r="C5" s="142"/>
      <c r="D5" s="142"/>
      <c r="E5" s="142"/>
      <c r="F5" s="142"/>
      <c r="G5" s="142"/>
      <c r="H5" s="142"/>
    </row>
    <row r="6" spans="1:8" ht="36" customHeight="1">
      <c r="A6" s="13">
        <v>1</v>
      </c>
      <c r="B6" s="80" t="s">
        <v>10</v>
      </c>
      <c r="C6" s="15" t="s">
        <v>36</v>
      </c>
      <c r="D6" s="16" t="s">
        <v>74</v>
      </c>
      <c r="E6" s="13" t="s">
        <v>17</v>
      </c>
      <c r="F6" s="24">
        <v>1726.5</v>
      </c>
      <c r="G6" s="18"/>
      <c r="H6" s="31">
        <f>ROUND(F6*G6,2)</f>
        <v>0</v>
      </c>
    </row>
    <row r="7" spans="1:8" ht="36" customHeight="1">
      <c r="A7" s="13">
        <v>2</v>
      </c>
      <c r="B7" s="80" t="s">
        <v>10</v>
      </c>
      <c r="C7" s="15" t="s">
        <v>36</v>
      </c>
      <c r="D7" s="16" t="s">
        <v>87</v>
      </c>
      <c r="E7" s="13" t="s">
        <v>17</v>
      </c>
      <c r="F7" s="24">
        <v>1726.5</v>
      </c>
      <c r="G7" s="18"/>
      <c r="H7" s="31">
        <f>ROUND(F7*G7,2)</f>
        <v>0</v>
      </c>
    </row>
    <row r="8" spans="1:8" ht="36" customHeight="1">
      <c r="A8" s="13">
        <v>3</v>
      </c>
      <c r="B8" s="80" t="s">
        <v>10</v>
      </c>
      <c r="C8" s="15" t="s">
        <v>36</v>
      </c>
      <c r="D8" s="19" t="s">
        <v>88</v>
      </c>
      <c r="E8" s="13" t="s">
        <v>17</v>
      </c>
      <c r="F8" s="24">
        <v>336</v>
      </c>
      <c r="G8" s="18"/>
      <c r="H8" s="31">
        <f>ROUND(F8*G8,2)</f>
        <v>0</v>
      </c>
    </row>
    <row r="9" spans="1:8" ht="36" customHeight="1">
      <c r="A9" s="13">
        <v>4</v>
      </c>
      <c r="B9" s="80" t="s">
        <v>10</v>
      </c>
      <c r="C9" s="15" t="s">
        <v>36</v>
      </c>
      <c r="D9" s="19" t="s">
        <v>77</v>
      </c>
      <c r="E9" s="13" t="s">
        <v>17</v>
      </c>
      <c r="F9" s="24">
        <v>336</v>
      </c>
      <c r="G9" s="18"/>
      <c r="H9" s="31">
        <f>ROUND(F9*G9,2)</f>
        <v>0</v>
      </c>
    </row>
    <row r="10" spans="1:8" ht="32.25" customHeight="1">
      <c r="A10" s="142" t="s">
        <v>33</v>
      </c>
      <c r="B10" s="142"/>
      <c r="C10" s="142"/>
      <c r="D10" s="142"/>
      <c r="E10" s="142"/>
      <c r="F10" s="142"/>
      <c r="G10" s="142"/>
      <c r="H10" s="142"/>
    </row>
    <row r="11" spans="1:8" ht="36" customHeight="1">
      <c r="A11" s="28">
        <v>5</v>
      </c>
      <c r="B11" s="81" t="s">
        <v>10</v>
      </c>
      <c r="C11" s="15" t="s">
        <v>36</v>
      </c>
      <c r="D11" s="16" t="s">
        <v>74</v>
      </c>
      <c r="E11" s="13" t="s">
        <v>17</v>
      </c>
      <c r="F11" s="110">
        <v>92.5</v>
      </c>
      <c r="G11" s="18"/>
      <c r="H11" s="31">
        <f>ROUND(F11*G11,2)</f>
        <v>0</v>
      </c>
    </row>
    <row r="12" spans="1:8" ht="36" customHeight="1">
      <c r="A12" s="28">
        <v>6</v>
      </c>
      <c r="B12" s="81" t="s">
        <v>10</v>
      </c>
      <c r="C12" s="15" t="s">
        <v>36</v>
      </c>
      <c r="D12" s="19" t="s">
        <v>89</v>
      </c>
      <c r="E12" s="13" t="s">
        <v>17</v>
      </c>
      <c r="F12" s="110">
        <v>92.5</v>
      </c>
      <c r="G12" s="18"/>
      <c r="H12" s="31">
        <f>ROUND(F12*G12,2)</f>
        <v>0</v>
      </c>
    </row>
    <row r="13" spans="1:8" ht="36" customHeight="1">
      <c r="A13" s="28">
        <v>7</v>
      </c>
      <c r="B13" s="80" t="s">
        <v>10</v>
      </c>
      <c r="C13" s="15" t="s">
        <v>36</v>
      </c>
      <c r="D13" s="19" t="s">
        <v>89</v>
      </c>
      <c r="E13" s="13" t="s">
        <v>17</v>
      </c>
      <c r="F13" s="110">
        <v>16</v>
      </c>
      <c r="G13" s="18"/>
      <c r="H13" s="31">
        <f>ROUND(F13*G13,2)</f>
        <v>0</v>
      </c>
    </row>
    <row r="14" spans="1:8" ht="36" customHeight="1">
      <c r="A14" s="28">
        <v>8</v>
      </c>
      <c r="B14" s="80" t="s">
        <v>10</v>
      </c>
      <c r="C14" s="15" t="s">
        <v>36</v>
      </c>
      <c r="D14" s="19" t="s">
        <v>90</v>
      </c>
      <c r="E14" s="13" t="s">
        <v>17</v>
      </c>
      <c r="F14" s="24">
        <v>16</v>
      </c>
      <c r="G14" s="18"/>
      <c r="H14" s="31">
        <f>ROUND(F14*G14,2)</f>
        <v>0</v>
      </c>
    </row>
    <row r="15" spans="1:8" ht="30" customHeight="1">
      <c r="A15" s="140" t="s">
        <v>30</v>
      </c>
      <c r="B15" s="140"/>
      <c r="C15" s="140"/>
      <c r="D15" s="140"/>
      <c r="E15" s="140"/>
      <c r="F15" s="140"/>
      <c r="G15" s="140"/>
      <c r="H15" s="140"/>
    </row>
    <row r="16" spans="1:8" ht="36" customHeight="1">
      <c r="A16" s="13">
        <v>9</v>
      </c>
      <c r="B16" s="80" t="s">
        <v>10</v>
      </c>
      <c r="C16" s="15" t="s">
        <v>36</v>
      </c>
      <c r="D16" s="19" t="s">
        <v>86</v>
      </c>
      <c r="E16" s="13" t="s">
        <v>32</v>
      </c>
      <c r="F16" s="24">
        <v>134.5</v>
      </c>
      <c r="G16" s="18"/>
      <c r="H16" s="18">
        <f>F16*G16</f>
        <v>0</v>
      </c>
    </row>
    <row r="17" spans="1:8" ht="29.25" customHeight="1">
      <c r="A17" s="148" t="s">
        <v>149</v>
      </c>
      <c r="B17" s="148"/>
      <c r="C17" s="148"/>
      <c r="D17" s="148"/>
      <c r="E17" s="148"/>
      <c r="F17" s="148"/>
      <c r="G17" s="148"/>
      <c r="H17" s="109">
        <f>H6+H7+H8+H9+H11+H12+H13+H14+H16</f>
        <v>0</v>
      </c>
    </row>
  </sheetData>
  <sheetProtection selectLockedCells="1" selectUnlockedCells="1"/>
  <mergeCells count="7">
    <mergeCell ref="A1:H1"/>
    <mergeCell ref="A3:H3"/>
    <mergeCell ref="A5:H5"/>
    <mergeCell ref="A10:H10"/>
    <mergeCell ref="A15:H15"/>
    <mergeCell ref="A17:G17"/>
    <mergeCell ref="A2:H2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Header xml:space="preserve">&amp;C&amp;"Czcionka tekstu podstawowego1,Regularna"000000Przebudowa sieci wodociągowej w Sosnowcu : ul. Juliuszowska , Górna + boczne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7"/>
  <sheetViews>
    <sheetView view="pageBreakPreview" zoomScaleSheetLayoutView="100" zoomScalePageLayoutView="0" workbookViewId="0" topLeftCell="A1">
      <selection activeCell="G6" sqref="G6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1.875" style="1" customWidth="1"/>
    <col min="5" max="5" width="7.125" style="1" customWidth="1"/>
    <col min="6" max="6" width="7.25390625" style="1" customWidth="1"/>
    <col min="7" max="7" width="11.75390625" style="1" customWidth="1"/>
    <col min="8" max="8" width="16.375" style="1" customWidth="1"/>
    <col min="9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0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2" t="s">
        <v>8</v>
      </c>
    </row>
    <row r="5" spans="1:8" ht="14.25" customHeight="1">
      <c r="A5" s="138" t="s">
        <v>9</v>
      </c>
      <c r="B5" s="138"/>
      <c r="C5" s="138"/>
      <c r="D5" s="138"/>
      <c r="E5" s="138"/>
      <c r="F5" s="138"/>
      <c r="G5" s="138"/>
      <c r="H5" s="138"/>
    </row>
    <row r="6" spans="1:8" ht="51.75" customHeight="1">
      <c r="A6" s="116">
        <v>1</v>
      </c>
      <c r="B6" s="117" t="s">
        <v>10</v>
      </c>
      <c r="C6" s="118" t="s">
        <v>127</v>
      </c>
      <c r="D6" s="118" t="s">
        <v>12</v>
      </c>
      <c r="E6" s="116" t="s">
        <v>13</v>
      </c>
      <c r="F6" s="119">
        <v>1</v>
      </c>
      <c r="G6" s="76"/>
      <c r="H6" s="31">
        <f>G6*F6</f>
        <v>0</v>
      </c>
    </row>
    <row r="7" spans="1:8" ht="30" customHeight="1">
      <c r="A7" s="139" t="s">
        <v>14</v>
      </c>
      <c r="B7" s="139"/>
      <c r="C7" s="139"/>
      <c r="D7" s="139"/>
      <c r="E7" s="139"/>
      <c r="F7" s="139"/>
      <c r="G7" s="139"/>
      <c r="H7" s="66">
        <f>H6</f>
        <v>0</v>
      </c>
    </row>
  </sheetData>
  <sheetProtection selectLockedCells="1" selectUnlockedCells="1"/>
  <mergeCells count="5">
    <mergeCell ref="A2:H2"/>
    <mergeCell ref="A3:H3"/>
    <mergeCell ref="A5:H5"/>
    <mergeCell ref="A7:G7"/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view="pageBreakPreview" zoomScaleSheetLayoutView="100" zoomScalePageLayoutView="0" workbookViewId="0" topLeftCell="A10">
      <selection activeCell="G21" sqref="G21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9.00390625" style="1" customWidth="1"/>
    <col min="5" max="5" width="7.125" style="1" customWidth="1"/>
    <col min="6" max="6" width="10.875" style="5" customWidth="1"/>
    <col min="7" max="7" width="13.00390625" style="6" customWidth="1"/>
    <col min="8" max="8" width="19.00390625" style="6" customWidth="1"/>
    <col min="9" max="9" width="13.375" style="1" customWidth="1"/>
    <col min="10" max="15" width="8.75390625" style="1" customWidth="1"/>
    <col min="16" max="16" width="28.375" style="1" customWidth="1"/>
    <col min="17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138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9" t="s">
        <v>6</v>
      </c>
      <c r="G4" s="10" t="s">
        <v>7</v>
      </c>
      <c r="H4" s="10" t="s">
        <v>8</v>
      </c>
    </row>
    <row r="5" spans="1:8" ht="14.25" customHeight="1">
      <c r="A5" s="11"/>
      <c r="B5" s="12"/>
      <c r="C5" s="12"/>
      <c r="D5" s="142" t="s">
        <v>15</v>
      </c>
      <c r="E5" s="142"/>
      <c r="F5" s="142"/>
      <c r="G5" s="142"/>
      <c r="H5" s="142"/>
    </row>
    <row r="6" spans="1:8" ht="51.75" customHeight="1">
      <c r="A6" s="13">
        <v>1</v>
      </c>
      <c r="B6" s="14" t="s">
        <v>10</v>
      </c>
      <c r="C6" s="15" t="s">
        <v>11</v>
      </c>
      <c r="D6" s="16" t="s">
        <v>16</v>
      </c>
      <c r="E6" s="13" t="s">
        <v>17</v>
      </c>
      <c r="F6" s="17">
        <v>2132</v>
      </c>
      <c r="G6" s="18"/>
      <c r="H6" s="18">
        <f>F6*G6</f>
        <v>0</v>
      </c>
    </row>
    <row r="7" spans="1:8" ht="56.25" customHeight="1">
      <c r="A7" s="13">
        <v>2</v>
      </c>
      <c r="B7" s="14" t="s">
        <v>10</v>
      </c>
      <c r="C7" s="15" t="s">
        <v>11</v>
      </c>
      <c r="D7" s="16" t="s">
        <v>18</v>
      </c>
      <c r="E7" s="13" t="s">
        <v>17</v>
      </c>
      <c r="F7" s="17">
        <v>2132</v>
      </c>
      <c r="G7" s="18"/>
      <c r="H7" s="18">
        <f>F7*G7</f>
        <v>0</v>
      </c>
    </row>
    <row r="8" spans="1:8" ht="56.25" customHeight="1">
      <c r="A8" s="13">
        <v>3</v>
      </c>
      <c r="B8" s="14" t="s">
        <v>10</v>
      </c>
      <c r="C8" s="15" t="s">
        <v>11</v>
      </c>
      <c r="D8" s="19" t="s">
        <v>19</v>
      </c>
      <c r="E8" s="13" t="s">
        <v>17</v>
      </c>
      <c r="F8" s="17">
        <v>689</v>
      </c>
      <c r="G8" s="18"/>
      <c r="H8" s="18">
        <f>F8*G8</f>
        <v>0</v>
      </c>
    </row>
    <row r="9" spans="1:9" ht="56.25" customHeight="1">
      <c r="A9" s="13">
        <v>4</v>
      </c>
      <c r="B9" s="14" t="s">
        <v>10</v>
      </c>
      <c r="C9" s="15" t="s">
        <v>11</v>
      </c>
      <c r="D9" s="19" t="s">
        <v>20</v>
      </c>
      <c r="E9" s="13" t="s">
        <v>17</v>
      </c>
      <c r="F9" s="17">
        <v>689</v>
      </c>
      <c r="G9" s="18"/>
      <c r="H9" s="18">
        <f>F9*G9</f>
        <v>0</v>
      </c>
      <c r="I9" s="20"/>
    </row>
    <row r="10" spans="1:8" ht="14.25" customHeight="1">
      <c r="A10" s="21"/>
      <c r="B10" s="22"/>
      <c r="C10" s="23"/>
      <c r="D10" s="143" t="s">
        <v>21</v>
      </c>
      <c r="E10" s="143"/>
      <c r="F10" s="143"/>
      <c r="G10" s="143"/>
      <c r="H10" s="143"/>
    </row>
    <row r="11" spans="1:8" ht="40.5" customHeight="1">
      <c r="A11" s="21">
        <v>5</v>
      </c>
      <c r="B11" s="22" t="s">
        <v>10</v>
      </c>
      <c r="C11" s="23" t="s">
        <v>11</v>
      </c>
      <c r="D11" s="16" t="s">
        <v>16</v>
      </c>
      <c r="E11" s="21" t="s">
        <v>17</v>
      </c>
      <c r="F11" s="24">
        <v>218</v>
      </c>
      <c r="G11" s="25"/>
      <c r="H11" s="25">
        <f>F11*G11</f>
        <v>0</v>
      </c>
    </row>
    <row r="12" spans="1:8" ht="44.25" customHeight="1">
      <c r="A12" s="21">
        <v>6</v>
      </c>
      <c r="B12" s="22" t="s">
        <v>10</v>
      </c>
      <c r="C12" s="23" t="s">
        <v>11</v>
      </c>
      <c r="D12" s="16" t="s">
        <v>22</v>
      </c>
      <c r="E12" s="21" t="s">
        <v>17</v>
      </c>
      <c r="F12" s="24">
        <v>218</v>
      </c>
      <c r="G12" s="25"/>
      <c r="H12" s="25">
        <f>F12*G12</f>
        <v>0</v>
      </c>
    </row>
    <row r="13" spans="1:9" ht="59.25" customHeight="1">
      <c r="A13" s="21">
        <v>7</v>
      </c>
      <c r="B13" s="22" t="s">
        <v>10</v>
      </c>
      <c r="C13" s="23" t="s">
        <v>11</v>
      </c>
      <c r="D13" s="16" t="s">
        <v>23</v>
      </c>
      <c r="E13" s="21" t="s">
        <v>17</v>
      </c>
      <c r="F13" s="24">
        <v>218</v>
      </c>
      <c r="G13" s="25"/>
      <c r="H13" s="25">
        <f>F13*G13</f>
        <v>0</v>
      </c>
      <c r="I13" s="20"/>
    </row>
    <row r="14" spans="1:8" ht="14.25" customHeight="1">
      <c r="A14" s="13"/>
      <c r="B14" s="14"/>
      <c r="C14" s="15"/>
      <c r="D14" s="142" t="s">
        <v>24</v>
      </c>
      <c r="E14" s="142"/>
      <c r="F14" s="142"/>
      <c r="G14" s="142"/>
      <c r="H14" s="142"/>
    </row>
    <row r="15" spans="1:8" ht="45" customHeight="1">
      <c r="A15" s="13">
        <v>8</v>
      </c>
      <c r="B15" s="14" t="s">
        <v>10</v>
      </c>
      <c r="C15" s="15" t="s">
        <v>11</v>
      </c>
      <c r="D15" s="19" t="s">
        <v>25</v>
      </c>
      <c r="E15" s="13" t="s">
        <v>17</v>
      </c>
      <c r="F15" s="17">
        <v>18</v>
      </c>
      <c r="G15" s="18"/>
      <c r="H15" s="18">
        <f>G15*F15</f>
        <v>0</v>
      </c>
    </row>
    <row r="16" spans="1:8" ht="41.25" customHeight="1">
      <c r="A16" s="13">
        <v>9</v>
      </c>
      <c r="B16" s="14" t="s">
        <v>10</v>
      </c>
      <c r="C16" s="15" t="s">
        <v>11</v>
      </c>
      <c r="D16" s="19" t="s">
        <v>26</v>
      </c>
      <c r="E16" s="13" t="s">
        <v>17</v>
      </c>
      <c r="F16" s="17">
        <v>18</v>
      </c>
      <c r="G16" s="18"/>
      <c r="H16" s="18">
        <f>G16*F16</f>
        <v>0</v>
      </c>
    </row>
    <row r="17" spans="1:8" ht="14.25" customHeight="1">
      <c r="A17" s="13"/>
      <c r="B17" s="14"/>
      <c r="C17" s="15"/>
      <c r="D17" s="142" t="s">
        <v>27</v>
      </c>
      <c r="E17" s="142"/>
      <c r="F17" s="142"/>
      <c r="G17" s="142"/>
      <c r="H17" s="142"/>
    </row>
    <row r="18" spans="1:8" ht="53.25" customHeight="1">
      <c r="A18" s="13">
        <v>10</v>
      </c>
      <c r="B18" s="14" t="s">
        <v>10</v>
      </c>
      <c r="C18" s="15" t="s">
        <v>11</v>
      </c>
      <c r="D18" s="19" t="s">
        <v>28</v>
      </c>
      <c r="E18" s="13" t="s">
        <v>17</v>
      </c>
      <c r="F18" s="17">
        <v>96</v>
      </c>
      <c r="G18" s="26"/>
      <c r="H18" s="18">
        <f>G18*F18</f>
        <v>0</v>
      </c>
    </row>
    <row r="19" spans="1:9" ht="48.75" customHeight="1">
      <c r="A19" s="13">
        <v>11</v>
      </c>
      <c r="B19" s="14" t="s">
        <v>10</v>
      </c>
      <c r="C19" s="15" t="s">
        <v>11</v>
      </c>
      <c r="D19" s="19" t="s">
        <v>29</v>
      </c>
      <c r="E19" s="13" t="s">
        <v>17</v>
      </c>
      <c r="F19" s="17">
        <v>96</v>
      </c>
      <c r="G19" s="18"/>
      <c r="H19" s="18">
        <f>G19*F19</f>
        <v>0</v>
      </c>
      <c r="I19" s="20"/>
    </row>
    <row r="20" spans="1:8" ht="14.25" customHeight="1">
      <c r="A20" s="13"/>
      <c r="B20" s="14"/>
      <c r="C20" s="15"/>
      <c r="D20" s="140" t="s">
        <v>30</v>
      </c>
      <c r="E20" s="140"/>
      <c r="F20" s="140"/>
      <c r="G20" s="140"/>
      <c r="H20" s="140"/>
    </row>
    <row r="21" spans="1:8" ht="50.25" customHeight="1">
      <c r="A21" s="13">
        <v>12</v>
      </c>
      <c r="B21" s="14" t="s">
        <v>10</v>
      </c>
      <c r="C21" s="15" t="s">
        <v>11</v>
      </c>
      <c r="D21" s="19" t="s">
        <v>31</v>
      </c>
      <c r="E21" s="13" t="s">
        <v>32</v>
      </c>
      <c r="F21" s="17">
        <v>154</v>
      </c>
      <c r="G21" s="18"/>
      <c r="H21" s="27">
        <f>F21*G21</f>
        <v>0</v>
      </c>
    </row>
    <row r="22" spans="1:9" ht="30" customHeight="1">
      <c r="A22" s="141" t="s">
        <v>146</v>
      </c>
      <c r="B22" s="141"/>
      <c r="C22" s="141"/>
      <c r="D22" s="141"/>
      <c r="E22" s="141"/>
      <c r="F22" s="141"/>
      <c r="G22" s="141"/>
      <c r="H22" s="113">
        <f>H6+H7+H8+H9+H11+H12+H13+H15+H16+H18+H19+H21</f>
        <v>0</v>
      </c>
      <c r="I22" s="20"/>
    </row>
  </sheetData>
  <sheetProtection selectLockedCells="1" selectUnlockedCells="1"/>
  <mergeCells count="9">
    <mergeCell ref="D20:H20"/>
    <mergeCell ref="A22:G22"/>
    <mergeCell ref="A1:H1"/>
    <mergeCell ref="A3:H3"/>
    <mergeCell ref="D5:H5"/>
    <mergeCell ref="D10:H10"/>
    <mergeCell ref="D14:H14"/>
    <mergeCell ref="D17:H17"/>
    <mergeCell ref="A2:H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view="pageBreakPreview" zoomScaleSheetLayoutView="100" zoomScalePageLayoutView="0" workbookViewId="0" topLeftCell="A7">
      <selection activeCell="G16" sqref="G16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5.00390625" style="1" customWidth="1"/>
    <col min="5" max="5" width="7.125" style="1" customWidth="1"/>
    <col min="6" max="6" width="10.875" style="5" customWidth="1"/>
    <col min="7" max="7" width="13.00390625" style="6" customWidth="1"/>
    <col min="8" max="8" width="16.375" style="6" customWidth="1"/>
    <col min="9" max="15" width="8.75390625" style="1" customWidth="1"/>
    <col min="16" max="16" width="31.875" style="1" customWidth="1"/>
    <col min="17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139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9" t="s">
        <v>6</v>
      </c>
      <c r="G4" s="10" t="s">
        <v>7</v>
      </c>
      <c r="H4" s="10" t="s">
        <v>8</v>
      </c>
    </row>
    <row r="5" spans="1:8" ht="14.25" customHeight="1">
      <c r="A5" s="11"/>
      <c r="B5" s="12"/>
      <c r="C5" s="12"/>
      <c r="D5" s="142" t="s">
        <v>15</v>
      </c>
      <c r="E5" s="142"/>
      <c r="F5" s="142"/>
      <c r="G5" s="142"/>
      <c r="H5" s="142"/>
    </row>
    <row r="6" spans="1:8" ht="39.75" customHeight="1">
      <c r="A6" s="13">
        <v>1</v>
      </c>
      <c r="B6" s="14" t="s">
        <v>10</v>
      </c>
      <c r="C6" s="15" t="s">
        <v>11</v>
      </c>
      <c r="D6" s="16" t="s">
        <v>16</v>
      </c>
      <c r="E6" s="13" t="s">
        <v>17</v>
      </c>
      <c r="F6" s="17">
        <v>1726.5</v>
      </c>
      <c r="G6" s="18"/>
      <c r="H6" s="18">
        <f>F6*G6</f>
        <v>0</v>
      </c>
    </row>
    <row r="7" spans="1:8" ht="42.75" customHeight="1">
      <c r="A7" s="13">
        <v>2</v>
      </c>
      <c r="B7" s="14" t="s">
        <v>10</v>
      </c>
      <c r="C7" s="15" t="s">
        <v>11</v>
      </c>
      <c r="D7" s="16" t="s">
        <v>18</v>
      </c>
      <c r="E7" s="13" t="s">
        <v>17</v>
      </c>
      <c r="F7" s="17">
        <v>1726.5</v>
      </c>
      <c r="G7" s="18"/>
      <c r="H7" s="18">
        <f>F7*G7</f>
        <v>0</v>
      </c>
    </row>
    <row r="8" spans="1:8" ht="40.5" customHeight="1">
      <c r="A8" s="13">
        <v>3</v>
      </c>
      <c r="B8" s="14" t="s">
        <v>10</v>
      </c>
      <c r="C8" s="15" t="s">
        <v>11</v>
      </c>
      <c r="D8" s="19" t="s">
        <v>19</v>
      </c>
      <c r="E8" s="13" t="s">
        <v>17</v>
      </c>
      <c r="F8" s="17">
        <v>336</v>
      </c>
      <c r="G8" s="18"/>
      <c r="H8" s="18">
        <f>F8*G8</f>
        <v>0</v>
      </c>
    </row>
    <row r="9" spans="1:8" ht="45.75" customHeight="1">
      <c r="A9" s="13">
        <v>4</v>
      </c>
      <c r="B9" s="14" t="s">
        <v>10</v>
      </c>
      <c r="C9" s="15" t="s">
        <v>11</v>
      </c>
      <c r="D9" s="19" t="s">
        <v>20</v>
      </c>
      <c r="E9" s="13" t="s">
        <v>17</v>
      </c>
      <c r="F9" s="17">
        <v>336</v>
      </c>
      <c r="G9" s="18"/>
      <c r="H9" s="18">
        <f>F9*G9</f>
        <v>0</v>
      </c>
    </row>
    <row r="10" spans="1:8" ht="14.25" customHeight="1">
      <c r="A10" s="28"/>
      <c r="B10" s="29"/>
      <c r="C10" s="30"/>
      <c r="D10" s="142" t="s">
        <v>33</v>
      </c>
      <c r="E10" s="142"/>
      <c r="F10" s="142"/>
      <c r="G10" s="142"/>
      <c r="H10" s="142"/>
    </row>
    <row r="11" spans="1:8" ht="45.75" customHeight="1">
      <c r="A11" s="28">
        <v>5</v>
      </c>
      <c r="B11" s="29" t="s">
        <v>10</v>
      </c>
      <c r="C11" s="30" t="s">
        <v>11</v>
      </c>
      <c r="D11" s="16" t="s">
        <v>16</v>
      </c>
      <c r="E11" s="13" t="s">
        <v>17</v>
      </c>
      <c r="F11" s="17">
        <v>92.5</v>
      </c>
      <c r="G11" s="31"/>
      <c r="H11" s="18">
        <f>F11*G11</f>
        <v>0</v>
      </c>
    </row>
    <row r="12" spans="1:8" ht="45.75" customHeight="1">
      <c r="A12" s="28">
        <v>6</v>
      </c>
      <c r="B12" s="29" t="s">
        <v>10</v>
      </c>
      <c r="C12" s="30" t="s">
        <v>11</v>
      </c>
      <c r="D12" s="19" t="s">
        <v>34</v>
      </c>
      <c r="E12" s="13" t="s">
        <v>17</v>
      </c>
      <c r="F12" s="17">
        <v>92.5</v>
      </c>
      <c r="G12" s="31"/>
      <c r="H12" s="18">
        <f>F12*G12</f>
        <v>0</v>
      </c>
    </row>
    <row r="13" spans="1:8" ht="45">
      <c r="A13" s="28">
        <v>7</v>
      </c>
      <c r="B13" s="14" t="s">
        <v>10</v>
      </c>
      <c r="C13" s="15" t="s">
        <v>11</v>
      </c>
      <c r="D13" s="19" t="s">
        <v>35</v>
      </c>
      <c r="E13" s="13" t="s">
        <v>17</v>
      </c>
      <c r="F13" s="17">
        <v>16</v>
      </c>
      <c r="G13" s="31"/>
      <c r="H13" s="18">
        <f>F13*G13</f>
        <v>0</v>
      </c>
    </row>
    <row r="14" spans="1:8" ht="45">
      <c r="A14" s="13">
        <v>8</v>
      </c>
      <c r="B14" s="14" t="s">
        <v>10</v>
      </c>
      <c r="C14" s="15" t="s">
        <v>11</v>
      </c>
      <c r="D14" s="19" t="s">
        <v>23</v>
      </c>
      <c r="E14" s="13" t="s">
        <v>17</v>
      </c>
      <c r="F14" s="17">
        <v>16</v>
      </c>
      <c r="G14" s="18"/>
      <c r="H14" s="18">
        <f>F14*G14</f>
        <v>0</v>
      </c>
    </row>
    <row r="15" spans="1:8" ht="15.75" customHeight="1">
      <c r="A15" s="13"/>
      <c r="B15" s="14"/>
      <c r="C15" s="15"/>
      <c r="D15" s="140" t="s">
        <v>30</v>
      </c>
      <c r="E15" s="140"/>
      <c r="F15" s="140"/>
      <c r="G15" s="140"/>
      <c r="H15" s="140"/>
    </row>
    <row r="16" spans="1:8" ht="45">
      <c r="A16" s="13">
        <v>9</v>
      </c>
      <c r="B16" s="14" t="s">
        <v>10</v>
      </c>
      <c r="C16" s="15" t="s">
        <v>11</v>
      </c>
      <c r="D16" s="19" t="s">
        <v>31</v>
      </c>
      <c r="E16" s="13" t="s">
        <v>32</v>
      </c>
      <c r="F16" s="17">
        <v>118</v>
      </c>
      <c r="G16" s="18"/>
      <c r="H16" s="27">
        <f>F16*G16</f>
        <v>0</v>
      </c>
    </row>
    <row r="17" spans="1:8" ht="30" customHeight="1">
      <c r="A17" s="144" t="s">
        <v>147</v>
      </c>
      <c r="B17" s="144" t="s">
        <v>10</v>
      </c>
      <c r="C17" s="144" t="s">
        <v>36</v>
      </c>
      <c r="D17" s="144"/>
      <c r="E17" s="144"/>
      <c r="F17" s="144"/>
      <c r="G17" s="144"/>
      <c r="H17" s="32">
        <f>H6+H7+H8+H9+H11+H12+H13+H14+H16</f>
        <v>0</v>
      </c>
    </row>
  </sheetData>
  <sheetProtection selectLockedCells="1" selectUnlockedCells="1"/>
  <mergeCells count="7">
    <mergeCell ref="A1:H1"/>
    <mergeCell ref="A3:H3"/>
    <mergeCell ref="D5:H5"/>
    <mergeCell ref="D10:H10"/>
    <mergeCell ref="D15:H15"/>
    <mergeCell ref="A17:G17"/>
    <mergeCell ref="A2:H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26"/>
  <sheetViews>
    <sheetView view="pageBreakPreview" zoomScaleSheetLayoutView="100" zoomScalePageLayoutView="0" workbookViewId="0" topLeftCell="A20">
      <selection activeCell="G23" sqref="G23"/>
    </sheetView>
  </sheetViews>
  <sheetFormatPr defaultColWidth="8.75390625" defaultRowHeight="14.25"/>
  <cols>
    <col min="1" max="1" width="4.50390625" style="1" customWidth="1"/>
    <col min="2" max="2" width="9.125" style="1" customWidth="1"/>
    <col min="3" max="3" width="7.00390625" style="1" customWidth="1"/>
    <col min="4" max="4" width="27.25390625" style="1" customWidth="1"/>
    <col min="5" max="5" width="7.125" style="1" customWidth="1"/>
    <col min="6" max="6" width="7.75390625" style="5" customWidth="1"/>
    <col min="7" max="7" width="12.75390625" style="6" customWidth="1"/>
    <col min="8" max="8" width="16.25390625" style="6" customWidth="1"/>
    <col min="9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6" t="s">
        <v>37</v>
      </c>
      <c r="B3" s="136"/>
      <c r="C3" s="136"/>
      <c r="D3" s="136"/>
      <c r="E3" s="136"/>
      <c r="F3" s="136"/>
      <c r="G3" s="136"/>
      <c r="H3" s="136"/>
    </row>
    <row r="4" spans="1:8" ht="36" customHeight="1">
      <c r="A4" s="33" t="s">
        <v>1</v>
      </c>
      <c r="B4" s="34" t="s">
        <v>2</v>
      </c>
      <c r="C4" s="35" t="s">
        <v>3</v>
      </c>
      <c r="D4" s="33" t="s">
        <v>4</v>
      </c>
      <c r="E4" s="33" t="s">
        <v>5</v>
      </c>
      <c r="F4" s="36" t="s">
        <v>6</v>
      </c>
      <c r="G4" s="37" t="s">
        <v>7</v>
      </c>
      <c r="H4" s="37" t="s">
        <v>8</v>
      </c>
    </row>
    <row r="5" spans="1:8" ht="30" customHeight="1">
      <c r="A5" s="33"/>
      <c r="B5" s="34"/>
      <c r="C5" s="34"/>
      <c r="D5" s="145" t="s">
        <v>38</v>
      </c>
      <c r="E5" s="145"/>
      <c r="F5" s="145"/>
      <c r="G5" s="145"/>
      <c r="H5" s="145"/>
    </row>
    <row r="6" spans="1:8" ht="27.75" customHeight="1">
      <c r="A6" s="38">
        <v>1</v>
      </c>
      <c r="B6" s="39" t="s">
        <v>39</v>
      </c>
      <c r="C6" s="40" t="s">
        <v>126</v>
      </c>
      <c r="D6" s="41" t="s">
        <v>40</v>
      </c>
      <c r="E6" s="38" t="s">
        <v>32</v>
      </c>
      <c r="F6" s="42">
        <v>354</v>
      </c>
      <c r="G6" s="31"/>
      <c r="H6" s="31">
        <f>G6*F6</f>
        <v>0</v>
      </c>
    </row>
    <row r="7" spans="1:8" ht="27.75" customHeight="1">
      <c r="A7" s="38">
        <v>2</v>
      </c>
      <c r="B7" s="39" t="s">
        <v>39</v>
      </c>
      <c r="C7" s="40" t="s">
        <v>126</v>
      </c>
      <c r="D7" s="41" t="s">
        <v>41</v>
      </c>
      <c r="E7" s="38" t="s">
        <v>32</v>
      </c>
      <c r="F7" s="42">
        <v>63</v>
      </c>
      <c r="G7" s="31"/>
      <c r="H7" s="31">
        <f>G7*F7</f>
        <v>0</v>
      </c>
    </row>
    <row r="8" spans="1:8" ht="14.25" customHeight="1">
      <c r="A8" s="38"/>
      <c r="B8" s="39"/>
      <c r="C8" s="40"/>
      <c r="D8" s="145" t="s">
        <v>42</v>
      </c>
      <c r="E8" s="145"/>
      <c r="F8" s="145"/>
      <c r="G8" s="145"/>
      <c r="H8" s="145"/>
    </row>
    <row r="9" spans="1:8" ht="36.75" customHeight="1">
      <c r="A9" s="38">
        <v>3</v>
      </c>
      <c r="B9" s="43" t="s">
        <v>39</v>
      </c>
      <c r="C9" s="40" t="s">
        <v>126</v>
      </c>
      <c r="D9" s="44" t="s">
        <v>43</v>
      </c>
      <c r="E9" s="38" t="s">
        <v>44</v>
      </c>
      <c r="F9" s="42">
        <v>1</v>
      </c>
      <c r="G9" s="31"/>
      <c r="H9" s="31">
        <f aca="true" t="shared" si="0" ref="H9:H16">F9*G9</f>
        <v>0</v>
      </c>
    </row>
    <row r="10" spans="1:8" ht="39">
      <c r="A10" s="38">
        <v>4</v>
      </c>
      <c r="B10" s="39" t="s">
        <v>45</v>
      </c>
      <c r="C10" s="40" t="s">
        <v>126</v>
      </c>
      <c r="D10" s="41" t="s">
        <v>46</v>
      </c>
      <c r="E10" s="38" t="s">
        <v>44</v>
      </c>
      <c r="F10" s="42">
        <v>4</v>
      </c>
      <c r="G10" s="31"/>
      <c r="H10" s="31">
        <f t="shared" si="0"/>
        <v>0</v>
      </c>
    </row>
    <row r="11" spans="1:8" ht="36.75" customHeight="1">
      <c r="A11" s="38">
        <v>5</v>
      </c>
      <c r="B11" s="39" t="s">
        <v>39</v>
      </c>
      <c r="C11" s="40" t="s">
        <v>126</v>
      </c>
      <c r="D11" s="45" t="s">
        <v>47</v>
      </c>
      <c r="E11" s="46" t="s">
        <v>13</v>
      </c>
      <c r="F11" s="42">
        <v>1</v>
      </c>
      <c r="G11" s="31"/>
      <c r="H11" s="31">
        <f t="shared" si="0"/>
        <v>0</v>
      </c>
    </row>
    <row r="12" spans="1:8" ht="36.75" customHeight="1">
      <c r="A12" s="38">
        <v>6</v>
      </c>
      <c r="B12" s="39" t="s">
        <v>45</v>
      </c>
      <c r="C12" s="40" t="s">
        <v>126</v>
      </c>
      <c r="D12" s="41" t="s">
        <v>48</v>
      </c>
      <c r="E12" s="38" t="s">
        <v>44</v>
      </c>
      <c r="F12" s="42">
        <v>1</v>
      </c>
      <c r="G12" s="31"/>
      <c r="H12" s="31">
        <f t="shared" si="0"/>
        <v>0</v>
      </c>
    </row>
    <row r="13" spans="1:8" ht="39">
      <c r="A13" s="38">
        <v>7</v>
      </c>
      <c r="B13" s="39" t="s">
        <v>45</v>
      </c>
      <c r="C13" s="40" t="s">
        <v>126</v>
      </c>
      <c r="D13" s="41" t="s">
        <v>49</v>
      </c>
      <c r="E13" s="38" t="s">
        <v>13</v>
      </c>
      <c r="F13" s="42">
        <v>1</v>
      </c>
      <c r="G13" s="31"/>
      <c r="H13" s="31">
        <f t="shared" si="0"/>
        <v>0</v>
      </c>
    </row>
    <row r="14" spans="1:8" ht="39">
      <c r="A14" s="38">
        <v>8</v>
      </c>
      <c r="B14" s="39" t="s">
        <v>45</v>
      </c>
      <c r="C14" s="40" t="s">
        <v>126</v>
      </c>
      <c r="D14" s="41" t="s">
        <v>124</v>
      </c>
      <c r="E14" s="38" t="s">
        <v>32</v>
      </c>
      <c r="F14" s="42">
        <v>5</v>
      </c>
      <c r="G14" s="31"/>
      <c r="H14" s="31">
        <f t="shared" si="0"/>
        <v>0</v>
      </c>
    </row>
    <row r="15" spans="1:8" ht="39">
      <c r="A15" s="38">
        <v>9</v>
      </c>
      <c r="B15" s="39" t="s">
        <v>45</v>
      </c>
      <c r="C15" s="40" t="s">
        <v>126</v>
      </c>
      <c r="D15" s="41" t="s">
        <v>125</v>
      </c>
      <c r="E15" s="38" t="s">
        <v>13</v>
      </c>
      <c r="F15" s="42">
        <v>1</v>
      </c>
      <c r="G15" s="31"/>
      <c r="H15" s="31">
        <f t="shared" si="0"/>
        <v>0</v>
      </c>
    </row>
    <row r="16" spans="1:8" ht="67.5">
      <c r="A16" s="38">
        <v>10</v>
      </c>
      <c r="B16" s="39" t="s">
        <v>45</v>
      </c>
      <c r="C16" s="40" t="s">
        <v>126</v>
      </c>
      <c r="D16" s="41" t="s">
        <v>128</v>
      </c>
      <c r="E16" s="38" t="s">
        <v>13</v>
      </c>
      <c r="F16" s="42">
        <v>1</v>
      </c>
      <c r="G16" s="31"/>
      <c r="H16" s="31">
        <f t="shared" si="0"/>
        <v>0</v>
      </c>
    </row>
    <row r="17" spans="1:8" ht="39.75" customHeight="1">
      <c r="A17" s="38"/>
      <c r="B17" s="39"/>
      <c r="C17" s="40"/>
      <c r="D17" s="145" t="s">
        <v>50</v>
      </c>
      <c r="E17" s="145"/>
      <c r="F17" s="145"/>
      <c r="G17" s="145"/>
      <c r="H17" s="145"/>
    </row>
    <row r="18" spans="1:8" ht="63.75" customHeight="1">
      <c r="A18" s="38">
        <v>11</v>
      </c>
      <c r="B18" s="39" t="s">
        <v>51</v>
      </c>
      <c r="C18" s="40" t="s">
        <v>126</v>
      </c>
      <c r="D18" s="41" t="s">
        <v>52</v>
      </c>
      <c r="E18" s="38" t="s">
        <v>13</v>
      </c>
      <c r="F18" s="42">
        <v>1</v>
      </c>
      <c r="G18" s="31"/>
      <c r="H18" s="31">
        <f aca="true" t="shared" si="1" ref="H18:H23">F18*G18</f>
        <v>0</v>
      </c>
    </row>
    <row r="19" spans="1:8" ht="48.75" customHeight="1">
      <c r="A19" s="38">
        <v>12</v>
      </c>
      <c r="B19" s="39" t="s">
        <v>53</v>
      </c>
      <c r="C19" s="40" t="s">
        <v>126</v>
      </c>
      <c r="D19" s="41" t="s">
        <v>54</v>
      </c>
      <c r="E19" s="38" t="s">
        <v>13</v>
      </c>
      <c r="F19" s="42">
        <v>1</v>
      </c>
      <c r="G19" s="31"/>
      <c r="H19" s="31">
        <f t="shared" si="1"/>
        <v>0</v>
      </c>
    </row>
    <row r="20" spans="1:8" ht="48.75" customHeight="1">
      <c r="A20" s="38">
        <v>13</v>
      </c>
      <c r="B20" s="39" t="s">
        <v>53</v>
      </c>
      <c r="C20" s="40" t="s">
        <v>126</v>
      </c>
      <c r="D20" s="41" t="s">
        <v>55</v>
      </c>
      <c r="E20" s="38" t="s">
        <v>13</v>
      </c>
      <c r="F20" s="42">
        <v>1</v>
      </c>
      <c r="G20" s="31"/>
      <c r="H20" s="31">
        <f t="shared" si="1"/>
        <v>0</v>
      </c>
    </row>
    <row r="21" spans="1:8" ht="48.75" customHeight="1">
      <c r="A21" s="38">
        <v>14</v>
      </c>
      <c r="B21" s="39" t="s">
        <v>56</v>
      </c>
      <c r="C21" s="40" t="s">
        <v>126</v>
      </c>
      <c r="D21" s="41" t="s">
        <v>57</v>
      </c>
      <c r="E21" s="38" t="s">
        <v>13</v>
      </c>
      <c r="F21" s="42">
        <v>1</v>
      </c>
      <c r="G21" s="31"/>
      <c r="H21" s="31">
        <f t="shared" si="1"/>
        <v>0</v>
      </c>
    </row>
    <row r="22" spans="1:8" ht="48.75" customHeight="1">
      <c r="A22" s="38">
        <v>15</v>
      </c>
      <c r="B22" s="39" t="s">
        <v>58</v>
      </c>
      <c r="C22" s="40" t="s">
        <v>126</v>
      </c>
      <c r="D22" s="15" t="s">
        <v>59</v>
      </c>
      <c r="E22" s="28" t="s">
        <v>13</v>
      </c>
      <c r="F22" s="42">
        <v>1</v>
      </c>
      <c r="G22" s="31"/>
      <c r="H22" s="31">
        <f t="shared" si="1"/>
        <v>0</v>
      </c>
    </row>
    <row r="23" spans="1:8" ht="48.75" customHeight="1">
      <c r="A23" s="38">
        <v>16</v>
      </c>
      <c r="B23" s="39" t="s">
        <v>60</v>
      </c>
      <c r="C23" s="40" t="s">
        <v>126</v>
      </c>
      <c r="D23" s="15" t="s">
        <v>61</v>
      </c>
      <c r="E23" s="38" t="s">
        <v>13</v>
      </c>
      <c r="F23" s="42">
        <v>1</v>
      </c>
      <c r="G23" s="31"/>
      <c r="H23" s="31">
        <f t="shared" si="1"/>
        <v>0</v>
      </c>
    </row>
    <row r="24" spans="1:8" ht="30" customHeight="1">
      <c r="A24" s="146" t="s">
        <v>62</v>
      </c>
      <c r="B24" s="146"/>
      <c r="C24" s="146"/>
      <c r="D24" s="146"/>
      <c r="E24" s="146"/>
      <c r="F24" s="146"/>
      <c r="G24" s="146"/>
      <c r="H24" s="32">
        <f>H6+H7+H9+H10+H11+H12+H13+H14+H15+H16+H18+H19+H20+H21+H22+H23</f>
        <v>0</v>
      </c>
    </row>
    <row r="25" ht="33.75" customHeight="1"/>
    <row r="26" ht="14.25">
      <c r="G26" s="71"/>
    </row>
  </sheetData>
  <sheetProtection selectLockedCells="1" selectUnlockedCells="1"/>
  <mergeCells count="7">
    <mergeCell ref="A1:H1"/>
    <mergeCell ref="A3:H3"/>
    <mergeCell ref="D5:H5"/>
    <mergeCell ref="D8:H8"/>
    <mergeCell ref="D17:H17"/>
    <mergeCell ref="A24:G24"/>
    <mergeCell ref="A2:H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3"/>
  <sheetViews>
    <sheetView view="pageBreakPreview" zoomScaleSheetLayoutView="100" zoomScalePageLayoutView="0" workbookViewId="0" topLeftCell="A1">
      <selection activeCell="G10" sqref="G10:G12"/>
    </sheetView>
  </sheetViews>
  <sheetFormatPr defaultColWidth="8.75390625" defaultRowHeight="14.25"/>
  <cols>
    <col min="1" max="1" width="6.375" style="1" customWidth="1"/>
    <col min="2" max="2" width="8.75390625" style="1" customWidth="1"/>
    <col min="3" max="3" width="9.00390625" style="1" customWidth="1"/>
    <col min="4" max="4" width="22.25390625" style="1" customWidth="1"/>
    <col min="5" max="5" width="8.75390625" style="1" customWidth="1"/>
    <col min="6" max="6" width="8.75390625" style="5" customWidth="1"/>
    <col min="7" max="7" width="11.75390625" style="6" customWidth="1"/>
    <col min="8" max="8" width="16.375" style="6" customWidth="1"/>
    <col min="9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30.75" customHeight="1">
      <c r="A3" s="147" t="s">
        <v>63</v>
      </c>
      <c r="B3" s="147"/>
      <c r="C3" s="147"/>
      <c r="D3" s="147"/>
      <c r="E3" s="147"/>
      <c r="F3" s="147"/>
      <c r="G3" s="147"/>
      <c r="H3" s="147"/>
    </row>
    <row r="4" spans="1:8" ht="33" customHeight="1">
      <c r="A4" s="33" t="s">
        <v>1</v>
      </c>
      <c r="B4" s="34" t="s">
        <v>2</v>
      </c>
      <c r="C4" s="35" t="s">
        <v>3</v>
      </c>
      <c r="D4" s="33" t="s">
        <v>4</v>
      </c>
      <c r="E4" s="33" t="s">
        <v>5</v>
      </c>
      <c r="F4" s="36" t="s">
        <v>6</v>
      </c>
      <c r="G4" s="37" t="s">
        <v>7</v>
      </c>
      <c r="H4" s="37" t="s">
        <v>8</v>
      </c>
    </row>
    <row r="5" spans="1:8" ht="38.25" customHeight="1">
      <c r="A5" s="33"/>
      <c r="B5" s="34"/>
      <c r="C5" s="145" t="s">
        <v>64</v>
      </c>
      <c r="D5" s="145"/>
      <c r="E5" s="145"/>
      <c r="F5" s="145"/>
      <c r="G5" s="145"/>
      <c r="H5" s="145"/>
    </row>
    <row r="6" spans="1:8" ht="27.75" customHeight="1">
      <c r="A6" s="38">
        <v>1</v>
      </c>
      <c r="B6" s="39" t="s">
        <v>39</v>
      </c>
      <c r="C6" s="40" t="s">
        <v>126</v>
      </c>
      <c r="D6" s="41" t="s">
        <v>65</v>
      </c>
      <c r="E6" s="38" t="s">
        <v>32</v>
      </c>
      <c r="F6" s="42">
        <v>235.2</v>
      </c>
      <c r="G6" s="31"/>
      <c r="H6" s="31">
        <f>F6*G6</f>
        <v>0</v>
      </c>
    </row>
    <row r="7" spans="1:8" ht="36.75" customHeight="1">
      <c r="A7" s="38">
        <v>2</v>
      </c>
      <c r="B7" s="39" t="s">
        <v>39</v>
      </c>
      <c r="C7" s="40" t="s">
        <v>126</v>
      </c>
      <c r="D7" s="41" t="s">
        <v>66</v>
      </c>
      <c r="E7" s="38" t="s">
        <v>32</v>
      </c>
      <c r="F7" s="42">
        <v>965</v>
      </c>
      <c r="G7" s="31"/>
      <c r="H7" s="31">
        <f>F7*G7</f>
        <v>0</v>
      </c>
    </row>
    <row r="8" spans="1:8" ht="34.5" customHeight="1">
      <c r="A8" s="38">
        <v>3</v>
      </c>
      <c r="B8" s="39" t="s">
        <v>39</v>
      </c>
      <c r="C8" s="40" t="s">
        <v>126</v>
      </c>
      <c r="D8" s="41" t="s">
        <v>67</v>
      </c>
      <c r="E8" s="38" t="s">
        <v>32</v>
      </c>
      <c r="F8" s="42">
        <v>4</v>
      </c>
      <c r="G8" s="31"/>
      <c r="H8" s="31">
        <f>F8*G8</f>
        <v>0</v>
      </c>
    </row>
    <row r="9" spans="1:8" ht="23.25" customHeight="1">
      <c r="A9" s="47"/>
      <c r="B9" s="48"/>
      <c r="C9" s="138" t="s">
        <v>68</v>
      </c>
      <c r="D9" s="138"/>
      <c r="E9" s="138"/>
      <c r="F9" s="138"/>
      <c r="G9" s="138"/>
      <c r="H9" s="138"/>
    </row>
    <row r="10" spans="1:8" ht="29.25" customHeight="1">
      <c r="A10" s="49">
        <v>4</v>
      </c>
      <c r="B10" s="43" t="s">
        <v>39</v>
      </c>
      <c r="C10" s="40" t="s">
        <v>126</v>
      </c>
      <c r="D10" s="44" t="s">
        <v>69</v>
      </c>
      <c r="E10" s="49" t="s">
        <v>70</v>
      </c>
      <c r="F10" s="50">
        <v>44</v>
      </c>
      <c r="G10" s="51"/>
      <c r="H10" s="51">
        <f>F10*G10</f>
        <v>0</v>
      </c>
    </row>
    <row r="11" spans="1:8" ht="41.25" customHeight="1">
      <c r="A11" s="38">
        <v>5</v>
      </c>
      <c r="B11" s="39" t="s">
        <v>45</v>
      </c>
      <c r="C11" s="40" t="s">
        <v>126</v>
      </c>
      <c r="D11" s="41" t="s">
        <v>71</v>
      </c>
      <c r="E11" s="38" t="s">
        <v>70</v>
      </c>
      <c r="F11" s="42">
        <v>30</v>
      </c>
      <c r="G11" s="31"/>
      <c r="H11" s="51">
        <f>F11*G11</f>
        <v>0</v>
      </c>
    </row>
    <row r="12" spans="1:8" ht="36" customHeight="1">
      <c r="A12" s="38">
        <v>6</v>
      </c>
      <c r="B12" s="52" t="s">
        <v>39</v>
      </c>
      <c r="C12" s="40" t="s">
        <v>126</v>
      </c>
      <c r="D12" s="53" t="s">
        <v>72</v>
      </c>
      <c r="E12" s="54" t="s">
        <v>13</v>
      </c>
      <c r="F12" s="55">
        <v>24</v>
      </c>
      <c r="G12" s="31"/>
      <c r="H12" s="51">
        <f>F12*G12</f>
        <v>0</v>
      </c>
    </row>
    <row r="13" spans="1:8" ht="29.25" customHeight="1">
      <c r="A13" s="146" t="s">
        <v>73</v>
      </c>
      <c r="B13" s="146"/>
      <c r="C13" s="146"/>
      <c r="D13" s="146"/>
      <c r="E13" s="146"/>
      <c r="F13" s="146"/>
      <c r="G13" s="146"/>
      <c r="H13" s="32">
        <f>H6+H7+H8+H10+H11+H12</f>
        <v>0</v>
      </c>
    </row>
  </sheetData>
  <sheetProtection selectLockedCells="1" selectUnlockedCells="1"/>
  <mergeCells count="6">
    <mergeCell ref="A3:H3"/>
    <mergeCell ref="C5:H5"/>
    <mergeCell ref="C9:H9"/>
    <mergeCell ref="A13:G13"/>
    <mergeCell ref="A2:H2"/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view="pageBreakPreview" zoomScaleNormal="110" zoomScaleSheetLayoutView="100" zoomScalePageLayoutView="0" workbookViewId="0" topLeftCell="A10">
      <selection activeCell="G22" sqref="G22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32.125" style="1" customWidth="1"/>
    <col min="5" max="5" width="7.125" style="1" customWidth="1"/>
    <col min="6" max="6" width="10.875" style="5" customWidth="1"/>
    <col min="7" max="7" width="13.00390625" style="6" customWidth="1"/>
    <col min="8" max="8" width="16.25390625" style="6" customWidth="1"/>
    <col min="9" max="16" width="8.75390625" style="1" customWidth="1"/>
    <col min="17" max="17" width="39.00390625" style="1" customWidth="1"/>
    <col min="18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140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56" t="s">
        <v>6</v>
      </c>
      <c r="G4" s="57" t="s">
        <v>7</v>
      </c>
      <c r="H4" s="57" t="s">
        <v>8</v>
      </c>
    </row>
    <row r="5" spans="1:8" ht="14.25" customHeight="1">
      <c r="A5" s="11"/>
      <c r="B5" s="12"/>
      <c r="C5" s="12"/>
      <c r="D5" s="142" t="s">
        <v>15</v>
      </c>
      <c r="E5" s="142"/>
      <c r="F5" s="142"/>
      <c r="G5" s="142"/>
      <c r="H5" s="142"/>
    </row>
    <row r="6" spans="1:8" ht="36" customHeight="1">
      <c r="A6" s="13">
        <v>1</v>
      </c>
      <c r="B6" s="14" t="s">
        <v>10</v>
      </c>
      <c r="C6" s="15" t="s">
        <v>36</v>
      </c>
      <c r="D6" s="16" t="s">
        <v>74</v>
      </c>
      <c r="E6" s="13" t="s">
        <v>17</v>
      </c>
      <c r="F6" s="17">
        <v>2132</v>
      </c>
      <c r="G6" s="18"/>
      <c r="H6" s="31">
        <f>F6*G6</f>
        <v>0</v>
      </c>
    </row>
    <row r="7" spans="1:8" ht="36" customHeight="1">
      <c r="A7" s="13">
        <v>2</v>
      </c>
      <c r="B7" s="14" t="s">
        <v>10</v>
      </c>
      <c r="C7" s="15" t="s">
        <v>36</v>
      </c>
      <c r="D7" s="16" t="s">
        <v>75</v>
      </c>
      <c r="E7" s="13" t="s">
        <v>17</v>
      </c>
      <c r="F7" s="17">
        <v>2132</v>
      </c>
      <c r="G7" s="18"/>
      <c r="H7" s="31">
        <f>F7*G7</f>
        <v>0</v>
      </c>
    </row>
    <row r="8" spans="1:8" ht="36" customHeight="1">
      <c r="A8" s="13">
        <v>3</v>
      </c>
      <c r="B8" s="14" t="s">
        <v>10</v>
      </c>
      <c r="C8" s="15" t="s">
        <v>36</v>
      </c>
      <c r="D8" s="19" t="s">
        <v>76</v>
      </c>
      <c r="E8" s="13" t="s">
        <v>17</v>
      </c>
      <c r="F8" s="17">
        <v>689</v>
      </c>
      <c r="G8" s="18"/>
      <c r="H8" s="31">
        <f>F8*G8</f>
        <v>0</v>
      </c>
    </row>
    <row r="9" spans="1:8" ht="36" customHeight="1">
      <c r="A9" s="13">
        <v>4</v>
      </c>
      <c r="B9" s="14" t="s">
        <v>10</v>
      </c>
      <c r="C9" s="15" t="s">
        <v>36</v>
      </c>
      <c r="D9" s="19" t="s">
        <v>77</v>
      </c>
      <c r="E9" s="13" t="s">
        <v>17</v>
      </c>
      <c r="F9" s="17">
        <v>689</v>
      </c>
      <c r="G9" s="18"/>
      <c r="H9" s="31">
        <f>F9*G9</f>
        <v>0</v>
      </c>
    </row>
    <row r="10" spans="1:8" ht="14.25" customHeight="1">
      <c r="A10" s="13"/>
      <c r="B10" s="14"/>
      <c r="C10" s="15"/>
      <c r="D10" s="142" t="s">
        <v>21</v>
      </c>
      <c r="E10" s="142"/>
      <c r="F10" s="142"/>
      <c r="G10" s="142"/>
      <c r="H10" s="142"/>
    </row>
    <row r="11" spans="1:8" ht="36" customHeight="1">
      <c r="A11" s="13">
        <v>5</v>
      </c>
      <c r="B11" s="14" t="s">
        <v>10</v>
      </c>
      <c r="C11" s="15" t="s">
        <v>36</v>
      </c>
      <c r="D11" s="16" t="s">
        <v>74</v>
      </c>
      <c r="E11" s="13" t="s">
        <v>17</v>
      </c>
      <c r="F11" s="17">
        <v>218</v>
      </c>
      <c r="G11" s="18"/>
      <c r="H11" s="31">
        <f>F11*G11</f>
        <v>0</v>
      </c>
    </row>
    <row r="12" spans="1:8" ht="36" customHeight="1">
      <c r="A12" s="13">
        <v>6</v>
      </c>
      <c r="B12" s="14" t="s">
        <v>10</v>
      </c>
      <c r="C12" s="15" t="s">
        <v>36</v>
      </c>
      <c r="D12" s="19" t="s">
        <v>78</v>
      </c>
      <c r="E12" s="13" t="s">
        <v>17</v>
      </c>
      <c r="F12" s="17">
        <v>218</v>
      </c>
      <c r="G12" s="18"/>
      <c r="H12" s="31">
        <f>F12*G12</f>
        <v>0</v>
      </c>
    </row>
    <row r="13" spans="1:8" ht="36" customHeight="1">
      <c r="A13" s="13">
        <v>7</v>
      </c>
      <c r="B13" s="14" t="s">
        <v>10</v>
      </c>
      <c r="C13" s="15" t="s">
        <v>36</v>
      </c>
      <c r="D13" s="19" t="s">
        <v>79</v>
      </c>
      <c r="E13" s="13" t="s">
        <v>17</v>
      </c>
      <c r="F13" s="17">
        <v>218</v>
      </c>
      <c r="G13" s="18"/>
      <c r="H13" s="31">
        <f>F13*G13</f>
        <v>0</v>
      </c>
    </row>
    <row r="14" spans="1:8" ht="14.25" customHeight="1">
      <c r="A14" s="13"/>
      <c r="B14" s="14"/>
      <c r="C14" s="15"/>
      <c r="D14" s="142" t="s">
        <v>24</v>
      </c>
      <c r="E14" s="142"/>
      <c r="F14" s="142"/>
      <c r="G14" s="142"/>
      <c r="H14" s="142"/>
    </row>
    <row r="15" spans="1:8" ht="36" customHeight="1">
      <c r="A15" s="13">
        <v>8</v>
      </c>
      <c r="B15" s="14" t="s">
        <v>10</v>
      </c>
      <c r="C15" s="15" t="s">
        <v>36</v>
      </c>
      <c r="D15" s="19" t="s">
        <v>80</v>
      </c>
      <c r="E15" s="13" t="s">
        <v>17</v>
      </c>
      <c r="F15" s="17">
        <v>18</v>
      </c>
      <c r="G15" s="18"/>
      <c r="H15" s="31">
        <f>G15*F15</f>
        <v>0</v>
      </c>
    </row>
    <row r="16" spans="1:8" ht="36" customHeight="1">
      <c r="A16" s="13">
        <v>9</v>
      </c>
      <c r="B16" s="14" t="s">
        <v>10</v>
      </c>
      <c r="C16" s="15" t="s">
        <v>36</v>
      </c>
      <c r="D16" s="19" t="s">
        <v>81</v>
      </c>
      <c r="E16" s="13" t="s">
        <v>17</v>
      </c>
      <c r="F16" s="17">
        <v>18</v>
      </c>
      <c r="G16" s="18"/>
      <c r="H16" s="31">
        <f>F16*G16</f>
        <v>0</v>
      </c>
    </row>
    <row r="17" spans="1:8" ht="14.25" customHeight="1">
      <c r="A17" s="13"/>
      <c r="B17" s="14"/>
      <c r="C17" s="15"/>
      <c r="D17" s="142" t="s">
        <v>82</v>
      </c>
      <c r="E17" s="142"/>
      <c r="F17" s="142"/>
      <c r="G17" s="142"/>
      <c r="H17" s="142"/>
    </row>
    <row r="18" spans="1:8" ht="36" customHeight="1">
      <c r="A18" s="13">
        <v>10</v>
      </c>
      <c r="B18" s="14" t="s">
        <v>10</v>
      </c>
      <c r="C18" s="15" t="s">
        <v>36</v>
      </c>
      <c r="D18" s="58" t="s">
        <v>83</v>
      </c>
      <c r="E18" s="13" t="s">
        <v>17</v>
      </c>
      <c r="F18" s="59">
        <v>96</v>
      </c>
      <c r="G18" s="18"/>
      <c r="H18" s="31">
        <f>F18*G18</f>
        <v>0</v>
      </c>
    </row>
    <row r="19" spans="1:8" ht="36" customHeight="1">
      <c r="A19" s="13">
        <v>11</v>
      </c>
      <c r="B19" s="14" t="s">
        <v>10</v>
      </c>
      <c r="C19" s="15" t="s">
        <v>36</v>
      </c>
      <c r="D19" s="58" t="s">
        <v>84</v>
      </c>
      <c r="E19" s="13" t="s">
        <v>17</v>
      </c>
      <c r="F19" s="59">
        <v>13</v>
      </c>
      <c r="G19" s="18"/>
      <c r="H19" s="31">
        <f>F19*G19</f>
        <v>0</v>
      </c>
    </row>
    <row r="20" spans="1:8" ht="36" customHeight="1">
      <c r="A20" s="13">
        <v>12</v>
      </c>
      <c r="B20" s="14" t="s">
        <v>10</v>
      </c>
      <c r="C20" s="15" t="s">
        <v>36</v>
      </c>
      <c r="D20" s="19" t="s">
        <v>85</v>
      </c>
      <c r="E20" s="13" t="s">
        <v>17</v>
      </c>
      <c r="F20" s="60">
        <v>96</v>
      </c>
      <c r="G20" s="18"/>
      <c r="H20" s="31">
        <f>F20*G20</f>
        <v>0</v>
      </c>
    </row>
    <row r="21" spans="1:8" ht="14.25" customHeight="1">
      <c r="A21" s="13"/>
      <c r="B21" s="14"/>
      <c r="C21" s="15"/>
      <c r="D21" s="140" t="s">
        <v>30</v>
      </c>
      <c r="E21" s="140"/>
      <c r="F21" s="140"/>
      <c r="G21" s="140"/>
      <c r="H21" s="140"/>
    </row>
    <row r="22" spans="1:8" ht="36" customHeight="1">
      <c r="A22" s="13">
        <v>13</v>
      </c>
      <c r="B22" s="14" t="s">
        <v>10</v>
      </c>
      <c r="C22" s="15" t="s">
        <v>36</v>
      </c>
      <c r="D22" s="19" t="s">
        <v>86</v>
      </c>
      <c r="E22" s="13" t="s">
        <v>32</v>
      </c>
      <c r="F22" s="17">
        <v>154</v>
      </c>
      <c r="G22" s="18"/>
      <c r="H22" s="31">
        <f>F22*G22</f>
        <v>0</v>
      </c>
    </row>
    <row r="23" spans="1:8" ht="30" customHeight="1">
      <c r="A23" s="148" t="s">
        <v>148</v>
      </c>
      <c r="B23" s="148"/>
      <c r="C23" s="148"/>
      <c r="D23" s="148"/>
      <c r="E23" s="148"/>
      <c r="F23" s="148"/>
      <c r="G23" s="148"/>
      <c r="H23" s="61">
        <f>H6+H7+H8+H9+H11+H12+H13+H15+H16+H18+H19+H20+H22</f>
        <v>0</v>
      </c>
    </row>
  </sheetData>
  <sheetProtection selectLockedCells="1" selectUnlockedCells="1"/>
  <mergeCells count="9">
    <mergeCell ref="A2:H2"/>
    <mergeCell ref="A1:H1"/>
    <mergeCell ref="D21:H21"/>
    <mergeCell ref="A23:G23"/>
    <mergeCell ref="A3:H3"/>
    <mergeCell ref="D5:H5"/>
    <mergeCell ref="D10:H10"/>
    <mergeCell ref="D14:H14"/>
    <mergeCell ref="D17:H17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view="pageBreakPreview" zoomScaleSheetLayoutView="100" zoomScalePageLayoutView="0" workbookViewId="0" topLeftCell="A1">
      <selection activeCell="G16" sqref="G16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37.00390625" style="1" customWidth="1"/>
    <col min="5" max="5" width="7.125" style="1" customWidth="1"/>
    <col min="6" max="6" width="10.875" style="5" customWidth="1"/>
    <col min="7" max="7" width="12.375" style="6" customWidth="1"/>
    <col min="8" max="8" width="14.50390625" style="6" customWidth="1"/>
    <col min="9" max="16384" width="8.75390625" style="1" customWidth="1"/>
  </cols>
  <sheetData>
    <row r="1" spans="1:8" ht="52.5" customHeight="1">
      <c r="A1" s="136" t="s">
        <v>131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121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141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56" t="s">
        <v>6</v>
      </c>
      <c r="G4" s="57" t="s">
        <v>7</v>
      </c>
      <c r="H4" s="57" t="s">
        <v>8</v>
      </c>
    </row>
    <row r="5" spans="1:8" ht="14.25" customHeight="1">
      <c r="A5" s="142" t="s">
        <v>15</v>
      </c>
      <c r="B5" s="142"/>
      <c r="C5" s="142"/>
      <c r="D5" s="142"/>
      <c r="E5" s="142"/>
      <c r="F5" s="142"/>
      <c r="G5" s="142"/>
      <c r="H5" s="142"/>
    </row>
    <row r="6" spans="1:8" ht="36" customHeight="1">
      <c r="A6" s="13">
        <v>1</v>
      </c>
      <c r="B6" s="14" t="s">
        <v>10</v>
      </c>
      <c r="C6" s="15" t="s">
        <v>36</v>
      </c>
      <c r="D6" s="16" t="s">
        <v>74</v>
      </c>
      <c r="E6" s="13" t="s">
        <v>17</v>
      </c>
      <c r="F6" s="17">
        <v>1726.5</v>
      </c>
      <c r="G6" s="18"/>
      <c r="H6" s="18">
        <f>F6*G6</f>
        <v>0</v>
      </c>
    </row>
    <row r="7" spans="1:8" ht="36" customHeight="1">
      <c r="A7" s="13">
        <v>2</v>
      </c>
      <c r="B7" s="14" t="s">
        <v>10</v>
      </c>
      <c r="C7" s="15" t="s">
        <v>36</v>
      </c>
      <c r="D7" s="16" t="s">
        <v>87</v>
      </c>
      <c r="E7" s="13" t="s">
        <v>17</v>
      </c>
      <c r="F7" s="17">
        <v>1726.5</v>
      </c>
      <c r="G7" s="18"/>
      <c r="H7" s="18">
        <f>F7*G7</f>
        <v>0</v>
      </c>
    </row>
    <row r="8" spans="1:8" ht="36" customHeight="1">
      <c r="A8" s="13">
        <v>3</v>
      </c>
      <c r="B8" s="14" t="s">
        <v>10</v>
      </c>
      <c r="C8" s="15" t="s">
        <v>36</v>
      </c>
      <c r="D8" s="19" t="s">
        <v>88</v>
      </c>
      <c r="E8" s="13" t="s">
        <v>17</v>
      </c>
      <c r="F8" s="17">
        <v>336</v>
      </c>
      <c r="G8" s="18"/>
      <c r="H8" s="18">
        <f>F8*G8</f>
        <v>0</v>
      </c>
    </row>
    <row r="9" spans="1:8" ht="36" customHeight="1">
      <c r="A9" s="13">
        <v>4</v>
      </c>
      <c r="B9" s="14" t="s">
        <v>10</v>
      </c>
      <c r="C9" s="15" t="s">
        <v>36</v>
      </c>
      <c r="D9" s="19" t="s">
        <v>77</v>
      </c>
      <c r="E9" s="13" t="s">
        <v>17</v>
      </c>
      <c r="F9" s="17">
        <v>336</v>
      </c>
      <c r="G9" s="18"/>
      <c r="H9" s="18">
        <f>F9*G9</f>
        <v>0</v>
      </c>
    </row>
    <row r="10" spans="1:8" ht="14.25" customHeight="1">
      <c r="A10" s="142" t="s">
        <v>33</v>
      </c>
      <c r="B10" s="142"/>
      <c r="C10" s="142"/>
      <c r="D10" s="142"/>
      <c r="E10" s="142"/>
      <c r="F10" s="142"/>
      <c r="G10" s="142"/>
      <c r="H10" s="142"/>
    </row>
    <row r="11" spans="1:8" ht="36" customHeight="1">
      <c r="A11" s="28">
        <v>5</v>
      </c>
      <c r="B11" s="29" t="s">
        <v>10</v>
      </c>
      <c r="C11" s="15" t="s">
        <v>36</v>
      </c>
      <c r="D11" s="16" t="s">
        <v>74</v>
      </c>
      <c r="E11" s="13" t="s">
        <v>17</v>
      </c>
      <c r="F11" s="60">
        <v>92.5</v>
      </c>
      <c r="G11" s="18"/>
      <c r="H11" s="18">
        <f>F11*G11</f>
        <v>0</v>
      </c>
    </row>
    <row r="12" spans="1:8" ht="36" customHeight="1">
      <c r="A12" s="28">
        <v>6</v>
      </c>
      <c r="B12" s="29" t="s">
        <v>10</v>
      </c>
      <c r="C12" s="15" t="s">
        <v>36</v>
      </c>
      <c r="D12" s="19" t="s">
        <v>89</v>
      </c>
      <c r="E12" s="13" t="s">
        <v>17</v>
      </c>
      <c r="F12" s="60">
        <v>92.5</v>
      </c>
      <c r="G12" s="18"/>
      <c r="H12" s="18">
        <f>F12*G12</f>
        <v>0</v>
      </c>
    </row>
    <row r="13" spans="1:8" ht="36" customHeight="1">
      <c r="A13" s="28">
        <v>7</v>
      </c>
      <c r="B13" s="14" t="s">
        <v>10</v>
      </c>
      <c r="C13" s="15" t="s">
        <v>36</v>
      </c>
      <c r="D13" s="19" t="s">
        <v>89</v>
      </c>
      <c r="E13" s="13" t="s">
        <v>17</v>
      </c>
      <c r="F13" s="60">
        <v>16</v>
      </c>
      <c r="G13" s="18"/>
      <c r="H13" s="18">
        <f>F13*G13</f>
        <v>0</v>
      </c>
    </row>
    <row r="14" spans="1:8" ht="36" customHeight="1">
      <c r="A14" s="13">
        <v>8</v>
      </c>
      <c r="B14" s="14" t="s">
        <v>10</v>
      </c>
      <c r="C14" s="15" t="s">
        <v>36</v>
      </c>
      <c r="D14" s="19" t="s">
        <v>90</v>
      </c>
      <c r="E14" s="13" t="s">
        <v>17</v>
      </c>
      <c r="F14" s="17">
        <v>16</v>
      </c>
      <c r="G14" s="18"/>
      <c r="H14" s="18">
        <f>F14*G14</f>
        <v>0</v>
      </c>
    </row>
    <row r="15" spans="1:8" ht="14.25" customHeight="1">
      <c r="A15" s="140" t="s">
        <v>30</v>
      </c>
      <c r="B15" s="140"/>
      <c r="C15" s="140"/>
      <c r="D15" s="140"/>
      <c r="E15" s="140"/>
      <c r="F15" s="140"/>
      <c r="G15" s="140"/>
      <c r="H15" s="140"/>
    </row>
    <row r="16" spans="1:8" ht="36" customHeight="1">
      <c r="A16" s="13">
        <v>9</v>
      </c>
      <c r="B16" s="14" t="s">
        <v>10</v>
      </c>
      <c r="C16" s="15" t="s">
        <v>36</v>
      </c>
      <c r="D16" s="19" t="s">
        <v>86</v>
      </c>
      <c r="E16" s="13" t="s">
        <v>32</v>
      </c>
      <c r="F16" s="17">
        <v>118</v>
      </c>
      <c r="G16" s="18"/>
      <c r="H16" s="18">
        <f>F16*G16</f>
        <v>0</v>
      </c>
    </row>
    <row r="17" spans="1:8" ht="30" customHeight="1">
      <c r="A17" s="148" t="s">
        <v>149</v>
      </c>
      <c r="B17" s="148"/>
      <c r="C17" s="148"/>
      <c r="D17" s="148"/>
      <c r="E17" s="148"/>
      <c r="F17" s="148"/>
      <c r="G17" s="148"/>
      <c r="H17" s="61">
        <f>H6+H7+H8+H9+H11+H12+H13+H14+H16</f>
        <v>0</v>
      </c>
    </row>
  </sheetData>
  <sheetProtection selectLockedCells="1" selectUnlockedCells="1"/>
  <mergeCells count="7">
    <mergeCell ref="A1:H1"/>
    <mergeCell ref="A3:H3"/>
    <mergeCell ref="A5:H5"/>
    <mergeCell ref="A10:H10"/>
    <mergeCell ref="A15:H15"/>
    <mergeCell ref="A17:G17"/>
    <mergeCell ref="A2:H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4"/>
  <sheetViews>
    <sheetView view="pageBreakPreview" zoomScaleSheetLayoutView="100" zoomScalePageLayoutView="0" workbookViewId="0" topLeftCell="A1">
      <selection activeCell="G6" sqref="G6"/>
    </sheetView>
  </sheetViews>
  <sheetFormatPr defaultColWidth="8.75390625" defaultRowHeight="14.25"/>
  <cols>
    <col min="1" max="1" width="4.50390625" style="1" customWidth="1"/>
    <col min="2" max="3" width="7.75390625" style="1" customWidth="1"/>
    <col min="4" max="4" width="21.875" style="1" customWidth="1"/>
    <col min="5" max="5" width="7.00390625" style="1" customWidth="1"/>
    <col min="6" max="6" width="7.25390625" style="1" customWidth="1"/>
    <col min="7" max="7" width="11.50390625" style="1" customWidth="1"/>
    <col min="8" max="8" width="15.625" style="1" customWidth="1"/>
    <col min="9" max="16384" width="8.75390625" style="1" customWidth="1"/>
  </cols>
  <sheetData>
    <row r="1" spans="1:8" ht="52.5" customHeight="1">
      <c r="A1" s="136" t="s">
        <v>130</v>
      </c>
      <c r="B1" s="136"/>
      <c r="C1" s="136"/>
      <c r="D1" s="136"/>
      <c r="E1" s="136"/>
      <c r="F1" s="136"/>
      <c r="G1" s="136"/>
      <c r="H1" s="136"/>
    </row>
    <row r="2" spans="1:8" ht="37.5" customHeight="1">
      <c r="A2" s="136" t="s">
        <v>122</v>
      </c>
      <c r="B2" s="136"/>
      <c r="C2" s="136"/>
      <c r="D2" s="136"/>
      <c r="E2" s="136"/>
      <c r="F2" s="136"/>
      <c r="G2" s="136"/>
      <c r="H2" s="136"/>
    </row>
    <row r="3" spans="1:8" ht="52.5" customHeight="1">
      <c r="A3" s="137" t="s">
        <v>0</v>
      </c>
      <c r="B3" s="137"/>
      <c r="C3" s="137"/>
      <c r="D3" s="137"/>
      <c r="E3" s="137"/>
      <c r="F3" s="137"/>
      <c r="G3" s="137"/>
      <c r="H3" s="137"/>
    </row>
    <row r="4" spans="1:8" ht="36" customHeight="1">
      <c r="A4" s="2" t="s">
        <v>1</v>
      </c>
      <c r="B4" s="72" t="s">
        <v>2</v>
      </c>
      <c r="C4" s="72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2" t="s">
        <v>8</v>
      </c>
    </row>
    <row r="5" spans="1:8" ht="25.5" customHeight="1">
      <c r="A5" s="138" t="s">
        <v>95</v>
      </c>
      <c r="B5" s="138"/>
      <c r="C5" s="138"/>
      <c r="D5" s="138"/>
      <c r="E5" s="138"/>
      <c r="F5" s="138"/>
      <c r="G5" s="138"/>
      <c r="H5" s="138"/>
    </row>
    <row r="6" spans="1:8" ht="51.75" customHeight="1">
      <c r="A6" s="28">
        <v>1</v>
      </c>
      <c r="B6" s="73" t="s">
        <v>10</v>
      </c>
      <c r="C6" s="74" t="s">
        <v>127</v>
      </c>
      <c r="D6" s="74" t="s">
        <v>96</v>
      </c>
      <c r="E6" s="28" t="s">
        <v>13</v>
      </c>
      <c r="F6" s="75">
        <v>1</v>
      </c>
      <c r="G6" s="76"/>
      <c r="H6" s="31">
        <f>G6*F6</f>
        <v>0</v>
      </c>
    </row>
    <row r="7" spans="1:8" ht="30" customHeight="1">
      <c r="A7" s="149" t="s">
        <v>14</v>
      </c>
      <c r="B7" s="149"/>
      <c r="C7" s="149"/>
      <c r="D7" s="149"/>
      <c r="E7" s="149"/>
      <c r="F7" s="149"/>
      <c r="G7" s="149"/>
      <c r="H7" s="77">
        <f>H6</f>
        <v>0</v>
      </c>
    </row>
    <row r="14" spans="2:3" ht="14.25">
      <c r="B14" s="150"/>
      <c r="C14" s="150"/>
    </row>
  </sheetData>
  <sheetProtection selectLockedCells="1" selectUnlockedCells="1"/>
  <mergeCells count="6">
    <mergeCell ref="A3:H3"/>
    <mergeCell ref="A5:H5"/>
    <mergeCell ref="A7:G7"/>
    <mergeCell ref="B14:C14"/>
    <mergeCell ref="A2:H2"/>
    <mergeCell ref="A1:H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headerFooter alignWithMargins="0">
    <oddHeader xml:space="preserve">&amp;C&amp;"Czcionka tekstu podstawowego1,Regularna"000000Przebudowa sieci wodociągowej w Sosnowcu : ul. Juliuszowska , Górna + boczne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Klimek</dc:creator>
  <cp:keywords/>
  <dc:description/>
  <cp:lastModifiedBy>Beata Płachta - Durzyńska</cp:lastModifiedBy>
  <cp:lastPrinted>2023-10-06T10:14:29Z</cp:lastPrinted>
  <dcterms:modified xsi:type="dcterms:W3CDTF">2023-10-06T10:27:40Z</dcterms:modified>
  <cp:category/>
  <cp:version/>
  <cp:contentType/>
  <cp:contentStatus/>
</cp:coreProperties>
</file>