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6149D5B2-1824-49A9-85EB-B7EB9272170B}" xr6:coauthVersionLast="47" xr6:coauthVersionMax="47" xr10:uidLastSave="{00000000-0000-0000-0000-000000000000}"/>
  <bookViews>
    <workbookView xWindow="-120" yWindow="-120" windowWidth="29040" windowHeight="15840" tabRatio="836" xr2:uid="{00000000-000D-0000-FFFF-FFFF00000000}"/>
  </bookViews>
  <sheets>
    <sheet name="ZESTAWIENIE ZBIORCZE 2023" sheetId="12" r:id="rId1"/>
    <sheet name="KOM MIEJSKA L.1-5" sheetId="13" r:id="rId2"/>
    <sheet name="KOM MIEJSKA L.6-11,18" sheetId="14" r:id="rId3"/>
    <sheet name="KOM PODMIEJSKA" sheetId="15" r:id="rId4"/>
  </sheets>
  <definedNames>
    <definedName name="_xlnm.Print_Area" localSheetId="1">'KOM MIEJSKA L.1-5'!$A$1:$AD$53</definedName>
    <definedName name="_xlnm.Print_Area" localSheetId="2">'KOM MIEJSKA L.6-11,18'!$A$1:$AD$53</definedName>
    <definedName name="_xlnm.Print_Area" localSheetId="3">'KOM PODMIEJSKA'!$A$1:$AD$53</definedName>
    <definedName name="_xlnm.Print_Area" localSheetId="0">'ZESTAWIENIE ZBIORCZE 2023'!$A$1:$Z$53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4" l="1"/>
  <c r="C12" i="14"/>
  <c r="C11" i="14"/>
  <c r="AD20" i="15"/>
  <c r="AD19" i="15"/>
  <c r="AD15" i="15"/>
  <c r="AD13" i="15"/>
  <c r="AD12" i="15"/>
  <c r="AD10" i="15"/>
  <c r="AB9" i="15"/>
  <c r="AD5" i="15" s="1"/>
  <c r="AD8" i="15"/>
  <c r="AD7" i="15"/>
  <c r="AD6" i="15"/>
  <c r="AD20" i="14"/>
  <c r="AD19" i="14"/>
  <c r="AD15" i="14"/>
  <c r="AD13" i="14"/>
  <c r="AD12" i="14"/>
  <c r="AD10" i="14"/>
  <c r="AB9" i="14"/>
  <c r="AD5" i="14" s="1"/>
  <c r="AD8" i="14"/>
  <c r="AD7" i="14"/>
  <c r="AD6" i="14"/>
  <c r="AD20" i="13"/>
  <c r="AD19" i="13"/>
  <c r="AD15" i="13"/>
  <c r="AD13" i="13"/>
  <c r="AD12" i="13"/>
  <c r="AD10" i="13"/>
  <c r="AD8" i="13"/>
  <c r="AD7" i="13"/>
  <c r="AD6" i="13"/>
  <c r="AD5" i="13"/>
  <c r="Y37" i="12" l="1"/>
  <c r="Y36" i="12"/>
  <c r="K6" i="12"/>
  <c r="C23" i="15"/>
  <c r="E23" i="15" s="1"/>
  <c r="G23" i="15" s="1"/>
  <c r="I23" i="15" s="1"/>
  <c r="K23" i="15" s="1"/>
  <c r="M23" i="15" s="1"/>
  <c r="O23" i="15" s="1"/>
  <c r="C13" i="15"/>
  <c r="Q6" i="15" s="1"/>
  <c r="Y35" i="14"/>
  <c r="Y35" i="12" s="1"/>
  <c r="E14" i="14"/>
  <c r="E7" i="14"/>
  <c r="Q20" i="13"/>
  <c r="K6" i="13"/>
  <c r="Y37" i="13"/>
  <c r="Y36" i="13"/>
  <c r="Y35" i="13"/>
  <c r="W7" i="13"/>
  <c r="C46" i="15"/>
  <c r="E46" i="15" s="1"/>
  <c r="G46" i="15" s="1"/>
  <c r="I46" i="15" s="1"/>
  <c r="K46" i="15" s="1"/>
  <c r="M46" i="15" s="1"/>
  <c r="O46" i="15" s="1"/>
  <c r="Q46" i="15" s="1"/>
  <c r="S46" i="15" s="1"/>
  <c r="U46" i="15" s="1"/>
  <c r="W46" i="15" s="1"/>
  <c r="Y46" i="15" s="1"/>
  <c r="A2" i="15"/>
  <c r="A1" i="15"/>
  <c r="C46" i="14"/>
  <c r="E46" i="14" s="1"/>
  <c r="G46" i="14" s="1"/>
  <c r="I46" i="14" s="1"/>
  <c r="K46" i="14" s="1"/>
  <c r="M46" i="14" s="1"/>
  <c r="O46" i="14" s="1"/>
  <c r="Q46" i="14" s="1"/>
  <c r="S46" i="14" s="1"/>
  <c r="U46" i="14" s="1"/>
  <c r="W46" i="14" s="1"/>
  <c r="Y46" i="14" s="1"/>
  <c r="A2" i="14"/>
  <c r="A1" i="14"/>
  <c r="C30" i="15" l="1"/>
  <c r="C37" i="15" s="1"/>
  <c r="G37" i="15" s="1"/>
  <c r="I37" i="15" s="1"/>
  <c r="M37" i="15" s="1"/>
  <c r="O37" i="15" s="1"/>
  <c r="S37" i="15" s="1"/>
  <c r="U37" i="15" s="1"/>
  <c r="E9" i="15"/>
  <c r="K9" i="15" s="1"/>
  <c r="M9" i="15" s="1"/>
  <c r="Q9" i="15" s="1"/>
  <c r="E16" i="15"/>
  <c r="Q23" i="15"/>
  <c r="C20" i="15"/>
  <c r="E13" i="15"/>
  <c r="O28" i="14"/>
  <c r="Q28" i="14" s="1"/>
  <c r="O35" i="14"/>
  <c r="O14" i="14"/>
  <c r="M35" i="14" s="1"/>
  <c r="Q7" i="14"/>
  <c r="G9" i="15" l="1"/>
  <c r="E30" i="15"/>
  <c r="G30" i="15" s="1"/>
  <c r="I30" i="15" s="1"/>
  <c r="K30" i="15" s="1"/>
  <c r="M30" i="15" s="1"/>
  <c r="O30" i="15" s="1"/>
  <c r="Q30" i="15" s="1"/>
  <c r="G16" i="15"/>
  <c r="I16" i="15" s="1"/>
  <c r="K16" i="15" s="1"/>
  <c r="M16" i="15" s="1"/>
  <c r="S9" i="15"/>
  <c r="W9" i="15" s="1"/>
  <c r="Y9" i="15" s="1"/>
  <c r="S23" i="15"/>
  <c r="U23" i="15" s="1"/>
  <c r="W23" i="15" s="1"/>
  <c r="Y23" i="15" s="1"/>
  <c r="C27" i="15"/>
  <c r="E20" i="15"/>
  <c r="G20" i="15" s="1"/>
  <c r="I20" i="15" s="1"/>
  <c r="G13" i="15"/>
  <c r="Q35" i="14"/>
  <c r="O21" i="14"/>
  <c r="Q14" i="14"/>
  <c r="O16" i="15" l="1"/>
  <c r="S30" i="15"/>
  <c r="U30" i="15" s="1"/>
  <c r="W30" i="15" s="1"/>
  <c r="Y30" i="15" s="1"/>
  <c r="I13" i="15"/>
  <c r="K20" i="15"/>
  <c r="M20" i="15" s="1"/>
  <c r="O20" i="15" s="1"/>
  <c r="C34" i="15"/>
  <c r="E27" i="15"/>
  <c r="Q21" i="14"/>
  <c r="Q16" i="15" l="1"/>
  <c r="S20" i="15"/>
  <c r="U20" i="15" s="1"/>
  <c r="W20" i="15" s="1"/>
  <c r="Y20" i="15" s="1"/>
  <c r="G27" i="15"/>
  <c r="K13" i="15"/>
  <c r="E34" i="15"/>
  <c r="G34" i="15" s="1"/>
  <c r="I34" i="15" s="1"/>
  <c r="K34" i="15" s="1"/>
  <c r="M34" i="15" s="1"/>
  <c r="O34" i="15" s="1"/>
  <c r="C41" i="15"/>
  <c r="E43" i="15" l="1"/>
  <c r="E45" i="15" s="1"/>
  <c r="E47" i="15" s="1"/>
  <c r="E48" i="15" s="1"/>
  <c r="E49" i="15" s="1"/>
  <c r="S16" i="15"/>
  <c r="U16" i="15" s="1"/>
  <c r="W16" i="15" s="1"/>
  <c r="Y16" i="15" s="1"/>
  <c r="I27" i="15"/>
  <c r="G43" i="15"/>
  <c r="G45" i="15" s="1"/>
  <c r="G47" i="15" s="1"/>
  <c r="M13" i="15"/>
  <c r="U41" i="15"/>
  <c r="C43" i="15"/>
  <c r="Q34" i="15"/>
  <c r="O13" i="15" l="1"/>
  <c r="G48" i="15"/>
  <c r="G49" i="15" s="1"/>
  <c r="S34" i="15"/>
  <c r="U34" i="15" s="1"/>
  <c r="W34" i="15" s="1"/>
  <c r="C45" i="15"/>
  <c r="C47" i="15" s="1"/>
  <c r="C48" i="15" s="1"/>
  <c r="C49" i="15" s="1"/>
  <c r="K27" i="15"/>
  <c r="I43" i="15"/>
  <c r="I45" i="15" s="1"/>
  <c r="I47" i="15" s="1"/>
  <c r="I48" i="15" s="1"/>
  <c r="I49" i="15" s="1"/>
  <c r="C19" i="14" l="1"/>
  <c r="G12" i="14"/>
  <c r="I12" i="14" s="1"/>
  <c r="K12" i="14" s="1"/>
  <c r="C13" i="14"/>
  <c r="G14" i="14"/>
  <c r="I14" i="14" s="1"/>
  <c r="K14" i="14" s="1"/>
  <c r="C21" i="14"/>
  <c r="G7" i="14"/>
  <c r="M27" i="15"/>
  <c r="K43" i="15"/>
  <c r="K45" i="15" s="1"/>
  <c r="K47" i="15" s="1"/>
  <c r="K48" i="15" s="1"/>
  <c r="K49" i="15" s="1"/>
  <c r="Q13" i="15"/>
  <c r="A1" i="13"/>
  <c r="A2" i="13"/>
  <c r="C46" i="13"/>
  <c r="E46" i="13" s="1"/>
  <c r="G46" i="13" s="1"/>
  <c r="I46" i="13" s="1"/>
  <c r="K46" i="13" s="1"/>
  <c r="M46" i="13" s="1"/>
  <c r="O46" i="13" s="1"/>
  <c r="Q46" i="13" s="1"/>
  <c r="S46" i="13" s="1"/>
  <c r="U46" i="13" s="1"/>
  <c r="W46" i="13" s="1"/>
  <c r="Y46" i="13" s="1"/>
  <c r="C26" i="14" l="1"/>
  <c r="E19" i="14"/>
  <c r="G19" i="14" s="1"/>
  <c r="K19" i="14" s="1"/>
  <c r="M19" i="14" s="1"/>
  <c r="S19" i="14" s="1"/>
  <c r="U19" i="14" s="1"/>
  <c r="W19" i="14" s="1"/>
  <c r="Y19" i="14" s="1"/>
  <c r="S14" i="14"/>
  <c r="U14" i="14" s="1"/>
  <c r="W14" i="14" s="1"/>
  <c r="Y14" i="14" s="1"/>
  <c r="M14" i="14"/>
  <c r="M12" i="14"/>
  <c r="S12" i="14"/>
  <c r="U12" i="14" s="1"/>
  <c r="W12" i="14" s="1"/>
  <c r="Y12" i="14" s="1"/>
  <c r="E21" i="14"/>
  <c r="G21" i="14" s="1"/>
  <c r="I21" i="14" s="1"/>
  <c r="K21" i="14" s="1"/>
  <c r="M21" i="14" s="1"/>
  <c r="S21" i="14" s="1"/>
  <c r="U21" i="14" s="1"/>
  <c r="C28" i="14"/>
  <c r="C15" i="14"/>
  <c r="G13" i="14"/>
  <c r="I13" i="14" s="1"/>
  <c r="K13" i="14" s="1"/>
  <c r="C20" i="14"/>
  <c r="S13" i="15"/>
  <c r="O27" i="15"/>
  <c r="M43" i="15"/>
  <c r="C17" i="14"/>
  <c r="E20" i="14" l="1"/>
  <c r="G20" i="14" s="1"/>
  <c r="K20" i="14" s="1"/>
  <c r="M20" i="14" s="1"/>
  <c r="S20" i="14" s="1"/>
  <c r="U20" i="14" s="1"/>
  <c r="W20" i="14" s="1"/>
  <c r="C27" i="14"/>
  <c r="S13" i="14"/>
  <c r="U13" i="14" s="1"/>
  <c r="W13" i="14" s="1"/>
  <c r="Y13" i="14" s="1"/>
  <c r="M13" i="14"/>
  <c r="C22" i="14"/>
  <c r="G15" i="14"/>
  <c r="G8" i="14"/>
  <c r="C35" i="14"/>
  <c r="G35" i="14" s="1"/>
  <c r="I35" i="14" s="1"/>
  <c r="E28" i="14"/>
  <c r="G28" i="14" s="1"/>
  <c r="I28" i="14" s="1"/>
  <c r="K28" i="14" s="1"/>
  <c r="M28" i="14" s="1"/>
  <c r="S28" i="14" s="1"/>
  <c r="U28" i="14" s="1"/>
  <c r="E26" i="14"/>
  <c r="G26" i="14" s="1"/>
  <c r="I26" i="14" s="1"/>
  <c r="K26" i="14" s="1"/>
  <c r="M26" i="14" s="1"/>
  <c r="S26" i="14" s="1"/>
  <c r="U26" i="14" s="1"/>
  <c r="W26" i="14" s="1"/>
  <c r="C33" i="14"/>
  <c r="E33" i="14" s="1"/>
  <c r="G33" i="14" s="1"/>
  <c r="I33" i="14" s="1"/>
  <c r="E17" i="14"/>
  <c r="C24" i="14"/>
  <c r="C17" i="12"/>
  <c r="E10" i="14"/>
  <c r="U13" i="15"/>
  <c r="M45" i="15"/>
  <c r="M47" i="15" s="1"/>
  <c r="M48" i="15" s="1"/>
  <c r="M49" i="15" s="1"/>
  <c r="Q27" i="15"/>
  <c r="O43" i="15"/>
  <c r="O45" i="15" s="1"/>
  <c r="O47" i="15" s="1"/>
  <c r="O48" i="15" s="1"/>
  <c r="O49" i="15" s="1"/>
  <c r="W21" i="14"/>
  <c r="AB9" i="13"/>
  <c r="K15" i="14" l="1"/>
  <c r="S15" i="14" s="1"/>
  <c r="U15" i="14" s="1"/>
  <c r="W15" i="14" s="1"/>
  <c r="Y15" i="14" s="1"/>
  <c r="G16" i="14"/>
  <c r="K16" i="14" s="1"/>
  <c r="S16" i="14" s="1"/>
  <c r="U16" i="14" s="1"/>
  <c r="W16" i="14" s="1"/>
  <c r="Y16" i="14" s="1"/>
  <c r="S33" i="14"/>
  <c r="U33" i="14" s="1"/>
  <c r="U40" i="14" s="1"/>
  <c r="K33" i="14"/>
  <c r="E22" i="14"/>
  <c r="G22" i="14" s="1"/>
  <c r="I22" i="14" s="1"/>
  <c r="K22" i="14" s="1"/>
  <c r="M22" i="14" s="1"/>
  <c r="S22" i="14" s="1"/>
  <c r="U22" i="14" s="1"/>
  <c r="C23" i="14"/>
  <c r="C29" i="14"/>
  <c r="G9" i="14"/>
  <c r="W8" i="14"/>
  <c r="K8" i="14"/>
  <c r="S35" i="14"/>
  <c r="U35" i="14" s="1"/>
  <c r="W35" i="14" s="1"/>
  <c r="K35" i="14"/>
  <c r="E27" i="14"/>
  <c r="G27" i="14" s="1"/>
  <c r="I27" i="14" s="1"/>
  <c r="K27" i="14" s="1"/>
  <c r="M27" i="14" s="1"/>
  <c r="S27" i="14" s="1"/>
  <c r="U27" i="14" s="1"/>
  <c r="C34" i="14"/>
  <c r="E34" i="14" s="1"/>
  <c r="G34" i="14" s="1"/>
  <c r="I34" i="14" s="1"/>
  <c r="G10" i="14"/>
  <c r="E24" i="14"/>
  <c r="C31" i="14"/>
  <c r="G17" i="14"/>
  <c r="S27" i="15"/>
  <c r="Q43" i="15"/>
  <c r="Q45" i="15" s="1"/>
  <c r="Q47" i="15" s="1"/>
  <c r="Q48" i="15" s="1"/>
  <c r="Q49" i="15" s="1"/>
  <c r="W13" i="15"/>
  <c r="Y20" i="14"/>
  <c r="Y26" i="14"/>
  <c r="W28" i="14"/>
  <c r="Y21" i="14"/>
  <c r="C12" i="13"/>
  <c r="C12" i="12" s="1"/>
  <c r="W33" i="14" l="1"/>
  <c r="C30" i="14"/>
  <c r="E23" i="14"/>
  <c r="G23" i="14" s="1"/>
  <c r="I23" i="14" s="1"/>
  <c r="K23" i="14" s="1"/>
  <c r="M23" i="14" s="1"/>
  <c r="S23" i="14" s="1"/>
  <c r="S34" i="14"/>
  <c r="K34" i="14"/>
  <c r="W9" i="14"/>
  <c r="Y9" i="14" s="1"/>
  <c r="K9" i="14"/>
  <c r="S9" i="14" s="1"/>
  <c r="C36" i="14"/>
  <c r="G36" i="14" s="1"/>
  <c r="I36" i="14" s="1"/>
  <c r="S36" i="14" s="1"/>
  <c r="U36" i="14" s="1"/>
  <c r="W36" i="14" s="1"/>
  <c r="E29" i="14"/>
  <c r="G29" i="14" s="1"/>
  <c r="I29" i="14" s="1"/>
  <c r="K29" i="14" s="1"/>
  <c r="M29" i="14" s="1"/>
  <c r="S29" i="14" s="1"/>
  <c r="U29" i="14" s="1"/>
  <c r="I10" i="14"/>
  <c r="E31" i="14"/>
  <c r="C38" i="14"/>
  <c r="I17" i="14"/>
  <c r="G24" i="14"/>
  <c r="W7" i="14"/>
  <c r="W7" i="12" s="1"/>
  <c r="C18" i="14"/>
  <c r="Y13" i="15"/>
  <c r="U27" i="15"/>
  <c r="S43" i="15"/>
  <c r="S45" i="15" s="1"/>
  <c r="S47" i="15" s="1"/>
  <c r="U23" i="14"/>
  <c r="W22" i="14"/>
  <c r="U34" i="14"/>
  <c r="W27" i="14"/>
  <c r="Y28" i="14"/>
  <c r="C11" i="13"/>
  <c r="C25" i="13"/>
  <c r="C18" i="13"/>
  <c r="E18" i="13" s="1"/>
  <c r="G18" i="13" s="1"/>
  <c r="E12" i="13"/>
  <c r="C19" i="13"/>
  <c r="C19" i="12" s="1"/>
  <c r="E7" i="13"/>
  <c r="C13" i="13"/>
  <c r="C13" i="12" s="1"/>
  <c r="C24" i="13"/>
  <c r="C24" i="12" s="1"/>
  <c r="C16" i="13"/>
  <c r="C37" i="14" l="1"/>
  <c r="G37" i="14" s="1"/>
  <c r="I37" i="14" s="1"/>
  <c r="S37" i="14" s="1"/>
  <c r="U37" i="14" s="1"/>
  <c r="E30" i="14"/>
  <c r="G30" i="14" s="1"/>
  <c r="I30" i="14" s="1"/>
  <c r="K30" i="14" s="1"/>
  <c r="M30" i="14" s="1"/>
  <c r="S30" i="14" s="1"/>
  <c r="U30" i="14" s="1"/>
  <c r="I19" i="13"/>
  <c r="K18" i="13"/>
  <c r="M18" i="13" s="1"/>
  <c r="O18" i="13" s="1"/>
  <c r="Q18" i="13" s="1"/>
  <c r="S18" i="13" s="1"/>
  <c r="U18" i="13" s="1"/>
  <c r="W18" i="13" s="1"/>
  <c r="Y18" i="13" s="1"/>
  <c r="E7" i="12"/>
  <c r="G12" i="13"/>
  <c r="E12" i="12"/>
  <c r="I38" i="14"/>
  <c r="I24" i="14"/>
  <c r="G31" i="14"/>
  <c r="K17" i="14"/>
  <c r="K10" i="14"/>
  <c r="K7" i="14"/>
  <c r="K7" i="12" s="1"/>
  <c r="C11" i="12"/>
  <c r="K5" i="14"/>
  <c r="C16" i="14"/>
  <c r="C16" i="12" s="1"/>
  <c r="C25" i="14"/>
  <c r="E18" i="14"/>
  <c r="C18" i="12"/>
  <c r="E11" i="14"/>
  <c r="W27" i="15"/>
  <c r="U43" i="15"/>
  <c r="U45" i="15" s="1"/>
  <c r="U47" i="15" s="1"/>
  <c r="U48" i="15" s="1"/>
  <c r="U49" i="15" s="1"/>
  <c r="S48" i="15"/>
  <c r="S49" i="15" s="1"/>
  <c r="U41" i="14"/>
  <c r="W34" i="14"/>
  <c r="W23" i="14"/>
  <c r="W29" i="14"/>
  <c r="Y27" i="14"/>
  <c r="Y22" i="14"/>
  <c r="E24" i="13"/>
  <c r="E10" i="13"/>
  <c r="E10" i="12" s="1"/>
  <c r="C31" i="13"/>
  <c r="C31" i="12" s="1"/>
  <c r="E25" i="13"/>
  <c r="G25" i="13" s="1"/>
  <c r="I25" i="13" s="1"/>
  <c r="K25" i="13" s="1"/>
  <c r="M25" i="13" s="1"/>
  <c r="O25" i="13" s="1"/>
  <c r="Q25" i="13" s="1"/>
  <c r="S25" i="13" s="1"/>
  <c r="U25" i="13" s="1"/>
  <c r="W25" i="13" s="1"/>
  <c r="Y25" i="13" s="1"/>
  <c r="E11" i="13"/>
  <c r="G11" i="13" s="1"/>
  <c r="I11" i="13" s="1"/>
  <c r="K11" i="13" s="1"/>
  <c r="M11" i="13" s="1"/>
  <c r="O11" i="13" s="1"/>
  <c r="Q11" i="13" s="1"/>
  <c r="S11" i="13" s="1"/>
  <c r="U11" i="13" s="1"/>
  <c r="W11" i="13" s="1"/>
  <c r="Y11" i="13" s="1"/>
  <c r="C32" i="13"/>
  <c r="E19" i="13"/>
  <c r="C26" i="13"/>
  <c r="C26" i="12" s="1"/>
  <c r="C20" i="13"/>
  <c r="C20" i="12" s="1"/>
  <c r="C14" i="13"/>
  <c r="C14" i="12" s="1"/>
  <c r="E13" i="13"/>
  <c r="C15" i="13"/>
  <c r="C15" i="12" s="1"/>
  <c r="G7" i="13"/>
  <c r="E8" i="13"/>
  <c r="E8" i="12" s="1"/>
  <c r="G24" i="13" l="1"/>
  <c r="E24" i="12"/>
  <c r="G13" i="13"/>
  <c r="E13" i="12"/>
  <c r="I12" i="13"/>
  <c r="G12" i="12"/>
  <c r="G19" i="13"/>
  <c r="E19" i="12"/>
  <c r="G7" i="12"/>
  <c r="O38" i="14"/>
  <c r="I31" i="14"/>
  <c r="K24" i="14"/>
  <c r="M10" i="14"/>
  <c r="M17" i="14"/>
  <c r="G18" i="14"/>
  <c r="E18" i="12"/>
  <c r="K5" i="12"/>
  <c r="E11" i="12"/>
  <c r="G11" i="14"/>
  <c r="C25" i="12"/>
  <c r="E25" i="14"/>
  <c r="C32" i="14"/>
  <c r="Y27" i="15"/>
  <c r="Y43" i="15" s="1"/>
  <c r="W43" i="15"/>
  <c r="W45" i="15" s="1"/>
  <c r="W47" i="15" s="1"/>
  <c r="W48" i="15" s="1"/>
  <c r="W49" i="15" s="1"/>
  <c r="Y29" i="14"/>
  <c r="W30" i="14"/>
  <c r="Y23" i="14"/>
  <c r="E32" i="13"/>
  <c r="G32" i="13" s="1"/>
  <c r="I32" i="13" s="1"/>
  <c r="K32" i="13" s="1"/>
  <c r="M32" i="13" s="1"/>
  <c r="O32" i="13" s="1"/>
  <c r="Q32" i="13" s="1"/>
  <c r="S32" i="13" s="1"/>
  <c r="U32" i="13" s="1"/>
  <c r="W32" i="13" s="1"/>
  <c r="C39" i="13"/>
  <c r="O39" i="13" s="1"/>
  <c r="U39" i="13" s="1"/>
  <c r="C21" i="13"/>
  <c r="C21" i="12" s="1"/>
  <c r="E14" i="13"/>
  <c r="E31" i="13"/>
  <c r="C38" i="13"/>
  <c r="E20" i="13"/>
  <c r="C27" i="13"/>
  <c r="C27" i="12" s="1"/>
  <c r="C33" i="13"/>
  <c r="C33" i="12" s="1"/>
  <c r="E26" i="13"/>
  <c r="G10" i="13"/>
  <c r="E17" i="13"/>
  <c r="G8" i="13"/>
  <c r="E9" i="13"/>
  <c r="E9" i="12" s="1"/>
  <c r="C22" i="13"/>
  <c r="C22" i="12" s="1"/>
  <c r="E15" i="13"/>
  <c r="E15" i="12" s="1"/>
  <c r="E46" i="12"/>
  <c r="I38" i="13" l="1"/>
  <c r="C38" i="12"/>
  <c r="G17" i="13"/>
  <c r="E17" i="12"/>
  <c r="I10" i="13"/>
  <c r="G10" i="12"/>
  <c r="G31" i="13"/>
  <c r="E31" i="12"/>
  <c r="I24" i="13"/>
  <c r="G24" i="12"/>
  <c r="G14" i="13"/>
  <c r="E14" i="12"/>
  <c r="G20" i="13"/>
  <c r="E20" i="12"/>
  <c r="K12" i="13"/>
  <c r="I12" i="12"/>
  <c r="G26" i="13"/>
  <c r="E26" i="12"/>
  <c r="K8" i="13"/>
  <c r="G8" i="12"/>
  <c r="K19" i="13"/>
  <c r="G19" i="12"/>
  <c r="I13" i="13"/>
  <c r="G13" i="12"/>
  <c r="M24" i="14"/>
  <c r="S38" i="14"/>
  <c r="K31" i="14"/>
  <c r="O10" i="14"/>
  <c r="O17" i="14"/>
  <c r="E25" i="12"/>
  <c r="G25" i="14"/>
  <c r="C39" i="14"/>
  <c r="C32" i="12"/>
  <c r="E32" i="14"/>
  <c r="E43" i="14"/>
  <c r="E45" i="14" s="1"/>
  <c r="E47" i="14" s="1"/>
  <c r="E48" i="14" s="1"/>
  <c r="E49" i="14" s="1"/>
  <c r="I18" i="14"/>
  <c r="G18" i="12"/>
  <c r="I11" i="14"/>
  <c r="G11" i="12"/>
  <c r="Y45" i="15"/>
  <c r="Y47" i="15" s="1"/>
  <c r="Y48" i="15" s="1"/>
  <c r="Y49" i="15" s="1"/>
  <c r="Z44" i="15"/>
  <c r="Z47" i="15" s="1"/>
  <c r="Z48" i="15" s="1"/>
  <c r="Z49" i="15" s="1"/>
  <c r="Y30" i="14"/>
  <c r="C29" i="13"/>
  <c r="C29" i="12" s="1"/>
  <c r="E22" i="13"/>
  <c r="C23" i="13"/>
  <c r="C23" i="12" s="1"/>
  <c r="G15" i="13"/>
  <c r="E16" i="13"/>
  <c r="C40" i="13"/>
  <c r="E33" i="13"/>
  <c r="C41" i="13"/>
  <c r="C41" i="12" s="1"/>
  <c r="E21" i="13"/>
  <c r="C28" i="13"/>
  <c r="C28" i="12" s="1"/>
  <c r="G9" i="13"/>
  <c r="E27" i="13"/>
  <c r="C34" i="13"/>
  <c r="G46" i="12"/>
  <c r="K10" i="13" l="1"/>
  <c r="I10" i="12"/>
  <c r="I17" i="13"/>
  <c r="G17" i="12"/>
  <c r="K24" i="13"/>
  <c r="I24" i="12"/>
  <c r="I31" i="13"/>
  <c r="G31" i="12"/>
  <c r="O38" i="13"/>
  <c r="I38" i="12"/>
  <c r="K13" i="13"/>
  <c r="I13" i="12"/>
  <c r="G16" i="13"/>
  <c r="E16" i="12"/>
  <c r="G22" i="13"/>
  <c r="E22" i="12"/>
  <c r="M19" i="13"/>
  <c r="K19" i="12"/>
  <c r="I26" i="13"/>
  <c r="G26" i="12"/>
  <c r="I20" i="13"/>
  <c r="G20" i="12"/>
  <c r="M8" i="13"/>
  <c r="K8" i="12"/>
  <c r="G21" i="13"/>
  <c r="E21" i="12"/>
  <c r="K9" i="13"/>
  <c r="G9" i="12"/>
  <c r="M12" i="13"/>
  <c r="K12" i="12"/>
  <c r="I15" i="13"/>
  <c r="G15" i="12"/>
  <c r="E34" i="13"/>
  <c r="C34" i="12"/>
  <c r="G33" i="13"/>
  <c r="E33" i="12"/>
  <c r="G27" i="13"/>
  <c r="E27" i="12"/>
  <c r="C40" i="12"/>
  <c r="O40" i="13"/>
  <c r="O40" i="12" s="1"/>
  <c r="I14" i="13"/>
  <c r="G14" i="12"/>
  <c r="M31" i="14"/>
  <c r="Q17" i="14"/>
  <c r="U38" i="14"/>
  <c r="Q10" i="14"/>
  <c r="O24" i="14"/>
  <c r="C39" i="12"/>
  <c r="I39" i="14"/>
  <c r="C43" i="14"/>
  <c r="C45" i="14" s="1"/>
  <c r="C47" i="14" s="1"/>
  <c r="C48" i="14" s="1"/>
  <c r="C49" i="14" s="1"/>
  <c r="I18" i="12"/>
  <c r="I19" i="14"/>
  <c r="K18" i="14"/>
  <c r="M15" i="14"/>
  <c r="M15" i="12" s="1"/>
  <c r="Q20" i="12" s="1"/>
  <c r="I25" i="14"/>
  <c r="G25" i="12"/>
  <c r="K11" i="14"/>
  <c r="I11" i="12"/>
  <c r="E32" i="12"/>
  <c r="G32" i="14"/>
  <c r="E28" i="13"/>
  <c r="C35" i="13"/>
  <c r="C30" i="13"/>
  <c r="C30" i="12" s="1"/>
  <c r="E23" i="13"/>
  <c r="E29" i="13"/>
  <c r="C36" i="13"/>
  <c r="I46" i="12"/>
  <c r="K46" i="12" s="1"/>
  <c r="M46" i="12" s="1"/>
  <c r="O46" i="12" s="1"/>
  <c r="Q46" i="12" s="1"/>
  <c r="S46" i="12" s="1"/>
  <c r="U46" i="12" s="1"/>
  <c r="W46" i="12" s="1"/>
  <c r="Y46" i="12" s="1"/>
  <c r="M24" i="13" l="1"/>
  <c r="K24" i="12"/>
  <c r="M10" i="13"/>
  <c r="K10" i="12"/>
  <c r="K31" i="13"/>
  <c r="I31" i="12"/>
  <c r="S38" i="13"/>
  <c r="O38" i="12"/>
  <c r="K17" i="13"/>
  <c r="I17" i="12"/>
  <c r="I21" i="13"/>
  <c r="G21" i="12"/>
  <c r="I22" i="13"/>
  <c r="G22" i="12"/>
  <c r="M8" i="12"/>
  <c r="K26" i="13"/>
  <c r="I26" i="12"/>
  <c r="I16" i="13"/>
  <c r="G16" i="12"/>
  <c r="O12" i="13"/>
  <c r="M12" i="12"/>
  <c r="G23" i="13"/>
  <c r="E23" i="12"/>
  <c r="G34" i="13"/>
  <c r="E34" i="12"/>
  <c r="K20" i="13"/>
  <c r="I20" i="12"/>
  <c r="G29" i="13"/>
  <c r="E29" i="12"/>
  <c r="I33" i="13"/>
  <c r="G33" i="12"/>
  <c r="G35" i="13"/>
  <c r="C35" i="12"/>
  <c r="M9" i="13"/>
  <c r="M9" i="12" s="1"/>
  <c r="K9" i="12"/>
  <c r="O19" i="13"/>
  <c r="M19" i="12"/>
  <c r="M13" i="13"/>
  <c r="K13" i="12"/>
  <c r="G36" i="13"/>
  <c r="C36" i="12"/>
  <c r="K14" i="13"/>
  <c r="I14" i="12"/>
  <c r="G28" i="13"/>
  <c r="E28" i="12"/>
  <c r="I27" i="13"/>
  <c r="G27" i="12"/>
  <c r="K15" i="13"/>
  <c r="K15" i="12" s="1"/>
  <c r="I15" i="12"/>
  <c r="S10" i="14"/>
  <c r="O31" i="14"/>
  <c r="Y38" i="14"/>
  <c r="Y38" i="12" s="1"/>
  <c r="S17" i="14"/>
  <c r="Q24" i="14"/>
  <c r="K25" i="14"/>
  <c r="I25" i="12"/>
  <c r="M11" i="14"/>
  <c r="K11" i="12"/>
  <c r="I39" i="12"/>
  <c r="O39" i="14"/>
  <c r="M18" i="14"/>
  <c r="K18" i="12"/>
  <c r="G32" i="12"/>
  <c r="I32" i="14"/>
  <c r="G43" i="14"/>
  <c r="G45" i="14" s="1"/>
  <c r="G47" i="14" s="1"/>
  <c r="G48" i="14" s="1"/>
  <c r="G49" i="14" s="1"/>
  <c r="Q20" i="14"/>
  <c r="I19" i="12"/>
  <c r="C37" i="13"/>
  <c r="C37" i="12" s="1"/>
  <c r="E30" i="13"/>
  <c r="C43" i="12" l="1"/>
  <c r="C45" i="12" s="1"/>
  <c r="C47" i="12" s="1"/>
  <c r="M31" i="13"/>
  <c r="K31" i="12"/>
  <c r="M17" i="13"/>
  <c r="K17" i="12"/>
  <c r="O10" i="13"/>
  <c r="M10" i="12"/>
  <c r="U38" i="13"/>
  <c r="U38" i="12" s="1"/>
  <c r="S38" i="12"/>
  <c r="O24" i="13"/>
  <c r="M24" i="12"/>
  <c r="I29" i="13"/>
  <c r="G29" i="12"/>
  <c r="K16" i="13"/>
  <c r="I16" i="12"/>
  <c r="Q19" i="13"/>
  <c r="O19" i="12"/>
  <c r="K33" i="13"/>
  <c r="I33" i="12"/>
  <c r="I34" i="13"/>
  <c r="G34" i="12"/>
  <c r="I23" i="13"/>
  <c r="G23" i="12"/>
  <c r="K22" i="13"/>
  <c r="I22" i="12"/>
  <c r="M14" i="13"/>
  <c r="K14" i="12"/>
  <c r="I36" i="13"/>
  <c r="G36" i="12"/>
  <c r="G30" i="13"/>
  <c r="E30" i="12"/>
  <c r="E43" i="12" s="1"/>
  <c r="E43" i="13"/>
  <c r="I28" i="13"/>
  <c r="G28" i="12"/>
  <c r="O13" i="13"/>
  <c r="M13" i="12"/>
  <c r="I35" i="13"/>
  <c r="G35" i="12"/>
  <c r="M20" i="13"/>
  <c r="K20" i="12"/>
  <c r="M26" i="13"/>
  <c r="K26" i="12"/>
  <c r="K27" i="13"/>
  <c r="I27" i="12"/>
  <c r="O12" i="12"/>
  <c r="Q6" i="13"/>
  <c r="Q12" i="13"/>
  <c r="K21" i="13"/>
  <c r="I21" i="12"/>
  <c r="W10" i="14"/>
  <c r="Y10" i="14" s="1"/>
  <c r="S24" i="14"/>
  <c r="Q31" i="14"/>
  <c r="U17" i="14"/>
  <c r="O11" i="14"/>
  <c r="M11" i="12"/>
  <c r="O18" i="14"/>
  <c r="M18" i="12"/>
  <c r="O39" i="12"/>
  <c r="U39" i="14"/>
  <c r="M25" i="14"/>
  <c r="K25" i="12"/>
  <c r="K32" i="14"/>
  <c r="I32" i="12"/>
  <c r="I43" i="14"/>
  <c r="G37" i="13"/>
  <c r="C43" i="13"/>
  <c r="C45" i="13" s="1"/>
  <c r="C47" i="13" s="1"/>
  <c r="C48" i="13" s="1"/>
  <c r="C49" i="13" s="1"/>
  <c r="Q10" i="13" l="1"/>
  <c r="O10" i="12"/>
  <c r="Q24" i="13"/>
  <c r="O24" i="12"/>
  <c r="O17" i="13"/>
  <c r="M17" i="12"/>
  <c r="O31" i="13"/>
  <c r="M31" i="12"/>
  <c r="K23" i="13"/>
  <c r="I23" i="12"/>
  <c r="S19" i="13"/>
  <c r="Q19" i="12"/>
  <c r="O20" i="13"/>
  <c r="O20" i="12" s="1"/>
  <c r="M20" i="12"/>
  <c r="M36" i="13"/>
  <c r="I36" i="12"/>
  <c r="K28" i="13"/>
  <c r="I28" i="12"/>
  <c r="M21" i="13"/>
  <c r="K21" i="12"/>
  <c r="O14" i="13"/>
  <c r="M14" i="12"/>
  <c r="K34" i="13"/>
  <c r="I34" i="12"/>
  <c r="M16" i="13"/>
  <c r="K16" i="12"/>
  <c r="I30" i="13"/>
  <c r="I43" i="13" s="1"/>
  <c r="G30" i="12"/>
  <c r="G43" i="12" s="1"/>
  <c r="G43" i="13"/>
  <c r="Q12" i="12"/>
  <c r="S12" i="13"/>
  <c r="M27" i="13"/>
  <c r="K27" i="12"/>
  <c r="K35" i="13"/>
  <c r="I35" i="12"/>
  <c r="I37" i="13"/>
  <c r="G37" i="12"/>
  <c r="Q7" i="13"/>
  <c r="Q6" i="12"/>
  <c r="O26" i="13"/>
  <c r="M26" i="12"/>
  <c r="Q13" i="13"/>
  <c r="O13" i="12"/>
  <c r="M22" i="13"/>
  <c r="K22" i="12"/>
  <c r="M33" i="13"/>
  <c r="K33" i="12"/>
  <c r="K29" i="13"/>
  <c r="I29" i="12"/>
  <c r="U24" i="14"/>
  <c r="S31" i="14"/>
  <c r="Y17" i="14"/>
  <c r="Q18" i="14"/>
  <c r="O18" i="12"/>
  <c r="M32" i="14"/>
  <c r="K32" i="12"/>
  <c r="K43" i="14"/>
  <c r="K45" i="14" s="1"/>
  <c r="K47" i="14" s="1"/>
  <c r="K48" i="14" s="1"/>
  <c r="K49" i="14" s="1"/>
  <c r="O25" i="14"/>
  <c r="M25" i="12"/>
  <c r="I45" i="14"/>
  <c r="I47" i="14" s="1"/>
  <c r="I48" i="14" s="1"/>
  <c r="I49" i="14" s="1"/>
  <c r="U39" i="12"/>
  <c r="Y39" i="14"/>
  <c r="Y39" i="12" s="1"/>
  <c r="Q11" i="14"/>
  <c r="O11" i="12"/>
  <c r="C48" i="12"/>
  <c r="C49" i="12" s="1"/>
  <c r="Q17" i="13" l="1"/>
  <c r="O17" i="12"/>
  <c r="Q31" i="13"/>
  <c r="O31" i="12"/>
  <c r="S24" i="13"/>
  <c r="Q24" i="12"/>
  <c r="S10" i="13"/>
  <c r="Q10" i="12"/>
  <c r="O22" i="13"/>
  <c r="M22" i="12"/>
  <c r="U19" i="13"/>
  <c r="S20" i="13"/>
  <c r="S19" i="12"/>
  <c r="M35" i="13"/>
  <c r="K35" i="12"/>
  <c r="M28" i="13"/>
  <c r="K28" i="12"/>
  <c r="Q8" i="13"/>
  <c r="Q7" i="12"/>
  <c r="Q14" i="13"/>
  <c r="O15" i="13"/>
  <c r="O15" i="12" s="1"/>
  <c r="O14" i="12"/>
  <c r="U12" i="13"/>
  <c r="S12" i="12"/>
  <c r="O16" i="13"/>
  <c r="M16" i="12"/>
  <c r="M37" i="13"/>
  <c r="I37" i="12"/>
  <c r="O21" i="13"/>
  <c r="M21" i="12"/>
  <c r="M23" i="13"/>
  <c r="K23" i="12"/>
  <c r="K30" i="13"/>
  <c r="K43" i="13" s="1"/>
  <c r="I30" i="12"/>
  <c r="I43" i="12" s="1"/>
  <c r="O27" i="13"/>
  <c r="M27" i="12"/>
  <c r="O36" i="13"/>
  <c r="M36" i="12"/>
  <c r="M29" i="13"/>
  <c r="K29" i="12"/>
  <c r="S13" i="13"/>
  <c r="Q13" i="12"/>
  <c r="O33" i="13"/>
  <c r="M33" i="12"/>
  <c r="Q26" i="13"/>
  <c r="O26" i="12"/>
  <c r="M34" i="13"/>
  <c r="K34" i="12"/>
  <c r="U31" i="14"/>
  <c r="W24" i="14"/>
  <c r="O32" i="14"/>
  <c r="M32" i="12"/>
  <c r="S11" i="14"/>
  <c r="Q11" i="12"/>
  <c r="Q25" i="14"/>
  <c r="O25" i="12"/>
  <c r="S18" i="14"/>
  <c r="Q18" i="12"/>
  <c r="M43" i="14"/>
  <c r="M45" i="14" s="1"/>
  <c r="M47" i="14" s="1"/>
  <c r="M48" i="14" s="1"/>
  <c r="M49" i="14" s="1"/>
  <c r="E45" i="13"/>
  <c r="E47" i="13" s="1"/>
  <c r="U24" i="13" l="1"/>
  <c r="S24" i="12"/>
  <c r="S31" i="13"/>
  <c r="Q31" i="12"/>
  <c r="W10" i="13"/>
  <c r="S10" i="12"/>
  <c r="S17" i="13"/>
  <c r="Q17" i="12"/>
  <c r="W12" i="13"/>
  <c r="U12" i="12"/>
  <c r="Q8" i="12"/>
  <c r="W8" i="13"/>
  <c r="Q9" i="13"/>
  <c r="U20" i="13"/>
  <c r="S20" i="12"/>
  <c r="W19" i="13"/>
  <c r="U19" i="12"/>
  <c r="Q21" i="13"/>
  <c r="O21" i="12"/>
  <c r="Q26" i="12"/>
  <c r="S26" i="13"/>
  <c r="M30" i="13"/>
  <c r="K30" i="12"/>
  <c r="K43" i="12" s="1"/>
  <c r="O36" i="12"/>
  <c r="Q36" i="13"/>
  <c r="O28" i="13"/>
  <c r="M28" i="12"/>
  <c r="O29" i="13"/>
  <c r="M29" i="12"/>
  <c r="O23" i="13"/>
  <c r="M23" i="12"/>
  <c r="O22" i="12"/>
  <c r="Q22" i="13"/>
  <c r="O37" i="13"/>
  <c r="M37" i="12"/>
  <c r="Q33" i="13"/>
  <c r="O33" i="12"/>
  <c r="O34" i="13"/>
  <c r="M34" i="12"/>
  <c r="U13" i="13"/>
  <c r="S13" i="12"/>
  <c r="Q27" i="13"/>
  <c r="O27" i="12"/>
  <c r="Q16" i="13"/>
  <c r="O16" i="12"/>
  <c r="S14" i="13"/>
  <c r="Q15" i="13"/>
  <c r="Q14" i="12"/>
  <c r="O35" i="13"/>
  <c r="M35" i="12"/>
  <c r="Y24" i="14"/>
  <c r="W31" i="14"/>
  <c r="U18" i="14"/>
  <c r="S18" i="12"/>
  <c r="U11" i="14"/>
  <c r="S11" i="12"/>
  <c r="S25" i="14"/>
  <c r="Q25" i="12"/>
  <c r="Q32" i="14"/>
  <c r="O32" i="12"/>
  <c r="O43" i="14"/>
  <c r="E48" i="13"/>
  <c r="E49" i="13" s="1"/>
  <c r="E45" i="12"/>
  <c r="E47" i="12" s="1"/>
  <c r="Y10" i="13" l="1"/>
  <c r="Y10" i="12" s="1"/>
  <c r="W10" i="12"/>
  <c r="U31" i="13"/>
  <c r="S31" i="12"/>
  <c r="U17" i="13"/>
  <c r="S17" i="12"/>
  <c r="W24" i="13"/>
  <c r="U24" i="12"/>
  <c r="U26" i="13"/>
  <c r="S26" i="12"/>
  <c r="Y19" i="13"/>
  <c r="Y19" i="12" s="1"/>
  <c r="W19" i="12"/>
  <c r="W20" i="13"/>
  <c r="U20" i="12"/>
  <c r="Q34" i="13"/>
  <c r="O34" i="12"/>
  <c r="O30" i="13"/>
  <c r="M30" i="12"/>
  <c r="M43" i="12" s="1"/>
  <c r="M43" i="13"/>
  <c r="S15" i="13"/>
  <c r="Q15" i="12"/>
  <c r="Q23" i="13"/>
  <c r="O23" i="12"/>
  <c r="Q36" i="12"/>
  <c r="S36" i="13"/>
  <c r="Y12" i="13"/>
  <c r="Y12" i="12" s="1"/>
  <c r="W12" i="12"/>
  <c r="O29" i="12"/>
  <c r="Q29" i="13"/>
  <c r="Q35" i="13"/>
  <c r="O35" i="12"/>
  <c r="S27" i="13"/>
  <c r="Q27" i="12"/>
  <c r="S33" i="13"/>
  <c r="Q33" i="12"/>
  <c r="W13" i="13"/>
  <c r="U13" i="12"/>
  <c r="S21" i="13"/>
  <c r="Q21" i="12"/>
  <c r="W9" i="13"/>
  <c r="S9" i="13"/>
  <c r="Q9" i="12"/>
  <c r="S16" i="13"/>
  <c r="Q16" i="12"/>
  <c r="Q28" i="13"/>
  <c r="O28" i="12"/>
  <c r="U14" i="13"/>
  <c r="S14" i="12"/>
  <c r="S37" i="13"/>
  <c r="O37" i="12"/>
  <c r="S22" i="13"/>
  <c r="Q22" i="12"/>
  <c r="W8" i="12"/>
  <c r="Y31" i="14"/>
  <c r="O45" i="14"/>
  <c r="O47" i="14" s="1"/>
  <c r="O48" i="14" s="1"/>
  <c r="O49" i="14" s="1"/>
  <c r="U18" i="12"/>
  <c r="W18" i="12" s="1"/>
  <c r="W18" i="14"/>
  <c r="Y18" i="14" s="1"/>
  <c r="Y18" i="12" s="1"/>
  <c r="W17" i="14"/>
  <c r="W11" i="14"/>
  <c r="U11" i="12"/>
  <c r="S32" i="14"/>
  <c r="Q32" i="12"/>
  <c r="Q43" i="14"/>
  <c r="Q45" i="14" s="1"/>
  <c r="Q47" i="14" s="1"/>
  <c r="Q48" i="14" s="1"/>
  <c r="Q49" i="14" s="1"/>
  <c r="U25" i="14"/>
  <c r="S25" i="12"/>
  <c r="E48" i="12"/>
  <c r="E49" i="12" s="1"/>
  <c r="G45" i="13"/>
  <c r="G47" i="13" s="1"/>
  <c r="I45" i="13"/>
  <c r="I47" i="13" s="1"/>
  <c r="W17" i="13" l="1"/>
  <c r="Y17" i="13" s="1"/>
  <c r="Y17" i="12" s="1"/>
  <c r="U17" i="12"/>
  <c r="W31" i="13"/>
  <c r="U31" i="12"/>
  <c r="Y24" i="13"/>
  <c r="Y24" i="12" s="1"/>
  <c r="W24" i="12"/>
  <c r="S23" i="13"/>
  <c r="Q23" i="12"/>
  <c r="U21" i="13"/>
  <c r="S21" i="12"/>
  <c r="U27" i="13"/>
  <c r="S27" i="12"/>
  <c r="S34" i="13"/>
  <c r="Q34" i="12"/>
  <c r="Y9" i="13"/>
  <c r="W9" i="12"/>
  <c r="U22" i="13"/>
  <c r="S22" i="12"/>
  <c r="U37" i="13"/>
  <c r="U37" i="12" s="1"/>
  <c r="S37" i="12"/>
  <c r="U16" i="13"/>
  <c r="S16" i="12"/>
  <c r="U15" i="13"/>
  <c r="S15" i="12"/>
  <c r="W26" i="13"/>
  <c r="U26" i="12"/>
  <c r="S28" i="13"/>
  <c r="Q28" i="12"/>
  <c r="Y13" i="13"/>
  <c r="Y13" i="12" s="1"/>
  <c r="W13" i="12"/>
  <c r="S35" i="13"/>
  <c r="Q35" i="12"/>
  <c r="U36" i="13"/>
  <c r="S36" i="12"/>
  <c r="U33" i="13"/>
  <c r="S33" i="12"/>
  <c r="Q30" i="13"/>
  <c r="O30" i="12"/>
  <c r="O43" i="12" s="1"/>
  <c r="O43" i="13"/>
  <c r="W14" i="13"/>
  <c r="U14" i="12"/>
  <c r="S9" i="12"/>
  <c r="S29" i="13"/>
  <c r="Q29" i="12"/>
  <c r="Y20" i="13"/>
  <c r="Y20" i="12" s="1"/>
  <c r="W20" i="12"/>
  <c r="U32" i="14"/>
  <c r="S32" i="12"/>
  <c r="S43" i="14"/>
  <c r="S45" i="14" s="1"/>
  <c r="S47" i="14" s="1"/>
  <c r="S48" i="14" s="1"/>
  <c r="S49" i="14" s="1"/>
  <c r="W25" i="14"/>
  <c r="U25" i="12"/>
  <c r="Y11" i="14"/>
  <c r="W11" i="12"/>
  <c r="G45" i="12"/>
  <c r="G47" i="12" s="1"/>
  <c r="G48" i="12" s="1"/>
  <c r="G49" i="12" s="1"/>
  <c r="I45" i="12"/>
  <c r="I47" i="12" s="1"/>
  <c r="I48" i="12" s="1"/>
  <c r="I49" i="12" s="1"/>
  <c r="I48" i="13"/>
  <c r="I49" i="13" s="1"/>
  <c r="G48" i="13"/>
  <c r="G49" i="13" s="1"/>
  <c r="M45" i="13"/>
  <c r="M47" i="13" s="1"/>
  <c r="M48" i="13" s="1"/>
  <c r="Y31" i="13" l="1"/>
  <c r="Y31" i="12" s="1"/>
  <c r="W31" i="12"/>
  <c r="W17" i="12"/>
  <c r="W16" i="13"/>
  <c r="U16" i="12"/>
  <c r="Y9" i="12"/>
  <c r="W21" i="13"/>
  <c r="U21" i="12"/>
  <c r="W36" i="13"/>
  <c r="W36" i="12" s="1"/>
  <c r="U36" i="12"/>
  <c r="S30" i="13"/>
  <c r="Q30" i="12"/>
  <c r="Q43" i="12" s="1"/>
  <c r="U35" i="13"/>
  <c r="S35" i="12"/>
  <c r="Y26" i="13"/>
  <c r="Y26" i="12" s="1"/>
  <c r="W26" i="12"/>
  <c r="U28" i="13"/>
  <c r="S28" i="12"/>
  <c r="Y14" i="13"/>
  <c r="Y14" i="12" s="1"/>
  <c r="W14" i="12"/>
  <c r="U34" i="13"/>
  <c r="S34" i="12"/>
  <c r="U23" i="13"/>
  <c r="S23" i="12"/>
  <c r="W33" i="13"/>
  <c r="W33" i="12" s="1"/>
  <c r="U40" i="13"/>
  <c r="U40" i="12" s="1"/>
  <c r="U33" i="12"/>
  <c r="W15" i="13"/>
  <c r="U15" i="12"/>
  <c r="S43" i="13"/>
  <c r="U29" i="13"/>
  <c r="S29" i="12"/>
  <c r="Q43" i="13"/>
  <c r="W22" i="13"/>
  <c r="U22" i="12"/>
  <c r="W27" i="13"/>
  <c r="U27" i="12"/>
  <c r="Y11" i="12"/>
  <c r="W32" i="14"/>
  <c r="U32" i="12"/>
  <c r="U43" i="14"/>
  <c r="Y25" i="14"/>
  <c r="Y25" i="12" s="1"/>
  <c r="W25" i="12"/>
  <c r="M45" i="12"/>
  <c r="M47" i="12" s="1"/>
  <c r="M48" i="12" s="1"/>
  <c r="M49" i="13"/>
  <c r="Y15" i="13" l="1"/>
  <c r="W15" i="12"/>
  <c r="U30" i="13"/>
  <c r="S30" i="12"/>
  <c r="S43" i="12" s="1"/>
  <c r="W34" i="13"/>
  <c r="W34" i="12" s="1"/>
  <c r="U41" i="13"/>
  <c r="U34" i="12"/>
  <c r="Y21" i="13"/>
  <c r="Y21" i="12" s="1"/>
  <c r="W21" i="12"/>
  <c r="W23" i="13"/>
  <c r="U23" i="12"/>
  <c r="W28" i="13"/>
  <c r="U28" i="12"/>
  <c r="Y16" i="13"/>
  <c r="Y16" i="12" s="1"/>
  <c r="W16" i="12"/>
  <c r="Y27" i="13"/>
  <c r="Y27" i="12" s="1"/>
  <c r="W27" i="12"/>
  <c r="W35" i="13"/>
  <c r="W35" i="12" s="1"/>
  <c r="U35" i="12"/>
  <c r="Y22" i="13"/>
  <c r="Y22" i="12" s="1"/>
  <c r="W22" i="12"/>
  <c r="W29" i="13"/>
  <c r="U29" i="12"/>
  <c r="Y32" i="14"/>
  <c r="W32" i="12"/>
  <c r="W43" i="14"/>
  <c r="W45" i="14" s="1"/>
  <c r="W47" i="14" s="1"/>
  <c r="W48" i="14" s="1"/>
  <c r="W49" i="14" s="1"/>
  <c r="U45" i="14"/>
  <c r="U47" i="14" s="1"/>
  <c r="U48" i="14" s="1"/>
  <c r="U49" i="14" s="1"/>
  <c r="M49" i="12"/>
  <c r="K45" i="12"/>
  <c r="K47" i="12" s="1"/>
  <c r="K45" i="13"/>
  <c r="K47" i="13" s="1"/>
  <c r="W30" i="13" l="1"/>
  <c r="U30" i="12"/>
  <c r="Y28" i="13"/>
  <c r="Y28" i="12" s="1"/>
  <c r="W28" i="12"/>
  <c r="U41" i="12"/>
  <c r="U43" i="13"/>
  <c r="Y15" i="12"/>
  <c r="Y29" i="13"/>
  <c r="Y29" i="12" s="1"/>
  <c r="W29" i="12"/>
  <c r="Y23" i="13"/>
  <c r="Y23" i="12" s="1"/>
  <c r="W23" i="12"/>
  <c r="Y32" i="12"/>
  <c r="Y33" i="14"/>
  <c r="K48" i="12"/>
  <c r="K49" i="12" s="1"/>
  <c r="K48" i="13"/>
  <c r="K49" i="13" s="1"/>
  <c r="O45" i="13"/>
  <c r="O47" i="13" s="1"/>
  <c r="U43" i="12" l="1"/>
  <c r="Y30" i="13"/>
  <c r="Y30" i="12" s="1"/>
  <c r="W30" i="12"/>
  <c r="W43" i="12" s="1"/>
  <c r="W43" i="13"/>
  <c r="Y43" i="13"/>
  <c r="Y34" i="14"/>
  <c r="Y33" i="12"/>
  <c r="O45" i="12"/>
  <c r="O47" i="12" s="1"/>
  <c r="O48" i="13"/>
  <c r="O49" i="13" s="1"/>
  <c r="Y34" i="12" l="1"/>
  <c r="Y43" i="12" s="1"/>
  <c r="Y43" i="14"/>
  <c r="O48" i="12"/>
  <c r="O49" i="12" s="1"/>
  <c r="Q45" i="13"/>
  <c r="Q47" i="13" s="1"/>
  <c r="Y45" i="14" l="1"/>
  <c r="Y47" i="14" s="1"/>
  <c r="Y48" i="14" s="1"/>
  <c r="Y49" i="14" s="1"/>
  <c r="Z44" i="14"/>
  <c r="Z47" i="14" s="1"/>
  <c r="Z48" i="14" s="1"/>
  <c r="Z49" i="14" s="1"/>
  <c r="Q45" i="12"/>
  <c r="Q47" i="12" s="1"/>
  <c r="Q48" i="13"/>
  <c r="Q49" i="13" s="1"/>
  <c r="Q48" i="12" l="1"/>
  <c r="Q49" i="12" s="1"/>
  <c r="S45" i="13"/>
  <c r="S47" i="13" s="1"/>
  <c r="S45" i="12" l="1"/>
  <c r="S47" i="12" s="1"/>
  <c r="S48" i="13"/>
  <c r="S49" i="13" s="1"/>
  <c r="S48" i="12" l="1"/>
  <c r="S49" i="12" s="1"/>
  <c r="U45" i="13"/>
  <c r="U47" i="13" s="1"/>
  <c r="U45" i="12" l="1"/>
  <c r="U47" i="12" s="1"/>
  <c r="U48" i="13"/>
  <c r="U49" i="13" s="1"/>
  <c r="U48" i="12" l="1"/>
  <c r="U49" i="12" s="1"/>
  <c r="W45" i="12" l="1"/>
  <c r="W47" i="12" s="1"/>
  <c r="W45" i="13"/>
  <c r="W47" i="13" s="1"/>
  <c r="W48" i="13" l="1"/>
  <c r="W49" i="13" s="1"/>
  <c r="W48" i="12"/>
  <c r="W49" i="12" s="1"/>
  <c r="Z44" i="13"/>
  <c r="Z47" i="13" s="1"/>
  <c r="Y45" i="12" l="1"/>
  <c r="Y47" i="12" s="1"/>
  <c r="Y48" i="12" s="1"/>
  <c r="Y49" i="12" s="1"/>
  <c r="Z48" i="13"/>
  <c r="Z49" i="13" s="1"/>
  <c r="Y45" i="13"/>
  <c r="Y47" i="13" s="1"/>
  <c r="Z44" i="12" l="1"/>
  <c r="Z47" i="12" s="1"/>
  <c r="Y48" i="13"/>
  <c r="Y49" i="13" s="1"/>
  <c r="Z43" i="12" l="1"/>
  <c r="Z48" i="12"/>
  <c r="Z49" i="12" s="1"/>
</calcChain>
</file>

<file path=xl/sharedStrings.xml><?xml version="1.0" encoding="utf-8"?>
<sst xmlns="http://schemas.openxmlformats.org/spreadsheetml/2006/main" count="351" uniqueCount="70">
  <si>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</si>
  <si>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</si>
  <si>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</si>
  <si>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</si>
  <si>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</si>
  <si>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</si>
  <si>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</si>
  <si>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</si>
  <si>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</si>
  <si>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</si>
  <si>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Poniedziałek</t>
  </si>
  <si>
    <t>wtorek</t>
  </si>
  <si>
    <t>Środa</t>
  </si>
  <si>
    <t>Czwartek</t>
  </si>
  <si>
    <t>Piątek</t>
  </si>
  <si>
    <t>Sobota</t>
  </si>
  <si>
    <t>Niedziela</t>
  </si>
  <si>
    <t>Luty</t>
  </si>
  <si>
    <t>Liczba km w danym miesiącu</t>
  </si>
  <si>
    <t>Styczeń</t>
  </si>
  <si>
    <t>Liczba km</t>
  </si>
  <si>
    <t>Rozliczenie km wg umowy podstawowej</t>
  </si>
  <si>
    <t>Kwota brutto</t>
  </si>
  <si>
    <t>Stawka za 1 km</t>
  </si>
  <si>
    <t>vat 8 %</t>
  </si>
  <si>
    <t>Kwota netto</t>
  </si>
  <si>
    <t>Wtorek</t>
  </si>
  <si>
    <t>środa</t>
  </si>
  <si>
    <t>sobota strefa</t>
  </si>
  <si>
    <t>niedziela strefa</t>
  </si>
  <si>
    <t>szkolny</t>
  </si>
  <si>
    <t>sobota</t>
  </si>
  <si>
    <t xml:space="preserve">niedziela </t>
  </si>
  <si>
    <t>podmiejski</t>
  </si>
  <si>
    <t>piątek</t>
  </si>
  <si>
    <t>święta</t>
  </si>
  <si>
    <t>KOMUNIKACJA MIEJSKA - linia nr 6-11,18,19</t>
  </si>
  <si>
    <t>L1 - strefa (pon-piąt)</t>
  </si>
  <si>
    <t>L2 - strefa (pon-piąt)</t>
  </si>
  <si>
    <t>L3 - miasto (pon-piąt)</t>
  </si>
  <si>
    <t>L4 - strefa sob.</t>
  </si>
  <si>
    <t>L5 - strefa niedz.</t>
  </si>
  <si>
    <t>L8-miasto sob, niedz, św.</t>
  </si>
  <si>
    <t>L6-miasto niedz. + św.</t>
  </si>
  <si>
    <t>L9-miasto sob, niedz, św.</t>
  </si>
  <si>
    <t>L11 - środa</t>
  </si>
  <si>
    <t>L12 podmiej.</t>
  </si>
  <si>
    <t>L13 podmiej.</t>
  </si>
  <si>
    <t>L14 podmiej.</t>
  </si>
  <si>
    <t>L15 podmiej.</t>
  </si>
  <si>
    <t>L16 podmiej.</t>
  </si>
  <si>
    <t>L17 podmiej.</t>
  </si>
  <si>
    <t>KOMUNIKACJA MIEJSKA i PODMIEJSKA-zestawienie zbiorcze</t>
  </si>
  <si>
    <t>KOMUNIKACJA PODMIEJSKA - linia nr 12-17</t>
  </si>
  <si>
    <t>pon-piątek</t>
  </si>
  <si>
    <t>L18 - 1 XI</t>
  </si>
  <si>
    <t>RAZEM</t>
  </si>
  <si>
    <t xml:space="preserve">(podpis / podpisy osób upoważnionych do składania oświadczeń woli w imieniu Wykonawcy
Miejsce i data ....................................................
</t>
  </si>
  <si>
    <t>……………………………………………………………………………………………………………………..</t>
  </si>
  <si>
    <t xml:space="preserve">Miejsce i data </t>
  </si>
  <si>
    <t>.............................................................................................</t>
  </si>
  <si>
    <t>KOMUNIKACJA MIEJSKA - linia nr 1-5</t>
  </si>
  <si>
    <t>tylko L3</t>
  </si>
  <si>
    <t>ferie/wakacje</t>
  </si>
  <si>
    <t>ZAŁĄCZNIK NR 1</t>
  </si>
  <si>
    <t>ROK 2023</t>
  </si>
  <si>
    <t>nie kursuje</t>
  </si>
  <si>
    <t>1 listopad</t>
  </si>
  <si>
    <t>L7-miasto sob, niedz, św.</t>
  </si>
  <si>
    <t>L10-szkolny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</si>
</sst>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35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35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vertical="center"/>
    </xf>
    <xf numFmtId="0" fontId="0" fillId="0" borderId="0" xfId="0" applyFill="1" applyBorder="1"/>
    <xf numFmtId="0" fontId="0" fillId="2" borderId="0" xfId="0" applyFill="1"/>
    <xf numFmtId="0" fontId="0" fillId="0" borderId="14" xfId="0" applyBorder="1" applyAlignment="1"/>
    <xf numFmtId="0" fontId="0" fillId="0" borderId="0" xfId="0" applyAlignment="1">
      <alignment horizontal="right"/>
    </xf>
    <xf numFmtId="0" fontId="0" fillId="0" borderId="15" xfId="0" applyBorder="1"/>
    <xf numFmtId="4" fontId="0" fillId="0" borderId="15" xfId="0" applyNumberFormat="1" applyBorder="1"/>
    <xf numFmtId="0" fontId="0" fillId="3" borderId="0" xfId="0" applyFill="1"/>
    <xf numFmtId="0" fontId="3" fillId="0" borderId="0" xfId="0" applyFont="1" applyBorder="1" applyAlignment="1">
      <alignment horizontal="center"/>
    </xf>
    <xf numFmtId="0" fontId="0" fillId="2" borderId="15" xfId="0" applyFill="1" applyBorder="1"/>
    <xf numFmtId="0" fontId="0" fillId="3" borderId="15" xfId="0" applyFill="1" applyBorder="1"/>
    <xf numFmtId="0" fontId="0" fillId="0" borderId="0" xfId="0" applyBorder="1" applyAlignment="1">
      <alignment vertical="center"/>
    </xf>
    <xf numFmtId="4" fontId="0" fillId="0" borderId="0" xfId="0" applyNumberFormat="1" applyBorder="1"/>
    <xf numFmtId="0" fontId="0" fillId="5" borderId="15" xfId="0" applyFill="1" applyBorder="1"/>
    <xf numFmtId="0" fontId="0" fillId="0" borderId="15" xfId="0" applyFill="1" applyBorder="1"/>
    <xf numFmtId="0" fontId="0" fillId="0" borderId="19" xfId="0" applyBorder="1" applyAlignment="1"/>
    <xf numFmtId="0" fontId="0" fillId="0" borderId="20" xfId="0" applyBorder="1"/>
    <xf numFmtId="4" fontId="0" fillId="0" borderId="20" xfId="0" applyNumberFormat="1" applyBorder="1"/>
    <xf numFmtId="164" fontId="1" fillId="0" borderId="18" xfId="1" applyFont="1" applyBorder="1" applyAlignment="1">
      <alignment horizontal="center"/>
    </xf>
    <xf numFmtId="164" fontId="0" fillId="0" borderId="21" xfId="1" applyFont="1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3" fillId="0" borderId="10" xfId="0" applyFon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10" xfId="0" applyFill="1" applyBorder="1"/>
    <xf numFmtId="0" fontId="0" fillId="2" borderId="9" xfId="0" applyFill="1" applyBorder="1"/>
    <xf numFmtId="0" fontId="0" fillId="3" borderId="9" xfId="0" applyFill="1" applyBorder="1"/>
    <xf numFmtId="0" fontId="0" fillId="0" borderId="0" xfId="0" applyBorder="1" applyAlignment="1">
      <alignment horizontal="right"/>
    </xf>
    <xf numFmtId="0" fontId="0" fillId="0" borderId="11" xfId="0" applyBorder="1"/>
    <xf numFmtId="0" fontId="0" fillId="0" borderId="12" xfId="0" applyBorder="1" applyAlignment="1">
      <alignment horizontal="right"/>
    </xf>
    <xf numFmtId="4" fontId="0" fillId="0" borderId="17" xfId="0" applyNumberFormat="1" applyBorder="1"/>
    <xf numFmtId="0" fontId="0" fillId="0" borderId="12" xfId="0" applyBorder="1"/>
    <xf numFmtId="4" fontId="0" fillId="0" borderId="22" xfId="0" applyNumberFormat="1" applyBorder="1"/>
    <xf numFmtId="164" fontId="0" fillId="0" borderId="10" xfId="0" applyNumberFormat="1" applyBorder="1" applyAlignment="1">
      <alignment vertical="center"/>
    </xf>
    <xf numFmtId="164" fontId="0" fillId="0" borderId="18" xfId="1" applyFont="1" applyBorder="1" applyAlignment="1">
      <alignment horizontal="center"/>
    </xf>
    <xf numFmtId="4" fontId="0" fillId="0" borderId="0" xfId="0" applyNumberFormat="1"/>
    <xf numFmtId="0" fontId="6" fillId="0" borderId="0" xfId="0" applyFont="1"/>
    <xf numFmtId="164" fontId="7" fillId="0" borderId="18" xfId="1" applyFont="1" applyBorder="1" applyAlignment="1">
      <alignment horizontal="center"/>
    </xf>
    <xf numFmtId="164" fontId="6" fillId="0" borderId="21" xfId="1" applyFont="1" applyBorder="1" applyAlignment="1">
      <alignment horizontal="center"/>
    </xf>
    <xf numFmtId="0" fontId="6" fillId="0" borderId="0" xfId="0" applyFont="1" applyBorder="1"/>
    <xf numFmtId="164" fontId="6" fillId="0" borderId="0" xfId="0" applyNumberFormat="1" applyFont="1" applyBorder="1"/>
    <xf numFmtId="164" fontId="6" fillId="0" borderId="18" xfId="1" applyFont="1" applyBorder="1" applyAlignment="1">
      <alignment horizontal="center"/>
    </xf>
    <xf numFmtId="4" fontId="6" fillId="0" borderId="0" xfId="0" applyNumberFormat="1" applyFont="1" applyBorder="1"/>
    <xf numFmtId="164" fontId="6" fillId="0" borderId="23" xfId="1" applyFont="1" applyBorder="1" applyAlignment="1">
      <alignment horizontal="center"/>
    </xf>
    <xf numFmtId="0" fontId="8" fillId="0" borderId="0" xfId="0" applyFont="1"/>
    <xf numFmtId="0" fontId="8" fillId="0" borderId="0" xfId="0" applyFont="1" applyFill="1"/>
    <xf numFmtId="0" fontId="8" fillId="2" borderId="0" xfId="0" applyFont="1" applyFill="1"/>
    <xf numFmtId="0" fontId="6" fillId="0" borderId="0" xfId="0" applyFont="1" applyBorder="1" applyAlignment="1"/>
    <xf numFmtId="0" fontId="0" fillId="6" borderId="15" xfId="0" applyFill="1" applyBorder="1"/>
    <xf numFmtId="0" fontId="2" fillId="0" borderId="8" xfId="0" applyFont="1" applyBorder="1" applyAlignment="1">
      <alignment horizontal="center"/>
    </xf>
    <xf numFmtId="0" fontId="0" fillId="4" borderId="15" xfId="0" applyFill="1" applyBorder="1"/>
    <xf numFmtId="0" fontId="9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2" borderId="0" xfId="0" applyFont="1" applyFill="1"/>
    <xf numFmtId="49" fontId="6" fillId="0" borderId="0" xfId="0" applyNumberFormat="1" applyFont="1" applyFill="1"/>
    <xf numFmtId="0" fontId="6" fillId="0" borderId="0" xfId="0" applyFont="1" applyAlignment="1">
      <alignment vertical="center"/>
    </xf>
    <xf numFmtId="164" fontId="6" fillId="0" borderId="0" xfId="0" applyNumberFormat="1" applyFont="1"/>
    <xf numFmtId="0" fontId="6" fillId="0" borderId="0" xfId="0" applyFont="1" applyAlignment="1">
      <alignment horizontal="center"/>
    </xf>
    <xf numFmtId="164" fontId="0" fillId="4" borderId="23" xfId="1" applyFont="1" applyFill="1" applyBorder="1" applyAlignment="1">
      <alignment horizontal="center"/>
    </xf>
    <xf numFmtId="0" fontId="0" fillId="7" borderId="15" xfId="0" applyFill="1" applyBorder="1"/>
    <xf numFmtId="0" fontId="4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8" borderId="15" xfId="0" applyFill="1" applyBorder="1"/>
    <xf numFmtId="0" fontId="0" fillId="0" borderId="34" xfId="0" applyFill="1" applyBorder="1"/>
    <xf numFmtId="0" fontId="0" fillId="5" borderId="34" xfId="0" applyFill="1" applyBorder="1" applyAlignment="1">
      <alignment horizontal="center"/>
    </xf>
    <xf numFmtId="0" fontId="0" fillId="4" borderId="34" xfId="0" applyFill="1" applyBorder="1"/>
    <xf numFmtId="0" fontId="0" fillId="0" borderId="35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6" fillId="8" borderId="0" xfId="0" applyFont="1" applyFill="1"/>
    <xf numFmtId="0" fontId="0" fillId="9" borderId="15" xfId="0" applyFill="1" applyBorder="1"/>
    <xf numFmtId="0" fontId="0" fillId="7" borderId="34" xfId="0" applyFill="1" applyBorder="1"/>
    <xf numFmtId="0" fontId="6" fillId="4" borderId="0" xfId="0" applyFont="1" applyFill="1"/>
    <xf numFmtId="164" fontId="0" fillId="0" borderId="10" xfId="0" applyNumberFormat="1" applyFill="1" applyBorder="1"/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3" xfId="0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3"/>
  <sheetViews>
    <sheetView tabSelected="1" view="pageBreakPreview" zoomScale="55" zoomScaleNormal="85" zoomScaleSheetLayoutView="55" workbookViewId="0">
      <selection activeCell="AC20" sqref="AC20"/>
    </sheetView>
  </sheetViews>
  <sheetFormatPr defaultRowHeight="15" x14ac:dyDescent="0.25"/>
  <cols>
    <col min="1" max="1" width="13.140625" customWidth="1"/>
    <col min="2" max="2" width="4.28515625" customWidth="1"/>
    <col min="3" max="3" width="9.85546875" bestFit="1" customWidth="1"/>
    <col min="4" max="4" width="3.42578125" bestFit="1" customWidth="1"/>
    <col min="5" max="5" width="9.85546875" bestFit="1" customWidth="1"/>
    <col min="6" max="6" width="3.140625" bestFit="1" customWidth="1"/>
    <col min="7" max="7" width="9.85546875" bestFit="1" customWidth="1"/>
    <col min="8" max="8" width="3.140625" bestFit="1" customWidth="1"/>
    <col min="9" max="9" width="10" bestFit="1" customWidth="1"/>
    <col min="10" max="10" width="3.140625" bestFit="1" customWidth="1"/>
    <col min="11" max="11" width="9.85546875" bestFit="1" customWidth="1"/>
    <col min="12" max="12" width="3.140625" bestFit="1" customWidth="1"/>
    <col min="13" max="13" width="9.85546875" bestFit="1" customWidth="1"/>
    <col min="14" max="14" width="3.140625" bestFit="1" customWidth="1"/>
    <col min="15" max="15" width="9.85546875" bestFit="1" customWidth="1"/>
    <col min="16" max="16" width="3.140625" bestFit="1" customWidth="1"/>
    <col min="17" max="17" width="9.85546875" bestFit="1" customWidth="1"/>
    <col min="18" max="18" width="3.140625" bestFit="1" customWidth="1"/>
    <col min="19" max="19" width="10.28515625" bestFit="1" customWidth="1"/>
    <col min="20" max="20" width="3.140625" bestFit="1" customWidth="1"/>
    <col min="21" max="21" width="12.28515625" bestFit="1" customWidth="1"/>
    <col min="22" max="22" width="3.140625" bestFit="1" customWidth="1"/>
    <col min="23" max="23" width="9.85546875" bestFit="1" customWidth="1"/>
    <col min="24" max="24" width="3.140625" bestFit="1" customWidth="1"/>
    <col min="25" max="25" width="10" bestFit="1" customWidth="1"/>
    <col min="26" max="26" width="19.5703125" customWidth="1"/>
    <col min="27" max="27" width="10.5703125" customWidth="1"/>
    <col min="28" max="28" width="18.85546875" customWidth="1"/>
    <col min="29" max="31" width="9.140625" customWidth="1"/>
  </cols>
  <sheetData>
    <row r="1" spans="1:28" ht="26.25" customHeight="1" x14ac:dyDescent="0.7">
      <c r="A1" s="100" t="s">
        <v>64</v>
      </c>
      <c r="B1" s="101"/>
      <c r="C1" s="102"/>
      <c r="D1" s="23"/>
      <c r="E1" s="85" t="s">
        <v>52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7"/>
      <c r="Z1" s="53"/>
      <c r="AA1" s="11"/>
      <c r="AB1" s="11"/>
    </row>
    <row r="2" spans="1:28" ht="15" customHeight="1" x14ac:dyDescent="0.7">
      <c r="A2" s="99" t="s">
        <v>65</v>
      </c>
      <c r="B2" s="99"/>
      <c r="C2" s="99"/>
      <c r="D2" s="1"/>
      <c r="E2" s="88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90"/>
      <c r="Z2" s="25"/>
      <c r="AA2" s="11"/>
      <c r="AB2" s="11"/>
    </row>
    <row r="3" spans="1:28" ht="15.75" customHeight="1" thickBot="1" x14ac:dyDescent="0.75">
      <c r="A3" s="99"/>
      <c r="B3" s="99"/>
      <c r="C3" s="99"/>
      <c r="D3" s="1"/>
      <c r="E3" s="91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3"/>
      <c r="Z3" s="25"/>
      <c r="AA3" s="11"/>
      <c r="AB3" s="11"/>
    </row>
    <row r="4" spans="1:28" x14ac:dyDescent="0.25">
      <c r="A4" s="24"/>
      <c r="C4" t="s">
        <v>19</v>
      </c>
      <c r="E4" t="s">
        <v>17</v>
      </c>
      <c r="G4" t="s">
        <v>0</v>
      </c>
      <c r="I4" t="s">
        <v>1</v>
      </c>
      <c r="K4" t="s">
        <v>2</v>
      </c>
      <c r="M4" t="s">
        <v>3</v>
      </c>
      <c r="O4" t="s">
        <v>4</v>
      </c>
      <c r="Q4" t="s">
        <v>5</v>
      </c>
      <c r="S4" t="s">
        <v>6</v>
      </c>
      <c r="U4" t="s">
        <v>7</v>
      </c>
      <c r="W4" t="s">
        <v>8</v>
      </c>
      <c r="Y4" t="s">
        <v>9</v>
      </c>
      <c r="Z4" s="26"/>
    </row>
    <row r="5" spans="1:28" x14ac:dyDescent="0.25">
      <c r="A5" s="24" t="s">
        <v>10</v>
      </c>
      <c r="B5" s="17"/>
      <c r="C5" s="17"/>
      <c r="D5" s="17"/>
      <c r="E5" s="17"/>
      <c r="F5" s="17"/>
      <c r="G5" s="17"/>
      <c r="H5" s="17"/>
      <c r="I5" s="17"/>
      <c r="J5" s="17">
        <v>1</v>
      </c>
      <c r="K5" s="16">
        <f>'KOM MIEJSKA L.1-5'!K5+'KOM MIEJSKA L.6-11,18'!K5+'KOM PODMIEJSKA'!K5</f>
        <v>60.2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26"/>
    </row>
    <row r="6" spans="1:28" x14ac:dyDescent="0.25">
      <c r="A6" s="24" t="s">
        <v>26</v>
      </c>
      <c r="B6" s="17"/>
      <c r="C6" s="17"/>
      <c r="D6" s="17"/>
      <c r="E6" s="17"/>
      <c r="F6" s="17"/>
      <c r="G6" s="17"/>
      <c r="H6" s="17"/>
      <c r="I6" s="17"/>
      <c r="J6" s="17">
        <v>2</v>
      </c>
      <c r="K6" s="63">
        <f>'KOM MIEJSKA L.1-5'!K6+'KOM MIEJSKA L.6-11,18'!K6+'KOM PODMIEJSKA'!K6</f>
        <v>66.8</v>
      </c>
      <c r="L6" s="17"/>
      <c r="M6" s="17"/>
      <c r="N6" s="17"/>
      <c r="O6" s="17"/>
      <c r="P6" s="17">
        <v>1</v>
      </c>
      <c r="Q6" s="66">
        <f>'KOM MIEJSKA L.1-5'!Q6+'KOM MIEJSKA L.6-11,18'!Q6+'KOM PODMIEJSKA'!Q6</f>
        <v>354.2</v>
      </c>
      <c r="R6" s="17"/>
      <c r="S6" s="17"/>
      <c r="T6" s="17"/>
      <c r="U6" s="17"/>
      <c r="V6" s="17"/>
      <c r="W6" s="17"/>
      <c r="X6" s="17"/>
      <c r="Y6" s="17"/>
      <c r="Z6" s="26"/>
    </row>
    <row r="7" spans="1:28" x14ac:dyDescent="0.25">
      <c r="A7" s="24" t="s">
        <v>12</v>
      </c>
      <c r="B7" s="17"/>
      <c r="C7" s="17"/>
      <c r="D7" s="17">
        <v>1</v>
      </c>
      <c r="E7" s="66">
        <f>'KOM MIEJSKA L.1-5'!E7+'KOM MIEJSKA L.6-11,18'!E7+'KOM PODMIEJSKA'!E7</f>
        <v>302.39999999999998</v>
      </c>
      <c r="F7" s="17">
        <v>1</v>
      </c>
      <c r="G7" s="17">
        <f>'KOM MIEJSKA L.1-5'!G7+'KOM MIEJSKA L.6-11,18'!G7+'KOM PODMIEJSKA'!G7</f>
        <v>325.7</v>
      </c>
      <c r="H7" s="17"/>
      <c r="I7" s="17"/>
      <c r="J7" s="17">
        <v>3</v>
      </c>
      <c r="K7" s="16">
        <f>'KOM MIEJSKA L.1-5'!K7+'KOM MIEJSKA L.6-11,18'!K7+'KOM PODMIEJSKA'!K7</f>
        <v>60.2</v>
      </c>
      <c r="L7" s="17"/>
      <c r="M7" s="17"/>
      <c r="N7" s="17"/>
      <c r="O7" s="17"/>
      <c r="P7" s="17">
        <v>2</v>
      </c>
      <c r="Q7" s="66">
        <f>'KOM MIEJSKA L.1-5'!Q7+'KOM MIEJSKA L.6-11,18'!Q7+'KOM PODMIEJSKA'!Q7</f>
        <v>302.39999999999998</v>
      </c>
      <c r="R7" s="17"/>
      <c r="S7" s="17"/>
      <c r="T7" s="17"/>
      <c r="U7" s="17"/>
      <c r="V7" s="17">
        <v>1</v>
      </c>
      <c r="W7" s="16">
        <f>'KOM MIEJSKA L.1-5'!W7+'KOM MIEJSKA L.6-11,18'!W7+'KOM PODMIEJSKA'!W7</f>
        <v>233</v>
      </c>
      <c r="X7" s="17"/>
      <c r="Y7" s="17"/>
      <c r="Z7" s="26"/>
    </row>
    <row r="8" spans="1:28" x14ac:dyDescent="0.25">
      <c r="A8" s="24" t="s">
        <v>13</v>
      </c>
      <c r="B8" s="17"/>
      <c r="C8" s="17"/>
      <c r="D8" s="17">
        <v>2</v>
      </c>
      <c r="E8" s="66">
        <f>'KOM MIEJSKA L.1-5'!E8+'KOM MIEJSKA L.6-11,18'!E8+'KOM PODMIEJSKA'!E8</f>
        <v>281.7</v>
      </c>
      <c r="F8" s="17">
        <v>2</v>
      </c>
      <c r="G8" s="17">
        <f>'KOM MIEJSKA L.1-5'!G8+'KOM MIEJSKA L.6-11,18'!G8+'KOM PODMIEJSKA'!G8</f>
        <v>305</v>
      </c>
      <c r="H8" s="17"/>
      <c r="I8" s="17"/>
      <c r="J8" s="17">
        <v>4</v>
      </c>
      <c r="K8" s="17">
        <f>'KOM MIEJSKA L.1-5'!K8+'KOM MIEJSKA L.6-11,18'!K8+'KOM PODMIEJSKA'!K8</f>
        <v>305</v>
      </c>
      <c r="L8" s="17">
        <v>1</v>
      </c>
      <c r="M8" s="17">
        <f>'KOM MIEJSKA L.1-5'!M8+'KOM MIEJSKA L.6-11,18'!M8+'KOM PODMIEJSKA'!M8</f>
        <v>281.7</v>
      </c>
      <c r="N8" s="17"/>
      <c r="O8" s="17"/>
      <c r="P8" s="17">
        <v>3</v>
      </c>
      <c r="Q8" s="66">
        <f>'KOM MIEJSKA L.1-5'!Q8+'KOM MIEJSKA L.6-11,18'!Q8+'KOM PODMIEJSKA'!Q8</f>
        <v>281.7</v>
      </c>
      <c r="R8" s="17"/>
      <c r="S8" s="17"/>
      <c r="T8" s="17"/>
      <c r="U8" s="17"/>
      <c r="V8" s="17">
        <v>2</v>
      </c>
      <c r="W8" s="17">
        <f>'KOM MIEJSKA L.1-5'!W8+'KOM MIEJSKA L.6-11,18'!W8+'KOM PODMIEJSKA'!W8</f>
        <v>305</v>
      </c>
      <c r="X8" s="17"/>
      <c r="Y8" s="17"/>
      <c r="Z8" s="27"/>
      <c r="AA8" s="14"/>
      <c r="AB8" s="14"/>
    </row>
    <row r="9" spans="1:28" x14ac:dyDescent="0.25">
      <c r="A9" s="24" t="s">
        <v>14</v>
      </c>
      <c r="B9" s="17"/>
      <c r="C9" s="17"/>
      <c r="D9" s="17">
        <v>3</v>
      </c>
      <c r="E9" s="66">
        <f>'KOM MIEJSKA L.1-5'!E9+'KOM MIEJSKA L.6-11,18'!E9+'KOM PODMIEJSKA'!E9</f>
        <v>409.29999999999995</v>
      </c>
      <c r="F9" s="17">
        <v>3</v>
      </c>
      <c r="G9" s="17">
        <f>'KOM MIEJSKA L.1-5'!G9+'KOM MIEJSKA L.6-11,18'!G9+'KOM PODMIEJSKA'!G9</f>
        <v>432.6</v>
      </c>
      <c r="H9" s="17"/>
      <c r="I9" s="17"/>
      <c r="J9" s="17">
        <v>5</v>
      </c>
      <c r="K9" s="17">
        <f>'KOM MIEJSKA L.1-5'!K9+'KOM MIEJSKA L.6-11,18'!K9+'KOM PODMIEJSKA'!K9</f>
        <v>432.6</v>
      </c>
      <c r="L9" s="17">
        <v>2</v>
      </c>
      <c r="M9" s="17">
        <f>'KOM MIEJSKA L.1-5'!M9+'KOM MIEJSKA L.6-11,18'!M9+'KOM PODMIEJSKA'!M9</f>
        <v>409.29999999999995</v>
      </c>
      <c r="N9" s="17"/>
      <c r="O9" s="17"/>
      <c r="P9" s="17">
        <v>4</v>
      </c>
      <c r="Q9" s="66">
        <f>'KOM MIEJSKA L.1-5'!Q9+'KOM MIEJSKA L.6-11,18'!Q9+'KOM PODMIEJSKA'!Q9</f>
        <v>409.29999999999995</v>
      </c>
      <c r="R9" s="17">
        <v>1</v>
      </c>
      <c r="S9" s="17">
        <f>'KOM MIEJSKA L.1-5'!S9+'KOM MIEJSKA L.6-11,18'!S9+'KOM PODMIEJSKA'!S9</f>
        <v>432.6</v>
      </c>
      <c r="T9" s="17"/>
      <c r="U9" s="17"/>
      <c r="V9" s="17">
        <v>3</v>
      </c>
      <c r="W9" s="17">
        <f>'KOM MIEJSKA L.1-5'!W9+'KOM MIEJSKA L.6-11,18'!W9+'KOM PODMIEJSKA'!W9</f>
        <v>432.6</v>
      </c>
      <c r="X9" s="17">
        <v>1</v>
      </c>
      <c r="Y9" s="17">
        <f>'KOM MIEJSKA L.1-5'!Y9+'KOM MIEJSKA L.6-11,18'!Y9+'KOM PODMIEJSKA'!Y9</f>
        <v>432.6</v>
      </c>
      <c r="Z9" s="28"/>
      <c r="AA9" s="4"/>
      <c r="AB9" s="4"/>
    </row>
    <row r="10" spans="1:28" x14ac:dyDescent="0.25">
      <c r="A10" s="29" t="s">
        <v>15</v>
      </c>
      <c r="B10" s="12"/>
      <c r="C10" s="12"/>
      <c r="D10" s="12">
        <v>4</v>
      </c>
      <c r="E10" s="12">
        <f>'KOM MIEJSKA L.1-5'!E10+'KOM MIEJSKA L.6-11,18'!E10+'KOM PODMIEJSKA'!E10</f>
        <v>61.6</v>
      </c>
      <c r="F10" s="12">
        <v>4</v>
      </c>
      <c r="G10" s="12">
        <f>'KOM MIEJSKA L.1-5'!G10+'KOM MIEJSKA L.6-11,18'!G10+'KOM PODMIEJSKA'!G10</f>
        <v>61.6</v>
      </c>
      <c r="H10" s="12">
        <v>1</v>
      </c>
      <c r="I10" s="12">
        <f>'KOM MIEJSKA L.1-5'!I10+'KOM MIEJSKA L.6-11,18'!I10+'KOM PODMIEJSKA'!I10</f>
        <v>61.6</v>
      </c>
      <c r="J10" s="12">
        <v>6</v>
      </c>
      <c r="K10" s="12">
        <f>'KOM MIEJSKA L.1-5'!K10+'KOM MIEJSKA L.6-11,18'!K10+'KOM PODMIEJSKA'!K10</f>
        <v>61.6</v>
      </c>
      <c r="L10" s="12">
        <v>3</v>
      </c>
      <c r="M10" s="12">
        <f>'KOM MIEJSKA L.1-5'!M10+'KOM MIEJSKA L.6-11,18'!M10+'KOM PODMIEJSKA'!M10</f>
        <v>61.6</v>
      </c>
      <c r="N10" s="12">
        <v>1</v>
      </c>
      <c r="O10" s="12">
        <f>'KOM MIEJSKA L.1-5'!O10+'KOM MIEJSKA L.6-11,18'!O10+'KOM PODMIEJSKA'!O10</f>
        <v>61.6</v>
      </c>
      <c r="P10" s="12">
        <v>5</v>
      </c>
      <c r="Q10" s="12">
        <f>'KOM MIEJSKA L.1-5'!Q10+'KOM MIEJSKA L.6-11,18'!Q10+'KOM PODMIEJSKA'!Q10</f>
        <v>61.6</v>
      </c>
      <c r="R10" s="12">
        <v>2</v>
      </c>
      <c r="S10" s="12">
        <f>'KOM MIEJSKA L.1-5'!S10+'KOM MIEJSKA L.6-11,18'!S10+'KOM PODMIEJSKA'!S10</f>
        <v>61.6</v>
      </c>
      <c r="T10" s="12"/>
      <c r="U10" s="12"/>
      <c r="V10" s="12">
        <v>4</v>
      </c>
      <c r="W10" s="12">
        <f>'KOM MIEJSKA L.1-5'!W10+'KOM MIEJSKA L.6-11,18'!W10+'KOM PODMIEJSKA'!W10</f>
        <v>61.6</v>
      </c>
      <c r="X10" s="12">
        <v>2</v>
      </c>
      <c r="Y10" s="12">
        <f>'KOM MIEJSKA L.1-5'!Y10+'KOM MIEJSKA L.6-11,18'!Y10+'KOM PODMIEJSKA'!Y10</f>
        <v>61.6</v>
      </c>
      <c r="Z10" s="27"/>
      <c r="AA10" s="14"/>
      <c r="AB10" s="14"/>
    </row>
    <row r="11" spans="1:28" s="5" customFormat="1" x14ac:dyDescent="0.25">
      <c r="A11" s="30" t="s">
        <v>16</v>
      </c>
      <c r="B11" s="13">
        <v>1</v>
      </c>
      <c r="C11" s="16">
        <f>'KOM MIEJSKA L.1-5'!C11+'KOM MIEJSKA L.6-11,18'!C11+'KOM PODMIEJSKA'!C11</f>
        <v>81.2</v>
      </c>
      <c r="D11" s="13">
        <v>5</v>
      </c>
      <c r="E11" s="13">
        <f>'KOM MIEJSKA L.1-5'!E11+'KOM MIEJSKA L.6-11,18'!E11+'KOM PODMIEJSKA'!E11</f>
        <v>81.2</v>
      </c>
      <c r="F11" s="13">
        <v>5</v>
      </c>
      <c r="G11" s="13">
        <f>'KOM MIEJSKA L.1-5'!G11+'KOM MIEJSKA L.6-11,18'!G11+'KOM PODMIEJSKA'!G11</f>
        <v>81.2</v>
      </c>
      <c r="H11" s="13">
        <v>2</v>
      </c>
      <c r="I11" s="13">
        <f>'KOM MIEJSKA L.1-5'!I11+'KOM MIEJSKA L.6-11,18'!I11+'KOM PODMIEJSKA'!I11</f>
        <v>81.2</v>
      </c>
      <c r="J11" s="13">
        <v>7</v>
      </c>
      <c r="K11" s="13">
        <f>'KOM MIEJSKA L.1-5'!K11+'KOM MIEJSKA L.6-11,18'!K11+'KOM PODMIEJSKA'!K11</f>
        <v>81.2</v>
      </c>
      <c r="L11" s="13">
        <v>4</v>
      </c>
      <c r="M11" s="13">
        <f>'KOM MIEJSKA L.1-5'!M11+'KOM MIEJSKA L.6-11,18'!M11+'KOM PODMIEJSKA'!M11</f>
        <v>81.2</v>
      </c>
      <c r="N11" s="13">
        <v>2</v>
      </c>
      <c r="O11" s="13">
        <f>'KOM MIEJSKA L.1-5'!O11+'KOM MIEJSKA L.6-11,18'!O11+'KOM PODMIEJSKA'!O11</f>
        <v>81.2</v>
      </c>
      <c r="P11" s="13">
        <v>6</v>
      </c>
      <c r="Q11" s="13">
        <f>'KOM MIEJSKA L.1-5'!Q11+'KOM MIEJSKA L.6-11,18'!Q11+'KOM PODMIEJSKA'!Q11</f>
        <v>81.2</v>
      </c>
      <c r="R11" s="13">
        <v>3</v>
      </c>
      <c r="S11" s="13">
        <f>'KOM MIEJSKA L.1-5'!S11+'KOM MIEJSKA L.6-11,18'!S11+'KOM PODMIEJSKA'!S11</f>
        <v>81.2</v>
      </c>
      <c r="T11" s="13">
        <v>1</v>
      </c>
      <c r="U11" s="13">
        <f>'KOM MIEJSKA L.1-5'!U11+'KOM MIEJSKA L.6-11,18'!U11+'KOM PODMIEJSKA'!U11</f>
        <v>81.2</v>
      </c>
      <c r="V11" s="13">
        <v>5</v>
      </c>
      <c r="W11" s="13">
        <f>'KOM MIEJSKA L.1-5'!W11+'KOM MIEJSKA L.6-11,18'!W11+'KOM PODMIEJSKA'!W11</f>
        <v>81.2</v>
      </c>
      <c r="X11" s="13">
        <v>3</v>
      </c>
      <c r="Y11" s="13">
        <f>'KOM MIEJSKA L.1-5'!Y11+'KOM MIEJSKA L.6-11,18'!Y11+'KOM PODMIEJSKA'!Y11</f>
        <v>81.2</v>
      </c>
      <c r="Z11" s="28"/>
      <c r="AA11" s="4"/>
      <c r="AB11" s="4"/>
    </row>
    <row r="12" spans="1:28" x14ac:dyDescent="0.25">
      <c r="A12" s="24" t="s">
        <v>10</v>
      </c>
      <c r="B12" s="17">
        <v>2</v>
      </c>
      <c r="C12" s="17">
        <f>'KOM MIEJSKA L.1-5'!C12+'KOM MIEJSKA L.6-11,18'!C12+'KOM PODMIEJSKA'!C12</f>
        <v>305</v>
      </c>
      <c r="D12" s="17">
        <v>6</v>
      </c>
      <c r="E12" s="66">
        <f>'KOM MIEJSKA L.1-5'!E12+'KOM MIEJSKA L.6-11,18'!E12+'KOM PODMIEJSKA'!E12</f>
        <v>281.7</v>
      </c>
      <c r="F12" s="17">
        <v>6</v>
      </c>
      <c r="G12" s="17">
        <f>'KOM MIEJSKA L.1-5'!G12+'KOM MIEJSKA L.6-11,18'!G12+'KOM PODMIEJSKA'!G12</f>
        <v>305</v>
      </c>
      <c r="H12" s="17">
        <v>3</v>
      </c>
      <c r="I12" s="17">
        <f>'KOM MIEJSKA L.1-5'!I12+'KOM MIEJSKA L.6-11,18'!I12+'KOM PODMIEJSKA'!I12</f>
        <v>305</v>
      </c>
      <c r="J12" s="17">
        <v>8</v>
      </c>
      <c r="K12" s="17">
        <f>'KOM MIEJSKA L.1-5'!K12+'KOM MIEJSKA L.6-11,18'!K12+'KOM PODMIEJSKA'!K12</f>
        <v>305</v>
      </c>
      <c r="L12" s="17">
        <v>5</v>
      </c>
      <c r="M12" s="17">
        <f>'KOM MIEJSKA L.1-5'!M12+'KOM MIEJSKA L.6-11,18'!M12+'KOM PODMIEJSKA'!M12</f>
        <v>305</v>
      </c>
      <c r="N12" s="17">
        <v>3</v>
      </c>
      <c r="O12" s="66">
        <f>'KOM MIEJSKA L.1-5'!O12+'KOM MIEJSKA L.6-11,18'!O12+'KOM PODMIEJSKA'!O12</f>
        <v>281.7</v>
      </c>
      <c r="P12" s="17">
        <v>7</v>
      </c>
      <c r="Q12" s="66">
        <f>'KOM MIEJSKA L.1-5'!Q12+'KOM MIEJSKA L.6-11,18'!Q12+'KOM PODMIEJSKA'!Q12</f>
        <v>281.7</v>
      </c>
      <c r="R12" s="17">
        <v>4</v>
      </c>
      <c r="S12" s="17">
        <f>'KOM MIEJSKA L.1-5'!S12+'KOM MIEJSKA L.6-11,18'!S12+'KOM PODMIEJSKA'!S12</f>
        <v>305</v>
      </c>
      <c r="T12" s="17">
        <v>2</v>
      </c>
      <c r="U12" s="17">
        <f>'KOM MIEJSKA L.1-5'!U12+'KOM MIEJSKA L.6-11,18'!U12+'KOM PODMIEJSKA'!U12</f>
        <v>305</v>
      </c>
      <c r="V12" s="17">
        <v>6</v>
      </c>
      <c r="W12" s="17">
        <f>'KOM MIEJSKA L.1-5'!W12+'KOM MIEJSKA L.6-11,18'!W12+'KOM PODMIEJSKA'!W12</f>
        <v>305</v>
      </c>
      <c r="X12" s="17">
        <v>4</v>
      </c>
      <c r="Y12" s="17">
        <f>'KOM MIEJSKA L.1-5'!Y12+'KOM MIEJSKA L.6-11,18'!Y12+'KOM PODMIEJSKA'!Y12</f>
        <v>305</v>
      </c>
      <c r="Z12" s="27"/>
      <c r="AA12" s="14"/>
      <c r="AB12" s="14"/>
    </row>
    <row r="13" spans="1:28" x14ac:dyDescent="0.25">
      <c r="A13" s="24" t="s">
        <v>26</v>
      </c>
      <c r="B13" s="17">
        <v>3</v>
      </c>
      <c r="C13" s="17">
        <f>'KOM MIEJSKA L.1-5'!C13+'KOM MIEJSKA L.6-11,18'!C13+'KOM PODMIEJSKA'!C13</f>
        <v>377.5</v>
      </c>
      <c r="D13" s="17">
        <v>7</v>
      </c>
      <c r="E13" s="66">
        <f>'KOM MIEJSKA L.1-5'!E13+'KOM MIEJSKA L.6-11,18'!E13+'KOM PODMIEJSKA'!E13</f>
        <v>354.2</v>
      </c>
      <c r="F13" s="17">
        <v>7</v>
      </c>
      <c r="G13" s="17">
        <f>'KOM MIEJSKA L.1-5'!G13+'KOM MIEJSKA L.6-11,18'!G13+'KOM PODMIEJSKA'!G13</f>
        <v>377.5</v>
      </c>
      <c r="H13" s="17">
        <v>4</v>
      </c>
      <c r="I13" s="17">
        <f>'KOM MIEJSKA L.1-5'!I13+'KOM MIEJSKA L.6-11,18'!I13+'KOM PODMIEJSKA'!I13</f>
        <v>377.5</v>
      </c>
      <c r="J13" s="17">
        <v>9</v>
      </c>
      <c r="K13" s="17">
        <f>'KOM MIEJSKA L.1-5'!K13+'KOM MIEJSKA L.6-11,18'!K13+'KOM PODMIEJSKA'!K13</f>
        <v>377.5</v>
      </c>
      <c r="L13" s="17">
        <v>6</v>
      </c>
      <c r="M13" s="17">
        <f>'KOM MIEJSKA L.1-5'!M13+'KOM MIEJSKA L.6-11,18'!M13+'KOM PODMIEJSKA'!M13</f>
        <v>377.5</v>
      </c>
      <c r="N13" s="17">
        <v>4</v>
      </c>
      <c r="O13" s="66">
        <f>'KOM MIEJSKA L.1-5'!O13+'KOM MIEJSKA L.6-11,18'!O13+'KOM PODMIEJSKA'!O13</f>
        <v>354.2</v>
      </c>
      <c r="P13" s="17">
        <v>8</v>
      </c>
      <c r="Q13" s="66">
        <f>'KOM MIEJSKA L.1-5'!Q13+'KOM MIEJSKA L.6-11,18'!Q13+'KOM PODMIEJSKA'!Q13</f>
        <v>354.2</v>
      </c>
      <c r="R13" s="17">
        <v>5</v>
      </c>
      <c r="S13" s="17">
        <f>'KOM MIEJSKA L.1-5'!S13+'KOM MIEJSKA L.6-11,18'!S13+'KOM PODMIEJSKA'!S13</f>
        <v>377.5</v>
      </c>
      <c r="T13" s="17">
        <v>3</v>
      </c>
      <c r="U13" s="17">
        <f>'KOM MIEJSKA L.1-5'!U13+'KOM MIEJSKA L.6-11,18'!U13+'KOM PODMIEJSKA'!U13</f>
        <v>377.5</v>
      </c>
      <c r="V13" s="17">
        <v>7</v>
      </c>
      <c r="W13" s="17">
        <f>'KOM MIEJSKA L.1-5'!W13+'KOM MIEJSKA L.6-11,18'!W13+'KOM PODMIEJSKA'!W13</f>
        <v>377.5</v>
      </c>
      <c r="X13" s="17">
        <v>5</v>
      </c>
      <c r="Y13" s="17">
        <f>'KOM MIEJSKA L.1-5'!Y13+'KOM MIEJSKA L.6-11,18'!Y13+'KOM PODMIEJSKA'!Y13</f>
        <v>377.5</v>
      </c>
      <c r="Z13" s="27"/>
      <c r="AA13" s="14"/>
      <c r="AB13" s="14"/>
    </row>
    <row r="14" spans="1:28" x14ac:dyDescent="0.25">
      <c r="A14" s="24" t="s">
        <v>12</v>
      </c>
      <c r="B14" s="17">
        <v>4</v>
      </c>
      <c r="C14" s="17">
        <f>'KOM MIEJSKA L.1-5'!C14+'KOM MIEJSKA L.6-11,18'!C14+'KOM PODMIEJSKA'!C14</f>
        <v>325.7</v>
      </c>
      <c r="D14" s="17">
        <v>8</v>
      </c>
      <c r="E14" s="66">
        <f>'KOM MIEJSKA L.1-5'!E14+'KOM MIEJSKA L.6-11,18'!E14+'KOM PODMIEJSKA'!E14</f>
        <v>302.39999999999998</v>
      </c>
      <c r="F14" s="17">
        <v>8</v>
      </c>
      <c r="G14" s="17">
        <f>'KOM MIEJSKA L.1-5'!G14+'KOM MIEJSKA L.6-11,18'!G14+'KOM PODMIEJSKA'!G14</f>
        <v>325.7</v>
      </c>
      <c r="H14" s="17">
        <v>5</v>
      </c>
      <c r="I14" s="17">
        <f>'KOM MIEJSKA L.1-5'!I14+'KOM MIEJSKA L.6-11,18'!I14+'KOM PODMIEJSKA'!I14</f>
        <v>325.7</v>
      </c>
      <c r="J14" s="17">
        <v>10</v>
      </c>
      <c r="K14" s="17">
        <f>'KOM MIEJSKA L.1-5'!K14+'KOM MIEJSKA L.6-11,18'!K14+'KOM PODMIEJSKA'!K14</f>
        <v>325.7</v>
      </c>
      <c r="L14" s="17">
        <v>7</v>
      </c>
      <c r="M14" s="17">
        <f>'KOM MIEJSKA L.1-5'!M14+'KOM MIEJSKA L.6-11,18'!M14+'KOM PODMIEJSKA'!M14</f>
        <v>325.7</v>
      </c>
      <c r="N14" s="17">
        <v>5</v>
      </c>
      <c r="O14" s="66">
        <f>'KOM MIEJSKA L.1-5'!O14+'KOM MIEJSKA L.6-11,18'!O14+'KOM PODMIEJSKA'!O14</f>
        <v>302.39999999999998</v>
      </c>
      <c r="P14" s="17">
        <v>9</v>
      </c>
      <c r="Q14" s="66">
        <f>'KOM MIEJSKA L.1-5'!Q14+'KOM MIEJSKA L.6-11,18'!Q14+'KOM PODMIEJSKA'!Q14</f>
        <v>302.39999999999998</v>
      </c>
      <c r="R14" s="17">
        <v>6</v>
      </c>
      <c r="S14" s="17">
        <f>'KOM MIEJSKA L.1-5'!S14+'KOM MIEJSKA L.6-11,18'!S14+'KOM PODMIEJSKA'!S14</f>
        <v>325.7</v>
      </c>
      <c r="T14" s="17">
        <v>4</v>
      </c>
      <c r="U14" s="17">
        <f>'KOM MIEJSKA L.1-5'!U14+'KOM MIEJSKA L.6-11,18'!U14+'KOM PODMIEJSKA'!U14</f>
        <v>325.7</v>
      </c>
      <c r="V14" s="17">
        <v>8</v>
      </c>
      <c r="W14" s="17">
        <f>'KOM MIEJSKA L.1-5'!W14+'KOM MIEJSKA L.6-11,18'!W14+'KOM PODMIEJSKA'!W14</f>
        <v>325.7</v>
      </c>
      <c r="X14" s="17">
        <v>6</v>
      </c>
      <c r="Y14" s="17">
        <f>'KOM MIEJSKA L.1-5'!Y14+'KOM MIEJSKA L.6-11,18'!Y14+'KOM PODMIEJSKA'!Y14</f>
        <v>325.7</v>
      </c>
      <c r="Z14" s="28"/>
      <c r="AA14" s="4"/>
      <c r="AB14" s="4"/>
    </row>
    <row r="15" spans="1:28" x14ac:dyDescent="0.25">
      <c r="A15" s="24" t="s">
        <v>13</v>
      </c>
      <c r="B15" s="17">
        <v>5</v>
      </c>
      <c r="C15" s="17">
        <f>'KOM MIEJSKA L.1-5'!C15+'KOM MIEJSKA L.6-11,18'!C15+'KOM PODMIEJSKA'!C15</f>
        <v>305</v>
      </c>
      <c r="D15" s="17">
        <v>9</v>
      </c>
      <c r="E15" s="66">
        <f>'KOM MIEJSKA L.1-5'!E15+'KOM MIEJSKA L.6-11,18'!E15+'KOM PODMIEJSKA'!E15</f>
        <v>281.7</v>
      </c>
      <c r="F15" s="17">
        <v>9</v>
      </c>
      <c r="G15" s="17">
        <f>'KOM MIEJSKA L.1-5'!G15+'KOM MIEJSKA L.6-11,18'!G15+'KOM PODMIEJSKA'!G15</f>
        <v>305</v>
      </c>
      <c r="H15" s="17">
        <v>6</v>
      </c>
      <c r="I15" s="63">
        <f>'KOM MIEJSKA L.1-5'!I15+'KOM MIEJSKA L.6-11,18'!I15+'KOM PODMIEJSKA'!I15</f>
        <v>281.7</v>
      </c>
      <c r="J15" s="17">
        <v>11</v>
      </c>
      <c r="K15" s="17">
        <f>'KOM MIEJSKA L.1-5'!K15+'KOM MIEJSKA L.6-11,18'!K15+'KOM PODMIEJSKA'!K15</f>
        <v>305</v>
      </c>
      <c r="L15" s="17">
        <v>8</v>
      </c>
      <c r="M15" s="16">
        <f>'KOM MIEJSKA L.1-5'!M15+'KOM MIEJSKA L.6-11,18'!M15+'KOM PODMIEJSKA'!M15</f>
        <v>60.2</v>
      </c>
      <c r="N15" s="17">
        <v>6</v>
      </c>
      <c r="O15" s="66">
        <f>'KOM MIEJSKA L.1-5'!O15+'KOM MIEJSKA L.6-11,18'!O15+'KOM PODMIEJSKA'!O15</f>
        <v>281.7</v>
      </c>
      <c r="P15" s="17">
        <v>10</v>
      </c>
      <c r="Q15" s="66">
        <f>'KOM MIEJSKA L.1-5'!Q15+'KOM MIEJSKA L.6-11,18'!Q15+'KOM PODMIEJSKA'!Q15</f>
        <v>281.7</v>
      </c>
      <c r="R15" s="17">
        <v>7</v>
      </c>
      <c r="S15" s="17">
        <f>'KOM MIEJSKA L.1-5'!S15+'KOM MIEJSKA L.6-11,18'!S15+'KOM PODMIEJSKA'!S15</f>
        <v>305</v>
      </c>
      <c r="T15" s="17">
        <v>5</v>
      </c>
      <c r="U15" s="17">
        <f>'KOM MIEJSKA L.1-5'!U15+'KOM MIEJSKA L.6-11,18'!U15+'KOM PODMIEJSKA'!U15</f>
        <v>305</v>
      </c>
      <c r="V15" s="17">
        <v>9</v>
      </c>
      <c r="W15" s="17">
        <f>'KOM MIEJSKA L.1-5'!W15+'KOM MIEJSKA L.6-11,18'!W15+'KOM PODMIEJSKA'!W15</f>
        <v>305</v>
      </c>
      <c r="X15" s="17">
        <v>7</v>
      </c>
      <c r="Y15" s="17">
        <f>'KOM MIEJSKA L.1-5'!Y15+'KOM MIEJSKA L.6-11,18'!Y15+'KOM PODMIEJSKA'!Y15</f>
        <v>305</v>
      </c>
      <c r="Z15" s="27"/>
      <c r="AA15" s="14"/>
      <c r="AB15" s="14"/>
    </row>
    <row r="16" spans="1:28" x14ac:dyDescent="0.25">
      <c r="A16" s="24" t="s">
        <v>14</v>
      </c>
      <c r="B16" s="17">
        <v>6</v>
      </c>
      <c r="C16" s="16">
        <f>'KOM MIEJSKA L.1-5'!C16+'KOM MIEJSKA L.6-11,18'!C16+'KOM PODMIEJSKA'!C16</f>
        <v>79.2</v>
      </c>
      <c r="D16" s="17">
        <v>10</v>
      </c>
      <c r="E16" s="66">
        <f>'KOM MIEJSKA L.1-5'!E16+'KOM MIEJSKA L.6-11,18'!E16+'KOM PODMIEJSKA'!E16</f>
        <v>409.29999999999995</v>
      </c>
      <c r="F16" s="17">
        <v>10</v>
      </c>
      <c r="G16" s="17">
        <f>'KOM MIEJSKA L.1-5'!G16+'KOM MIEJSKA L.6-11,18'!G16+'KOM PODMIEJSKA'!G16</f>
        <v>432.6</v>
      </c>
      <c r="H16" s="17">
        <v>7</v>
      </c>
      <c r="I16" s="63">
        <f>'KOM MIEJSKA L.1-5'!I16+'KOM MIEJSKA L.6-11,18'!I16+'KOM PODMIEJSKA'!I16</f>
        <v>409.29999999999995</v>
      </c>
      <c r="J16" s="17">
        <v>12</v>
      </c>
      <c r="K16" s="17">
        <f>'KOM MIEJSKA L.1-5'!K16+'KOM MIEJSKA L.6-11,18'!K16+'KOM PODMIEJSKA'!K16</f>
        <v>432.6</v>
      </c>
      <c r="L16" s="17">
        <v>9</v>
      </c>
      <c r="M16" s="63">
        <f>'KOM MIEJSKA L.1-5'!M16+'KOM MIEJSKA L.6-11,18'!M16+'KOM PODMIEJSKA'!M16</f>
        <v>409.29999999999995</v>
      </c>
      <c r="N16" s="17">
        <v>7</v>
      </c>
      <c r="O16" s="66">
        <f>'KOM MIEJSKA L.1-5'!O16+'KOM MIEJSKA L.6-11,18'!O16+'KOM PODMIEJSKA'!O16</f>
        <v>409.29999999999995</v>
      </c>
      <c r="P16" s="17">
        <v>11</v>
      </c>
      <c r="Q16" s="66">
        <f>'KOM MIEJSKA L.1-5'!Q16+'KOM MIEJSKA L.6-11,18'!Q16+'KOM PODMIEJSKA'!Q16</f>
        <v>409.29999999999995</v>
      </c>
      <c r="R16" s="17">
        <v>8</v>
      </c>
      <c r="S16" s="17">
        <f>'KOM MIEJSKA L.1-5'!S16+'KOM MIEJSKA L.6-11,18'!S16+'KOM PODMIEJSKA'!S16</f>
        <v>432.6</v>
      </c>
      <c r="T16" s="17">
        <v>6</v>
      </c>
      <c r="U16" s="17">
        <f>'KOM MIEJSKA L.1-5'!U16+'KOM MIEJSKA L.6-11,18'!U16+'KOM PODMIEJSKA'!U16</f>
        <v>432.6</v>
      </c>
      <c r="V16" s="17">
        <v>10</v>
      </c>
      <c r="W16" s="17">
        <f>'KOM MIEJSKA L.1-5'!W16+'KOM MIEJSKA L.6-11,18'!W16+'KOM PODMIEJSKA'!W16</f>
        <v>432.6</v>
      </c>
      <c r="X16" s="17">
        <v>8</v>
      </c>
      <c r="Y16" s="17">
        <f>'KOM MIEJSKA L.1-5'!Y16+'KOM MIEJSKA L.6-11,18'!Y16+'KOM PODMIEJSKA'!Y16</f>
        <v>432.6</v>
      </c>
      <c r="Z16" s="28"/>
      <c r="AA16" s="4"/>
      <c r="AB16" s="4"/>
    </row>
    <row r="17" spans="1:28" x14ac:dyDescent="0.25">
      <c r="A17" s="29" t="s">
        <v>15</v>
      </c>
      <c r="B17" s="12">
        <v>7</v>
      </c>
      <c r="C17" s="12">
        <f>'KOM MIEJSKA L.1-5'!C17+'KOM MIEJSKA L.6-11,18'!C17+'KOM PODMIEJSKA'!C17</f>
        <v>42.6</v>
      </c>
      <c r="D17" s="12">
        <v>11</v>
      </c>
      <c r="E17" s="12">
        <f>'KOM MIEJSKA L.1-5'!E17+'KOM MIEJSKA L.6-11,18'!E17+'KOM PODMIEJSKA'!E17</f>
        <v>61.6</v>
      </c>
      <c r="F17" s="12">
        <v>11</v>
      </c>
      <c r="G17" s="12">
        <f>'KOM MIEJSKA L.1-5'!G17+'KOM MIEJSKA L.6-11,18'!G17+'KOM PODMIEJSKA'!G17</f>
        <v>61.6</v>
      </c>
      <c r="H17" s="12">
        <v>8</v>
      </c>
      <c r="I17" s="12">
        <f>'KOM MIEJSKA L.1-5'!I17+'KOM MIEJSKA L.6-11,18'!I17+'KOM PODMIEJSKA'!I17</f>
        <v>61.6</v>
      </c>
      <c r="J17" s="12">
        <v>13</v>
      </c>
      <c r="K17" s="12">
        <f>'KOM MIEJSKA L.1-5'!K17+'KOM MIEJSKA L.6-11,18'!K17+'KOM PODMIEJSKA'!K17</f>
        <v>61.6</v>
      </c>
      <c r="L17" s="12">
        <v>10</v>
      </c>
      <c r="M17" s="12">
        <f>'KOM MIEJSKA L.1-5'!M17+'KOM MIEJSKA L.6-11,18'!M17+'KOM PODMIEJSKA'!M17</f>
        <v>61.6</v>
      </c>
      <c r="N17" s="12">
        <v>8</v>
      </c>
      <c r="O17" s="12">
        <f>'KOM MIEJSKA L.1-5'!O17+'KOM MIEJSKA L.6-11,18'!O17+'KOM PODMIEJSKA'!O17</f>
        <v>61.6</v>
      </c>
      <c r="P17" s="12">
        <v>12</v>
      </c>
      <c r="Q17" s="12">
        <f>'KOM MIEJSKA L.1-5'!Q17+'KOM MIEJSKA L.6-11,18'!Q17+'KOM PODMIEJSKA'!Q17</f>
        <v>61.6</v>
      </c>
      <c r="R17" s="12">
        <v>9</v>
      </c>
      <c r="S17" s="12">
        <f>'KOM MIEJSKA L.1-5'!S17+'KOM MIEJSKA L.6-11,18'!S17+'KOM PODMIEJSKA'!S17</f>
        <v>61.6</v>
      </c>
      <c r="T17" s="12">
        <v>7</v>
      </c>
      <c r="U17" s="12">
        <f>'KOM MIEJSKA L.1-5'!U17+'KOM MIEJSKA L.6-11,18'!U17+'KOM PODMIEJSKA'!U17</f>
        <v>61.6</v>
      </c>
      <c r="V17" s="12">
        <v>11</v>
      </c>
      <c r="W17" s="16">
        <f>'KOM MIEJSKA L.1-5'!W17+'KOM MIEJSKA L.6-11,18'!W17+'KOM PODMIEJSKA'!W17</f>
        <v>79.2</v>
      </c>
      <c r="X17" s="12">
        <v>9</v>
      </c>
      <c r="Y17" s="12">
        <f>'KOM MIEJSKA L.1-5'!Y17+'KOM MIEJSKA L.6-11,18'!Y17+'KOM PODMIEJSKA'!Y17</f>
        <v>61.6</v>
      </c>
      <c r="Z17" s="27"/>
      <c r="AA17" s="14"/>
      <c r="AB17" s="14"/>
    </row>
    <row r="18" spans="1:28" s="5" customFormat="1" x14ac:dyDescent="0.25">
      <c r="A18" s="30" t="s">
        <v>16</v>
      </c>
      <c r="B18" s="13">
        <v>8</v>
      </c>
      <c r="C18" s="13">
        <f>'KOM MIEJSKA L.1-5'!C18+'KOM MIEJSKA L.6-11,18'!C18+'KOM PODMIEJSKA'!C18</f>
        <v>81.2</v>
      </c>
      <c r="D18" s="13">
        <v>12</v>
      </c>
      <c r="E18" s="13">
        <f>'KOM MIEJSKA L.1-5'!E18+'KOM MIEJSKA L.6-11,18'!E18+'KOM PODMIEJSKA'!E18</f>
        <v>81.2</v>
      </c>
      <c r="F18" s="13">
        <v>12</v>
      </c>
      <c r="G18" s="13">
        <f>'KOM MIEJSKA L.1-5'!G18+'KOM MIEJSKA L.6-11,18'!G18+'KOM PODMIEJSKA'!G18</f>
        <v>81.2</v>
      </c>
      <c r="H18" s="13">
        <v>9</v>
      </c>
      <c r="I18" s="16">
        <f>'KOM MIEJSKA L.1-5'!I18+'KOM MIEJSKA L.6-11,18'!I18+'KOM PODMIEJSKA'!I18</f>
        <v>60.2</v>
      </c>
      <c r="J18" s="13">
        <v>14</v>
      </c>
      <c r="K18" s="13">
        <f>'KOM MIEJSKA L.1-5'!K18+'KOM MIEJSKA L.6-11,18'!K18+'KOM PODMIEJSKA'!K18</f>
        <v>81.2</v>
      </c>
      <c r="L18" s="13">
        <v>11</v>
      </c>
      <c r="M18" s="13">
        <f>'KOM MIEJSKA L.1-5'!M18+'KOM MIEJSKA L.6-11,18'!M18+'KOM PODMIEJSKA'!M18</f>
        <v>81.2</v>
      </c>
      <c r="N18" s="13">
        <v>9</v>
      </c>
      <c r="O18" s="13">
        <f>'KOM MIEJSKA L.1-5'!O18+'KOM MIEJSKA L.6-11,18'!O18+'KOM PODMIEJSKA'!O18</f>
        <v>81.2</v>
      </c>
      <c r="P18" s="13">
        <v>13</v>
      </c>
      <c r="Q18" s="13">
        <f>'KOM MIEJSKA L.1-5'!Q18+'KOM MIEJSKA L.6-11,18'!Q18+'KOM PODMIEJSKA'!Q18</f>
        <v>81.2</v>
      </c>
      <c r="R18" s="13">
        <v>10</v>
      </c>
      <c r="S18" s="13">
        <f>'KOM MIEJSKA L.1-5'!S18+'KOM MIEJSKA L.6-11,18'!S18+'KOM PODMIEJSKA'!S18</f>
        <v>81.2</v>
      </c>
      <c r="T18" s="13">
        <v>8</v>
      </c>
      <c r="U18" s="13">
        <f>'KOM MIEJSKA L.1-5'!U18+'KOM MIEJSKA L.6-11,18'!U18+'KOM PODMIEJSKA'!U18</f>
        <v>81.2</v>
      </c>
      <c r="V18" s="13">
        <v>12</v>
      </c>
      <c r="W18" s="13">
        <f>U18</f>
        <v>81.2</v>
      </c>
      <c r="X18" s="13">
        <v>10</v>
      </c>
      <c r="Y18" s="13">
        <f>'KOM MIEJSKA L.1-5'!Y18+'KOM MIEJSKA L.6-11,18'!Y18+'KOM PODMIEJSKA'!Y18</f>
        <v>81.2</v>
      </c>
      <c r="Z18" s="27"/>
      <c r="AA18" s="14"/>
      <c r="AB18" s="14"/>
    </row>
    <row r="19" spans="1:28" x14ac:dyDescent="0.25">
      <c r="A19" s="24" t="s">
        <v>10</v>
      </c>
      <c r="B19" s="17">
        <v>9</v>
      </c>
      <c r="C19" s="17">
        <f>'KOM MIEJSKA L.1-5'!C19+'KOM MIEJSKA L.6-11,18'!C19+'KOM PODMIEJSKA'!C19</f>
        <v>305</v>
      </c>
      <c r="D19" s="17">
        <v>13</v>
      </c>
      <c r="E19" s="17">
        <f>'KOM MIEJSKA L.1-5'!E19+'KOM MIEJSKA L.6-11,18'!E19+'KOM PODMIEJSKA'!E19</f>
        <v>305</v>
      </c>
      <c r="F19" s="17">
        <v>13</v>
      </c>
      <c r="G19" s="17">
        <f>'KOM MIEJSKA L.1-5'!G19+'KOM MIEJSKA L.6-11,18'!G19+'KOM PODMIEJSKA'!G19</f>
        <v>305</v>
      </c>
      <c r="H19" s="17">
        <v>10</v>
      </c>
      <c r="I19" s="16">
        <f>'KOM MIEJSKA L.1-5'!I19+'KOM MIEJSKA L.6-11,18'!I19+'KOM PODMIEJSKA'!I19</f>
        <v>81.2</v>
      </c>
      <c r="J19" s="17">
        <v>15</v>
      </c>
      <c r="K19" s="17">
        <f>'KOM MIEJSKA L.1-5'!K19+'KOM MIEJSKA L.6-11,18'!K19+'KOM PODMIEJSKA'!K19</f>
        <v>305</v>
      </c>
      <c r="L19" s="17">
        <v>12</v>
      </c>
      <c r="M19" s="17">
        <f>'KOM MIEJSKA L.1-5'!M19+'KOM MIEJSKA L.6-11,18'!M19+'KOM PODMIEJSKA'!M19</f>
        <v>305</v>
      </c>
      <c r="N19" s="17">
        <v>10</v>
      </c>
      <c r="O19" s="66">
        <f>'KOM MIEJSKA L.1-5'!O19+'KOM MIEJSKA L.6-11,18'!O19+'KOM PODMIEJSKA'!O19</f>
        <v>281.7</v>
      </c>
      <c r="P19" s="17">
        <v>14</v>
      </c>
      <c r="Q19" s="66">
        <f>'KOM MIEJSKA L.1-5'!Q19+'KOM MIEJSKA L.6-11,18'!Q19+'KOM PODMIEJSKA'!Q19</f>
        <v>281.7</v>
      </c>
      <c r="R19" s="17">
        <v>11</v>
      </c>
      <c r="S19" s="17">
        <f>'KOM MIEJSKA L.1-5'!S19+'KOM MIEJSKA L.6-11,18'!S19+'KOM PODMIEJSKA'!S19</f>
        <v>305</v>
      </c>
      <c r="T19" s="17">
        <v>9</v>
      </c>
      <c r="U19" s="17">
        <f>'KOM MIEJSKA L.1-5'!U19+'KOM MIEJSKA L.6-11,18'!U19+'KOM PODMIEJSKA'!U19</f>
        <v>305</v>
      </c>
      <c r="V19" s="17">
        <v>13</v>
      </c>
      <c r="W19" s="17">
        <f>'KOM MIEJSKA L.1-5'!W19+'KOM MIEJSKA L.6-11,18'!W19+'KOM PODMIEJSKA'!W19</f>
        <v>305</v>
      </c>
      <c r="X19" s="17">
        <v>11</v>
      </c>
      <c r="Y19" s="17">
        <f>'KOM MIEJSKA L.1-5'!Y19+'KOM MIEJSKA L.6-11,18'!Y19+'KOM PODMIEJSKA'!Y19</f>
        <v>305</v>
      </c>
      <c r="Z19" s="26"/>
    </row>
    <row r="20" spans="1:28" x14ac:dyDescent="0.25">
      <c r="A20" s="24" t="s">
        <v>26</v>
      </c>
      <c r="B20" s="17">
        <v>10</v>
      </c>
      <c r="C20" s="17">
        <f>'KOM MIEJSKA L.1-5'!C20+'KOM MIEJSKA L.6-11,18'!C20+'KOM PODMIEJSKA'!C20</f>
        <v>377.5</v>
      </c>
      <c r="D20" s="17">
        <v>14</v>
      </c>
      <c r="E20" s="17">
        <f>'KOM MIEJSKA L.1-5'!E20+'KOM MIEJSKA L.6-11,18'!E20+'KOM PODMIEJSKA'!E20</f>
        <v>377.5</v>
      </c>
      <c r="F20" s="17">
        <v>14</v>
      </c>
      <c r="G20" s="17">
        <f>'KOM MIEJSKA L.1-5'!G20+'KOM MIEJSKA L.6-11,18'!G20+'KOM PODMIEJSKA'!G20</f>
        <v>377.5</v>
      </c>
      <c r="H20" s="17">
        <v>11</v>
      </c>
      <c r="I20" s="63">
        <f>'KOM MIEJSKA L.1-5'!I20+'KOM MIEJSKA L.6-11,18'!I20+'KOM PODMIEJSKA'!I20</f>
        <v>354.2</v>
      </c>
      <c r="J20" s="17">
        <v>16</v>
      </c>
      <c r="K20" s="17">
        <f>'KOM MIEJSKA L.1-5'!K20+'KOM MIEJSKA L.6-11,18'!K20+'KOM PODMIEJSKA'!K20</f>
        <v>377.5</v>
      </c>
      <c r="L20" s="17">
        <v>13</v>
      </c>
      <c r="M20" s="17">
        <f>'KOM MIEJSKA L.1-5'!M20+'KOM MIEJSKA L.6-11,18'!M20+'KOM PODMIEJSKA'!M20</f>
        <v>377.5</v>
      </c>
      <c r="N20" s="17">
        <v>11</v>
      </c>
      <c r="O20" s="66">
        <f>'KOM MIEJSKA L.1-5'!O20+'KOM MIEJSKA L.6-11,18'!O20+'KOM PODMIEJSKA'!O20</f>
        <v>354.2</v>
      </c>
      <c r="P20" s="17">
        <v>15</v>
      </c>
      <c r="Q20" s="16">
        <f>M15</f>
        <v>60.2</v>
      </c>
      <c r="R20" s="17">
        <v>12</v>
      </c>
      <c r="S20" s="17">
        <f>'KOM MIEJSKA L.1-5'!S20+'KOM MIEJSKA L.6-11,18'!S20+'KOM PODMIEJSKA'!S20</f>
        <v>377.5</v>
      </c>
      <c r="T20" s="17">
        <v>10</v>
      </c>
      <c r="U20" s="17">
        <f>'KOM MIEJSKA L.1-5'!U20+'KOM MIEJSKA L.6-11,18'!U20+'KOM PODMIEJSKA'!U20</f>
        <v>377.5</v>
      </c>
      <c r="V20" s="17">
        <v>14</v>
      </c>
      <c r="W20" s="17">
        <f>'KOM MIEJSKA L.1-5'!W20+'KOM MIEJSKA L.6-11,18'!W20+'KOM PODMIEJSKA'!W20</f>
        <v>377.5</v>
      </c>
      <c r="X20" s="17">
        <v>12</v>
      </c>
      <c r="Y20" s="17">
        <f>'KOM MIEJSKA L.1-5'!Y20+'KOM MIEJSKA L.6-11,18'!Y20+'KOM PODMIEJSKA'!Y20</f>
        <v>377.5</v>
      </c>
      <c r="Z20" s="27"/>
      <c r="AA20" s="14"/>
      <c r="AB20" s="14"/>
    </row>
    <row r="21" spans="1:28" x14ac:dyDescent="0.25">
      <c r="A21" s="24" t="s">
        <v>12</v>
      </c>
      <c r="B21" s="17">
        <v>11</v>
      </c>
      <c r="C21" s="17">
        <f>'KOM MIEJSKA L.1-5'!C21+'KOM MIEJSKA L.6-11,18'!C21+'KOM PODMIEJSKA'!C21</f>
        <v>325.7</v>
      </c>
      <c r="D21" s="17">
        <v>15</v>
      </c>
      <c r="E21" s="17">
        <f>'KOM MIEJSKA L.1-5'!E21+'KOM MIEJSKA L.6-11,18'!E21+'KOM PODMIEJSKA'!E21</f>
        <v>325.7</v>
      </c>
      <c r="F21" s="17">
        <v>15</v>
      </c>
      <c r="G21" s="17">
        <f>'KOM MIEJSKA L.1-5'!G21+'KOM MIEJSKA L.6-11,18'!G21+'KOM PODMIEJSKA'!G21</f>
        <v>325.7</v>
      </c>
      <c r="H21" s="17">
        <v>12</v>
      </c>
      <c r="I21" s="17">
        <f>'KOM MIEJSKA L.1-5'!I21+'KOM MIEJSKA L.6-11,18'!I21+'KOM PODMIEJSKA'!I21</f>
        <v>325.7</v>
      </c>
      <c r="J21" s="17">
        <v>17</v>
      </c>
      <c r="K21" s="17">
        <f>'KOM MIEJSKA L.1-5'!K21+'KOM MIEJSKA L.6-11,18'!K21+'KOM PODMIEJSKA'!K21</f>
        <v>325.7</v>
      </c>
      <c r="L21" s="17">
        <v>14</v>
      </c>
      <c r="M21" s="17">
        <f>'KOM MIEJSKA L.1-5'!M21+'KOM MIEJSKA L.6-11,18'!M21+'KOM PODMIEJSKA'!M21</f>
        <v>325.7</v>
      </c>
      <c r="N21" s="17">
        <v>12</v>
      </c>
      <c r="O21" s="66">
        <f>'KOM MIEJSKA L.1-5'!O21+'KOM MIEJSKA L.6-11,18'!O21+'KOM PODMIEJSKA'!O21</f>
        <v>302.39999999999998</v>
      </c>
      <c r="P21" s="17">
        <v>16</v>
      </c>
      <c r="Q21" s="66">
        <f>'KOM MIEJSKA L.1-5'!Q21+'KOM MIEJSKA L.6-11,18'!Q21+'KOM PODMIEJSKA'!Q21</f>
        <v>302.39999999999998</v>
      </c>
      <c r="R21" s="17">
        <v>13</v>
      </c>
      <c r="S21" s="17">
        <f>'KOM MIEJSKA L.1-5'!S21+'KOM MIEJSKA L.6-11,18'!S21+'KOM PODMIEJSKA'!S21</f>
        <v>325.7</v>
      </c>
      <c r="T21" s="17">
        <v>11</v>
      </c>
      <c r="U21" s="17">
        <f>'KOM MIEJSKA L.1-5'!U21+'KOM MIEJSKA L.6-11,18'!U21+'KOM PODMIEJSKA'!U21</f>
        <v>325.7</v>
      </c>
      <c r="V21" s="17">
        <v>15</v>
      </c>
      <c r="W21" s="17">
        <f>'KOM MIEJSKA L.1-5'!W21+'KOM MIEJSKA L.6-11,18'!W21+'KOM PODMIEJSKA'!W21</f>
        <v>325.7</v>
      </c>
      <c r="X21" s="17">
        <v>13</v>
      </c>
      <c r="Y21" s="17">
        <f>'KOM MIEJSKA L.1-5'!Y21+'KOM MIEJSKA L.6-11,18'!Y21+'KOM PODMIEJSKA'!Y21</f>
        <v>325.7</v>
      </c>
      <c r="Z21" s="28"/>
      <c r="AA21" s="4"/>
      <c r="AB21" s="4"/>
    </row>
    <row r="22" spans="1:28" x14ac:dyDescent="0.25">
      <c r="A22" s="24" t="s">
        <v>13</v>
      </c>
      <c r="B22" s="17">
        <v>12</v>
      </c>
      <c r="C22" s="17">
        <f>'KOM MIEJSKA L.1-5'!C22+'KOM MIEJSKA L.6-11,18'!C22+'KOM PODMIEJSKA'!C22</f>
        <v>305</v>
      </c>
      <c r="D22" s="17">
        <v>16</v>
      </c>
      <c r="E22" s="17">
        <f>'KOM MIEJSKA L.1-5'!E22+'KOM MIEJSKA L.6-11,18'!E22+'KOM PODMIEJSKA'!E22</f>
        <v>305</v>
      </c>
      <c r="F22" s="17">
        <v>16</v>
      </c>
      <c r="G22" s="17">
        <f>'KOM MIEJSKA L.1-5'!G22+'KOM MIEJSKA L.6-11,18'!G22+'KOM PODMIEJSKA'!G22</f>
        <v>305</v>
      </c>
      <c r="H22" s="17">
        <v>13</v>
      </c>
      <c r="I22" s="17">
        <f>'KOM MIEJSKA L.1-5'!I22+'KOM MIEJSKA L.6-11,18'!I22+'KOM PODMIEJSKA'!I22</f>
        <v>305</v>
      </c>
      <c r="J22" s="17">
        <v>18</v>
      </c>
      <c r="K22" s="17">
        <f>'KOM MIEJSKA L.1-5'!K22+'KOM MIEJSKA L.6-11,18'!K22+'KOM PODMIEJSKA'!K22</f>
        <v>305</v>
      </c>
      <c r="L22" s="17">
        <v>15</v>
      </c>
      <c r="M22" s="17">
        <f>'KOM MIEJSKA L.1-5'!M22+'KOM MIEJSKA L.6-11,18'!M22+'KOM PODMIEJSKA'!M22</f>
        <v>305</v>
      </c>
      <c r="N22" s="17">
        <v>13</v>
      </c>
      <c r="O22" s="66">
        <f>'KOM MIEJSKA L.1-5'!O22+'KOM MIEJSKA L.6-11,18'!O22+'KOM PODMIEJSKA'!O22</f>
        <v>281.7</v>
      </c>
      <c r="P22" s="17">
        <v>17</v>
      </c>
      <c r="Q22" s="66">
        <f>'KOM MIEJSKA L.1-5'!Q22+'KOM MIEJSKA L.6-11,18'!Q22+'KOM PODMIEJSKA'!Q22</f>
        <v>281.7</v>
      </c>
      <c r="R22" s="17">
        <v>14</v>
      </c>
      <c r="S22" s="17">
        <f>'KOM MIEJSKA L.1-5'!S22+'KOM MIEJSKA L.6-11,18'!S22+'KOM PODMIEJSKA'!S22</f>
        <v>305</v>
      </c>
      <c r="T22" s="17">
        <v>12</v>
      </c>
      <c r="U22" s="17">
        <f>'KOM MIEJSKA L.1-5'!U22+'KOM MIEJSKA L.6-11,18'!U22+'KOM PODMIEJSKA'!U22</f>
        <v>305</v>
      </c>
      <c r="V22" s="17">
        <v>16</v>
      </c>
      <c r="W22" s="17">
        <f>'KOM MIEJSKA L.1-5'!W22+'KOM MIEJSKA L.6-11,18'!W22+'KOM PODMIEJSKA'!W22</f>
        <v>305</v>
      </c>
      <c r="X22" s="17">
        <v>14</v>
      </c>
      <c r="Y22" s="17">
        <f>'KOM MIEJSKA L.1-5'!Y22+'KOM MIEJSKA L.6-11,18'!Y22+'KOM PODMIEJSKA'!Y22</f>
        <v>305</v>
      </c>
      <c r="Z22" s="27"/>
      <c r="AA22" s="14"/>
      <c r="AB22" s="14"/>
    </row>
    <row r="23" spans="1:28" x14ac:dyDescent="0.25">
      <c r="A23" s="24" t="s">
        <v>14</v>
      </c>
      <c r="B23" s="17">
        <v>13</v>
      </c>
      <c r="C23" s="17">
        <f>'KOM MIEJSKA L.1-5'!C23+'KOM MIEJSKA L.6-11,18'!C23+'KOM PODMIEJSKA'!C23</f>
        <v>432.6</v>
      </c>
      <c r="D23" s="17">
        <v>17</v>
      </c>
      <c r="E23" s="17">
        <f>'KOM MIEJSKA L.1-5'!E23+'KOM MIEJSKA L.6-11,18'!E23+'KOM PODMIEJSKA'!E23</f>
        <v>432.6</v>
      </c>
      <c r="F23" s="17">
        <v>17</v>
      </c>
      <c r="G23" s="17">
        <f>'KOM MIEJSKA L.1-5'!G23+'KOM MIEJSKA L.6-11,18'!G23+'KOM PODMIEJSKA'!G23</f>
        <v>432.6</v>
      </c>
      <c r="H23" s="17">
        <v>14</v>
      </c>
      <c r="I23" s="17">
        <f>'KOM MIEJSKA L.1-5'!I23+'KOM MIEJSKA L.6-11,18'!I23+'KOM PODMIEJSKA'!I23</f>
        <v>432.6</v>
      </c>
      <c r="J23" s="17">
        <v>19</v>
      </c>
      <c r="K23" s="17">
        <f>'KOM MIEJSKA L.1-5'!K23+'KOM MIEJSKA L.6-11,18'!K23+'KOM PODMIEJSKA'!K23</f>
        <v>432.6</v>
      </c>
      <c r="L23" s="17">
        <v>16</v>
      </c>
      <c r="M23" s="17">
        <f>'KOM MIEJSKA L.1-5'!M23+'KOM MIEJSKA L.6-11,18'!M23+'KOM PODMIEJSKA'!M23</f>
        <v>432.6</v>
      </c>
      <c r="N23" s="17">
        <v>14</v>
      </c>
      <c r="O23" s="66">
        <f>'KOM MIEJSKA L.1-5'!O23+'KOM MIEJSKA L.6-11,18'!O23+'KOM PODMIEJSKA'!O23</f>
        <v>409.29999999999995</v>
      </c>
      <c r="P23" s="17">
        <v>18</v>
      </c>
      <c r="Q23" s="66">
        <f>'KOM MIEJSKA L.1-5'!Q23+'KOM MIEJSKA L.6-11,18'!Q23+'KOM PODMIEJSKA'!Q23</f>
        <v>409.29999999999995</v>
      </c>
      <c r="R23" s="17">
        <v>15</v>
      </c>
      <c r="S23" s="17">
        <f>'KOM MIEJSKA L.1-5'!S23+'KOM MIEJSKA L.6-11,18'!S23+'KOM PODMIEJSKA'!S23</f>
        <v>432.6</v>
      </c>
      <c r="T23" s="17">
        <v>13</v>
      </c>
      <c r="U23" s="17">
        <f>'KOM MIEJSKA L.1-5'!U23+'KOM MIEJSKA L.6-11,18'!U23+'KOM PODMIEJSKA'!U23</f>
        <v>432.6</v>
      </c>
      <c r="V23" s="17">
        <v>17</v>
      </c>
      <c r="W23" s="17">
        <f>'KOM MIEJSKA L.1-5'!W23+'KOM MIEJSKA L.6-11,18'!W23+'KOM PODMIEJSKA'!W23</f>
        <v>432.6</v>
      </c>
      <c r="X23" s="17">
        <v>15</v>
      </c>
      <c r="Y23" s="17">
        <f>'KOM MIEJSKA L.1-5'!Y23+'KOM MIEJSKA L.6-11,18'!Y23+'KOM PODMIEJSKA'!Y23</f>
        <v>432.6</v>
      </c>
      <c r="Z23" s="28"/>
      <c r="AA23" s="4"/>
      <c r="AB23" s="4"/>
    </row>
    <row r="24" spans="1:28" x14ac:dyDescent="0.25">
      <c r="A24" s="29" t="s">
        <v>15</v>
      </c>
      <c r="B24" s="12">
        <v>14</v>
      </c>
      <c r="C24" s="12">
        <f>'KOM MIEJSKA L.1-5'!C24+'KOM MIEJSKA L.6-11,18'!C24+'KOM PODMIEJSKA'!C24</f>
        <v>61.6</v>
      </c>
      <c r="D24" s="12">
        <v>18</v>
      </c>
      <c r="E24" s="12">
        <f>'KOM MIEJSKA L.1-5'!E24+'KOM MIEJSKA L.6-11,18'!E24+'KOM PODMIEJSKA'!E24</f>
        <v>61.6</v>
      </c>
      <c r="F24" s="12">
        <v>18</v>
      </c>
      <c r="G24" s="12">
        <f>'KOM MIEJSKA L.1-5'!G24+'KOM MIEJSKA L.6-11,18'!G24+'KOM PODMIEJSKA'!G24</f>
        <v>61.6</v>
      </c>
      <c r="H24" s="12">
        <v>15</v>
      </c>
      <c r="I24" s="12">
        <f>'KOM MIEJSKA L.1-5'!I24+'KOM MIEJSKA L.6-11,18'!I24+'KOM PODMIEJSKA'!I24</f>
        <v>61.6</v>
      </c>
      <c r="J24" s="12">
        <v>20</v>
      </c>
      <c r="K24" s="12">
        <f>'KOM MIEJSKA L.1-5'!K24+'KOM MIEJSKA L.6-11,18'!K24+'KOM PODMIEJSKA'!K24</f>
        <v>61.6</v>
      </c>
      <c r="L24" s="12">
        <v>17</v>
      </c>
      <c r="M24" s="12">
        <f>'KOM MIEJSKA L.1-5'!M24+'KOM MIEJSKA L.6-11,18'!M24+'KOM PODMIEJSKA'!M24</f>
        <v>61.6</v>
      </c>
      <c r="N24" s="12">
        <v>15</v>
      </c>
      <c r="O24" s="12">
        <f>'KOM MIEJSKA L.1-5'!O24+'KOM MIEJSKA L.6-11,18'!O24+'KOM PODMIEJSKA'!O24</f>
        <v>61.6</v>
      </c>
      <c r="P24" s="12">
        <v>19</v>
      </c>
      <c r="Q24" s="12">
        <f>'KOM MIEJSKA L.1-5'!Q24+'KOM MIEJSKA L.6-11,18'!Q24+'KOM PODMIEJSKA'!Q24</f>
        <v>61.6</v>
      </c>
      <c r="R24" s="12">
        <v>16</v>
      </c>
      <c r="S24" s="12">
        <f>'KOM MIEJSKA L.1-5'!S24+'KOM MIEJSKA L.6-11,18'!S24+'KOM PODMIEJSKA'!S24</f>
        <v>61.6</v>
      </c>
      <c r="T24" s="12">
        <v>14</v>
      </c>
      <c r="U24" s="12">
        <f>'KOM MIEJSKA L.1-5'!U24+'KOM MIEJSKA L.6-11,18'!U24+'KOM PODMIEJSKA'!U24</f>
        <v>61.6</v>
      </c>
      <c r="V24" s="12">
        <v>18</v>
      </c>
      <c r="W24" s="12">
        <f>'KOM MIEJSKA L.1-5'!W24+'KOM MIEJSKA L.6-11,18'!W24+'KOM PODMIEJSKA'!W24</f>
        <v>61.6</v>
      </c>
      <c r="X24" s="12">
        <v>16</v>
      </c>
      <c r="Y24" s="12">
        <f>'KOM MIEJSKA L.1-5'!Y24+'KOM MIEJSKA L.6-11,18'!Y24+'KOM PODMIEJSKA'!Y24</f>
        <v>61.6</v>
      </c>
      <c r="Z24" s="27"/>
      <c r="AA24" s="14"/>
      <c r="AB24" s="14"/>
    </row>
    <row r="25" spans="1:28" s="5" customFormat="1" x14ac:dyDescent="0.25">
      <c r="A25" s="30" t="s">
        <v>16</v>
      </c>
      <c r="B25" s="13">
        <v>15</v>
      </c>
      <c r="C25" s="13">
        <f>'KOM MIEJSKA L.1-5'!C25+'KOM MIEJSKA L.6-11,18'!C25+'KOM PODMIEJSKA'!C25</f>
        <v>81.2</v>
      </c>
      <c r="D25" s="13">
        <v>19</v>
      </c>
      <c r="E25" s="13">
        <f>'KOM MIEJSKA L.1-5'!E25+'KOM MIEJSKA L.6-11,18'!E25+'KOM PODMIEJSKA'!E25</f>
        <v>81.2</v>
      </c>
      <c r="F25" s="13">
        <v>19</v>
      </c>
      <c r="G25" s="13">
        <f>'KOM MIEJSKA L.1-5'!G25+'KOM MIEJSKA L.6-11,18'!G25+'KOM PODMIEJSKA'!G25</f>
        <v>81.2</v>
      </c>
      <c r="H25" s="13">
        <v>16</v>
      </c>
      <c r="I25" s="13">
        <f>'KOM MIEJSKA L.1-5'!I25+'KOM MIEJSKA L.6-11,18'!I25+'KOM PODMIEJSKA'!I25</f>
        <v>81.2</v>
      </c>
      <c r="J25" s="13">
        <v>21</v>
      </c>
      <c r="K25" s="13">
        <f>'KOM MIEJSKA L.1-5'!K25+'KOM MIEJSKA L.6-11,18'!K25+'KOM PODMIEJSKA'!K25</f>
        <v>81.2</v>
      </c>
      <c r="L25" s="13">
        <v>18</v>
      </c>
      <c r="M25" s="13">
        <f>'KOM MIEJSKA L.1-5'!M25+'KOM MIEJSKA L.6-11,18'!M25+'KOM PODMIEJSKA'!M25</f>
        <v>81.2</v>
      </c>
      <c r="N25" s="13">
        <v>16</v>
      </c>
      <c r="O25" s="13">
        <f>'KOM MIEJSKA L.1-5'!O25+'KOM MIEJSKA L.6-11,18'!O25+'KOM PODMIEJSKA'!O25</f>
        <v>81.2</v>
      </c>
      <c r="P25" s="13">
        <v>20</v>
      </c>
      <c r="Q25" s="13">
        <f>'KOM MIEJSKA L.1-5'!Q25+'KOM MIEJSKA L.6-11,18'!Q25+'KOM PODMIEJSKA'!Q25</f>
        <v>81.2</v>
      </c>
      <c r="R25" s="13">
        <v>17</v>
      </c>
      <c r="S25" s="13">
        <f>'KOM MIEJSKA L.1-5'!S25+'KOM MIEJSKA L.6-11,18'!S25+'KOM PODMIEJSKA'!S25</f>
        <v>81.2</v>
      </c>
      <c r="T25" s="13">
        <v>15</v>
      </c>
      <c r="U25" s="13">
        <f>'KOM MIEJSKA L.1-5'!U25+'KOM MIEJSKA L.6-11,18'!U25+'KOM PODMIEJSKA'!U25</f>
        <v>81.2</v>
      </c>
      <c r="V25" s="13">
        <v>19</v>
      </c>
      <c r="W25" s="13">
        <f>'KOM MIEJSKA L.1-5'!W25+'KOM MIEJSKA L.6-11,18'!W25+'KOM PODMIEJSKA'!W25</f>
        <v>81.2</v>
      </c>
      <c r="X25" s="13">
        <v>17</v>
      </c>
      <c r="Y25" s="13">
        <f>'KOM MIEJSKA L.1-5'!Y25+'KOM MIEJSKA L.6-11,18'!Y25+'KOM PODMIEJSKA'!Y25</f>
        <v>81.2</v>
      </c>
      <c r="Z25" s="27"/>
      <c r="AA25" s="14"/>
      <c r="AB25" s="14"/>
    </row>
    <row r="26" spans="1:28" x14ac:dyDescent="0.25">
      <c r="A26" s="24" t="s">
        <v>10</v>
      </c>
      <c r="B26" s="17">
        <v>16</v>
      </c>
      <c r="C26" s="17">
        <f>'KOM MIEJSKA L.1-5'!C26+'KOM MIEJSKA L.6-11,18'!C26+'KOM PODMIEJSKA'!C26</f>
        <v>305</v>
      </c>
      <c r="D26" s="17">
        <v>20</v>
      </c>
      <c r="E26" s="17">
        <f>'KOM MIEJSKA L.1-5'!E26+'KOM MIEJSKA L.6-11,18'!E26+'KOM PODMIEJSKA'!E26</f>
        <v>305</v>
      </c>
      <c r="F26" s="17">
        <v>20</v>
      </c>
      <c r="G26" s="17">
        <f>'KOM MIEJSKA L.1-5'!G26+'KOM MIEJSKA L.6-11,18'!G26+'KOM PODMIEJSKA'!G26</f>
        <v>305</v>
      </c>
      <c r="H26" s="17">
        <v>17</v>
      </c>
      <c r="I26" s="17">
        <f>'KOM MIEJSKA L.1-5'!I26+'KOM MIEJSKA L.6-11,18'!I26+'KOM PODMIEJSKA'!I26</f>
        <v>305</v>
      </c>
      <c r="J26" s="17">
        <v>22</v>
      </c>
      <c r="K26" s="17">
        <f>'KOM MIEJSKA L.1-5'!K26+'KOM MIEJSKA L.6-11,18'!K26+'KOM PODMIEJSKA'!K26</f>
        <v>305</v>
      </c>
      <c r="L26" s="17">
        <v>19</v>
      </c>
      <c r="M26" s="17">
        <f>'KOM MIEJSKA L.1-5'!M26+'KOM MIEJSKA L.6-11,18'!M26+'KOM PODMIEJSKA'!M26</f>
        <v>305</v>
      </c>
      <c r="N26" s="17">
        <v>17</v>
      </c>
      <c r="O26" s="66">
        <f>'KOM MIEJSKA L.1-5'!O26+'KOM MIEJSKA L.6-11,18'!O26+'KOM PODMIEJSKA'!O26</f>
        <v>281.7</v>
      </c>
      <c r="P26" s="17">
        <v>21</v>
      </c>
      <c r="Q26" s="66">
        <f>'KOM MIEJSKA L.1-5'!Q26+'KOM MIEJSKA L.6-11,18'!Q26+'KOM PODMIEJSKA'!Q26</f>
        <v>281.7</v>
      </c>
      <c r="R26" s="17">
        <v>18</v>
      </c>
      <c r="S26" s="17">
        <f>'KOM MIEJSKA L.1-5'!S26+'KOM MIEJSKA L.6-11,18'!S26+'KOM PODMIEJSKA'!S26</f>
        <v>305</v>
      </c>
      <c r="T26" s="17">
        <v>16</v>
      </c>
      <c r="U26" s="17">
        <f>'KOM MIEJSKA L.1-5'!U26+'KOM MIEJSKA L.6-11,18'!U26+'KOM PODMIEJSKA'!U26</f>
        <v>305</v>
      </c>
      <c r="V26" s="17">
        <v>20</v>
      </c>
      <c r="W26" s="17">
        <f>'KOM MIEJSKA L.1-5'!W26+'KOM MIEJSKA L.6-11,18'!W26+'KOM PODMIEJSKA'!W26</f>
        <v>305</v>
      </c>
      <c r="X26" s="17">
        <v>18</v>
      </c>
      <c r="Y26" s="17">
        <f>'KOM MIEJSKA L.1-5'!Y26+'KOM MIEJSKA L.6-11,18'!Y26+'KOM PODMIEJSKA'!Y26</f>
        <v>305</v>
      </c>
      <c r="Z26" s="28"/>
      <c r="AA26" s="4"/>
      <c r="AB26" s="4"/>
    </row>
    <row r="27" spans="1:28" x14ac:dyDescent="0.25">
      <c r="A27" s="24" t="s">
        <v>26</v>
      </c>
      <c r="B27" s="17">
        <v>17</v>
      </c>
      <c r="C27" s="17">
        <f>'KOM MIEJSKA L.1-5'!C27+'KOM MIEJSKA L.6-11,18'!C27+'KOM PODMIEJSKA'!C27</f>
        <v>377.5</v>
      </c>
      <c r="D27" s="17">
        <v>21</v>
      </c>
      <c r="E27" s="17">
        <f>'KOM MIEJSKA L.1-5'!E27+'KOM MIEJSKA L.6-11,18'!E27+'KOM PODMIEJSKA'!E27</f>
        <v>377.5</v>
      </c>
      <c r="F27" s="17">
        <v>21</v>
      </c>
      <c r="G27" s="17">
        <f>'KOM MIEJSKA L.1-5'!G27+'KOM MIEJSKA L.6-11,18'!G27+'KOM PODMIEJSKA'!G27</f>
        <v>377.5</v>
      </c>
      <c r="H27" s="17">
        <v>18</v>
      </c>
      <c r="I27" s="17">
        <f>'KOM MIEJSKA L.1-5'!I27+'KOM MIEJSKA L.6-11,18'!I27+'KOM PODMIEJSKA'!I27</f>
        <v>377.5</v>
      </c>
      <c r="J27" s="17">
        <v>23</v>
      </c>
      <c r="K27" s="17">
        <f>'KOM MIEJSKA L.1-5'!K27+'KOM MIEJSKA L.6-11,18'!K27+'KOM PODMIEJSKA'!K27</f>
        <v>377.5</v>
      </c>
      <c r="L27" s="17">
        <v>20</v>
      </c>
      <c r="M27" s="17">
        <f>'KOM MIEJSKA L.1-5'!M27+'KOM MIEJSKA L.6-11,18'!M27+'KOM PODMIEJSKA'!M27</f>
        <v>377.5</v>
      </c>
      <c r="N27" s="17">
        <v>18</v>
      </c>
      <c r="O27" s="66">
        <f>'KOM MIEJSKA L.1-5'!O27+'KOM MIEJSKA L.6-11,18'!O27+'KOM PODMIEJSKA'!O27</f>
        <v>354.2</v>
      </c>
      <c r="P27" s="17">
        <v>22</v>
      </c>
      <c r="Q27" s="66">
        <f>'KOM MIEJSKA L.1-5'!Q27+'KOM MIEJSKA L.6-11,18'!Q27+'KOM PODMIEJSKA'!Q27</f>
        <v>354.2</v>
      </c>
      <c r="R27" s="17">
        <v>19</v>
      </c>
      <c r="S27" s="17">
        <f>'KOM MIEJSKA L.1-5'!S27+'KOM MIEJSKA L.6-11,18'!S27+'KOM PODMIEJSKA'!S27</f>
        <v>377.5</v>
      </c>
      <c r="T27" s="17">
        <v>17</v>
      </c>
      <c r="U27" s="17">
        <f>'KOM MIEJSKA L.1-5'!U27+'KOM MIEJSKA L.6-11,18'!U27+'KOM PODMIEJSKA'!U27</f>
        <v>377.5</v>
      </c>
      <c r="V27" s="17">
        <v>21</v>
      </c>
      <c r="W27" s="17">
        <f>'KOM MIEJSKA L.1-5'!W27+'KOM MIEJSKA L.6-11,18'!W27+'KOM PODMIEJSKA'!W27</f>
        <v>377.5</v>
      </c>
      <c r="X27" s="17">
        <v>19</v>
      </c>
      <c r="Y27" s="17">
        <f>'KOM MIEJSKA L.1-5'!Y27+'KOM MIEJSKA L.6-11,18'!Y27+'KOM PODMIEJSKA'!Y27</f>
        <v>377.5</v>
      </c>
      <c r="Z27" s="27"/>
      <c r="AA27" s="14"/>
      <c r="AB27" s="14"/>
    </row>
    <row r="28" spans="1:28" x14ac:dyDescent="0.25">
      <c r="A28" s="24" t="s">
        <v>12</v>
      </c>
      <c r="B28" s="17">
        <v>18</v>
      </c>
      <c r="C28" s="17">
        <f>'KOM MIEJSKA L.1-5'!C28+'KOM MIEJSKA L.6-11,18'!C28+'KOM PODMIEJSKA'!C28</f>
        <v>325.7</v>
      </c>
      <c r="D28" s="17">
        <v>22</v>
      </c>
      <c r="E28" s="17">
        <f>'KOM MIEJSKA L.1-5'!E28+'KOM MIEJSKA L.6-11,18'!E28+'KOM PODMIEJSKA'!E28</f>
        <v>325.7</v>
      </c>
      <c r="F28" s="17">
        <v>22</v>
      </c>
      <c r="G28" s="17">
        <f>'KOM MIEJSKA L.1-5'!G28+'KOM MIEJSKA L.6-11,18'!G28+'KOM PODMIEJSKA'!G28</f>
        <v>325.7</v>
      </c>
      <c r="H28" s="17">
        <v>19</v>
      </c>
      <c r="I28" s="17">
        <f>'KOM MIEJSKA L.1-5'!I28+'KOM MIEJSKA L.6-11,18'!I28+'KOM PODMIEJSKA'!I28</f>
        <v>325.7</v>
      </c>
      <c r="J28" s="17">
        <v>24</v>
      </c>
      <c r="K28" s="17">
        <f>'KOM MIEJSKA L.1-5'!K28+'KOM MIEJSKA L.6-11,18'!K28+'KOM PODMIEJSKA'!K28</f>
        <v>325.7</v>
      </c>
      <c r="L28" s="17">
        <v>21</v>
      </c>
      <c r="M28" s="17">
        <f>'KOM MIEJSKA L.1-5'!M28+'KOM MIEJSKA L.6-11,18'!M28+'KOM PODMIEJSKA'!M28</f>
        <v>325.7</v>
      </c>
      <c r="N28" s="17">
        <v>19</v>
      </c>
      <c r="O28" s="66">
        <f>'KOM MIEJSKA L.1-5'!O28+'KOM MIEJSKA L.6-11,18'!O28+'KOM PODMIEJSKA'!O28</f>
        <v>302.39999999999998</v>
      </c>
      <c r="P28" s="17">
        <v>23</v>
      </c>
      <c r="Q28" s="66">
        <f>'KOM MIEJSKA L.1-5'!Q28+'KOM MIEJSKA L.6-11,18'!Q28+'KOM PODMIEJSKA'!Q28</f>
        <v>302.39999999999998</v>
      </c>
      <c r="R28" s="17">
        <v>20</v>
      </c>
      <c r="S28" s="17">
        <f>'KOM MIEJSKA L.1-5'!S28+'KOM MIEJSKA L.6-11,18'!S28+'KOM PODMIEJSKA'!S28</f>
        <v>325.7</v>
      </c>
      <c r="T28" s="17">
        <v>18</v>
      </c>
      <c r="U28" s="17">
        <f>'KOM MIEJSKA L.1-5'!U28+'KOM MIEJSKA L.6-11,18'!U28+'KOM PODMIEJSKA'!U28</f>
        <v>325.7</v>
      </c>
      <c r="V28" s="17">
        <v>22</v>
      </c>
      <c r="W28" s="17">
        <f>'KOM MIEJSKA L.1-5'!W28+'KOM MIEJSKA L.6-11,18'!W28+'KOM PODMIEJSKA'!W28</f>
        <v>325.7</v>
      </c>
      <c r="X28" s="17">
        <v>20</v>
      </c>
      <c r="Y28" s="17">
        <f>'KOM MIEJSKA L.1-5'!Y28+'KOM MIEJSKA L.6-11,18'!Y28+'KOM PODMIEJSKA'!Y28</f>
        <v>325.7</v>
      </c>
      <c r="Z28" s="28"/>
      <c r="AA28" s="4"/>
      <c r="AB28" s="4"/>
    </row>
    <row r="29" spans="1:28" x14ac:dyDescent="0.25">
      <c r="A29" s="24" t="s">
        <v>13</v>
      </c>
      <c r="B29" s="17">
        <v>19</v>
      </c>
      <c r="C29" s="17">
        <f>'KOM MIEJSKA L.1-5'!C29+'KOM MIEJSKA L.6-11,18'!C29+'KOM PODMIEJSKA'!C29</f>
        <v>305</v>
      </c>
      <c r="D29" s="17">
        <v>23</v>
      </c>
      <c r="E29" s="17">
        <f>'KOM MIEJSKA L.1-5'!E29+'KOM MIEJSKA L.6-11,18'!E29+'KOM PODMIEJSKA'!E29</f>
        <v>305</v>
      </c>
      <c r="F29" s="17">
        <v>23</v>
      </c>
      <c r="G29" s="17">
        <f>'KOM MIEJSKA L.1-5'!G29+'KOM MIEJSKA L.6-11,18'!G29+'KOM PODMIEJSKA'!G29</f>
        <v>305</v>
      </c>
      <c r="H29" s="17">
        <v>20</v>
      </c>
      <c r="I29" s="17">
        <f>'KOM MIEJSKA L.1-5'!I29+'KOM MIEJSKA L.6-11,18'!I29+'KOM PODMIEJSKA'!I29</f>
        <v>305</v>
      </c>
      <c r="J29" s="17">
        <v>25</v>
      </c>
      <c r="K29" s="17">
        <f>'KOM MIEJSKA L.1-5'!K29+'KOM MIEJSKA L.6-11,18'!K29+'KOM PODMIEJSKA'!K29</f>
        <v>305</v>
      </c>
      <c r="L29" s="17">
        <v>22</v>
      </c>
      <c r="M29" s="17">
        <f>'KOM MIEJSKA L.1-5'!M29+'KOM MIEJSKA L.6-11,18'!M29+'KOM PODMIEJSKA'!M29</f>
        <v>305</v>
      </c>
      <c r="N29" s="17">
        <v>20</v>
      </c>
      <c r="O29" s="66">
        <f>'KOM MIEJSKA L.1-5'!O29+'KOM MIEJSKA L.6-11,18'!O29+'KOM PODMIEJSKA'!O29</f>
        <v>281.7</v>
      </c>
      <c r="P29" s="17">
        <v>24</v>
      </c>
      <c r="Q29" s="66">
        <f>'KOM MIEJSKA L.1-5'!Q29+'KOM MIEJSKA L.6-11,18'!Q29+'KOM PODMIEJSKA'!Q29</f>
        <v>281.7</v>
      </c>
      <c r="R29" s="17">
        <v>21</v>
      </c>
      <c r="S29" s="17">
        <f>'KOM MIEJSKA L.1-5'!S29+'KOM MIEJSKA L.6-11,18'!S29+'KOM PODMIEJSKA'!S29</f>
        <v>305</v>
      </c>
      <c r="T29" s="17">
        <v>19</v>
      </c>
      <c r="U29" s="17">
        <f>'KOM MIEJSKA L.1-5'!U29+'KOM MIEJSKA L.6-11,18'!U29+'KOM PODMIEJSKA'!U29</f>
        <v>305</v>
      </c>
      <c r="V29" s="17">
        <v>23</v>
      </c>
      <c r="W29" s="17">
        <f>'KOM MIEJSKA L.1-5'!W29+'KOM MIEJSKA L.6-11,18'!W29+'KOM PODMIEJSKA'!W29</f>
        <v>305</v>
      </c>
      <c r="X29" s="17">
        <v>21</v>
      </c>
      <c r="Y29" s="17">
        <f>'KOM MIEJSKA L.1-5'!Y29+'KOM MIEJSKA L.6-11,18'!Y29+'KOM PODMIEJSKA'!Y29</f>
        <v>305</v>
      </c>
      <c r="Z29" s="27"/>
      <c r="AA29" s="14"/>
      <c r="AB29" s="14"/>
    </row>
    <row r="30" spans="1:28" x14ac:dyDescent="0.25">
      <c r="A30" s="24" t="s">
        <v>14</v>
      </c>
      <c r="B30" s="17">
        <v>20</v>
      </c>
      <c r="C30" s="17">
        <f>'KOM MIEJSKA L.1-5'!C30+'KOM MIEJSKA L.6-11,18'!C30+'KOM PODMIEJSKA'!C30</f>
        <v>432.6</v>
      </c>
      <c r="D30" s="17">
        <v>24</v>
      </c>
      <c r="E30" s="17">
        <f>'KOM MIEJSKA L.1-5'!E30+'KOM MIEJSKA L.6-11,18'!E30+'KOM PODMIEJSKA'!E30</f>
        <v>432.6</v>
      </c>
      <c r="F30" s="17">
        <v>24</v>
      </c>
      <c r="G30" s="17">
        <f>'KOM MIEJSKA L.1-5'!G30+'KOM MIEJSKA L.6-11,18'!G30+'KOM PODMIEJSKA'!G30</f>
        <v>432.6</v>
      </c>
      <c r="H30" s="17">
        <v>21</v>
      </c>
      <c r="I30" s="17">
        <f>'KOM MIEJSKA L.1-5'!I30+'KOM MIEJSKA L.6-11,18'!I30+'KOM PODMIEJSKA'!I30</f>
        <v>432.6</v>
      </c>
      <c r="J30" s="17">
        <v>26</v>
      </c>
      <c r="K30" s="17">
        <f>'KOM MIEJSKA L.1-5'!K30+'KOM MIEJSKA L.6-11,18'!K30+'KOM PODMIEJSKA'!K30</f>
        <v>432.6</v>
      </c>
      <c r="L30" s="17">
        <v>23</v>
      </c>
      <c r="M30" s="17">
        <f>'KOM MIEJSKA L.1-5'!M30+'KOM MIEJSKA L.6-11,18'!M30+'KOM PODMIEJSKA'!M30</f>
        <v>432.6</v>
      </c>
      <c r="N30" s="17">
        <v>21</v>
      </c>
      <c r="O30" s="66">
        <f>'KOM MIEJSKA L.1-5'!O30+'KOM MIEJSKA L.6-11,18'!O30+'KOM PODMIEJSKA'!O30</f>
        <v>409.29999999999995</v>
      </c>
      <c r="P30" s="17">
        <v>25</v>
      </c>
      <c r="Q30" s="66">
        <f>'KOM MIEJSKA L.1-5'!Q30+'KOM MIEJSKA L.6-11,18'!Q30+'KOM PODMIEJSKA'!Q30</f>
        <v>409.29999999999995</v>
      </c>
      <c r="R30" s="17">
        <v>22</v>
      </c>
      <c r="S30" s="17">
        <f>'KOM MIEJSKA L.1-5'!S30+'KOM MIEJSKA L.6-11,18'!S30+'KOM PODMIEJSKA'!S30</f>
        <v>432.6</v>
      </c>
      <c r="T30" s="17">
        <v>20</v>
      </c>
      <c r="U30" s="17">
        <f>'KOM MIEJSKA L.1-5'!U30+'KOM MIEJSKA L.6-11,18'!U30+'KOM PODMIEJSKA'!U30</f>
        <v>432.6</v>
      </c>
      <c r="V30" s="17">
        <v>24</v>
      </c>
      <c r="W30" s="17">
        <f>'KOM MIEJSKA L.1-5'!W30+'KOM MIEJSKA L.6-11,18'!W30+'KOM PODMIEJSKA'!W30</f>
        <v>432.6</v>
      </c>
      <c r="X30" s="17">
        <v>22</v>
      </c>
      <c r="Y30" s="17">
        <f>'KOM MIEJSKA L.1-5'!Y30+'KOM MIEJSKA L.6-11,18'!Y30+'KOM PODMIEJSKA'!Y30</f>
        <v>432.6</v>
      </c>
      <c r="Z30" s="27"/>
      <c r="AA30" s="14"/>
      <c r="AB30" s="14"/>
    </row>
    <row r="31" spans="1:28" x14ac:dyDescent="0.25">
      <c r="A31" s="29" t="s">
        <v>15</v>
      </c>
      <c r="B31" s="12">
        <v>21</v>
      </c>
      <c r="C31" s="12">
        <f>'KOM MIEJSKA L.1-5'!C31+'KOM MIEJSKA L.6-11,18'!C31+'KOM PODMIEJSKA'!C31</f>
        <v>61.6</v>
      </c>
      <c r="D31" s="12">
        <v>25</v>
      </c>
      <c r="E31" s="12">
        <f>'KOM MIEJSKA L.1-5'!E31+'KOM MIEJSKA L.6-11,18'!E31+'KOM PODMIEJSKA'!E31</f>
        <v>61.6</v>
      </c>
      <c r="F31" s="12">
        <v>25</v>
      </c>
      <c r="G31" s="12">
        <f>'KOM MIEJSKA L.1-5'!G31+'KOM MIEJSKA L.6-11,18'!G31+'KOM PODMIEJSKA'!G31</f>
        <v>61.6</v>
      </c>
      <c r="H31" s="12">
        <v>22</v>
      </c>
      <c r="I31" s="12">
        <f>'KOM MIEJSKA L.1-5'!I31+'KOM MIEJSKA L.6-11,18'!I31+'KOM PODMIEJSKA'!I31</f>
        <v>61.6</v>
      </c>
      <c r="J31" s="12">
        <v>27</v>
      </c>
      <c r="K31" s="12">
        <f>'KOM MIEJSKA L.1-5'!K31+'KOM MIEJSKA L.6-11,18'!K31+'KOM PODMIEJSKA'!K31</f>
        <v>61.6</v>
      </c>
      <c r="L31" s="12">
        <v>24</v>
      </c>
      <c r="M31" s="12">
        <f>'KOM MIEJSKA L.1-5'!M31+'KOM MIEJSKA L.6-11,18'!M31+'KOM PODMIEJSKA'!M31</f>
        <v>61.6</v>
      </c>
      <c r="N31" s="12">
        <v>22</v>
      </c>
      <c r="O31" s="12">
        <f>'KOM MIEJSKA L.1-5'!O31+'KOM MIEJSKA L.6-11,18'!O31+'KOM PODMIEJSKA'!O31</f>
        <v>61.6</v>
      </c>
      <c r="P31" s="12">
        <v>26</v>
      </c>
      <c r="Q31" s="12">
        <f>'KOM MIEJSKA L.1-5'!Q31+'KOM MIEJSKA L.6-11,18'!Q31+'KOM PODMIEJSKA'!Q31</f>
        <v>61.6</v>
      </c>
      <c r="R31" s="12">
        <v>23</v>
      </c>
      <c r="S31" s="12">
        <f>'KOM MIEJSKA L.1-5'!S31+'KOM MIEJSKA L.6-11,18'!S31+'KOM PODMIEJSKA'!S31</f>
        <v>61.6</v>
      </c>
      <c r="T31" s="12">
        <v>21</v>
      </c>
      <c r="U31" s="12">
        <f>'KOM MIEJSKA L.1-5'!U31+'KOM MIEJSKA L.6-11,18'!U31+'KOM PODMIEJSKA'!U31</f>
        <v>61.6</v>
      </c>
      <c r="V31" s="12">
        <v>25</v>
      </c>
      <c r="W31" s="12">
        <f>'KOM MIEJSKA L.1-5'!W31+'KOM MIEJSKA L.6-11,18'!W31+'KOM PODMIEJSKA'!W31</f>
        <v>61.6</v>
      </c>
      <c r="X31" s="12">
        <v>23</v>
      </c>
      <c r="Y31" s="12">
        <f>'KOM MIEJSKA L.1-5'!Y31+'KOM MIEJSKA L.6-11,18'!Y31+'KOM PODMIEJSKA'!Y31</f>
        <v>61.6</v>
      </c>
      <c r="Z31" s="28"/>
      <c r="AA31" s="4"/>
      <c r="AB31" s="4"/>
    </row>
    <row r="32" spans="1:28" s="5" customFormat="1" x14ac:dyDescent="0.25">
      <c r="A32" s="30" t="s">
        <v>16</v>
      </c>
      <c r="B32" s="13">
        <v>22</v>
      </c>
      <c r="C32" s="13">
        <f>'KOM MIEJSKA L.1-5'!C32+'KOM MIEJSKA L.6-11,18'!C32+'KOM PODMIEJSKA'!C32</f>
        <v>81.2</v>
      </c>
      <c r="D32" s="13">
        <v>26</v>
      </c>
      <c r="E32" s="13">
        <f>'KOM MIEJSKA L.1-5'!E32+'KOM MIEJSKA L.6-11,18'!E32+'KOM PODMIEJSKA'!E32</f>
        <v>81.2</v>
      </c>
      <c r="F32" s="13">
        <v>26</v>
      </c>
      <c r="G32" s="13">
        <f>'KOM MIEJSKA L.1-5'!G32+'KOM MIEJSKA L.6-11,18'!G32+'KOM PODMIEJSKA'!G32</f>
        <v>81.2</v>
      </c>
      <c r="H32" s="13">
        <v>23</v>
      </c>
      <c r="I32" s="13">
        <f>'KOM MIEJSKA L.1-5'!I32+'KOM MIEJSKA L.6-11,18'!I32+'KOM PODMIEJSKA'!I32</f>
        <v>81.2</v>
      </c>
      <c r="J32" s="13">
        <v>28</v>
      </c>
      <c r="K32" s="16">
        <f>'KOM MIEJSKA L.1-5'!K32+'KOM MIEJSKA L.6-11,18'!K32+'KOM PODMIEJSKA'!K32</f>
        <v>81.2</v>
      </c>
      <c r="L32" s="13">
        <v>25</v>
      </c>
      <c r="M32" s="13">
        <f>'KOM MIEJSKA L.1-5'!M32+'KOM MIEJSKA L.6-11,18'!M32+'KOM PODMIEJSKA'!M32</f>
        <v>81.2</v>
      </c>
      <c r="N32" s="13">
        <v>23</v>
      </c>
      <c r="O32" s="13">
        <f>'KOM MIEJSKA L.1-5'!O32+'KOM MIEJSKA L.6-11,18'!O32+'KOM PODMIEJSKA'!O32</f>
        <v>81.2</v>
      </c>
      <c r="P32" s="13">
        <v>27</v>
      </c>
      <c r="Q32" s="13">
        <f>'KOM MIEJSKA L.1-5'!Q32+'KOM MIEJSKA L.6-11,18'!Q32+'KOM PODMIEJSKA'!Q32</f>
        <v>81.2</v>
      </c>
      <c r="R32" s="13">
        <v>24</v>
      </c>
      <c r="S32" s="13">
        <f>'KOM MIEJSKA L.1-5'!S32+'KOM MIEJSKA L.6-11,18'!S32+'KOM PODMIEJSKA'!S32</f>
        <v>81.2</v>
      </c>
      <c r="T32" s="13">
        <v>22</v>
      </c>
      <c r="U32" s="13">
        <f>'KOM MIEJSKA L.1-5'!U32+'KOM MIEJSKA L.6-11,18'!U32+'KOM PODMIEJSKA'!U32</f>
        <v>81.2</v>
      </c>
      <c r="V32" s="13">
        <v>26</v>
      </c>
      <c r="W32" s="13">
        <f>'KOM MIEJSKA L.1-5'!W32+'KOM MIEJSKA L.6-11,18'!W32+'KOM PODMIEJSKA'!W32</f>
        <v>81.2</v>
      </c>
      <c r="X32" s="13">
        <v>24</v>
      </c>
      <c r="Y32" s="13">
        <f>'KOM MIEJSKA L.1-5'!Y32+'KOM MIEJSKA L.6-11,18'!Y32+'KOM PODMIEJSKA'!Y32</f>
        <v>60.2</v>
      </c>
      <c r="Z32" s="27"/>
      <c r="AA32" s="14"/>
      <c r="AB32" s="14"/>
    </row>
    <row r="33" spans="1:28" x14ac:dyDescent="0.25">
      <c r="A33" s="24" t="s">
        <v>10</v>
      </c>
      <c r="B33" s="17">
        <v>23</v>
      </c>
      <c r="C33" s="17">
        <f>'KOM MIEJSKA L.1-5'!C33+'KOM MIEJSKA L.6-11,18'!C33+'KOM PODMIEJSKA'!C33</f>
        <v>305</v>
      </c>
      <c r="D33" s="17">
        <v>27</v>
      </c>
      <c r="E33" s="17">
        <f>'KOM MIEJSKA L.1-5'!E33+'KOM MIEJSKA L.6-11,18'!E33+'KOM PODMIEJSKA'!E33</f>
        <v>305</v>
      </c>
      <c r="F33" s="17">
        <v>27</v>
      </c>
      <c r="G33" s="17">
        <f>'KOM MIEJSKA L.1-5'!G33+'KOM MIEJSKA L.6-11,18'!G33+'KOM PODMIEJSKA'!G33</f>
        <v>305</v>
      </c>
      <c r="H33" s="17">
        <v>24</v>
      </c>
      <c r="I33" s="17">
        <f>'KOM MIEJSKA L.1-5'!I33+'KOM MIEJSKA L.6-11,18'!I33+'KOM PODMIEJSKA'!I33</f>
        <v>305</v>
      </c>
      <c r="J33" s="17">
        <v>29</v>
      </c>
      <c r="K33" s="17">
        <f>'KOM MIEJSKA L.1-5'!K33+'KOM MIEJSKA L.6-11,18'!K33+'KOM PODMIEJSKA'!K33</f>
        <v>305</v>
      </c>
      <c r="L33" s="17">
        <v>26</v>
      </c>
      <c r="M33" s="66">
        <f>'KOM MIEJSKA L.1-5'!M33+'KOM MIEJSKA L.6-11,18'!M33+'KOM PODMIEJSKA'!M33</f>
        <v>281.7</v>
      </c>
      <c r="N33" s="17">
        <v>24</v>
      </c>
      <c r="O33" s="66">
        <f>'KOM MIEJSKA L.1-5'!O33+'KOM MIEJSKA L.6-11,18'!O33+'KOM PODMIEJSKA'!O33</f>
        <v>281.7</v>
      </c>
      <c r="P33" s="17">
        <v>28</v>
      </c>
      <c r="Q33" s="66">
        <f>'KOM MIEJSKA L.1-5'!Q33+'KOM MIEJSKA L.6-11,18'!Q33+'KOM PODMIEJSKA'!Q33</f>
        <v>281.7</v>
      </c>
      <c r="R33" s="17">
        <v>25</v>
      </c>
      <c r="S33" s="17">
        <f>'KOM MIEJSKA L.1-5'!S33+'KOM MIEJSKA L.6-11,18'!S33+'KOM PODMIEJSKA'!S33</f>
        <v>305</v>
      </c>
      <c r="T33" s="17">
        <v>23</v>
      </c>
      <c r="U33" s="17">
        <f>'KOM MIEJSKA L.1-5'!U33+'KOM MIEJSKA L.6-11,18'!U33+'KOM PODMIEJSKA'!U33</f>
        <v>305</v>
      </c>
      <c r="V33" s="17">
        <v>27</v>
      </c>
      <c r="W33" s="17">
        <f>'KOM MIEJSKA L.1-5'!W33+'KOM MIEJSKA L.6-11,18'!W33+'KOM PODMIEJSKA'!W33</f>
        <v>305</v>
      </c>
      <c r="X33" s="17">
        <v>25</v>
      </c>
      <c r="Y33" s="16">
        <f>'KOM MIEJSKA L.1-5'!Y33+'KOM MIEJSKA L.6-11,18'!Y33+'KOM PODMIEJSKA'!Y33</f>
        <v>60.2</v>
      </c>
      <c r="Z33" s="28"/>
      <c r="AA33" s="4"/>
      <c r="AB33" s="4"/>
    </row>
    <row r="34" spans="1:28" x14ac:dyDescent="0.25">
      <c r="A34" s="24" t="s">
        <v>26</v>
      </c>
      <c r="B34" s="17">
        <v>24</v>
      </c>
      <c r="C34" s="17">
        <f>'KOM MIEJSKA L.1-5'!C34+'KOM MIEJSKA L.6-11,18'!C34+'KOM PODMIEJSKA'!C34</f>
        <v>377.5</v>
      </c>
      <c r="D34" s="17">
        <v>28</v>
      </c>
      <c r="E34" s="17">
        <f>'KOM MIEJSKA L.1-5'!E34+'KOM MIEJSKA L.6-11,18'!E34+'KOM PODMIEJSKA'!E34</f>
        <v>377.5</v>
      </c>
      <c r="F34" s="17">
        <v>28</v>
      </c>
      <c r="G34" s="17">
        <f>'KOM MIEJSKA L.1-5'!G34+'KOM MIEJSKA L.6-11,18'!G34+'KOM PODMIEJSKA'!G34</f>
        <v>377.5</v>
      </c>
      <c r="H34" s="17">
        <v>25</v>
      </c>
      <c r="I34" s="17">
        <f>'KOM MIEJSKA L.1-5'!I34+'KOM MIEJSKA L.6-11,18'!I34+'KOM PODMIEJSKA'!I34</f>
        <v>377.5</v>
      </c>
      <c r="J34" s="17">
        <v>30</v>
      </c>
      <c r="K34" s="17">
        <f>'KOM MIEJSKA L.1-5'!K34+'KOM MIEJSKA L.6-11,18'!K34+'KOM PODMIEJSKA'!K34</f>
        <v>377.5</v>
      </c>
      <c r="L34" s="17">
        <v>27</v>
      </c>
      <c r="M34" s="66">
        <f>'KOM MIEJSKA L.1-5'!M34+'KOM MIEJSKA L.6-11,18'!M34+'KOM PODMIEJSKA'!M34</f>
        <v>354.2</v>
      </c>
      <c r="N34" s="17">
        <v>25</v>
      </c>
      <c r="O34" s="66">
        <f>'KOM MIEJSKA L.1-5'!O34+'KOM MIEJSKA L.6-11,18'!O34+'KOM PODMIEJSKA'!O34</f>
        <v>354.2</v>
      </c>
      <c r="P34" s="17">
        <v>29</v>
      </c>
      <c r="Q34" s="66">
        <f>'KOM MIEJSKA L.1-5'!Q34+'KOM MIEJSKA L.6-11,18'!Q34+'KOM PODMIEJSKA'!Q34</f>
        <v>354.2</v>
      </c>
      <c r="R34" s="17">
        <v>26</v>
      </c>
      <c r="S34" s="17">
        <f>'KOM MIEJSKA L.1-5'!S34+'KOM MIEJSKA L.6-11,18'!S34+'KOM PODMIEJSKA'!S34</f>
        <v>377.5</v>
      </c>
      <c r="T34" s="17">
        <v>24</v>
      </c>
      <c r="U34" s="17">
        <f>'KOM MIEJSKA L.1-5'!U34+'KOM MIEJSKA L.6-11,18'!U34+'KOM PODMIEJSKA'!U34</f>
        <v>377.5</v>
      </c>
      <c r="V34" s="17">
        <v>28</v>
      </c>
      <c r="W34" s="17">
        <f>'KOM MIEJSKA L.1-5'!W34+'KOM MIEJSKA L.6-11,18'!W34+'KOM PODMIEJSKA'!W34</f>
        <v>377.5</v>
      </c>
      <c r="X34" s="17">
        <v>26</v>
      </c>
      <c r="Y34" s="16">
        <f>'KOM MIEJSKA L.1-5'!Y34+'KOM MIEJSKA L.6-11,18'!Y34+'KOM PODMIEJSKA'!Y34</f>
        <v>60.2</v>
      </c>
      <c r="Z34" s="27"/>
      <c r="AA34" s="14"/>
      <c r="AB34" s="14"/>
    </row>
    <row r="35" spans="1:28" x14ac:dyDescent="0.25">
      <c r="A35" s="24" t="s">
        <v>12</v>
      </c>
      <c r="B35" s="17">
        <v>25</v>
      </c>
      <c r="C35" s="17">
        <f>'KOM MIEJSKA L.1-5'!C35+'KOM MIEJSKA L.6-11,18'!C35+'KOM PODMIEJSKA'!C35</f>
        <v>325.7</v>
      </c>
      <c r="D35" s="17"/>
      <c r="E35" s="17"/>
      <c r="F35" s="17">
        <v>29</v>
      </c>
      <c r="G35" s="17">
        <f>'KOM MIEJSKA L.1-5'!G35+'KOM MIEJSKA L.6-11,18'!G35+'KOM PODMIEJSKA'!G35</f>
        <v>325.7</v>
      </c>
      <c r="H35" s="17">
        <v>26</v>
      </c>
      <c r="I35" s="17">
        <f>'KOM MIEJSKA L.1-5'!I35+'KOM MIEJSKA L.6-11,18'!I35+'KOM PODMIEJSKA'!I35</f>
        <v>325.7</v>
      </c>
      <c r="J35" s="17">
        <v>31</v>
      </c>
      <c r="K35" s="17">
        <f>'KOM MIEJSKA L.1-5'!K35+'KOM MIEJSKA L.6-11,18'!K35+'KOM PODMIEJSKA'!K35</f>
        <v>325.7</v>
      </c>
      <c r="L35" s="17">
        <v>28</v>
      </c>
      <c r="M35" s="66">
        <f>'KOM MIEJSKA L.1-5'!M35+'KOM MIEJSKA L.6-11,18'!M35+'KOM PODMIEJSKA'!M35</f>
        <v>302.39999999999998</v>
      </c>
      <c r="N35" s="17">
        <v>26</v>
      </c>
      <c r="O35" s="66">
        <f>'KOM MIEJSKA L.1-5'!O35+'KOM MIEJSKA L.6-11,18'!O35+'KOM PODMIEJSKA'!O35</f>
        <v>302.39999999999998</v>
      </c>
      <c r="P35" s="17">
        <v>30</v>
      </c>
      <c r="Q35" s="66">
        <f>'KOM MIEJSKA L.1-5'!Q35+'KOM MIEJSKA L.6-11,18'!Q35+'KOM PODMIEJSKA'!Q35</f>
        <v>302.39999999999998</v>
      </c>
      <c r="R35" s="17">
        <v>27</v>
      </c>
      <c r="S35" s="17">
        <f>'KOM MIEJSKA L.1-5'!S35+'KOM MIEJSKA L.6-11,18'!S35+'KOM PODMIEJSKA'!S35</f>
        <v>325.7</v>
      </c>
      <c r="T35" s="17">
        <v>25</v>
      </c>
      <c r="U35" s="17">
        <f>'KOM MIEJSKA L.1-5'!U35+'KOM MIEJSKA L.6-11,18'!U35+'KOM PODMIEJSKA'!U35</f>
        <v>325.7</v>
      </c>
      <c r="V35" s="17">
        <v>29</v>
      </c>
      <c r="W35" s="17">
        <f>'KOM MIEJSKA L.1-5'!W35+'KOM MIEJSKA L.6-11,18'!W35+'KOM PODMIEJSKA'!W35</f>
        <v>325.7</v>
      </c>
      <c r="X35" s="17">
        <v>27</v>
      </c>
      <c r="Y35" s="54">
        <f>'KOM MIEJSKA L.1-5'!Y35+'KOM MIEJSKA L.6-11,18'!Y35+'KOM PODMIEJSKA'!Y35</f>
        <v>87.5</v>
      </c>
      <c r="Z35" s="27"/>
      <c r="AA35" s="14"/>
      <c r="AB35" s="14"/>
    </row>
    <row r="36" spans="1:28" x14ac:dyDescent="0.25">
      <c r="A36" s="24" t="s">
        <v>13</v>
      </c>
      <c r="B36" s="17">
        <v>26</v>
      </c>
      <c r="C36" s="17">
        <f>'KOM MIEJSKA L.1-5'!C36+'KOM MIEJSKA L.6-11,18'!C36+'KOM PODMIEJSKA'!C36</f>
        <v>305</v>
      </c>
      <c r="D36" s="17"/>
      <c r="E36" s="17"/>
      <c r="F36" s="17">
        <v>30</v>
      </c>
      <c r="G36" s="17">
        <f>'KOM MIEJSKA L.1-5'!G36+'KOM MIEJSKA L.6-11,18'!G36+'KOM PODMIEJSKA'!G36</f>
        <v>305</v>
      </c>
      <c r="H36" s="17">
        <v>27</v>
      </c>
      <c r="I36" s="17">
        <f>'KOM MIEJSKA L.1-5'!I36+'KOM MIEJSKA L.6-11,18'!I36+'KOM PODMIEJSKA'!I36</f>
        <v>305</v>
      </c>
      <c r="J36" s="17"/>
      <c r="K36" s="17"/>
      <c r="L36" s="17">
        <v>29</v>
      </c>
      <c r="M36" s="66">
        <f>'KOM MIEJSKA L.1-5'!M36+'KOM MIEJSKA L.6-11,18'!M36+'KOM PODMIEJSKA'!M36</f>
        <v>281.7</v>
      </c>
      <c r="N36" s="17">
        <v>27</v>
      </c>
      <c r="O36" s="66">
        <f>'KOM MIEJSKA L.1-5'!O36+'KOM MIEJSKA L.6-11,18'!O36+'KOM PODMIEJSKA'!O36</f>
        <v>281.7</v>
      </c>
      <c r="P36" s="17">
        <v>31</v>
      </c>
      <c r="Q36" s="66">
        <f>'KOM MIEJSKA L.1-5'!Q36+'KOM MIEJSKA L.6-11,18'!Q36+'KOM PODMIEJSKA'!Q36</f>
        <v>281.7</v>
      </c>
      <c r="R36" s="17">
        <v>28</v>
      </c>
      <c r="S36" s="17">
        <f>'KOM MIEJSKA L.1-5'!S36+'KOM MIEJSKA L.6-11,18'!S36+'KOM PODMIEJSKA'!S36</f>
        <v>305</v>
      </c>
      <c r="T36" s="17">
        <v>26</v>
      </c>
      <c r="U36" s="17">
        <f>'KOM MIEJSKA L.1-5'!U36+'KOM MIEJSKA L.6-11,18'!U36+'KOM PODMIEJSKA'!U36</f>
        <v>305</v>
      </c>
      <c r="V36" s="17">
        <v>30</v>
      </c>
      <c r="W36" s="17">
        <f>'KOM MIEJSKA L.1-5'!W36+'KOM MIEJSKA L.6-11,18'!W36+'KOM PODMIEJSKA'!W36</f>
        <v>305</v>
      </c>
      <c r="X36" s="17">
        <v>28</v>
      </c>
      <c r="Y36" s="54">
        <f>'KOM MIEJSKA L.1-5'!Y36+'KOM MIEJSKA L.6-11,18'!Y36+'KOM PODMIEJSKA'!Y36</f>
        <v>66.8</v>
      </c>
      <c r="Z36" s="28"/>
      <c r="AA36" s="4"/>
      <c r="AB36" s="4"/>
    </row>
    <row r="37" spans="1:28" x14ac:dyDescent="0.25">
      <c r="A37" s="24" t="s">
        <v>14</v>
      </c>
      <c r="B37" s="17">
        <v>27</v>
      </c>
      <c r="C37" s="17">
        <f>'KOM MIEJSKA L.1-5'!C37+'KOM MIEJSKA L.6-11,18'!C37+'KOM PODMIEJSKA'!C37</f>
        <v>432.6</v>
      </c>
      <c r="D37" s="17"/>
      <c r="E37" s="17"/>
      <c r="F37" s="17">
        <v>31</v>
      </c>
      <c r="G37" s="17">
        <f>'KOM MIEJSKA L.1-5'!G37+'KOM MIEJSKA L.6-11,18'!G37+'KOM PODMIEJSKA'!G37</f>
        <v>432.6</v>
      </c>
      <c r="H37" s="17">
        <v>28</v>
      </c>
      <c r="I37" s="17">
        <f>'KOM MIEJSKA L.1-5'!I37+'KOM MIEJSKA L.6-11,18'!I37+'KOM PODMIEJSKA'!I37</f>
        <v>432.6</v>
      </c>
      <c r="J37" s="17"/>
      <c r="K37" s="17"/>
      <c r="L37" s="17">
        <v>30</v>
      </c>
      <c r="M37" s="66">
        <f>'KOM MIEJSKA L.1-5'!M37+'KOM MIEJSKA L.6-11,18'!M37+'KOM PODMIEJSKA'!M37</f>
        <v>409.29999999999995</v>
      </c>
      <c r="N37" s="17">
        <v>28</v>
      </c>
      <c r="O37" s="66">
        <f>'KOM MIEJSKA L.1-5'!O37+'KOM MIEJSKA L.6-11,18'!O37+'KOM PODMIEJSKA'!O37</f>
        <v>409.29999999999995</v>
      </c>
      <c r="P37" s="17"/>
      <c r="Q37" s="17"/>
      <c r="R37" s="17">
        <v>29</v>
      </c>
      <c r="S37" s="17">
        <f>'KOM MIEJSKA L.1-5'!S37+'KOM MIEJSKA L.6-11,18'!S37+'KOM PODMIEJSKA'!S37</f>
        <v>432.6</v>
      </c>
      <c r="T37" s="17">
        <v>27</v>
      </c>
      <c r="U37" s="17">
        <f>'KOM MIEJSKA L.1-5'!U37+'KOM MIEJSKA L.6-11,18'!U37+'KOM PODMIEJSKA'!U37</f>
        <v>432.6</v>
      </c>
      <c r="V37" s="17"/>
      <c r="W37" s="17"/>
      <c r="X37" s="17">
        <v>29</v>
      </c>
      <c r="Y37" s="54">
        <f>'KOM MIEJSKA L.1-5'!Y37+'KOM MIEJSKA L.6-11,18'!Y37+'KOM PODMIEJSKA'!Y37</f>
        <v>66.8</v>
      </c>
      <c r="Z37" s="27"/>
      <c r="AA37" s="14"/>
      <c r="AB37" s="14"/>
    </row>
    <row r="38" spans="1:28" x14ac:dyDescent="0.25">
      <c r="A38" s="29" t="s">
        <v>15</v>
      </c>
      <c r="B38" s="12">
        <v>28</v>
      </c>
      <c r="C38" s="12">
        <f>'KOM MIEJSKA L.1-5'!C38+'KOM MIEJSKA L.6-11,18'!C38+'KOM PODMIEJSKA'!C38</f>
        <v>61.6</v>
      </c>
      <c r="D38" s="12"/>
      <c r="E38" s="12"/>
      <c r="F38" s="12"/>
      <c r="G38" s="12"/>
      <c r="H38" s="12">
        <v>29</v>
      </c>
      <c r="I38" s="12">
        <f>'KOM MIEJSKA L.1-5'!I38+'KOM MIEJSKA L.6-11,18'!I38+'KOM PODMIEJSKA'!I38</f>
        <v>61.6</v>
      </c>
      <c r="J38" s="12"/>
      <c r="K38" s="12"/>
      <c r="L38" s="12"/>
      <c r="M38" s="12"/>
      <c r="N38" s="12">
        <v>29</v>
      </c>
      <c r="O38" s="12">
        <f>'KOM MIEJSKA L.1-5'!O38+'KOM MIEJSKA L.6-11,18'!O38+'KOM PODMIEJSKA'!O38</f>
        <v>61.6</v>
      </c>
      <c r="P38" s="12"/>
      <c r="Q38" s="12"/>
      <c r="R38" s="12">
        <v>30</v>
      </c>
      <c r="S38" s="12">
        <f>'KOM MIEJSKA L.1-5'!S38+'KOM MIEJSKA L.6-11,18'!S38+'KOM PODMIEJSKA'!S38</f>
        <v>61.6</v>
      </c>
      <c r="T38" s="12">
        <v>28</v>
      </c>
      <c r="U38" s="12">
        <f>'KOM MIEJSKA L.1-5'!U38+'KOM MIEJSKA L.6-11,18'!U38+'KOM PODMIEJSKA'!U38</f>
        <v>61.6</v>
      </c>
      <c r="V38" s="12"/>
      <c r="W38" s="12"/>
      <c r="X38" s="12">
        <v>30</v>
      </c>
      <c r="Y38" s="12">
        <f>'KOM MIEJSKA L.1-5'!Y38+'KOM MIEJSKA L.6-11,18'!Y38+'KOM PODMIEJSKA'!Y38</f>
        <v>42.6</v>
      </c>
      <c r="Z38" s="28"/>
      <c r="AA38" s="4"/>
      <c r="AB38" s="4"/>
    </row>
    <row r="39" spans="1:28" s="5" customFormat="1" x14ac:dyDescent="0.25">
      <c r="A39" s="30" t="s">
        <v>16</v>
      </c>
      <c r="B39" s="13">
        <v>29</v>
      </c>
      <c r="C39" s="13">
        <f>'KOM MIEJSKA L.1-5'!C39+'KOM MIEJSKA L.6-11,18'!C39+'KOM PODMIEJSKA'!C39</f>
        <v>81.2</v>
      </c>
      <c r="D39" s="13"/>
      <c r="E39" s="13"/>
      <c r="F39" s="13"/>
      <c r="G39" s="13"/>
      <c r="H39" s="13">
        <v>30</v>
      </c>
      <c r="I39" s="13">
        <f>'KOM MIEJSKA L.1-5'!I39+'KOM MIEJSKA L.6-11,18'!I39+'KOM PODMIEJSKA'!I39</f>
        <v>60.2</v>
      </c>
      <c r="J39" s="13"/>
      <c r="K39" s="13"/>
      <c r="L39" s="13"/>
      <c r="M39" s="13"/>
      <c r="N39" s="13">
        <v>30</v>
      </c>
      <c r="O39" s="13">
        <f>'KOM MIEJSKA L.1-5'!O39+'KOM MIEJSKA L.6-11,18'!O39+'KOM PODMIEJSKA'!O39</f>
        <v>81.2</v>
      </c>
      <c r="P39" s="13"/>
      <c r="Q39" s="13"/>
      <c r="R39" s="13"/>
      <c r="S39" s="13"/>
      <c r="T39" s="13">
        <v>29</v>
      </c>
      <c r="U39" s="13">
        <f>'KOM MIEJSKA L.1-5'!U39+'KOM MIEJSKA L.6-11,18'!U39+'KOM PODMIEJSKA'!U39</f>
        <v>81.2</v>
      </c>
      <c r="V39" s="13"/>
      <c r="W39" s="13"/>
      <c r="X39" s="13">
        <v>31</v>
      </c>
      <c r="Y39" s="13">
        <f>'KOM MIEJSKA L.1-5'!Y39+'KOM MIEJSKA L.6-11,18'!Y39+'KOM PODMIEJSKA'!Y39</f>
        <v>60.2</v>
      </c>
      <c r="Z39" s="27"/>
      <c r="AA39" s="14"/>
      <c r="AB39" s="14"/>
    </row>
    <row r="40" spans="1:28" x14ac:dyDescent="0.25">
      <c r="A40" s="24" t="s">
        <v>10</v>
      </c>
      <c r="B40" s="17">
        <v>30</v>
      </c>
      <c r="C40" s="66">
        <f>'KOM MIEJSKA L.1-5'!C40+'KOM MIEJSKA L.6-11,18'!C40+'KOM PODMIEJSKA'!C40</f>
        <v>281.7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>
        <v>31</v>
      </c>
      <c r="O40" s="66">
        <f>'KOM MIEJSKA L.1-5'!O40+'KOM MIEJSKA L.6-11,18'!O40+'KOM PODMIEJSKA'!O40</f>
        <v>281.7</v>
      </c>
      <c r="P40" s="17"/>
      <c r="Q40" s="17"/>
      <c r="R40" s="17"/>
      <c r="S40" s="17"/>
      <c r="T40" s="17">
        <v>30</v>
      </c>
      <c r="U40" s="17">
        <f>'KOM MIEJSKA L.1-5'!U40+'KOM MIEJSKA L.6-11,18'!U40+'KOM PODMIEJSKA'!U40</f>
        <v>305</v>
      </c>
      <c r="V40" s="17"/>
      <c r="W40" s="17"/>
      <c r="X40" s="75">
        <v>1</v>
      </c>
      <c r="Y40" s="75"/>
      <c r="Z40" s="27"/>
      <c r="AA40" s="14"/>
      <c r="AB40" s="14"/>
    </row>
    <row r="41" spans="1:28" x14ac:dyDescent="0.25">
      <c r="A41" s="24" t="s">
        <v>26</v>
      </c>
      <c r="B41" s="17">
        <v>31</v>
      </c>
      <c r="C41" s="66">
        <f>'KOM MIEJSKA L.1-5'!C41+'KOM MIEJSKA L.6-11,18'!C41+'KOM PODMIEJSKA'!C41</f>
        <v>354.2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>
        <v>31</v>
      </c>
      <c r="U41" s="17">
        <f>'KOM MIEJSKA L.1-5'!U41+'KOM MIEJSKA L.6-11,18'!U41+'KOM PODMIEJSKA'!U41</f>
        <v>377.5</v>
      </c>
      <c r="V41" s="17"/>
      <c r="W41" s="17"/>
      <c r="X41" s="17"/>
      <c r="Y41" s="17"/>
      <c r="Z41" s="78"/>
      <c r="AA41" s="4"/>
      <c r="AB41" s="4"/>
    </row>
    <row r="42" spans="1:28" ht="15.75" thickBot="1" x14ac:dyDescent="0.3">
      <c r="A42" s="24"/>
      <c r="B42" s="67"/>
      <c r="C42" s="67"/>
      <c r="D42" s="67"/>
      <c r="E42" s="67"/>
      <c r="F42" s="67"/>
      <c r="G42" s="68" t="s">
        <v>35</v>
      </c>
      <c r="H42" s="67"/>
      <c r="I42" s="69" t="s">
        <v>62</v>
      </c>
      <c r="J42" s="69"/>
      <c r="K42" s="67"/>
      <c r="L42" s="67"/>
      <c r="M42" s="103" t="s">
        <v>63</v>
      </c>
      <c r="N42" s="104"/>
      <c r="O42" s="105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27"/>
      <c r="AA42" s="14"/>
      <c r="AB42" s="14"/>
    </row>
    <row r="43" spans="1:28" s="3" customFormat="1" ht="38.25" customHeight="1" thickBot="1" x14ac:dyDescent="0.3">
      <c r="A43" s="94" t="s">
        <v>18</v>
      </c>
      <c r="B43" s="95"/>
      <c r="C43" s="70">
        <f>SUM(C5:C42)</f>
        <v>7899.1</v>
      </c>
      <c r="D43" s="71"/>
      <c r="E43" s="70">
        <f>SUM(E5:E42)</f>
        <v>7368.0000000000009</v>
      </c>
      <c r="F43" s="72"/>
      <c r="G43" s="70">
        <f>SUM(G5:G42)</f>
        <v>8617.7000000000007</v>
      </c>
      <c r="H43" s="72"/>
      <c r="I43" s="70">
        <f>SUM(I5:I42)</f>
        <v>7361.5</v>
      </c>
      <c r="J43" s="72"/>
      <c r="K43" s="70">
        <f>SUM(K5:K42)</f>
        <v>7741.6</v>
      </c>
      <c r="L43" s="72"/>
      <c r="M43" s="70">
        <f>SUM(M5:M42)</f>
        <v>7860.7999999999993</v>
      </c>
      <c r="N43" s="72"/>
      <c r="O43" s="70">
        <f>SUM(O5:O42)</f>
        <v>7512.8999999999987</v>
      </c>
      <c r="P43" s="72"/>
      <c r="Q43" s="70">
        <f>SUM(Q5:Q42)</f>
        <v>7732.699999999998</v>
      </c>
      <c r="R43" s="72"/>
      <c r="S43" s="70">
        <f>SUM(S5:S42)</f>
        <v>8048.6000000000013</v>
      </c>
      <c r="T43" s="73"/>
      <c r="U43" s="70">
        <f>SUM(U5:U42)</f>
        <v>8318.1</v>
      </c>
      <c r="V43" s="73"/>
      <c r="W43" s="70">
        <f>SUM(W5:W42)</f>
        <v>8110</v>
      </c>
      <c r="X43" s="73"/>
      <c r="Y43" s="70">
        <f>SUM(Y5:Y42)</f>
        <v>6664.5000000000009</v>
      </c>
      <c r="Z43" s="37">
        <f>Z44-'KOM MIEJSKA L.1-5'!Z44-'KOM MIEJSKA L.6-11,18'!Z44-'KOM PODMIEJSKA'!Z44</f>
        <v>0</v>
      </c>
      <c r="AA43" s="14"/>
      <c r="AB43" s="14"/>
    </row>
    <row r="44" spans="1:28" ht="24" customHeight="1" thickBot="1" x14ac:dyDescent="0.35">
      <c r="A44" s="24"/>
      <c r="B44" s="1"/>
      <c r="C44" s="2"/>
      <c r="D44" s="1"/>
      <c r="E44" s="2"/>
      <c r="F44" s="1"/>
      <c r="G44" s="2"/>
      <c r="H44" s="1"/>
      <c r="I44" s="2"/>
      <c r="J44" s="1"/>
      <c r="K44" s="2"/>
      <c r="L44" s="1"/>
      <c r="M44" s="2"/>
      <c r="N44" s="1"/>
      <c r="O44" s="2"/>
      <c r="P44" s="1"/>
      <c r="Q44" s="2"/>
      <c r="R44" s="1"/>
      <c r="S44" s="2"/>
      <c r="T44" s="4"/>
      <c r="U44" s="2"/>
      <c r="V44" s="4"/>
      <c r="W44" s="96" t="s">
        <v>20</v>
      </c>
      <c r="X44" s="97"/>
      <c r="Y44" s="97"/>
      <c r="Z44" s="21">
        <f>ROUND(SUM(C43:Y43),2)</f>
        <v>93235.5</v>
      </c>
      <c r="AA44" s="15"/>
      <c r="AB44" s="15"/>
    </row>
    <row r="45" spans="1:28" ht="15.75" customHeight="1" thickBot="1" x14ac:dyDescent="0.3">
      <c r="A45" s="79" t="s">
        <v>21</v>
      </c>
      <c r="B45" s="98"/>
      <c r="C45" s="6">
        <f>C43</f>
        <v>7899.1</v>
      </c>
      <c r="D45" s="6"/>
      <c r="E45" s="6">
        <f>E43</f>
        <v>7368.0000000000009</v>
      </c>
      <c r="F45" s="6"/>
      <c r="G45" s="6">
        <f>G43</f>
        <v>8617.7000000000007</v>
      </c>
      <c r="H45" s="6"/>
      <c r="I45" s="6">
        <f>I43</f>
        <v>7361.5</v>
      </c>
      <c r="J45" s="6"/>
      <c r="K45" s="6">
        <f>K43</f>
        <v>7741.6</v>
      </c>
      <c r="L45" s="6"/>
      <c r="M45" s="6">
        <f>M43</f>
        <v>7860.7999999999993</v>
      </c>
      <c r="N45" s="6"/>
      <c r="O45" s="6">
        <f>O43</f>
        <v>7512.8999999999987</v>
      </c>
      <c r="P45" s="6"/>
      <c r="Q45" s="6">
        <f>Q43</f>
        <v>7732.699999999998</v>
      </c>
      <c r="R45" s="6"/>
      <c r="S45" s="6">
        <f>S43</f>
        <v>8048.6000000000013</v>
      </c>
      <c r="T45" s="6"/>
      <c r="U45" s="6">
        <f>U43</f>
        <v>8318.1</v>
      </c>
      <c r="V45" s="6"/>
      <c r="W45" s="6">
        <f>W43</f>
        <v>8110</v>
      </c>
      <c r="X45" s="6"/>
      <c r="Y45" s="18">
        <f>Y43</f>
        <v>6664.5000000000009</v>
      </c>
      <c r="Z45" s="22"/>
      <c r="AA45" s="15"/>
      <c r="AB45" s="15"/>
    </row>
    <row r="46" spans="1:28" ht="20.25" thickBot="1" x14ac:dyDescent="0.35">
      <c r="A46" s="24"/>
      <c r="B46" s="31" t="s">
        <v>23</v>
      </c>
      <c r="C46" s="52"/>
      <c r="D46" s="31"/>
      <c r="E46" s="8">
        <f>C46</f>
        <v>0</v>
      </c>
      <c r="F46" s="1"/>
      <c r="G46" s="8">
        <f>E46</f>
        <v>0</v>
      </c>
      <c r="H46" s="1"/>
      <c r="I46" s="8">
        <f>G46</f>
        <v>0</v>
      </c>
      <c r="J46" s="1"/>
      <c r="K46" s="8">
        <f>I46</f>
        <v>0</v>
      </c>
      <c r="L46" s="1"/>
      <c r="M46" s="8">
        <f>K46</f>
        <v>0</v>
      </c>
      <c r="N46" s="1"/>
      <c r="O46" s="8">
        <f>M46</f>
        <v>0</v>
      </c>
      <c r="P46" s="1"/>
      <c r="Q46" s="8">
        <f>O46</f>
        <v>0</v>
      </c>
      <c r="R46" s="1"/>
      <c r="S46" s="8">
        <f>Q46</f>
        <v>0</v>
      </c>
      <c r="T46" s="1"/>
      <c r="U46" s="8">
        <f>S46</f>
        <v>0</v>
      </c>
      <c r="V46" s="1"/>
      <c r="W46" s="8">
        <f>U46</f>
        <v>0</v>
      </c>
      <c r="X46" s="1"/>
      <c r="Y46" s="19">
        <f>W46</f>
        <v>0</v>
      </c>
      <c r="Z46" s="21" t="s">
        <v>56</v>
      </c>
      <c r="AA46" s="15"/>
      <c r="AB46" s="15"/>
    </row>
    <row r="47" spans="1:28" ht="15.75" thickBot="1" x14ac:dyDescent="0.3">
      <c r="A47" s="24"/>
      <c r="B47" s="31" t="s">
        <v>25</v>
      </c>
      <c r="C47" s="9">
        <f>ROUND(C45*C46,2)</f>
        <v>0</v>
      </c>
      <c r="D47" s="31"/>
      <c r="E47" s="9">
        <f>ROUND(E45*E46,2)</f>
        <v>0</v>
      </c>
      <c r="F47" s="1"/>
      <c r="G47" s="9">
        <f>ROUND(G45*G46,2)</f>
        <v>0</v>
      </c>
      <c r="H47" s="1"/>
      <c r="I47" s="9">
        <f>ROUND(I45*I46,2)</f>
        <v>0</v>
      </c>
      <c r="J47" s="1"/>
      <c r="K47" s="9">
        <f>ROUND(K45*K46,2)</f>
        <v>0</v>
      </c>
      <c r="L47" s="1"/>
      <c r="M47" s="9">
        <f>ROUND(M45*M46,2)</f>
        <v>0</v>
      </c>
      <c r="N47" s="1"/>
      <c r="O47" s="9">
        <f>ROUND(O45*O46,2)</f>
        <v>0</v>
      </c>
      <c r="P47" s="1"/>
      <c r="Q47" s="9">
        <f>ROUND(Q45*Q46,2)</f>
        <v>0</v>
      </c>
      <c r="R47" s="1"/>
      <c r="S47" s="9">
        <f>ROUND(S45*S46,2)</f>
        <v>0</v>
      </c>
      <c r="T47" s="1"/>
      <c r="U47" s="9">
        <f>ROUND(U45*U46,2)</f>
        <v>0</v>
      </c>
      <c r="V47" s="1"/>
      <c r="W47" s="9">
        <f>ROUND(W45*W46,2)</f>
        <v>0</v>
      </c>
      <c r="X47" s="1"/>
      <c r="Y47" s="20">
        <f>ROUND(Y45*Y46,2)</f>
        <v>0</v>
      </c>
      <c r="Z47" s="38">
        <f>ROUND(Z44*'ZESTAWIENIE ZBIORCZE 2023'!C46,2)</f>
        <v>0</v>
      </c>
      <c r="AA47" s="15"/>
      <c r="AB47" s="15"/>
    </row>
    <row r="48" spans="1:28" ht="15.75" thickBot="1" x14ac:dyDescent="0.3">
      <c r="A48" s="24"/>
      <c r="B48" s="31" t="s">
        <v>24</v>
      </c>
      <c r="C48" s="9">
        <f>ROUND(C47*0.08,2)</f>
        <v>0</v>
      </c>
      <c r="D48" s="1"/>
      <c r="E48" s="9">
        <f>ROUND(E47*0.08,2)</f>
        <v>0</v>
      </c>
      <c r="F48" s="1"/>
      <c r="G48" s="9">
        <f>ROUND(G47*0.08,2)</f>
        <v>0</v>
      </c>
      <c r="H48" s="1"/>
      <c r="I48" s="9">
        <f>ROUND(I47*0.08,2)</f>
        <v>0</v>
      </c>
      <c r="J48" s="1"/>
      <c r="K48" s="9">
        <f>ROUND(K47*0.08,2)</f>
        <v>0</v>
      </c>
      <c r="L48" s="1"/>
      <c r="M48" s="9">
        <f>ROUND(M47*0.08,2)</f>
        <v>0</v>
      </c>
      <c r="N48" s="1"/>
      <c r="O48" s="9">
        <f>ROUND(O47*0.08,2)</f>
        <v>0</v>
      </c>
      <c r="P48" s="1"/>
      <c r="Q48" s="9">
        <f>ROUND(Q47*0.08,2)</f>
        <v>0</v>
      </c>
      <c r="R48" s="1"/>
      <c r="S48" s="9">
        <f>ROUND(S47*0.08,2)</f>
        <v>0</v>
      </c>
      <c r="T48" s="1"/>
      <c r="U48" s="9">
        <f>ROUND(U47*0.08,2)</f>
        <v>0</v>
      </c>
      <c r="V48" s="1"/>
      <c r="W48" s="9">
        <f>ROUND(W47*0.08,2)</f>
        <v>0</v>
      </c>
      <c r="X48" s="1"/>
      <c r="Y48" s="20">
        <f>ROUND(Y47*0.08,2)</f>
        <v>0</v>
      </c>
      <c r="Z48" s="38">
        <f>ROUND(Z47*0.08,2)</f>
        <v>0</v>
      </c>
      <c r="AA48" s="15"/>
      <c r="AB48" s="15"/>
    </row>
    <row r="49" spans="1:28" ht="15.75" thickBot="1" x14ac:dyDescent="0.3">
      <c r="A49" s="32"/>
      <c r="B49" s="33" t="s">
        <v>22</v>
      </c>
      <c r="C49" s="34">
        <f>ROUND(C47+C48,2)</f>
        <v>0</v>
      </c>
      <c r="D49" s="35"/>
      <c r="E49" s="34">
        <f>ROUND(E47+E48,2)</f>
        <v>0</v>
      </c>
      <c r="F49" s="35"/>
      <c r="G49" s="34">
        <f>ROUND(G47+G48,2)</f>
        <v>0</v>
      </c>
      <c r="H49" s="35"/>
      <c r="I49" s="34">
        <f>ROUND(I47+I48,2)</f>
        <v>0</v>
      </c>
      <c r="J49" s="35"/>
      <c r="K49" s="34">
        <f>ROUND(K47+K48,2)</f>
        <v>0</v>
      </c>
      <c r="L49" s="35"/>
      <c r="M49" s="34">
        <f>ROUND(M47+M48,2)</f>
        <v>0</v>
      </c>
      <c r="N49" s="35"/>
      <c r="O49" s="34">
        <f>ROUND(O47+O48,2)</f>
        <v>0</v>
      </c>
      <c r="P49" s="35"/>
      <c r="Q49" s="34">
        <f>ROUND(Q47+Q48,2)</f>
        <v>0</v>
      </c>
      <c r="R49" s="35"/>
      <c r="S49" s="34">
        <f>ROUND(S47+S48,2)</f>
        <v>0</v>
      </c>
      <c r="T49" s="35"/>
      <c r="U49" s="34">
        <f>ROUND(U47+U48,2)</f>
        <v>0</v>
      </c>
      <c r="V49" s="35"/>
      <c r="W49" s="34">
        <f>ROUND(W47+W48,2)</f>
        <v>0</v>
      </c>
      <c r="X49" s="35"/>
      <c r="Y49" s="36">
        <f>ROUND(Y47+Y48,2)</f>
        <v>0</v>
      </c>
      <c r="Z49" s="62">
        <f>ROUND(Z47+Z48,2)</f>
        <v>0</v>
      </c>
      <c r="AA49" s="15"/>
      <c r="AB49" s="15"/>
    </row>
    <row r="50" spans="1:28" x14ac:dyDescent="0.25">
      <c r="Y50" s="39"/>
      <c r="Z50" s="39"/>
    </row>
    <row r="51" spans="1:28" ht="15.75" thickBot="1" x14ac:dyDescent="0.3"/>
    <row r="52" spans="1:28" ht="15.75" thickBot="1" x14ac:dyDescent="0.3">
      <c r="A52" s="83" t="s">
        <v>59</v>
      </c>
      <c r="B52" s="84"/>
      <c r="C52" s="82" t="s">
        <v>60</v>
      </c>
      <c r="D52" s="82"/>
      <c r="E52" s="82"/>
      <c r="F52" s="82"/>
      <c r="G52" s="82"/>
      <c r="H52" s="82"/>
      <c r="I52" s="82"/>
      <c r="J52" s="82"/>
      <c r="K52" s="82"/>
      <c r="M52" s="82" t="s">
        <v>58</v>
      </c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</row>
    <row r="53" spans="1:28" ht="15" customHeight="1" thickBot="1" x14ac:dyDescent="0.3">
      <c r="M53" s="79" t="s">
        <v>57</v>
      </c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1"/>
    </row>
  </sheetData>
  <protectedRanges>
    <protectedRange sqref="C46" name="Rozstęp1"/>
  </protectedRanges>
  <mergeCells count="11">
    <mergeCell ref="M53:Z53"/>
    <mergeCell ref="M52:Z52"/>
    <mergeCell ref="A52:B52"/>
    <mergeCell ref="C52:K52"/>
    <mergeCell ref="E1:Y3"/>
    <mergeCell ref="A43:B43"/>
    <mergeCell ref="W44:Y44"/>
    <mergeCell ref="A45:B45"/>
    <mergeCell ref="A2:C3"/>
    <mergeCell ref="A1:C1"/>
    <mergeCell ref="M42:O42"/>
  </mergeCells>
  <pageMargins left="0.70866141732283472" right="0.70866141732283472" top="0.74803149606299213" bottom="0.74803149606299213" header="0.31496062992125984" footer="0.31496062992125984"/>
  <pageSetup paperSize="8" scale="90" orientation="landscape" copies="2" r:id="rId1"/>
  <colBreaks count="1" manualBreakCount="1">
    <brk id="31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53"/>
  <sheetViews>
    <sheetView view="pageBreakPreview" topLeftCell="A17" zoomScale="80" zoomScaleNormal="85" zoomScaleSheetLayoutView="80" workbookViewId="0">
      <selection activeCell="E61" sqref="E60:E61"/>
    </sheetView>
  </sheetViews>
  <sheetFormatPr defaultRowHeight="15" x14ac:dyDescent="0.25"/>
  <cols>
    <col min="1" max="1" width="13.140625" customWidth="1"/>
    <col min="2" max="2" width="4.28515625" customWidth="1"/>
    <col min="3" max="3" width="9.85546875" bestFit="1" customWidth="1"/>
    <col min="4" max="4" width="3.140625" bestFit="1" customWidth="1"/>
    <col min="5" max="5" width="9.85546875" bestFit="1" customWidth="1"/>
    <col min="6" max="6" width="3.140625" bestFit="1" customWidth="1"/>
    <col min="7" max="7" width="9.85546875" bestFit="1" customWidth="1"/>
    <col min="8" max="8" width="3.140625" bestFit="1" customWidth="1"/>
    <col min="9" max="9" width="10" bestFit="1" customWidth="1"/>
    <col min="10" max="10" width="3.140625" bestFit="1" customWidth="1"/>
    <col min="11" max="11" width="9.85546875" bestFit="1" customWidth="1"/>
    <col min="12" max="12" width="3.140625" bestFit="1" customWidth="1"/>
    <col min="13" max="13" width="9.85546875" bestFit="1" customWidth="1"/>
    <col min="14" max="14" width="3.140625" bestFit="1" customWidth="1"/>
    <col min="15" max="15" width="9.85546875" bestFit="1" customWidth="1"/>
    <col min="16" max="16" width="3.140625" bestFit="1" customWidth="1"/>
    <col min="17" max="17" width="9.85546875" bestFit="1" customWidth="1"/>
    <col min="18" max="18" width="3.140625" bestFit="1" customWidth="1"/>
    <col min="19" max="19" width="10.28515625" bestFit="1" customWidth="1"/>
    <col min="20" max="20" width="3.140625" bestFit="1" customWidth="1"/>
    <col min="21" max="21" width="12.28515625" bestFit="1" customWidth="1"/>
    <col min="22" max="22" width="3.140625" bestFit="1" customWidth="1"/>
    <col min="23" max="23" width="9.85546875" bestFit="1" customWidth="1"/>
    <col min="24" max="24" width="3.140625" bestFit="1" customWidth="1"/>
    <col min="25" max="25" width="10" bestFit="1" customWidth="1"/>
    <col min="26" max="26" width="18" bestFit="1" customWidth="1"/>
    <col min="27" max="27" width="27.140625" style="40" hidden="1" customWidth="1"/>
    <col min="28" max="28" width="6.42578125" style="40" hidden="1" customWidth="1"/>
    <col min="29" max="29" width="17.140625" style="40" hidden="1" customWidth="1"/>
    <col min="30" max="30" width="8.7109375" style="40" hidden="1" customWidth="1"/>
    <col min="31" max="31" width="9.140625" style="40" customWidth="1"/>
    <col min="32" max="32" width="9.140625" customWidth="1"/>
  </cols>
  <sheetData>
    <row r="1" spans="1:32" ht="26.25" customHeight="1" x14ac:dyDescent="0.7">
      <c r="A1" s="100" t="str">
        <f>'ZESTAWIENIE ZBIORCZE 2023'!A1:C1</f>
        <v>ZAŁĄCZNIK NR 1</v>
      </c>
      <c r="B1" s="101"/>
      <c r="C1" s="102"/>
      <c r="E1" s="85" t="s">
        <v>61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106"/>
      <c r="Z1" s="64"/>
      <c r="AA1" s="55"/>
      <c r="AB1" s="55"/>
      <c r="AC1" s="55"/>
      <c r="AD1" s="55"/>
      <c r="AF1" s="48"/>
    </row>
    <row r="2" spans="1:32" ht="15" customHeight="1" x14ac:dyDescent="0.7">
      <c r="A2" s="111" t="str">
        <f>'ZESTAWIENIE ZBIORCZE 2023'!A2:C3</f>
        <v>ROK 2023</v>
      </c>
      <c r="B2" s="112"/>
      <c r="C2" s="113"/>
      <c r="E2" s="88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107"/>
      <c r="Z2" s="64"/>
      <c r="AA2" s="55"/>
      <c r="AB2" s="55"/>
      <c r="AC2" s="55"/>
      <c r="AD2" s="55"/>
      <c r="AF2" s="48"/>
    </row>
    <row r="3" spans="1:32" ht="15.75" customHeight="1" thickBot="1" x14ac:dyDescent="0.75">
      <c r="A3" s="114"/>
      <c r="B3" s="115"/>
      <c r="C3" s="116"/>
      <c r="E3" s="91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108"/>
      <c r="Z3" s="64"/>
      <c r="AA3" s="55"/>
      <c r="AB3" s="55"/>
      <c r="AC3" s="55"/>
      <c r="AD3" s="55"/>
      <c r="AF3" s="48"/>
    </row>
    <row r="4" spans="1:32" x14ac:dyDescent="0.25">
      <c r="C4" t="s">
        <v>19</v>
      </c>
      <c r="E4" t="s">
        <v>17</v>
      </c>
      <c r="G4" t="s">
        <v>0</v>
      </c>
      <c r="I4" t="s">
        <v>1</v>
      </c>
      <c r="K4" t="s">
        <v>2</v>
      </c>
      <c r="M4" t="s">
        <v>3</v>
      </c>
      <c r="O4" t="s">
        <v>4</v>
      </c>
      <c r="Q4" t="s">
        <v>5</v>
      </c>
      <c r="S4" t="s">
        <v>6</v>
      </c>
      <c r="U4" t="s">
        <v>7</v>
      </c>
      <c r="W4" t="s">
        <v>8</v>
      </c>
      <c r="Y4" t="s">
        <v>9</v>
      </c>
      <c r="Z4" s="65"/>
      <c r="AA4" s="56"/>
      <c r="AB4" s="56"/>
      <c r="AC4" s="56"/>
      <c r="AD4" s="56"/>
      <c r="AF4" s="48"/>
    </row>
    <row r="5" spans="1:32" x14ac:dyDescent="0.25">
      <c r="A5" t="s">
        <v>10</v>
      </c>
      <c r="B5" s="17"/>
      <c r="C5" s="17"/>
      <c r="D5" s="17"/>
      <c r="E5" s="17"/>
      <c r="F5" s="17"/>
      <c r="G5" s="17"/>
      <c r="H5" s="17"/>
      <c r="I5" s="17"/>
      <c r="J5" s="17">
        <v>1</v>
      </c>
      <c r="K5" s="16">
        <v>0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65"/>
      <c r="AA5" s="56" t="s">
        <v>37</v>
      </c>
      <c r="AB5" s="77">
        <v>81.599999999999994</v>
      </c>
      <c r="AC5" s="56" t="s">
        <v>54</v>
      </c>
      <c r="AD5" s="56">
        <f>AB5+AB7+AB9</f>
        <v>281.7</v>
      </c>
      <c r="AF5" s="48"/>
    </row>
    <row r="6" spans="1:32" x14ac:dyDescent="0.25">
      <c r="A6" t="s">
        <v>26</v>
      </c>
      <c r="B6" s="17"/>
      <c r="C6" s="17"/>
      <c r="D6" s="17"/>
      <c r="E6" s="17"/>
      <c r="F6" s="17"/>
      <c r="G6" s="17"/>
      <c r="H6" s="17"/>
      <c r="I6" s="17"/>
      <c r="J6" s="17">
        <v>2</v>
      </c>
      <c r="K6" s="54">
        <f>Y35</f>
        <v>66.8</v>
      </c>
      <c r="L6" s="17"/>
      <c r="M6" s="17"/>
      <c r="N6" s="17"/>
      <c r="O6" s="17"/>
      <c r="P6" s="17">
        <v>1</v>
      </c>
      <c r="Q6" s="66">
        <f>O12</f>
        <v>281.7</v>
      </c>
      <c r="R6" s="17"/>
      <c r="S6" s="17"/>
      <c r="T6" s="17"/>
      <c r="U6" s="17"/>
      <c r="V6" s="17"/>
      <c r="W6" s="17"/>
      <c r="X6" s="17"/>
      <c r="Y6" s="17"/>
      <c r="Z6" s="65"/>
      <c r="AA6" s="56"/>
      <c r="AB6" s="56"/>
      <c r="AC6" s="56" t="s">
        <v>27</v>
      </c>
      <c r="AD6" s="56">
        <f>AB25</f>
        <v>20.7</v>
      </c>
      <c r="AF6" s="48"/>
    </row>
    <row r="7" spans="1:32" x14ac:dyDescent="0.25">
      <c r="A7" t="s">
        <v>12</v>
      </c>
      <c r="B7" s="17"/>
      <c r="C7" s="17"/>
      <c r="D7" s="17">
        <v>1</v>
      </c>
      <c r="E7" s="66">
        <f>C12</f>
        <v>281.7</v>
      </c>
      <c r="F7" s="17">
        <v>1</v>
      </c>
      <c r="G7" s="17">
        <f t="shared" ref="G7:G19" si="0">E7</f>
        <v>281.7</v>
      </c>
      <c r="H7" s="17"/>
      <c r="I7" s="17"/>
      <c r="J7" s="17">
        <v>3</v>
      </c>
      <c r="K7" s="16">
        <v>0</v>
      </c>
      <c r="L7" s="17"/>
      <c r="M7" s="17"/>
      <c r="N7" s="17"/>
      <c r="O7" s="17"/>
      <c r="P7" s="17">
        <v>2</v>
      </c>
      <c r="Q7" s="66">
        <f>Q6</f>
        <v>281.7</v>
      </c>
      <c r="R7" s="17"/>
      <c r="S7" s="17"/>
      <c r="T7" s="17"/>
      <c r="U7" s="17"/>
      <c r="V7" s="17">
        <v>1</v>
      </c>
      <c r="W7" s="16">
        <f>M15</f>
        <v>0</v>
      </c>
      <c r="X7" s="17"/>
      <c r="Y7" s="17"/>
      <c r="Z7" s="65"/>
      <c r="AA7" s="56" t="s">
        <v>38</v>
      </c>
      <c r="AB7" s="77">
        <v>133.30000000000001</v>
      </c>
      <c r="AC7" s="56" t="s">
        <v>28</v>
      </c>
      <c r="AD7" s="56">
        <f>AB11</f>
        <v>19</v>
      </c>
      <c r="AF7" s="48"/>
    </row>
    <row r="8" spans="1:32" x14ac:dyDescent="0.25">
      <c r="A8" t="s">
        <v>13</v>
      </c>
      <c r="B8" s="17"/>
      <c r="C8" s="17"/>
      <c r="D8" s="17">
        <v>2</v>
      </c>
      <c r="E8" s="66">
        <f>E7</f>
        <v>281.7</v>
      </c>
      <c r="F8" s="17">
        <v>2</v>
      </c>
      <c r="G8" s="17">
        <f t="shared" si="0"/>
        <v>281.7</v>
      </c>
      <c r="H8" s="17"/>
      <c r="I8" s="17"/>
      <c r="J8" s="17">
        <v>4</v>
      </c>
      <c r="K8" s="17">
        <f>G8</f>
        <v>281.7</v>
      </c>
      <c r="L8" s="17">
        <v>1</v>
      </c>
      <c r="M8" s="17">
        <f t="shared" ref="M8:M14" si="1">K8</f>
        <v>281.7</v>
      </c>
      <c r="N8" s="17"/>
      <c r="O8" s="17"/>
      <c r="P8" s="17">
        <v>3</v>
      </c>
      <c r="Q8" s="66">
        <f>Q7</f>
        <v>281.7</v>
      </c>
      <c r="R8" s="17"/>
      <c r="S8" s="17"/>
      <c r="T8" s="17"/>
      <c r="U8" s="17"/>
      <c r="V8" s="17">
        <v>2</v>
      </c>
      <c r="W8" s="17">
        <f>Q8</f>
        <v>281.7</v>
      </c>
      <c r="X8" s="17"/>
      <c r="Y8" s="17"/>
      <c r="Z8" s="65"/>
      <c r="AA8" s="56"/>
      <c r="AB8" s="56"/>
      <c r="AC8" s="56" t="s">
        <v>29</v>
      </c>
      <c r="AD8" s="56">
        <f>AB13</f>
        <v>21</v>
      </c>
      <c r="AF8" s="48"/>
    </row>
    <row r="9" spans="1:32" x14ac:dyDescent="0.25">
      <c r="A9" t="s">
        <v>14</v>
      </c>
      <c r="B9" s="17"/>
      <c r="C9" s="17"/>
      <c r="D9" s="17">
        <v>3</v>
      </c>
      <c r="E9" s="66">
        <f>E8</f>
        <v>281.7</v>
      </c>
      <c r="F9" s="17">
        <v>3</v>
      </c>
      <c r="G9" s="17">
        <f t="shared" si="0"/>
        <v>281.7</v>
      </c>
      <c r="H9" s="17"/>
      <c r="I9" s="17"/>
      <c r="J9" s="17">
        <v>5</v>
      </c>
      <c r="K9" s="17">
        <f>G9</f>
        <v>281.7</v>
      </c>
      <c r="L9" s="17">
        <v>2</v>
      </c>
      <c r="M9" s="17">
        <f t="shared" si="1"/>
        <v>281.7</v>
      </c>
      <c r="N9" s="17"/>
      <c r="O9" s="17"/>
      <c r="P9" s="17">
        <v>4</v>
      </c>
      <c r="Q9" s="66">
        <f>Q8</f>
        <v>281.7</v>
      </c>
      <c r="R9" s="17">
        <v>1</v>
      </c>
      <c r="S9" s="17">
        <f t="shared" ref="S9:S19" si="2">Q9</f>
        <v>281.7</v>
      </c>
      <c r="T9" s="17"/>
      <c r="U9" s="17"/>
      <c r="V9" s="17">
        <v>3</v>
      </c>
      <c r="W9" s="17">
        <f>Q9</f>
        <v>281.7</v>
      </c>
      <c r="X9" s="17">
        <v>1</v>
      </c>
      <c r="Y9" s="17">
        <f t="shared" ref="Y9:Y31" si="3">W9</f>
        <v>281.7</v>
      </c>
      <c r="Z9" s="65"/>
      <c r="AA9" s="56" t="s">
        <v>39</v>
      </c>
      <c r="AB9" s="56">
        <f>38.5+28.3</f>
        <v>66.8</v>
      </c>
      <c r="AC9" s="56"/>
      <c r="AD9" s="56"/>
      <c r="AF9" s="48"/>
    </row>
    <row r="10" spans="1:32" x14ac:dyDescent="0.25">
      <c r="A10" s="5" t="s">
        <v>15</v>
      </c>
      <c r="B10" s="12"/>
      <c r="C10" s="12"/>
      <c r="D10" s="12">
        <v>4</v>
      </c>
      <c r="E10" s="12">
        <f>C24</f>
        <v>19</v>
      </c>
      <c r="F10" s="12">
        <v>4</v>
      </c>
      <c r="G10" s="12">
        <f t="shared" si="0"/>
        <v>19</v>
      </c>
      <c r="H10" s="12">
        <v>1</v>
      </c>
      <c r="I10" s="12">
        <f t="shared" ref="I10:I17" si="4">G10</f>
        <v>19</v>
      </c>
      <c r="J10" s="12">
        <v>6</v>
      </c>
      <c r="K10" s="12">
        <f t="shared" ref="K10:K17" si="5">I10</f>
        <v>19</v>
      </c>
      <c r="L10" s="12">
        <v>3</v>
      </c>
      <c r="M10" s="12">
        <f t="shared" si="1"/>
        <v>19</v>
      </c>
      <c r="N10" s="12">
        <v>1</v>
      </c>
      <c r="O10" s="12">
        <f>M10</f>
        <v>19</v>
      </c>
      <c r="P10" s="12">
        <v>5</v>
      </c>
      <c r="Q10" s="12">
        <f>O10</f>
        <v>19</v>
      </c>
      <c r="R10" s="12">
        <v>2</v>
      </c>
      <c r="S10" s="12">
        <f t="shared" si="2"/>
        <v>19</v>
      </c>
      <c r="T10" s="12"/>
      <c r="U10" s="12"/>
      <c r="V10" s="12">
        <v>4</v>
      </c>
      <c r="W10" s="12">
        <f>S10</f>
        <v>19</v>
      </c>
      <c r="X10" s="12">
        <v>2</v>
      </c>
      <c r="Y10" s="12">
        <f t="shared" si="3"/>
        <v>19</v>
      </c>
      <c r="Z10" s="65"/>
      <c r="AA10" s="56"/>
      <c r="AB10" s="56"/>
      <c r="AC10" s="56" t="s">
        <v>30</v>
      </c>
      <c r="AD10" s="56">
        <f>AB23</f>
        <v>23.3</v>
      </c>
      <c r="AF10" s="48"/>
    </row>
    <row r="11" spans="1:32" s="5" customFormat="1" x14ac:dyDescent="0.25">
      <c r="A11" s="10" t="s">
        <v>16</v>
      </c>
      <c r="B11" s="13">
        <v>1</v>
      </c>
      <c r="C11" s="16">
        <f>AD8</f>
        <v>21</v>
      </c>
      <c r="D11" s="13">
        <v>5</v>
      </c>
      <c r="E11" s="13">
        <f>C25</f>
        <v>21</v>
      </c>
      <c r="F11" s="13">
        <v>5</v>
      </c>
      <c r="G11" s="13">
        <f t="shared" si="0"/>
        <v>21</v>
      </c>
      <c r="H11" s="13">
        <v>2</v>
      </c>
      <c r="I11" s="13">
        <f t="shared" si="4"/>
        <v>21</v>
      </c>
      <c r="J11" s="13">
        <v>7</v>
      </c>
      <c r="K11" s="13">
        <f t="shared" si="5"/>
        <v>21</v>
      </c>
      <c r="L11" s="13">
        <v>4</v>
      </c>
      <c r="M11" s="13">
        <f t="shared" si="1"/>
        <v>21</v>
      </c>
      <c r="N11" s="13">
        <v>2</v>
      </c>
      <c r="O11" s="13">
        <f>M11</f>
        <v>21</v>
      </c>
      <c r="P11" s="13">
        <v>6</v>
      </c>
      <c r="Q11" s="13">
        <f>O11</f>
        <v>21</v>
      </c>
      <c r="R11" s="13">
        <v>3</v>
      </c>
      <c r="S11" s="13">
        <f t="shared" si="2"/>
        <v>21</v>
      </c>
      <c r="T11" s="13">
        <v>1</v>
      </c>
      <c r="U11" s="13">
        <f t="shared" ref="U11:U38" si="6">S11</f>
        <v>21</v>
      </c>
      <c r="V11" s="13">
        <v>5</v>
      </c>
      <c r="W11" s="13">
        <f t="shared" ref="W11:W36" si="7">U11</f>
        <v>21</v>
      </c>
      <c r="X11" s="13">
        <v>3</v>
      </c>
      <c r="Y11" s="13">
        <f t="shared" si="3"/>
        <v>21</v>
      </c>
      <c r="Z11" s="65"/>
      <c r="AA11" s="56" t="s">
        <v>40</v>
      </c>
      <c r="AB11" s="56">
        <v>19</v>
      </c>
      <c r="AC11" s="56"/>
      <c r="AD11" s="56"/>
      <c r="AE11" s="57"/>
      <c r="AF11" s="50"/>
    </row>
    <row r="12" spans="1:32" x14ac:dyDescent="0.25">
      <c r="A12" t="s">
        <v>10</v>
      </c>
      <c r="B12" s="17">
        <v>2</v>
      </c>
      <c r="C12" s="17">
        <f>AD5</f>
        <v>281.7</v>
      </c>
      <c r="D12" s="17">
        <v>6</v>
      </c>
      <c r="E12" s="66">
        <f>C12</f>
        <v>281.7</v>
      </c>
      <c r="F12" s="17">
        <v>6</v>
      </c>
      <c r="G12" s="17">
        <f t="shared" si="0"/>
        <v>281.7</v>
      </c>
      <c r="H12" s="17">
        <v>3</v>
      </c>
      <c r="I12" s="17">
        <f t="shared" si="4"/>
        <v>281.7</v>
      </c>
      <c r="J12" s="17">
        <v>8</v>
      </c>
      <c r="K12" s="17">
        <f t="shared" si="5"/>
        <v>281.7</v>
      </c>
      <c r="L12" s="17">
        <v>5</v>
      </c>
      <c r="M12" s="17">
        <f t="shared" si="1"/>
        <v>281.7</v>
      </c>
      <c r="N12" s="17">
        <v>3</v>
      </c>
      <c r="O12" s="66">
        <f>M12</f>
        <v>281.7</v>
      </c>
      <c r="P12" s="17">
        <v>7</v>
      </c>
      <c r="Q12" s="66">
        <f>O12</f>
        <v>281.7</v>
      </c>
      <c r="R12" s="17">
        <v>4</v>
      </c>
      <c r="S12" s="17">
        <f t="shared" si="2"/>
        <v>281.7</v>
      </c>
      <c r="T12" s="17">
        <v>2</v>
      </c>
      <c r="U12" s="17">
        <f t="shared" si="6"/>
        <v>281.7</v>
      </c>
      <c r="V12" s="17">
        <v>6</v>
      </c>
      <c r="W12" s="17">
        <f t="shared" si="7"/>
        <v>281.7</v>
      </c>
      <c r="X12" s="17">
        <v>4</v>
      </c>
      <c r="Y12" s="17">
        <f t="shared" si="3"/>
        <v>281.7</v>
      </c>
      <c r="Z12" s="65"/>
      <c r="AA12" s="56"/>
      <c r="AB12" s="56"/>
      <c r="AC12" s="56" t="s">
        <v>31</v>
      </c>
      <c r="AD12" s="56">
        <f>AB17+AB19+AB21</f>
        <v>42.6</v>
      </c>
      <c r="AF12" s="48"/>
    </row>
    <row r="13" spans="1:32" x14ac:dyDescent="0.25">
      <c r="A13" t="s">
        <v>26</v>
      </c>
      <c r="B13" s="17">
        <v>3</v>
      </c>
      <c r="C13" s="17">
        <f>C12</f>
        <v>281.7</v>
      </c>
      <c r="D13" s="17">
        <v>7</v>
      </c>
      <c r="E13" s="66">
        <f t="shared" ref="E13:E15" si="8">C13</f>
        <v>281.7</v>
      </c>
      <c r="F13" s="17">
        <v>7</v>
      </c>
      <c r="G13" s="17">
        <f t="shared" si="0"/>
        <v>281.7</v>
      </c>
      <c r="H13" s="17">
        <v>4</v>
      </c>
      <c r="I13" s="17">
        <f t="shared" si="4"/>
        <v>281.7</v>
      </c>
      <c r="J13" s="17">
        <v>9</v>
      </c>
      <c r="K13" s="17">
        <f t="shared" si="5"/>
        <v>281.7</v>
      </c>
      <c r="L13" s="17">
        <v>6</v>
      </c>
      <c r="M13" s="17">
        <f t="shared" si="1"/>
        <v>281.7</v>
      </c>
      <c r="N13" s="17">
        <v>4</v>
      </c>
      <c r="O13" s="66">
        <f>M13</f>
        <v>281.7</v>
      </c>
      <c r="P13" s="17">
        <v>8</v>
      </c>
      <c r="Q13" s="66">
        <f>O13</f>
        <v>281.7</v>
      </c>
      <c r="R13" s="17">
        <v>5</v>
      </c>
      <c r="S13" s="17">
        <f t="shared" si="2"/>
        <v>281.7</v>
      </c>
      <c r="T13" s="17">
        <v>3</v>
      </c>
      <c r="U13" s="17">
        <f t="shared" si="6"/>
        <v>281.7</v>
      </c>
      <c r="V13" s="17">
        <v>7</v>
      </c>
      <c r="W13" s="17">
        <f t="shared" si="7"/>
        <v>281.7</v>
      </c>
      <c r="X13" s="17">
        <v>5</v>
      </c>
      <c r="Y13" s="17">
        <f t="shared" si="3"/>
        <v>281.7</v>
      </c>
      <c r="Z13" s="65"/>
      <c r="AA13" s="56" t="s">
        <v>41</v>
      </c>
      <c r="AB13" s="56">
        <v>21</v>
      </c>
      <c r="AC13" s="56" t="s">
        <v>32</v>
      </c>
      <c r="AD13" s="56">
        <f>AB15+AB17+AB19+AB21</f>
        <v>60.2</v>
      </c>
      <c r="AF13" s="48"/>
    </row>
    <row r="14" spans="1:32" x14ac:dyDescent="0.25">
      <c r="A14" t="s">
        <v>12</v>
      </c>
      <c r="B14" s="17">
        <v>4</v>
      </c>
      <c r="C14" s="17">
        <f>C13</f>
        <v>281.7</v>
      </c>
      <c r="D14" s="17">
        <v>8</v>
      </c>
      <c r="E14" s="66">
        <f t="shared" si="8"/>
        <v>281.7</v>
      </c>
      <c r="F14" s="17">
        <v>8</v>
      </c>
      <c r="G14" s="17">
        <f t="shared" si="0"/>
        <v>281.7</v>
      </c>
      <c r="H14" s="17">
        <v>5</v>
      </c>
      <c r="I14" s="17">
        <f t="shared" si="4"/>
        <v>281.7</v>
      </c>
      <c r="J14" s="17">
        <v>10</v>
      </c>
      <c r="K14" s="17">
        <f t="shared" si="5"/>
        <v>281.7</v>
      </c>
      <c r="L14" s="17">
        <v>7</v>
      </c>
      <c r="M14" s="17">
        <f t="shared" si="1"/>
        <v>281.7</v>
      </c>
      <c r="N14" s="17">
        <v>5</v>
      </c>
      <c r="O14" s="66">
        <f>M14</f>
        <v>281.7</v>
      </c>
      <c r="P14" s="17">
        <v>9</v>
      </c>
      <c r="Q14" s="66">
        <f>O14</f>
        <v>281.7</v>
      </c>
      <c r="R14" s="17">
        <v>6</v>
      </c>
      <c r="S14" s="17">
        <f t="shared" si="2"/>
        <v>281.7</v>
      </c>
      <c r="T14" s="17">
        <v>4</v>
      </c>
      <c r="U14" s="17">
        <f t="shared" si="6"/>
        <v>281.7</v>
      </c>
      <c r="V14" s="17">
        <v>8</v>
      </c>
      <c r="W14" s="17">
        <f t="shared" si="7"/>
        <v>281.7</v>
      </c>
      <c r="X14" s="17">
        <v>6</v>
      </c>
      <c r="Y14" s="17">
        <f t="shared" si="3"/>
        <v>281.7</v>
      </c>
      <c r="Z14" s="65"/>
      <c r="AA14" s="56"/>
      <c r="AB14" s="56"/>
      <c r="AC14" s="56"/>
      <c r="AD14" s="56"/>
      <c r="AF14" s="48"/>
    </row>
    <row r="15" spans="1:32" x14ac:dyDescent="0.25">
      <c r="A15" t="s">
        <v>13</v>
      </c>
      <c r="B15" s="17">
        <v>5</v>
      </c>
      <c r="C15" s="17">
        <f>C13</f>
        <v>281.7</v>
      </c>
      <c r="D15" s="17">
        <v>9</v>
      </c>
      <c r="E15" s="66">
        <f t="shared" si="8"/>
        <v>281.7</v>
      </c>
      <c r="F15" s="17">
        <v>9</v>
      </c>
      <c r="G15" s="17">
        <f t="shared" si="0"/>
        <v>281.7</v>
      </c>
      <c r="H15" s="17">
        <v>6</v>
      </c>
      <c r="I15" s="17">
        <f t="shared" si="4"/>
        <v>281.7</v>
      </c>
      <c r="J15" s="17">
        <v>11</v>
      </c>
      <c r="K15" s="17">
        <f t="shared" si="5"/>
        <v>281.7</v>
      </c>
      <c r="L15" s="17">
        <v>8</v>
      </c>
      <c r="M15" s="16">
        <v>0</v>
      </c>
      <c r="N15" s="17">
        <v>6</v>
      </c>
      <c r="O15" s="66">
        <f>O14</f>
        <v>281.7</v>
      </c>
      <c r="P15" s="17">
        <v>10</v>
      </c>
      <c r="Q15" s="66">
        <f>Q14</f>
        <v>281.7</v>
      </c>
      <c r="R15" s="17">
        <v>7</v>
      </c>
      <c r="S15" s="17">
        <f t="shared" si="2"/>
        <v>281.7</v>
      </c>
      <c r="T15" s="17">
        <v>5</v>
      </c>
      <c r="U15" s="17">
        <f t="shared" si="6"/>
        <v>281.7</v>
      </c>
      <c r="V15" s="17">
        <v>9</v>
      </c>
      <c r="W15" s="17">
        <f t="shared" si="7"/>
        <v>281.7</v>
      </c>
      <c r="X15" s="17">
        <v>7</v>
      </c>
      <c r="Y15" s="17">
        <f t="shared" si="3"/>
        <v>281.7</v>
      </c>
      <c r="Z15" s="65"/>
      <c r="AA15" s="56" t="s">
        <v>43</v>
      </c>
      <c r="AB15" s="56">
        <v>17.600000000000001</v>
      </c>
      <c r="AC15" s="58" t="s">
        <v>67</v>
      </c>
      <c r="AD15" s="56">
        <f>AB34</f>
        <v>172.8</v>
      </c>
      <c r="AF15" s="48"/>
    </row>
    <row r="16" spans="1:32" x14ac:dyDescent="0.25">
      <c r="A16" t="s">
        <v>14</v>
      </c>
      <c r="B16" s="17">
        <v>6</v>
      </c>
      <c r="C16" s="16">
        <f>AD7</f>
        <v>19</v>
      </c>
      <c r="D16" s="17">
        <v>10</v>
      </c>
      <c r="E16" s="66">
        <f>E15</f>
        <v>281.7</v>
      </c>
      <c r="F16" s="17">
        <v>10</v>
      </c>
      <c r="G16" s="17">
        <f t="shared" si="0"/>
        <v>281.7</v>
      </c>
      <c r="H16" s="17">
        <v>7</v>
      </c>
      <c r="I16" s="17">
        <f t="shared" si="4"/>
        <v>281.7</v>
      </c>
      <c r="J16" s="17">
        <v>12</v>
      </c>
      <c r="K16" s="17">
        <f t="shared" si="5"/>
        <v>281.7</v>
      </c>
      <c r="L16" s="17">
        <v>9</v>
      </c>
      <c r="M16" s="17">
        <f t="shared" ref="M16:M35" si="9">K16</f>
        <v>281.7</v>
      </c>
      <c r="N16" s="17">
        <v>7</v>
      </c>
      <c r="O16" s="66">
        <f t="shared" ref="O16:O37" si="10">M16</f>
        <v>281.7</v>
      </c>
      <c r="P16" s="17">
        <v>11</v>
      </c>
      <c r="Q16" s="66">
        <f>O16</f>
        <v>281.7</v>
      </c>
      <c r="R16" s="17">
        <v>8</v>
      </c>
      <c r="S16" s="17">
        <f t="shared" si="2"/>
        <v>281.7</v>
      </c>
      <c r="T16" s="17">
        <v>6</v>
      </c>
      <c r="U16" s="17">
        <f t="shared" si="6"/>
        <v>281.7</v>
      </c>
      <c r="V16" s="17">
        <v>10</v>
      </c>
      <c r="W16" s="17">
        <f t="shared" si="7"/>
        <v>281.7</v>
      </c>
      <c r="X16" s="17">
        <v>8</v>
      </c>
      <c r="Y16" s="17">
        <f t="shared" si="3"/>
        <v>281.7</v>
      </c>
      <c r="Z16" s="65"/>
      <c r="AA16" s="56"/>
      <c r="AB16" s="56"/>
      <c r="AC16" s="56"/>
      <c r="AD16" s="56"/>
      <c r="AF16" s="48"/>
    </row>
    <row r="17" spans="1:32" x14ac:dyDescent="0.25">
      <c r="A17" s="5" t="s">
        <v>15</v>
      </c>
      <c r="B17" s="12">
        <v>7</v>
      </c>
      <c r="C17" s="12">
        <v>0</v>
      </c>
      <c r="D17" s="12">
        <v>11</v>
      </c>
      <c r="E17" s="12">
        <f>E10</f>
        <v>19</v>
      </c>
      <c r="F17" s="12">
        <v>11</v>
      </c>
      <c r="G17" s="12">
        <f t="shared" si="0"/>
        <v>19</v>
      </c>
      <c r="H17" s="12">
        <v>8</v>
      </c>
      <c r="I17" s="12">
        <f t="shared" si="4"/>
        <v>19</v>
      </c>
      <c r="J17" s="12">
        <v>13</v>
      </c>
      <c r="K17" s="12">
        <f t="shared" si="5"/>
        <v>19</v>
      </c>
      <c r="L17" s="12">
        <v>10</v>
      </c>
      <c r="M17" s="12">
        <f t="shared" si="9"/>
        <v>19</v>
      </c>
      <c r="N17" s="12">
        <v>8</v>
      </c>
      <c r="O17" s="12">
        <f t="shared" si="10"/>
        <v>19</v>
      </c>
      <c r="P17" s="12">
        <v>12</v>
      </c>
      <c r="Q17" s="12">
        <f>O17</f>
        <v>19</v>
      </c>
      <c r="R17" s="12">
        <v>9</v>
      </c>
      <c r="S17" s="12">
        <f t="shared" si="2"/>
        <v>19</v>
      </c>
      <c r="T17" s="12">
        <v>7</v>
      </c>
      <c r="U17" s="12">
        <f t="shared" si="6"/>
        <v>19</v>
      </c>
      <c r="V17" s="12">
        <v>11</v>
      </c>
      <c r="W17" s="16">
        <f t="shared" si="7"/>
        <v>19</v>
      </c>
      <c r="X17" s="12">
        <v>9</v>
      </c>
      <c r="Y17" s="12">
        <f t="shared" si="3"/>
        <v>19</v>
      </c>
      <c r="Z17" s="65"/>
      <c r="AA17" s="56" t="s">
        <v>68</v>
      </c>
      <c r="AB17" s="56">
        <v>11.5</v>
      </c>
      <c r="AC17" s="56"/>
      <c r="AD17" s="56"/>
      <c r="AF17" s="48"/>
    </row>
    <row r="18" spans="1:32" s="5" customFormat="1" x14ac:dyDescent="0.25">
      <c r="A18" s="10" t="s">
        <v>16</v>
      </c>
      <c r="B18" s="13">
        <v>8</v>
      </c>
      <c r="C18" s="13">
        <f>AD8</f>
        <v>21</v>
      </c>
      <c r="D18" s="13">
        <v>12</v>
      </c>
      <c r="E18" s="13">
        <f>C18</f>
        <v>21</v>
      </c>
      <c r="F18" s="13">
        <v>12</v>
      </c>
      <c r="G18" s="13">
        <f t="shared" si="0"/>
        <v>21</v>
      </c>
      <c r="H18" s="13">
        <v>9</v>
      </c>
      <c r="I18" s="16">
        <v>0</v>
      </c>
      <c r="J18" s="13">
        <v>14</v>
      </c>
      <c r="K18" s="13">
        <f>G18</f>
        <v>21</v>
      </c>
      <c r="L18" s="13">
        <v>11</v>
      </c>
      <c r="M18" s="13">
        <f t="shared" si="9"/>
        <v>21</v>
      </c>
      <c r="N18" s="13">
        <v>9</v>
      </c>
      <c r="O18" s="13">
        <f t="shared" si="10"/>
        <v>21</v>
      </c>
      <c r="P18" s="13">
        <v>13</v>
      </c>
      <c r="Q18" s="13">
        <f>O18</f>
        <v>21</v>
      </c>
      <c r="R18" s="13">
        <v>10</v>
      </c>
      <c r="S18" s="13">
        <f t="shared" si="2"/>
        <v>21</v>
      </c>
      <c r="T18" s="13">
        <v>8</v>
      </c>
      <c r="U18" s="13">
        <f t="shared" si="6"/>
        <v>21</v>
      </c>
      <c r="V18" s="13">
        <v>12</v>
      </c>
      <c r="W18" s="13">
        <f t="shared" si="7"/>
        <v>21</v>
      </c>
      <c r="X18" s="13">
        <v>10</v>
      </c>
      <c r="Y18" s="13">
        <f t="shared" si="3"/>
        <v>21</v>
      </c>
      <c r="Z18" s="65"/>
      <c r="AA18" s="56"/>
      <c r="AB18" s="56"/>
      <c r="AC18" s="56" t="s">
        <v>33</v>
      </c>
      <c r="AD18" s="56"/>
      <c r="AE18" s="57"/>
      <c r="AF18" s="50"/>
    </row>
    <row r="19" spans="1:32" x14ac:dyDescent="0.25">
      <c r="A19" t="s">
        <v>10</v>
      </c>
      <c r="B19" s="17">
        <v>9</v>
      </c>
      <c r="C19" s="17">
        <f>C12</f>
        <v>281.7</v>
      </c>
      <c r="D19" s="17">
        <v>13</v>
      </c>
      <c r="E19" s="17">
        <f>C19</f>
        <v>281.7</v>
      </c>
      <c r="F19" s="17">
        <v>13</v>
      </c>
      <c r="G19" s="17">
        <f t="shared" si="0"/>
        <v>281.7</v>
      </c>
      <c r="H19" s="17">
        <v>10</v>
      </c>
      <c r="I19" s="16">
        <f>G18</f>
        <v>21</v>
      </c>
      <c r="J19" s="17">
        <v>15</v>
      </c>
      <c r="K19" s="17">
        <f>G19</f>
        <v>281.7</v>
      </c>
      <c r="L19" s="17">
        <v>12</v>
      </c>
      <c r="M19" s="17">
        <f t="shared" si="9"/>
        <v>281.7</v>
      </c>
      <c r="N19" s="17">
        <v>10</v>
      </c>
      <c r="O19" s="66">
        <f t="shared" si="10"/>
        <v>281.7</v>
      </c>
      <c r="P19" s="17">
        <v>14</v>
      </c>
      <c r="Q19" s="66">
        <f>O19</f>
        <v>281.7</v>
      </c>
      <c r="R19" s="17">
        <v>11</v>
      </c>
      <c r="S19" s="17">
        <f t="shared" si="2"/>
        <v>281.7</v>
      </c>
      <c r="T19" s="17">
        <v>9</v>
      </c>
      <c r="U19" s="17">
        <f t="shared" si="6"/>
        <v>281.7</v>
      </c>
      <c r="V19" s="17">
        <v>13</v>
      </c>
      <c r="W19" s="17">
        <f t="shared" si="7"/>
        <v>281.7</v>
      </c>
      <c r="X19" s="17">
        <v>11</v>
      </c>
      <c r="Y19" s="17">
        <f t="shared" si="3"/>
        <v>281.7</v>
      </c>
      <c r="Z19" s="65"/>
      <c r="AA19" s="56" t="s">
        <v>42</v>
      </c>
      <c r="AB19" s="56">
        <v>19.8</v>
      </c>
      <c r="AC19" s="56" t="s">
        <v>11</v>
      </c>
      <c r="AD19" s="56">
        <f>AB27+AB28</f>
        <v>72.5</v>
      </c>
      <c r="AF19" s="48"/>
    </row>
    <row r="20" spans="1:32" x14ac:dyDescent="0.25">
      <c r="A20" t="s">
        <v>26</v>
      </c>
      <c r="B20" s="17">
        <v>10</v>
      </c>
      <c r="C20" s="17">
        <f t="shared" ref="C20:C22" si="11">C13</f>
        <v>281.7</v>
      </c>
      <c r="D20" s="17">
        <v>14</v>
      </c>
      <c r="E20" s="17">
        <f t="shared" ref="E20:G23" si="12">C20</f>
        <v>281.7</v>
      </c>
      <c r="F20" s="17">
        <v>14</v>
      </c>
      <c r="G20" s="17">
        <f t="shared" si="12"/>
        <v>281.7</v>
      </c>
      <c r="H20" s="17">
        <v>11</v>
      </c>
      <c r="I20" s="17">
        <f>G20</f>
        <v>281.7</v>
      </c>
      <c r="J20" s="17">
        <v>16</v>
      </c>
      <c r="K20" s="17">
        <f t="shared" ref="K20:K35" si="13">I20</f>
        <v>281.7</v>
      </c>
      <c r="L20" s="17">
        <v>13</v>
      </c>
      <c r="M20" s="17">
        <f t="shared" si="9"/>
        <v>281.7</v>
      </c>
      <c r="N20" s="17">
        <v>11</v>
      </c>
      <c r="O20" s="66">
        <f t="shared" si="10"/>
        <v>281.7</v>
      </c>
      <c r="P20" s="17">
        <v>15</v>
      </c>
      <c r="Q20" s="16">
        <f>M15</f>
        <v>0</v>
      </c>
      <c r="R20" s="17">
        <v>12</v>
      </c>
      <c r="S20" s="17">
        <f>S19</f>
        <v>281.7</v>
      </c>
      <c r="T20" s="17">
        <v>10</v>
      </c>
      <c r="U20" s="17">
        <f t="shared" si="6"/>
        <v>281.7</v>
      </c>
      <c r="V20" s="17">
        <v>14</v>
      </c>
      <c r="W20" s="17">
        <f t="shared" si="7"/>
        <v>281.7</v>
      </c>
      <c r="X20" s="17">
        <v>12</v>
      </c>
      <c r="Y20" s="17">
        <f t="shared" si="3"/>
        <v>281.7</v>
      </c>
      <c r="Z20" s="65"/>
      <c r="AA20" s="56"/>
      <c r="AB20" s="56"/>
      <c r="AC20" s="56" t="s">
        <v>34</v>
      </c>
      <c r="AD20" s="56">
        <f>AB29+AB30+AB31+AB32</f>
        <v>127.6</v>
      </c>
      <c r="AF20" s="48"/>
    </row>
    <row r="21" spans="1:32" x14ac:dyDescent="0.25">
      <c r="A21" t="s">
        <v>12</v>
      </c>
      <c r="B21" s="17">
        <v>11</v>
      </c>
      <c r="C21" s="17">
        <f t="shared" si="11"/>
        <v>281.7</v>
      </c>
      <c r="D21" s="17">
        <v>15</v>
      </c>
      <c r="E21" s="17">
        <f t="shared" si="12"/>
        <v>281.7</v>
      </c>
      <c r="F21" s="17">
        <v>15</v>
      </c>
      <c r="G21" s="17">
        <f t="shared" si="12"/>
        <v>281.7</v>
      </c>
      <c r="H21" s="17">
        <v>12</v>
      </c>
      <c r="I21" s="17">
        <f t="shared" ref="I21:I23" si="14">G21</f>
        <v>281.7</v>
      </c>
      <c r="J21" s="17">
        <v>17</v>
      </c>
      <c r="K21" s="17">
        <f t="shared" si="13"/>
        <v>281.7</v>
      </c>
      <c r="L21" s="17">
        <v>14</v>
      </c>
      <c r="M21" s="17">
        <f t="shared" si="9"/>
        <v>281.7</v>
      </c>
      <c r="N21" s="17">
        <v>12</v>
      </c>
      <c r="O21" s="66">
        <f t="shared" si="10"/>
        <v>281.7</v>
      </c>
      <c r="P21" s="17">
        <v>16</v>
      </c>
      <c r="Q21" s="66">
        <f t="shared" ref="Q21:Q36" si="15">O21</f>
        <v>281.7</v>
      </c>
      <c r="R21" s="17">
        <v>13</v>
      </c>
      <c r="S21" s="17">
        <f t="shared" ref="S21:S36" si="16">Q21</f>
        <v>281.7</v>
      </c>
      <c r="T21" s="17">
        <v>11</v>
      </c>
      <c r="U21" s="17">
        <f t="shared" si="6"/>
        <v>281.7</v>
      </c>
      <c r="V21" s="17">
        <v>15</v>
      </c>
      <c r="W21" s="17">
        <f t="shared" si="7"/>
        <v>281.7</v>
      </c>
      <c r="X21" s="17">
        <v>13</v>
      </c>
      <c r="Y21" s="17">
        <f t="shared" si="3"/>
        <v>281.7</v>
      </c>
      <c r="Z21" s="65"/>
      <c r="AA21" s="56" t="s">
        <v>44</v>
      </c>
      <c r="AB21" s="56">
        <v>11.3</v>
      </c>
      <c r="AC21" s="56"/>
      <c r="AD21" s="56"/>
      <c r="AF21" s="48"/>
    </row>
    <row r="22" spans="1:32" x14ac:dyDescent="0.25">
      <c r="A22" t="s">
        <v>13</v>
      </c>
      <c r="B22" s="17">
        <v>12</v>
      </c>
      <c r="C22" s="17">
        <f t="shared" si="11"/>
        <v>281.7</v>
      </c>
      <c r="D22" s="17">
        <v>16</v>
      </c>
      <c r="E22" s="17">
        <f t="shared" si="12"/>
        <v>281.7</v>
      </c>
      <c r="F22" s="17">
        <v>16</v>
      </c>
      <c r="G22" s="17">
        <f t="shared" si="12"/>
        <v>281.7</v>
      </c>
      <c r="H22" s="17">
        <v>13</v>
      </c>
      <c r="I22" s="17">
        <f t="shared" si="14"/>
        <v>281.7</v>
      </c>
      <c r="J22" s="17">
        <v>18</v>
      </c>
      <c r="K22" s="17">
        <f t="shared" si="13"/>
        <v>281.7</v>
      </c>
      <c r="L22" s="17">
        <v>15</v>
      </c>
      <c r="M22" s="17">
        <f t="shared" si="9"/>
        <v>281.7</v>
      </c>
      <c r="N22" s="17">
        <v>13</v>
      </c>
      <c r="O22" s="66">
        <f t="shared" si="10"/>
        <v>281.7</v>
      </c>
      <c r="P22" s="17">
        <v>17</v>
      </c>
      <c r="Q22" s="66">
        <f t="shared" si="15"/>
        <v>281.7</v>
      </c>
      <c r="R22" s="17">
        <v>14</v>
      </c>
      <c r="S22" s="17">
        <f t="shared" si="16"/>
        <v>281.7</v>
      </c>
      <c r="T22" s="17">
        <v>12</v>
      </c>
      <c r="U22" s="17">
        <f t="shared" si="6"/>
        <v>281.7</v>
      </c>
      <c r="V22" s="17">
        <v>16</v>
      </c>
      <c r="W22" s="17">
        <f t="shared" si="7"/>
        <v>281.7</v>
      </c>
      <c r="X22" s="17">
        <v>14</v>
      </c>
      <c r="Y22" s="17">
        <f t="shared" si="3"/>
        <v>281.7</v>
      </c>
      <c r="Z22" s="65"/>
      <c r="AA22" s="56"/>
      <c r="AB22" s="56"/>
      <c r="AC22" s="56"/>
      <c r="AD22" s="56"/>
      <c r="AF22" s="48"/>
    </row>
    <row r="23" spans="1:32" x14ac:dyDescent="0.25">
      <c r="A23" t="s">
        <v>14</v>
      </c>
      <c r="B23" s="17">
        <v>13</v>
      </c>
      <c r="C23" s="17">
        <f>C22</f>
        <v>281.7</v>
      </c>
      <c r="D23" s="17">
        <v>17</v>
      </c>
      <c r="E23" s="17">
        <f t="shared" si="12"/>
        <v>281.7</v>
      </c>
      <c r="F23" s="17">
        <v>17</v>
      </c>
      <c r="G23" s="17">
        <f t="shared" si="12"/>
        <v>281.7</v>
      </c>
      <c r="H23" s="17">
        <v>14</v>
      </c>
      <c r="I23" s="17">
        <f t="shared" si="14"/>
        <v>281.7</v>
      </c>
      <c r="J23" s="17">
        <v>19</v>
      </c>
      <c r="K23" s="17">
        <f t="shared" si="13"/>
        <v>281.7</v>
      </c>
      <c r="L23" s="17">
        <v>16</v>
      </c>
      <c r="M23" s="17">
        <f t="shared" si="9"/>
        <v>281.7</v>
      </c>
      <c r="N23" s="17">
        <v>14</v>
      </c>
      <c r="O23" s="66">
        <f t="shared" si="10"/>
        <v>281.7</v>
      </c>
      <c r="P23" s="17">
        <v>18</v>
      </c>
      <c r="Q23" s="66">
        <f t="shared" si="15"/>
        <v>281.7</v>
      </c>
      <c r="R23" s="17">
        <v>15</v>
      </c>
      <c r="S23" s="17">
        <f t="shared" si="16"/>
        <v>281.7</v>
      </c>
      <c r="T23" s="17">
        <v>13</v>
      </c>
      <c r="U23" s="17">
        <f t="shared" si="6"/>
        <v>281.7</v>
      </c>
      <c r="V23" s="17">
        <v>17</v>
      </c>
      <c r="W23" s="17">
        <f t="shared" si="7"/>
        <v>281.7</v>
      </c>
      <c r="X23" s="17">
        <v>15</v>
      </c>
      <c r="Y23" s="17">
        <f t="shared" si="3"/>
        <v>281.7</v>
      </c>
      <c r="Z23" s="65"/>
      <c r="AA23" s="56" t="s">
        <v>69</v>
      </c>
      <c r="AB23" s="74">
        <v>23.3</v>
      </c>
      <c r="AC23" s="56"/>
      <c r="AD23" s="56"/>
      <c r="AF23" s="48"/>
    </row>
    <row r="24" spans="1:32" x14ac:dyDescent="0.25">
      <c r="A24" s="5" t="s">
        <v>15</v>
      </c>
      <c r="B24" s="12">
        <v>14</v>
      </c>
      <c r="C24" s="12">
        <f>AD7</f>
        <v>19</v>
      </c>
      <c r="D24" s="12">
        <v>18</v>
      </c>
      <c r="E24" s="12">
        <f>C24</f>
        <v>19</v>
      </c>
      <c r="F24" s="12">
        <v>18</v>
      </c>
      <c r="G24" s="12">
        <f>E24</f>
        <v>19</v>
      </c>
      <c r="H24" s="12">
        <v>15</v>
      </c>
      <c r="I24" s="12">
        <f t="shared" ref="I24:I37" si="17">G24</f>
        <v>19</v>
      </c>
      <c r="J24" s="12">
        <v>20</v>
      </c>
      <c r="K24" s="12">
        <f t="shared" si="13"/>
        <v>19</v>
      </c>
      <c r="L24" s="12">
        <v>17</v>
      </c>
      <c r="M24" s="12">
        <f t="shared" si="9"/>
        <v>19</v>
      </c>
      <c r="N24" s="12">
        <v>15</v>
      </c>
      <c r="O24" s="12">
        <f t="shared" si="10"/>
        <v>19</v>
      </c>
      <c r="P24" s="12">
        <v>19</v>
      </c>
      <c r="Q24" s="12">
        <f t="shared" si="15"/>
        <v>19</v>
      </c>
      <c r="R24" s="12">
        <v>16</v>
      </c>
      <c r="S24" s="12">
        <f t="shared" si="16"/>
        <v>19</v>
      </c>
      <c r="T24" s="12">
        <v>14</v>
      </c>
      <c r="U24" s="12">
        <f t="shared" si="6"/>
        <v>19</v>
      </c>
      <c r="V24" s="12">
        <v>18</v>
      </c>
      <c r="W24" s="12">
        <f t="shared" si="7"/>
        <v>19</v>
      </c>
      <c r="X24" s="12">
        <v>16</v>
      </c>
      <c r="Y24" s="12">
        <f t="shared" si="3"/>
        <v>19</v>
      </c>
      <c r="Z24" s="65"/>
      <c r="AA24" s="56"/>
      <c r="AB24" s="56"/>
      <c r="AC24" s="56"/>
      <c r="AD24" s="56"/>
      <c r="AF24" s="48"/>
    </row>
    <row r="25" spans="1:32" s="5" customFormat="1" x14ac:dyDescent="0.25">
      <c r="A25" s="10" t="s">
        <v>16</v>
      </c>
      <c r="B25" s="13">
        <v>15</v>
      </c>
      <c r="C25" s="13">
        <f>AD8</f>
        <v>21</v>
      </c>
      <c r="D25" s="13">
        <v>19</v>
      </c>
      <c r="E25" s="13">
        <f>C25</f>
        <v>21</v>
      </c>
      <c r="F25" s="13">
        <v>19</v>
      </c>
      <c r="G25" s="13">
        <f>E25</f>
        <v>21</v>
      </c>
      <c r="H25" s="13">
        <v>16</v>
      </c>
      <c r="I25" s="13">
        <f t="shared" si="17"/>
        <v>21</v>
      </c>
      <c r="J25" s="13">
        <v>21</v>
      </c>
      <c r="K25" s="13">
        <f t="shared" si="13"/>
        <v>21</v>
      </c>
      <c r="L25" s="13">
        <v>18</v>
      </c>
      <c r="M25" s="13">
        <f t="shared" si="9"/>
        <v>21</v>
      </c>
      <c r="N25" s="13">
        <v>16</v>
      </c>
      <c r="O25" s="13">
        <f t="shared" si="10"/>
        <v>21</v>
      </c>
      <c r="P25" s="13">
        <v>20</v>
      </c>
      <c r="Q25" s="13">
        <f t="shared" si="15"/>
        <v>21</v>
      </c>
      <c r="R25" s="13">
        <v>17</v>
      </c>
      <c r="S25" s="13">
        <f t="shared" si="16"/>
        <v>21</v>
      </c>
      <c r="T25" s="13">
        <v>15</v>
      </c>
      <c r="U25" s="13">
        <f t="shared" si="6"/>
        <v>21</v>
      </c>
      <c r="V25" s="13">
        <v>19</v>
      </c>
      <c r="W25" s="13">
        <f t="shared" si="7"/>
        <v>21</v>
      </c>
      <c r="X25" s="13">
        <v>17</v>
      </c>
      <c r="Y25" s="13">
        <f t="shared" si="3"/>
        <v>21</v>
      </c>
      <c r="Z25" s="65"/>
      <c r="AA25" s="56" t="s">
        <v>45</v>
      </c>
      <c r="AB25" s="56">
        <v>20.7</v>
      </c>
      <c r="AC25" s="56"/>
      <c r="AD25" s="56"/>
      <c r="AE25" s="57"/>
      <c r="AF25" s="50"/>
    </row>
    <row r="26" spans="1:32" x14ac:dyDescent="0.25">
      <c r="A26" t="s">
        <v>10</v>
      </c>
      <c r="B26" s="17">
        <v>16</v>
      </c>
      <c r="C26" s="17">
        <f>C19</f>
        <v>281.7</v>
      </c>
      <c r="D26" s="17">
        <v>20</v>
      </c>
      <c r="E26" s="17">
        <f>C26</f>
        <v>281.7</v>
      </c>
      <c r="F26" s="17">
        <v>20</v>
      </c>
      <c r="G26" s="17">
        <f>E26</f>
        <v>281.7</v>
      </c>
      <c r="H26" s="17">
        <v>17</v>
      </c>
      <c r="I26" s="17">
        <f t="shared" si="17"/>
        <v>281.7</v>
      </c>
      <c r="J26" s="17">
        <v>22</v>
      </c>
      <c r="K26" s="17">
        <f t="shared" si="13"/>
        <v>281.7</v>
      </c>
      <c r="L26" s="17">
        <v>19</v>
      </c>
      <c r="M26" s="17">
        <f t="shared" si="9"/>
        <v>281.7</v>
      </c>
      <c r="N26" s="17">
        <v>17</v>
      </c>
      <c r="O26" s="66">
        <f t="shared" si="10"/>
        <v>281.7</v>
      </c>
      <c r="P26" s="17">
        <v>21</v>
      </c>
      <c r="Q26" s="66">
        <f t="shared" si="15"/>
        <v>281.7</v>
      </c>
      <c r="R26" s="17">
        <v>18</v>
      </c>
      <c r="S26" s="17">
        <f t="shared" si="16"/>
        <v>281.7</v>
      </c>
      <c r="T26" s="17">
        <v>16</v>
      </c>
      <c r="U26" s="17">
        <f t="shared" si="6"/>
        <v>281.7</v>
      </c>
      <c r="V26" s="17">
        <v>20</v>
      </c>
      <c r="W26" s="17">
        <f t="shared" si="7"/>
        <v>281.7</v>
      </c>
      <c r="X26" s="17">
        <v>18</v>
      </c>
      <c r="Y26" s="17">
        <f t="shared" si="3"/>
        <v>281.7</v>
      </c>
      <c r="Z26" s="65"/>
      <c r="AA26" s="56"/>
      <c r="AB26" s="56"/>
      <c r="AC26" s="56"/>
      <c r="AD26" s="56"/>
      <c r="AF26" s="48"/>
    </row>
    <row r="27" spans="1:32" x14ac:dyDescent="0.25">
      <c r="A27" t="s">
        <v>26</v>
      </c>
      <c r="B27" s="17">
        <v>17</v>
      </c>
      <c r="C27" s="17">
        <f t="shared" ref="C27:C30" si="18">C20</f>
        <v>281.7</v>
      </c>
      <c r="D27" s="17">
        <v>21</v>
      </c>
      <c r="E27" s="17">
        <f t="shared" ref="E27:E30" si="19">C27</f>
        <v>281.7</v>
      </c>
      <c r="F27" s="17">
        <v>21</v>
      </c>
      <c r="G27" s="17">
        <f t="shared" ref="G27:G30" si="20">E27</f>
        <v>281.7</v>
      </c>
      <c r="H27" s="17">
        <v>18</v>
      </c>
      <c r="I27" s="17">
        <f t="shared" si="17"/>
        <v>281.7</v>
      </c>
      <c r="J27" s="17">
        <v>23</v>
      </c>
      <c r="K27" s="17">
        <f t="shared" si="13"/>
        <v>281.7</v>
      </c>
      <c r="L27" s="17">
        <v>20</v>
      </c>
      <c r="M27" s="17">
        <f t="shared" si="9"/>
        <v>281.7</v>
      </c>
      <c r="N27" s="17">
        <v>18</v>
      </c>
      <c r="O27" s="66">
        <f t="shared" si="10"/>
        <v>281.7</v>
      </c>
      <c r="P27" s="17">
        <v>22</v>
      </c>
      <c r="Q27" s="66">
        <f t="shared" si="15"/>
        <v>281.7</v>
      </c>
      <c r="R27" s="17">
        <v>19</v>
      </c>
      <c r="S27" s="17">
        <f t="shared" si="16"/>
        <v>281.7</v>
      </c>
      <c r="T27" s="17">
        <v>17</v>
      </c>
      <c r="U27" s="17">
        <f t="shared" si="6"/>
        <v>281.7</v>
      </c>
      <c r="V27" s="17">
        <v>21</v>
      </c>
      <c r="W27" s="17">
        <f t="shared" si="7"/>
        <v>281.7</v>
      </c>
      <c r="X27" s="17">
        <v>19</v>
      </c>
      <c r="Y27" s="17">
        <f t="shared" si="3"/>
        <v>281.7</v>
      </c>
      <c r="Z27" s="65"/>
      <c r="AA27" s="56" t="s">
        <v>46</v>
      </c>
      <c r="AB27" s="56">
        <v>38</v>
      </c>
      <c r="AC27" s="56"/>
      <c r="AD27" s="56"/>
      <c r="AF27" s="48"/>
    </row>
    <row r="28" spans="1:32" x14ac:dyDescent="0.25">
      <c r="A28" t="s">
        <v>12</v>
      </c>
      <c r="B28" s="17">
        <v>18</v>
      </c>
      <c r="C28" s="17">
        <f t="shared" si="18"/>
        <v>281.7</v>
      </c>
      <c r="D28" s="17">
        <v>22</v>
      </c>
      <c r="E28" s="17">
        <f t="shared" si="19"/>
        <v>281.7</v>
      </c>
      <c r="F28" s="17">
        <v>22</v>
      </c>
      <c r="G28" s="17">
        <f t="shared" si="20"/>
        <v>281.7</v>
      </c>
      <c r="H28" s="17">
        <v>19</v>
      </c>
      <c r="I28" s="17">
        <f t="shared" si="17"/>
        <v>281.7</v>
      </c>
      <c r="J28" s="17">
        <v>24</v>
      </c>
      <c r="K28" s="17">
        <f t="shared" si="13"/>
        <v>281.7</v>
      </c>
      <c r="L28" s="17">
        <v>21</v>
      </c>
      <c r="M28" s="17">
        <f t="shared" si="9"/>
        <v>281.7</v>
      </c>
      <c r="N28" s="17">
        <v>19</v>
      </c>
      <c r="O28" s="66">
        <f t="shared" si="10"/>
        <v>281.7</v>
      </c>
      <c r="P28" s="17">
        <v>23</v>
      </c>
      <c r="Q28" s="66">
        <f t="shared" si="15"/>
        <v>281.7</v>
      </c>
      <c r="R28" s="17">
        <v>20</v>
      </c>
      <c r="S28" s="17">
        <f t="shared" si="16"/>
        <v>281.7</v>
      </c>
      <c r="T28" s="17">
        <v>18</v>
      </c>
      <c r="U28" s="17">
        <f t="shared" si="6"/>
        <v>281.7</v>
      </c>
      <c r="V28" s="17">
        <v>22</v>
      </c>
      <c r="W28" s="17">
        <f t="shared" si="7"/>
        <v>281.7</v>
      </c>
      <c r="X28" s="17">
        <v>20</v>
      </c>
      <c r="Y28" s="17">
        <f t="shared" si="3"/>
        <v>281.7</v>
      </c>
      <c r="Z28" s="65"/>
      <c r="AA28" s="56" t="s">
        <v>47</v>
      </c>
      <c r="AB28" s="56">
        <v>34.5</v>
      </c>
      <c r="AC28" s="56"/>
      <c r="AD28" s="56"/>
      <c r="AF28" s="48"/>
    </row>
    <row r="29" spans="1:32" x14ac:dyDescent="0.25">
      <c r="A29" t="s">
        <v>13</v>
      </c>
      <c r="B29" s="17">
        <v>19</v>
      </c>
      <c r="C29" s="17">
        <f t="shared" si="18"/>
        <v>281.7</v>
      </c>
      <c r="D29" s="17">
        <v>23</v>
      </c>
      <c r="E29" s="17">
        <f t="shared" si="19"/>
        <v>281.7</v>
      </c>
      <c r="F29" s="17">
        <v>23</v>
      </c>
      <c r="G29" s="17">
        <f t="shared" si="20"/>
        <v>281.7</v>
      </c>
      <c r="H29" s="17">
        <v>20</v>
      </c>
      <c r="I29" s="17">
        <f t="shared" si="17"/>
        <v>281.7</v>
      </c>
      <c r="J29" s="17">
        <v>25</v>
      </c>
      <c r="K29" s="17">
        <f t="shared" si="13"/>
        <v>281.7</v>
      </c>
      <c r="L29" s="17">
        <v>22</v>
      </c>
      <c r="M29" s="17">
        <f t="shared" si="9"/>
        <v>281.7</v>
      </c>
      <c r="N29" s="17">
        <v>20</v>
      </c>
      <c r="O29" s="66">
        <f t="shared" si="10"/>
        <v>281.7</v>
      </c>
      <c r="P29" s="17">
        <v>24</v>
      </c>
      <c r="Q29" s="66">
        <f t="shared" si="15"/>
        <v>281.7</v>
      </c>
      <c r="R29" s="17">
        <v>21</v>
      </c>
      <c r="S29" s="17">
        <f t="shared" si="16"/>
        <v>281.7</v>
      </c>
      <c r="T29" s="17">
        <v>19</v>
      </c>
      <c r="U29" s="17">
        <f t="shared" si="6"/>
        <v>281.7</v>
      </c>
      <c r="V29" s="17">
        <v>23</v>
      </c>
      <c r="W29" s="17">
        <f t="shared" si="7"/>
        <v>281.7</v>
      </c>
      <c r="X29" s="17">
        <v>21</v>
      </c>
      <c r="Y29" s="17">
        <f t="shared" si="3"/>
        <v>281.7</v>
      </c>
      <c r="Z29" s="65"/>
      <c r="AA29" s="56" t="s">
        <v>48</v>
      </c>
      <c r="AB29" s="56">
        <v>33.799999999999997</v>
      </c>
      <c r="AC29" s="56"/>
      <c r="AD29" s="56"/>
      <c r="AF29" s="48"/>
    </row>
    <row r="30" spans="1:32" x14ac:dyDescent="0.25">
      <c r="A30" t="s">
        <v>14</v>
      </c>
      <c r="B30" s="17">
        <v>20</v>
      </c>
      <c r="C30" s="17">
        <f t="shared" si="18"/>
        <v>281.7</v>
      </c>
      <c r="D30" s="17">
        <v>24</v>
      </c>
      <c r="E30" s="17">
        <f t="shared" si="19"/>
        <v>281.7</v>
      </c>
      <c r="F30" s="17">
        <v>24</v>
      </c>
      <c r="G30" s="17">
        <f t="shared" si="20"/>
        <v>281.7</v>
      </c>
      <c r="H30" s="17">
        <v>21</v>
      </c>
      <c r="I30" s="17">
        <f t="shared" si="17"/>
        <v>281.7</v>
      </c>
      <c r="J30" s="17">
        <v>26</v>
      </c>
      <c r="K30" s="17">
        <f t="shared" si="13"/>
        <v>281.7</v>
      </c>
      <c r="L30" s="17">
        <v>23</v>
      </c>
      <c r="M30" s="17">
        <f t="shared" si="9"/>
        <v>281.7</v>
      </c>
      <c r="N30" s="17">
        <v>21</v>
      </c>
      <c r="O30" s="66">
        <f t="shared" si="10"/>
        <v>281.7</v>
      </c>
      <c r="P30" s="17">
        <v>25</v>
      </c>
      <c r="Q30" s="66">
        <f t="shared" si="15"/>
        <v>281.7</v>
      </c>
      <c r="R30" s="17">
        <v>22</v>
      </c>
      <c r="S30" s="17">
        <f t="shared" si="16"/>
        <v>281.7</v>
      </c>
      <c r="T30" s="17">
        <v>20</v>
      </c>
      <c r="U30" s="17">
        <f t="shared" si="6"/>
        <v>281.7</v>
      </c>
      <c r="V30" s="17">
        <v>24</v>
      </c>
      <c r="W30" s="17">
        <f t="shared" si="7"/>
        <v>281.7</v>
      </c>
      <c r="X30" s="17">
        <v>22</v>
      </c>
      <c r="Y30" s="17">
        <f t="shared" si="3"/>
        <v>281.7</v>
      </c>
      <c r="Z30" s="65"/>
      <c r="AA30" s="56" t="s">
        <v>49</v>
      </c>
      <c r="AB30" s="56">
        <v>32.5</v>
      </c>
      <c r="AC30" s="56"/>
      <c r="AD30" s="56"/>
      <c r="AF30" s="48"/>
    </row>
    <row r="31" spans="1:32" x14ac:dyDescent="0.25">
      <c r="A31" s="5" t="s">
        <v>15</v>
      </c>
      <c r="B31" s="12">
        <v>21</v>
      </c>
      <c r="C31" s="12">
        <f>C24</f>
        <v>19</v>
      </c>
      <c r="D31" s="12">
        <v>25</v>
      </c>
      <c r="E31" s="12">
        <f>C31</f>
        <v>19</v>
      </c>
      <c r="F31" s="12">
        <v>25</v>
      </c>
      <c r="G31" s="12">
        <f>E31</f>
        <v>19</v>
      </c>
      <c r="H31" s="12">
        <v>22</v>
      </c>
      <c r="I31" s="12">
        <f t="shared" si="17"/>
        <v>19</v>
      </c>
      <c r="J31" s="12">
        <v>27</v>
      </c>
      <c r="K31" s="12">
        <f t="shared" si="13"/>
        <v>19</v>
      </c>
      <c r="L31" s="12">
        <v>24</v>
      </c>
      <c r="M31" s="12">
        <f t="shared" si="9"/>
        <v>19</v>
      </c>
      <c r="N31" s="12">
        <v>22</v>
      </c>
      <c r="O31" s="12">
        <f t="shared" si="10"/>
        <v>19</v>
      </c>
      <c r="P31" s="12">
        <v>26</v>
      </c>
      <c r="Q31" s="12">
        <f t="shared" si="15"/>
        <v>19</v>
      </c>
      <c r="R31" s="12">
        <v>23</v>
      </c>
      <c r="S31" s="12">
        <f t="shared" si="16"/>
        <v>19</v>
      </c>
      <c r="T31" s="12">
        <v>21</v>
      </c>
      <c r="U31" s="12">
        <f t="shared" si="6"/>
        <v>19</v>
      </c>
      <c r="V31" s="12">
        <v>25</v>
      </c>
      <c r="W31" s="12">
        <f t="shared" si="7"/>
        <v>19</v>
      </c>
      <c r="X31" s="12">
        <v>23</v>
      </c>
      <c r="Y31" s="12">
        <f t="shared" si="3"/>
        <v>19</v>
      </c>
      <c r="Z31" s="65"/>
      <c r="AA31" s="56" t="s">
        <v>50</v>
      </c>
      <c r="AB31" s="56">
        <v>28</v>
      </c>
      <c r="AC31" s="56"/>
      <c r="AD31" s="56"/>
      <c r="AF31" s="48"/>
    </row>
    <row r="32" spans="1:32" s="5" customFormat="1" x14ac:dyDescent="0.25">
      <c r="A32" s="10" t="s">
        <v>16</v>
      </c>
      <c r="B32" s="13">
        <v>22</v>
      </c>
      <c r="C32" s="13">
        <f>C25</f>
        <v>21</v>
      </c>
      <c r="D32" s="13">
        <v>26</v>
      </c>
      <c r="E32" s="13">
        <f>C32</f>
        <v>21</v>
      </c>
      <c r="F32" s="13">
        <v>26</v>
      </c>
      <c r="G32" s="13">
        <f>E32</f>
        <v>21</v>
      </c>
      <c r="H32" s="13">
        <v>23</v>
      </c>
      <c r="I32" s="13">
        <f t="shared" si="17"/>
        <v>21</v>
      </c>
      <c r="J32" s="13">
        <v>28</v>
      </c>
      <c r="K32" s="16">
        <f t="shared" si="13"/>
        <v>21</v>
      </c>
      <c r="L32" s="13">
        <v>25</v>
      </c>
      <c r="M32" s="13">
        <f t="shared" si="9"/>
        <v>21</v>
      </c>
      <c r="N32" s="13">
        <v>23</v>
      </c>
      <c r="O32" s="13">
        <f t="shared" si="10"/>
        <v>21</v>
      </c>
      <c r="P32" s="13">
        <v>27</v>
      </c>
      <c r="Q32" s="13">
        <f t="shared" si="15"/>
        <v>21</v>
      </c>
      <c r="R32" s="13">
        <v>24</v>
      </c>
      <c r="S32" s="13">
        <f t="shared" si="16"/>
        <v>21</v>
      </c>
      <c r="T32" s="13">
        <v>22</v>
      </c>
      <c r="U32" s="13">
        <f t="shared" si="6"/>
        <v>21</v>
      </c>
      <c r="V32" s="13">
        <v>26</v>
      </c>
      <c r="W32" s="13">
        <f t="shared" si="7"/>
        <v>21</v>
      </c>
      <c r="X32" s="13">
        <v>24</v>
      </c>
      <c r="Y32" s="13">
        <v>0</v>
      </c>
      <c r="Z32" s="65"/>
      <c r="AA32" s="56" t="s">
        <v>51</v>
      </c>
      <c r="AB32" s="56">
        <v>33.299999999999997</v>
      </c>
      <c r="AC32" s="56"/>
      <c r="AD32" s="56"/>
      <c r="AE32" s="57"/>
      <c r="AF32" s="50"/>
    </row>
    <row r="33" spans="1:32" x14ac:dyDescent="0.25">
      <c r="A33" t="s">
        <v>10</v>
      </c>
      <c r="B33" s="17">
        <v>23</v>
      </c>
      <c r="C33" s="17">
        <f>C26</f>
        <v>281.7</v>
      </c>
      <c r="D33" s="17">
        <v>27</v>
      </c>
      <c r="E33" s="17">
        <f>C33</f>
        <v>281.7</v>
      </c>
      <c r="F33" s="17">
        <v>27</v>
      </c>
      <c r="G33" s="17">
        <f>E33</f>
        <v>281.7</v>
      </c>
      <c r="H33" s="17">
        <v>24</v>
      </c>
      <c r="I33" s="17">
        <f t="shared" si="17"/>
        <v>281.7</v>
      </c>
      <c r="J33" s="17">
        <v>29</v>
      </c>
      <c r="K33" s="17">
        <f t="shared" si="13"/>
        <v>281.7</v>
      </c>
      <c r="L33" s="17">
        <v>26</v>
      </c>
      <c r="M33" s="66">
        <f t="shared" si="9"/>
        <v>281.7</v>
      </c>
      <c r="N33" s="17">
        <v>24</v>
      </c>
      <c r="O33" s="66">
        <f t="shared" si="10"/>
        <v>281.7</v>
      </c>
      <c r="P33" s="17">
        <v>28</v>
      </c>
      <c r="Q33" s="66">
        <f t="shared" si="15"/>
        <v>281.7</v>
      </c>
      <c r="R33" s="17">
        <v>25</v>
      </c>
      <c r="S33" s="17">
        <f t="shared" si="16"/>
        <v>281.7</v>
      </c>
      <c r="T33" s="17">
        <v>23</v>
      </c>
      <c r="U33" s="17">
        <f t="shared" si="6"/>
        <v>281.7</v>
      </c>
      <c r="V33" s="17">
        <v>27</v>
      </c>
      <c r="W33" s="17">
        <f t="shared" si="7"/>
        <v>281.7</v>
      </c>
      <c r="X33" s="17">
        <v>25</v>
      </c>
      <c r="Y33" s="16">
        <v>0</v>
      </c>
      <c r="Z33" s="65"/>
      <c r="AA33" s="56"/>
      <c r="AB33" s="56"/>
      <c r="AC33" s="56"/>
      <c r="AD33" s="56"/>
      <c r="AF33" s="48"/>
    </row>
    <row r="34" spans="1:32" x14ac:dyDescent="0.25">
      <c r="A34" t="s">
        <v>26</v>
      </c>
      <c r="B34" s="17">
        <v>24</v>
      </c>
      <c r="C34" s="17">
        <f t="shared" ref="C34:C37" si="21">C27</f>
        <v>281.7</v>
      </c>
      <c r="D34" s="17">
        <v>28</v>
      </c>
      <c r="E34" s="17">
        <f>C34</f>
        <v>281.7</v>
      </c>
      <c r="F34" s="17">
        <v>28</v>
      </c>
      <c r="G34" s="17">
        <f t="shared" ref="G34" si="22">E34</f>
        <v>281.7</v>
      </c>
      <c r="H34" s="17">
        <v>25</v>
      </c>
      <c r="I34" s="17">
        <f t="shared" si="17"/>
        <v>281.7</v>
      </c>
      <c r="J34" s="17">
        <v>30</v>
      </c>
      <c r="K34" s="17">
        <f t="shared" si="13"/>
        <v>281.7</v>
      </c>
      <c r="L34" s="17">
        <v>27</v>
      </c>
      <c r="M34" s="66">
        <f t="shared" si="9"/>
        <v>281.7</v>
      </c>
      <c r="N34" s="17">
        <v>25</v>
      </c>
      <c r="O34" s="66">
        <f t="shared" si="10"/>
        <v>281.7</v>
      </c>
      <c r="P34" s="17">
        <v>29</v>
      </c>
      <c r="Q34" s="66">
        <f t="shared" si="15"/>
        <v>281.7</v>
      </c>
      <c r="R34" s="17">
        <v>26</v>
      </c>
      <c r="S34" s="17">
        <f t="shared" si="16"/>
        <v>281.7</v>
      </c>
      <c r="T34" s="17">
        <v>24</v>
      </c>
      <c r="U34" s="17">
        <f t="shared" si="6"/>
        <v>281.7</v>
      </c>
      <c r="V34" s="17">
        <v>28</v>
      </c>
      <c r="W34" s="17">
        <f t="shared" si="7"/>
        <v>281.7</v>
      </c>
      <c r="X34" s="17">
        <v>26</v>
      </c>
      <c r="Y34" s="16">
        <v>0</v>
      </c>
      <c r="Z34" s="65"/>
      <c r="AA34" s="56" t="s">
        <v>55</v>
      </c>
      <c r="AB34" s="56">
        <v>172.8</v>
      </c>
      <c r="AC34" s="56"/>
      <c r="AD34" s="56"/>
      <c r="AF34" s="48"/>
    </row>
    <row r="35" spans="1:32" x14ac:dyDescent="0.25">
      <c r="A35" t="s">
        <v>12</v>
      </c>
      <c r="B35" s="17">
        <v>25</v>
      </c>
      <c r="C35" s="17">
        <f t="shared" si="21"/>
        <v>281.7</v>
      </c>
      <c r="D35" s="17"/>
      <c r="E35" s="17"/>
      <c r="F35" s="17">
        <v>29</v>
      </c>
      <c r="G35" s="17">
        <f>C35</f>
        <v>281.7</v>
      </c>
      <c r="H35" s="17">
        <v>26</v>
      </c>
      <c r="I35" s="17">
        <f t="shared" si="17"/>
        <v>281.7</v>
      </c>
      <c r="J35" s="17">
        <v>31</v>
      </c>
      <c r="K35" s="17">
        <f t="shared" si="13"/>
        <v>281.7</v>
      </c>
      <c r="L35" s="17">
        <v>28</v>
      </c>
      <c r="M35" s="66">
        <f t="shared" si="9"/>
        <v>281.7</v>
      </c>
      <c r="N35" s="17">
        <v>26</v>
      </c>
      <c r="O35" s="66">
        <f t="shared" si="10"/>
        <v>281.7</v>
      </c>
      <c r="P35" s="17">
        <v>30</v>
      </c>
      <c r="Q35" s="66">
        <f t="shared" si="15"/>
        <v>281.7</v>
      </c>
      <c r="R35" s="17">
        <v>27</v>
      </c>
      <c r="S35" s="17">
        <f t="shared" si="16"/>
        <v>281.7</v>
      </c>
      <c r="T35" s="17">
        <v>25</v>
      </c>
      <c r="U35" s="17">
        <f t="shared" si="6"/>
        <v>281.7</v>
      </c>
      <c r="V35" s="17">
        <v>29</v>
      </c>
      <c r="W35" s="17">
        <f t="shared" si="7"/>
        <v>281.7</v>
      </c>
      <c r="X35" s="17">
        <v>27</v>
      </c>
      <c r="Y35" s="54">
        <f>AB9</f>
        <v>66.8</v>
      </c>
      <c r="Z35" s="65"/>
      <c r="AA35" s="56"/>
      <c r="AC35" s="56"/>
      <c r="AD35" s="56"/>
      <c r="AF35" s="48"/>
    </row>
    <row r="36" spans="1:32" x14ac:dyDescent="0.25">
      <c r="A36" t="s">
        <v>13</v>
      </c>
      <c r="B36" s="17">
        <v>26</v>
      </c>
      <c r="C36" s="17">
        <f t="shared" si="21"/>
        <v>281.7</v>
      </c>
      <c r="D36" s="17"/>
      <c r="E36" s="17"/>
      <c r="F36" s="17">
        <v>30</v>
      </c>
      <c r="G36" s="17">
        <f>C36</f>
        <v>281.7</v>
      </c>
      <c r="H36" s="17">
        <v>27</v>
      </c>
      <c r="I36" s="17">
        <f t="shared" si="17"/>
        <v>281.7</v>
      </c>
      <c r="J36" s="17"/>
      <c r="K36" s="17"/>
      <c r="L36" s="17">
        <v>29</v>
      </c>
      <c r="M36" s="66">
        <f>I36</f>
        <v>281.7</v>
      </c>
      <c r="N36" s="17">
        <v>27</v>
      </c>
      <c r="O36" s="66">
        <f t="shared" si="10"/>
        <v>281.7</v>
      </c>
      <c r="P36" s="17">
        <v>31</v>
      </c>
      <c r="Q36" s="66">
        <f t="shared" si="15"/>
        <v>281.7</v>
      </c>
      <c r="R36" s="17">
        <v>28</v>
      </c>
      <c r="S36" s="17">
        <f t="shared" si="16"/>
        <v>281.7</v>
      </c>
      <c r="T36" s="17">
        <v>26</v>
      </c>
      <c r="U36" s="17">
        <f t="shared" si="6"/>
        <v>281.7</v>
      </c>
      <c r="V36" s="17">
        <v>30</v>
      </c>
      <c r="W36" s="17">
        <f t="shared" si="7"/>
        <v>281.7</v>
      </c>
      <c r="X36" s="17">
        <v>28</v>
      </c>
      <c r="Y36" s="54">
        <f>Y35</f>
        <v>66.8</v>
      </c>
      <c r="Z36" s="65"/>
      <c r="AF36" s="48"/>
    </row>
    <row r="37" spans="1:32" x14ac:dyDescent="0.25">
      <c r="A37" t="s">
        <v>14</v>
      </c>
      <c r="B37" s="17">
        <v>27</v>
      </c>
      <c r="C37" s="17">
        <f t="shared" si="21"/>
        <v>281.7</v>
      </c>
      <c r="D37" s="17"/>
      <c r="E37" s="17"/>
      <c r="F37" s="17">
        <v>31</v>
      </c>
      <c r="G37" s="17">
        <f>C37</f>
        <v>281.7</v>
      </c>
      <c r="H37" s="17">
        <v>28</v>
      </c>
      <c r="I37" s="17">
        <f t="shared" si="17"/>
        <v>281.7</v>
      </c>
      <c r="J37" s="17"/>
      <c r="K37" s="17"/>
      <c r="L37" s="17">
        <v>30</v>
      </c>
      <c r="M37" s="66">
        <f>I37</f>
        <v>281.7</v>
      </c>
      <c r="N37" s="17">
        <v>28</v>
      </c>
      <c r="O37" s="66">
        <f t="shared" si="10"/>
        <v>281.7</v>
      </c>
      <c r="P37" s="17"/>
      <c r="Q37" s="17"/>
      <c r="R37" s="17">
        <v>29</v>
      </c>
      <c r="S37" s="17">
        <f>O37</f>
        <v>281.7</v>
      </c>
      <c r="T37" s="17">
        <v>27</v>
      </c>
      <c r="U37" s="17">
        <f t="shared" si="6"/>
        <v>281.7</v>
      </c>
      <c r="V37" s="17"/>
      <c r="W37" s="17"/>
      <c r="X37" s="17">
        <v>29</v>
      </c>
      <c r="Y37" s="54">
        <f>Y36</f>
        <v>66.8</v>
      </c>
      <c r="Z37" s="65"/>
      <c r="AF37" s="48"/>
    </row>
    <row r="38" spans="1:32" x14ac:dyDescent="0.25">
      <c r="A38" s="5" t="s">
        <v>15</v>
      </c>
      <c r="B38" s="12">
        <v>28</v>
      </c>
      <c r="C38" s="12">
        <f>C31</f>
        <v>19</v>
      </c>
      <c r="D38" s="12"/>
      <c r="E38" s="12"/>
      <c r="F38" s="12"/>
      <c r="G38" s="12"/>
      <c r="H38" s="12">
        <v>29</v>
      </c>
      <c r="I38" s="12">
        <f>C38</f>
        <v>19</v>
      </c>
      <c r="J38" s="12"/>
      <c r="K38" s="12"/>
      <c r="L38" s="12"/>
      <c r="M38" s="12"/>
      <c r="N38" s="12">
        <v>29</v>
      </c>
      <c r="O38" s="12">
        <f>I38</f>
        <v>19</v>
      </c>
      <c r="P38" s="12"/>
      <c r="Q38" s="12"/>
      <c r="R38" s="12">
        <v>30</v>
      </c>
      <c r="S38" s="12">
        <f>O38</f>
        <v>19</v>
      </c>
      <c r="T38" s="12">
        <v>28</v>
      </c>
      <c r="U38" s="12">
        <f t="shared" si="6"/>
        <v>19</v>
      </c>
      <c r="V38" s="12"/>
      <c r="W38" s="12"/>
      <c r="X38" s="12">
        <v>30</v>
      </c>
      <c r="Y38" s="12">
        <v>0</v>
      </c>
      <c r="Z38" s="65"/>
      <c r="AF38" s="48"/>
    </row>
    <row r="39" spans="1:32" s="5" customFormat="1" x14ac:dyDescent="0.25">
      <c r="A39" s="10" t="s">
        <v>16</v>
      </c>
      <c r="B39" s="13">
        <v>29</v>
      </c>
      <c r="C39" s="13">
        <f>C32</f>
        <v>21</v>
      </c>
      <c r="D39" s="13"/>
      <c r="E39" s="13"/>
      <c r="F39" s="13"/>
      <c r="G39" s="13"/>
      <c r="H39" s="13">
        <v>30</v>
      </c>
      <c r="I39" s="13">
        <v>0</v>
      </c>
      <c r="J39" s="13"/>
      <c r="K39" s="13"/>
      <c r="L39" s="13"/>
      <c r="M39" s="13"/>
      <c r="N39" s="13">
        <v>30</v>
      </c>
      <c r="O39" s="13">
        <f>C39</f>
        <v>21</v>
      </c>
      <c r="P39" s="13"/>
      <c r="Q39" s="13"/>
      <c r="R39" s="13"/>
      <c r="S39" s="13"/>
      <c r="T39" s="13">
        <v>29</v>
      </c>
      <c r="U39" s="13">
        <f>O39</f>
        <v>21</v>
      </c>
      <c r="V39" s="13"/>
      <c r="W39" s="13"/>
      <c r="X39" s="13">
        <v>31</v>
      </c>
      <c r="Y39" s="13">
        <v>0</v>
      </c>
      <c r="Z39" s="65"/>
      <c r="AA39" s="40"/>
      <c r="AB39" s="40"/>
      <c r="AC39" s="40"/>
      <c r="AD39" s="40"/>
      <c r="AE39" s="57"/>
      <c r="AF39" s="50"/>
    </row>
    <row r="40" spans="1:32" x14ac:dyDescent="0.25">
      <c r="A40" t="s">
        <v>10</v>
      </c>
      <c r="B40" s="17">
        <v>30</v>
      </c>
      <c r="C40" s="66">
        <f>C33</f>
        <v>281.7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>
        <v>31</v>
      </c>
      <c r="O40" s="66">
        <f>C40</f>
        <v>281.7</v>
      </c>
      <c r="P40" s="17"/>
      <c r="Q40" s="17"/>
      <c r="R40" s="17"/>
      <c r="S40" s="17"/>
      <c r="T40" s="17">
        <v>30</v>
      </c>
      <c r="U40" s="17">
        <f>U33</f>
        <v>281.7</v>
      </c>
      <c r="V40" s="17"/>
      <c r="W40" s="17"/>
      <c r="X40" s="75">
        <v>1</v>
      </c>
      <c r="Y40" s="75"/>
      <c r="Z40" s="65"/>
    </row>
    <row r="41" spans="1:32" x14ac:dyDescent="0.25">
      <c r="A41" t="s">
        <v>26</v>
      </c>
      <c r="B41" s="17">
        <v>31</v>
      </c>
      <c r="C41" s="66">
        <f>C33</f>
        <v>281.7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>
        <v>31</v>
      </c>
      <c r="U41" s="17">
        <f>U34</f>
        <v>281.7</v>
      </c>
      <c r="V41" s="17"/>
      <c r="W41" s="17"/>
      <c r="X41" s="17"/>
      <c r="Y41" s="17"/>
      <c r="Z41" s="65"/>
    </row>
    <row r="42" spans="1:32" ht="15.75" thickBot="1" x14ac:dyDescent="0.3">
      <c r="B42" s="67"/>
      <c r="C42" s="67"/>
      <c r="D42" s="67"/>
      <c r="E42" s="67"/>
      <c r="F42" s="67"/>
      <c r="G42" s="68" t="s">
        <v>35</v>
      </c>
      <c r="H42" s="67"/>
      <c r="I42" s="69" t="s">
        <v>62</v>
      </c>
      <c r="J42" s="69"/>
      <c r="K42" s="67"/>
      <c r="L42" s="67"/>
      <c r="M42" s="103" t="s">
        <v>63</v>
      </c>
      <c r="N42" s="104"/>
      <c r="O42" s="105"/>
      <c r="P42" s="67"/>
      <c r="Q42" s="67"/>
      <c r="R42" s="67"/>
      <c r="S42" s="67"/>
      <c r="T42" s="67"/>
      <c r="U42" s="67"/>
      <c r="V42" s="67"/>
      <c r="W42" s="67"/>
      <c r="Z42" s="4"/>
    </row>
    <row r="43" spans="1:32" s="3" customFormat="1" ht="38.25" customHeight="1" thickBot="1" x14ac:dyDescent="0.3">
      <c r="A43" s="94" t="s">
        <v>18</v>
      </c>
      <c r="B43" s="95"/>
      <c r="C43" s="70">
        <f>SUM(C5:C42)</f>
        <v>6096.699999999998</v>
      </c>
      <c r="D43" s="71"/>
      <c r="E43" s="70">
        <f>SUM(E5:E42)</f>
        <v>5793.9999999999982</v>
      </c>
      <c r="F43" s="72"/>
      <c r="G43" s="70">
        <f>SUM(G5:G42)</f>
        <v>6639.0999999999976</v>
      </c>
      <c r="H43" s="72"/>
      <c r="I43" s="70">
        <f>SUM(I5:I42)</f>
        <v>5531.2999999999984</v>
      </c>
      <c r="J43" s="72"/>
      <c r="K43" s="70">
        <f>SUM(K5:K42)</f>
        <v>5860.7999999999984</v>
      </c>
      <c r="L43" s="72"/>
      <c r="M43" s="70">
        <f>SUM(M5:M42)</f>
        <v>6075.699999999998</v>
      </c>
      <c r="N43" s="72"/>
      <c r="O43" s="70">
        <f>SUM(O5:O42)</f>
        <v>6115.699999999998</v>
      </c>
      <c r="P43" s="72"/>
      <c r="Q43" s="70">
        <f>SUM(Q5:Q42)</f>
        <v>6357.3999999999978</v>
      </c>
      <c r="R43" s="72"/>
      <c r="S43" s="70">
        <f>SUM(S5:S42)</f>
        <v>6094.699999999998</v>
      </c>
      <c r="T43" s="73"/>
      <c r="U43" s="70">
        <f>SUM(U5:U42)</f>
        <v>6378.3999999999978</v>
      </c>
      <c r="V43" s="73"/>
      <c r="W43" s="70">
        <f>SUM(W5:W42)</f>
        <v>6075.699999999998</v>
      </c>
      <c r="X43" s="73"/>
      <c r="Y43" s="70">
        <f>SUM(Y5:Y42)</f>
        <v>4846.5999999999995</v>
      </c>
      <c r="Z43" s="14"/>
      <c r="AA43" s="40"/>
      <c r="AB43" s="40"/>
      <c r="AC43" s="40"/>
      <c r="AD43" s="40"/>
      <c r="AE43" s="59"/>
    </row>
    <row r="44" spans="1:32" ht="24" customHeight="1" thickBot="1" x14ac:dyDescent="0.35">
      <c r="B44" s="1"/>
      <c r="C44" s="2"/>
      <c r="D44" s="1"/>
      <c r="E44" s="2"/>
      <c r="F44" s="1"/>
      <c r="G44" s="2"/>
      <c r="H44" s="1"/>
      <c r="I44" s="2"/>
      <c r="J44" s="1"/>
      <c r="K44" s="2"/>
      <c r="L44" s="1"/>
      <c r="M44" s="2"/>
      <c r="N44" s="1"/>
      <c r="O44" s="2"/>
      <c r="P44" s="1"/>
      <c r="Q44" s="2"/>
      <c r="R44" s="1"/>
      <c r="S44" s="2"/>
      <c r="T44" s="4"/>
      <c r="U44" s="2"/>
      <c r="V44" s="4"/>
      <c r="W44" s="96" t="s">
        <v>20</v>
      </c>
      <c r="X44" s="97"/>
      <c r="Y44" s="109"/>
      <c r="Z44" s="41">
        <f>ROUND(SUM(C43:Y43),2)</f>
        <v>71866.100000000006</v>
      </c>
      <c r="AB44" s="43"/>
      <c r="AC44" s="43"/>
      <c r="AD44" s="43"/>
    </row>
    <row r="45" spans="1:32" ht="15.75" customHeight="1" thickBot="1" x14ac:dyDescent="0.3">
      <c r="A45" s="79" t="s">
        <v>21</v>
      </c>
      <c r="B45" s="98"/>
      <c r="C45" s="6">
        <f>C43</f>
        <v>6096.699999999998</v>
      </c>
      <c r="D45" s="6"/>
      <c r="E45" s="6">
        <f>E43</f>
        <v>5793.9999999999982</v>
      </c>
      <c r="F45" s="6"/>
      <c r="G45" s="6">
        <f>G43</f>
        <v>6639.0999999999976</v>
      </c>
      <c r="H45" s="6"/>
      <c r="I45" s="6">
        <f>I43</f>
        <v>5531.2999999999984</v>
      </c>
      <c r="J45" s="6"/>
      <c r="K45" s="6">
        <f>K43</f>
        <v>5860.7999999999984</v>
      </c>
      <c r="L45" s="6"/>
      <c r="M45" s="6">
        <f>M43</f>
        <v>6075.699999999998</v>
      </c>
      <c r="N45" s="6"/>
      <c r="O45" s="6">
        <f>O43</f>
        <v>6115.699999999998</v>
      </c>
      <c r="P45" s="6"/>
      <c r="Q45" s="6">
        <f>Q43</f>
        <v>6357.3999999999978</v>
      </c>
      <c r="R45" s="6"/>
      <c r="S45" s="6">
        <f>S43</f>
        <v>6094.699999999998</v>
      </c>
      <c r="T45" s="6"/>
      <c r="U45" s="6">
        <f>U43</f>
        <v>6378.3999999999978</v>
      </c>
      <c r="V45" s="6"/>
      <c r="W45" s="6">
        <f>W43</f>
        <v>6075.699999999998</v>
      </c>
      <c r="X45" s="6"/>
      <c r="Y45" s="6">
        <f>Y43</f>
        <v>4846.5999999999995</v>
      </c>
      <c r="Z45" s="42"/>
      <c r="AB45" s="51"/>
      <c r="AC45" s="51"/>
      <c r="AD45" s="51"/>
    </row>
    <row r="46" spans="1:32" ht="20.25" thickBot="1" x14ac:dyDescent="0.35">
      <c r="B46" s="7" t="s">
        <v>23</v>
      </c>
      <c r="C46" s="17">
        <f>'ZESTAWIENIE ZBIORCZE 2023'!C46</f>
        <v>0</v>
      </c>
      <c r="D46" s="7"/>
      <c r="E46" s="8">
        <f>C46</f>
        <v>0</v>
      </c>
      <c r="G46" s="8">
        <f>E46</f>
        <v>0</v>
      </c>
      <c r="I46" s="8">
        <f>G46</f>
        <v>0</v>
      </c>
      <c r="K46" s="8">
        <f>I46</f>
        <v>0</v>
      </c>
      <c r="M46" s="8">
        <f>K46</f>
        <v>0</v>
      </c>
      <c r="O46" s="8">
        <f>M46</f>
        <v>0</v>
      </c>
      <c r="Q46" s="8">
        <f>O46</f>
        <v>0</v>
      </c>
      <c r="S46" s="8">
        <f>Q46</f>
        <v>0</v>
      </c>
      <c r="U46" s="8">
        <f>S46</f>
        <v>0</v>
      </c>
      <c r="W46" s="8">
        <f>U46</f>
        <v>0</v>
      </c>
      <c r="Y46" s="8">
        <f>W46</f>
        <v>0</v>
      </c>
      <c r="Z46" s="41" t="s">
        <v>56</v>
      </c>
      <c r="AB46" s="43"/>
      <c r="AC46" s="44"/>
      <c r="AD46" s="43"/>
    </row>
    <row r="47" spans="1:32" ht="15.75" thickBot="1" x14ac:dyDescent="0.3">
      <c r="B47" s="7" t="s">
        <v>25</v>
      </c>
      <c r="C47" s="9">
        <f>ROUND(C45*C46,2)</f>
        <v>0</v>
      </c>
      <c r="D47" s="7"/>
      <c r="E47" s="9">
        <f>ROUND(E45*E46,2)</f>
        <v>0</v>
      </c>
      <c r="G47" s="9">
        <f>ROUND(G45*G46,2)</f>
        <v>0</v>
      </c>
      <c r="I47" s="9">
        <f>ROUND(I45*I46,2)</f>
        <v>0</v>
      </c>
      <c r="K47" s="9">
        <f>ROUND(K45*K46,2)</f>
        <v>0</v>
      </c>
      <c r="M47" s="9">
        <f>ROUND(M45*M46,2)</f>
        <v>0</v>
      </c>
      <c r="O47" s="9">
        <f>ROUND(O45*O46,2)</f>
        <v>0</v>
      </c>
      <c r="Q47" s="9">
        <f>ROUND(Q45*Q46,2)</f>
        <v>0</v>
      </c>
      <c r="S47" s="9">
        <f>ROUND(S45*S46,2)</f>
        <v>0</v>
      </c>
      <c r="U47" s="9">
        <f>ROUND(U45*U46,2)</f>
        <v>0</v>
      </c>
      <c r="W47" s="9">
        <f>ROUND(W45*W46,2)</f>
        <v>0</v>
      </c>
      <c r="Y47" s="9">
        <f>ROUND(Y45*Y46,2)</f>
        <v>0</v>
      </c>
      <c r="Z47" s="45">
        <f>ROUND(Z44*'ZESTAWIENIE ZBIORCZE 2023'!C46,2)</f>
        <v>0</v>
      </c>
      <c r="AB47" s="46"/>
      <c r="AC47" s="46"/>
      <c r="AD47" s="46"/>
    </row>
    <row r="48" spans="1:32" ht="15.75" thickBot="1" x14ac:dyDescent="0.3">
      <c r="B48" s="7" t="s">
        <v>24</v>
      </c>
      <c r="C48" s="9">
        <f>ROUND(C47*0.08,2)</f>
        <v>0</v>
      </c>
      <c r="E48" s="9">
        <f>ROUND(E47*0.08,2)</f>
        <v>0</v>
      </c>
      <c r="G48" s="9">
        <f>ROUND(G47*0.08,2)</f>
        <v>0</v>
      </c>
      <c r="I48" s="9">
        <f>ROUND(I47*0.08,2)</f>
        <v>0</v>
      </c>
      <c r="K48" s="9">
        <f>ROUND(K47*0.08,2)</f>
        <v>0</v>
      </c>
      <c r="M48" s="9">
        <f>ROUND(M47*0.08,2)</f>
        <v>0</v>
      </c>
      <c r="O48" s="9">
        <f>ROUND(O47*0.08,2)</f>
        <v>0</v>
      </c>
      <c r="Q48" s="9">
        <f>ROUND(Q47*0.08,2)</f>
        <v>0</v>
      </c>
      <c r="S48" s="9">
        <f>ROUND(S47*0.08,2)</f>
        <v>0</v>
      </c>
      <c r="U48" s="9">
        <f>ROUND(U47*0.08,2)</f>
        <v>0</v>
      </c>
      <c r="W48" s="9">
        <f>ROUND(W47*0.08,2)</f>
        <v>0</v>
      </c>
      <c r="Y48" s="9">
        <f>ROUND(Y47*0.08,2)</f>
        <v>0</v>
      </c>
      <c r="Z48" s="45">
        <f>ROUND(Z47*0.08,2)</f>
        <v>0</v>
      </c>
      <c r="AB48" s="46"/>
      <c r="AC48" s="46"/>
      <c r="AD48" s="46"/>
    </row>
    <row r="49" spans="1:30" ht="15.75" thickBot="1" x14ac:dyDescent="0.3">
      <c r="B49" s="7" t="s">
        <v>22</v>
      </c>
      <c r="C49" s="9">
        <f>ROUND(C47+C48,2)</f>
        <v>0</v>
      </c>
      <c r="E49" s="9">
        <f>ROUND(E47+E48,2)</f>
        <v>0</v>
      </c>
      <c r="G49" s="9">
        <f>ROUND(G47+G48,2)</f>
        <v>0</v>
      </c>
      <c r="I49" s="9">
        <f>ROUND(I47+I48,2)</f>
        <v>0</v>
      </c>
      <c r="K49" s="9">
        <f>ROUND(K47+K48,2)</f>
        <v>0</v>
      </c>
      <c r="M49" s="9">
        <f>ROUND(M47+M48,2)</f>
        <v>0</v>
      </c>
      <c r="O49" s="9">
        <f>ROUND(O47+O48,2)</f>
        <v>0</v>
      </c>
      <c r="Q49" s="9">
        <f>ROUND(Q47+Q48,2)</f>
        <v>0</v>
      </c>
      <c r="S49" s="9">
        <f>ROUND(S47+S48,2)</f>
        <v>0</v>
      </c>
      <c r="U49" s="9">
        <f>ROUND(U47+U48,2)</f>
        <v>0</v>
      </c>
      <c r="W49" s="9">
        <f>ROUND(W47+W48,2)</f>
        <v>0</v>
      </c>
      <c r="Y49" s="9">
        <f>ROUND(Y47+Y48,2)</f>
        <v>0</v>
      </c>
      <c r="Z49" s="47">
        <f>ROUND(Z47+Z48,2)</f>
        <v>0</v>
      </c>
      <c r="AB49" s="46"/>
      <c r="AC49" s="46"/>
      <c r="AD49" s="46"/>
    </row>
    <row r="51" spans="1:30" ht="15.75" thickBot="1" x14ac:dyDescent="0.3"/>
    <row r="52" spans="1:30" ht="15.75" thickBot="1" x14ac:dyDescent="0.3">
      <c r="A52" s="83" t="s">
        <v>59</v>
      </c>
      <c r="B52" s="84"/>
      <c r="C52" s="110" t="s">
        <v>60</v>
      </c>
      <c r="D52" s="82"/>
      <c r="E52" s="82"/>
      <c r="F52" s="82"/>
      <c r="G52" s="82"/>
      <c r="H52" s="82"/>
      <c r="I52" s="82"/>
      <c r="J52" s="82"/>
      <c r="K52" s="82"/>
      <c r="M52" s="82" t="s">
        <v>58</v>
      </c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</row>
    <row r="53" spans="1:30" ht="15.75" thickBot="1" x14ac:dyDescent="0.3">
      <c r="M53" s="79" t="s">
        <v>57</v>
      </c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1"/>
    </row>
  </sheetData>
  <mergeCells count="11">
    <mergeCell ref="M53:AA53"/>
    <mergeCell ref="E1:Y3"/>
    <mergeCell ref="A43:B43"/>
    <mergeCell ref="W44:Y44"/>
    <mergeCell ref="A45:B45"/>
    <mergeCell ref="A52:B52"/>
    <mergeCell ref="C52:K52"/>
    <mergeCell ref="M52:AA52"/>
    <mergeCell ref="A1:C1"/>
    <mergeCell ref="A2:C3"/>
    <mergeCell ref="M42:O42"/>
  </mergeCells>
  <pageMargins left="0.70866141732283472" right="0.70866141732283472" top="0.74803149606299213" bottom="0.74803149606299213" header="0.31496062992125984" footer="0.31496062992125984"/>
  <pageSetup paperSize="8" scale="90" orientation="landscape" copies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53"/>
  <sheetViews>
    <sheetView view="pageBreakPreview" zoomScale="70" zoomScaleNormal="85" zoomScaleSheetLayoutView="70" workbookViewId="0">
      <selection activeCell="AA1" sqref="AA1:AD1048576"/>
    </sheetView>
  </sheetViews>
  <sheetFormatPr defaultRowHeight="15" x14ac:dyDescent="0.25"/>
  <cols>
    <col min="1" max="1" width="13.140625" customWidth="1"/>
    <col min="2" max="2" width="4.28515625" customWidth="1"/>
    <col min="3" max="3" width="9.28515625" bestFit="1" customWidth="1"/>
    <col min="4" max="4" width="3.140625" bestFit="1" customWidth="1"/>
    <col min="5" max="5" width="9.28515625" bestFit="1" customWidth="1"/>
    <col min="6" max="6" width="3.140625" bestFit="1" customWidth="1"/>
    <col min="7" max="7" width="9.28515625" bestFit="1" customWidth="1"/>
    <col min="8" max="8" width="3.140625" bestFit="1" customWidth="1"/>
    <col min="9" max="9" width="9.42578125" bestFit="1" customWidth="1"/>
    <col min="10" max="10" width="3.140625" bestFit="1" customWidth="1"/>
    <col min="11" max="11" width="9.85546875" bestFit="1" customWidth="1"/>
    <col min="12" max="12" width="3.140625" bestFit="1" customWidth="1"/>
    <col min="13" max="13" width="9.28515625" bestFit="1" customWidth="1"/>
    <col min="14" max="14" width="3.140625" bestFit="1" customWidth="1"/>
    <col min="15" max="15" width="9.28515625" bestFit="1" customWidth="1"/>
    <col min="16" max="16" width="3.140625" bestFit="1" customWidth="1"/>
    <col min="17" max="17" width="9.28515625" bestFit="1" customWidth="1"/>
    <col min="18" max="18" width="3.140625" bestFit="1" customWidth="1"/>
    <col min="19" max="19" width="9.7109375" bestFit="1" customWidth="1"/>
    <col min="20" max="20" width="3.140625" bestFit="1" customWidth="1"/>
    <col min="21" max="21" width="11.5703125" bestFit="1" customWidth="1"/>
    <col min="22" max="22" width="3.140625" bestFit="1" customWidth="1"/>
    <col min="23" max="23" width="9.85546875" bestFit="1" customWidth="1"/>
    <col min="24" max="24" width="3.140625" bestFit="1" customWidth="1"/>
    <col min="25" max="25" width="10.5703125" bestFit="1" customWidth="1"/>
    <col min="26" max="26" width="17.140625" bestFit="1" customWidth="1"/>
    <col min="27" max="27" width="21.5703125" style="40" hidden="1" customWidth="1"/>
    <col min="28" max="28" width="6.42578125" style="40" hidden="1" customWidth="1"/>
    <col min="29" max="29" width="15" style="40" hidden="1" customWidth="1"/>
    <col min="30" max="30" width="6.140625" style="40" hidden="1" customWidth="1"/>
    <col min="31" max="31" width="9.140625" customWidth="1"/>
  </cols>
  <sheetData>
    <row r="1" spans="1:30" ht="26.25" customHeight="1" x14ac:dyDescent="0.55000000000000004">
      <c r="A1" s="100" t="str">
        <f>'ZESTAWIENIE ZBIORCZE 2023'!A1:C1</f>
        <v>ZAŁĄCZNIK NR 1</v>
      </c>
      <c r="B1" s="101"/>
      <c r="C1" s="102"/>
      <c r="E1" s="85" t="s">
        <v>36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64"/>
    </row>
    <row r="2" spans="1:30" ht="15" customHeight="1" x14ac:dyDescent="0.55000000000000004">
      <c r="A2" s="111" t="str">
        <f>'ZESTAWIENIE ZBIORCZE 2023'!A2:C3</f>
        <v>ROK 2023</v>
      </c>
      <c r="B2" s="112"/>
      <c r="C2" s="113"/>
      <c r="E2" s="88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64"/>
    </row>
    <row r="3" spans="1:30" ht="15.75" customHeight="1" thickBot="1" x14ac:dyDescent="0.6">
      <c r="A3" s="114"/>
      <c r="B3" s="115"/>
      <c r="C3" s="116"/>
      <c r="E3" s="91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64"/>
    </row>
    <row r="4" spans="1:30" x14ac:dyDescent="0.25">
      <c r="C4" t="s">
        <v>19</v>
      </c>
      <c r="E4" t="s">
        <v>17</v>
      </c>
      <c r="G4" t="s">
        <v>0</v>
      </c>
      <c r="I4" t="s">
        <v>1</v>
      </c>
      <c r="K4" t="s">
        <v>2</v>
      </c>
      <c r="M4" t="s">
        <v>3</v>
      </c>
      <c r="O4" t="s">
        <v>4</v>
      </c>
      <c r="Q4" t="s">
        <v>5</v>
      </c>
      <c r="S4" t="s">
        <v>6</v>
      </c>
      <c r="U4" t="s">
        <v>7</v>
      </c>
      <c r="W4" t="s">
        <v>8</v>
      </c>
      <c r="Y4" t="s">
        <v>9</v>
      </c>
      <c r="Z4" s="65"/>
      <c r="AA4" s="56"/>
      <c r="AB4" s="56"/>
      <c r="AC4" s="56"/>
      <c r="AD4" s="56"/>
    </row>
    <row r="5" spans="1:30" x14ac:dyDescent="0.25">
      <c r="A5" t="s">
        <v>10</v>
      </c>
      <c r="B5" s="17"/>
      <c r="C5" s="17"/>
      <c r="D5" s="17"/>
      <c r="E5" s="17"/>
      <c r="F5" s="17"/>
      <c r="G5" s="17"/>
      <c r="H5" s="17"/>
      <c r="I5" s="17"/>
      <c r="J5" s="17">
        <v>1</v>
      </c>
      <c r="K5" s="16">
        <f>C11</f>
        <v>60.2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65"/>
      <c r="AA5" s="56" t="s">
        <v>37</v>
      </c>
      <c r="AB5" s="77">
        <v>81.599999999999994</v>
      </c>
      <c r="AC5" s="56" t="s">
        <v>54</v>
      </c>
      <c r="AD5" s="56">
        <f>AB5+AB7+AB9</f>
        <v>281.7</v>
      </c>
    </row>
    <row r="6" spans="1:30" x14ac:dyDescent="0.25">
      <c r="A6" t="s">
        <v>26</v>
      </c>
      <c r="B6" s="17"/>
      <c r="C6" s="17"/>
      <c r="D6" s="17"/>
      <c r="E6" s="17"/>
      <c r="F6" s="17"/>
      <c r="G6" s="17"/>
      <c r="H6" s="17"/>
      <c r="I6" s="17"/>
      <c r="J6" s="17">
        <v>2</v>
      </c>
      <c r="K6" s="63">
        <v>0</v>
      </c>
      <c r="L6" s="17"/>
      <c r="M6" s="17"/>
      <c r="N6" s="17"/>
      <c r="O6" s="17"/>
      <c r="P6" s="17">
        <v>1</v>
      </c>
      <c r="Q6" s="66">
        <v>0</v>
      </c>
      <c r="R6" s="17"/>
      <c r="S6" s="17"/>
      <c r="T6" s="17"/>
      <c r="U6" s="17"/>
      <c r="V6" s="17"/>
      <c r="W6" s="17"/>
      <c r="X6" s="17"/>
      <c r="Y6" s="17"/>
      <c r="Z6" s="65"/>
      <c r="AA6" s="56"/>
      <c r="AB6" s="56"/>
      <c r="AC6" s="56" t="s">
        <v>27</v>
      </c>
      <c r="AD6" s="56">
        <f>AB25</f>
        <v>20.7</v>
      </c>
    </row>
    <row r="7" spans="1:30" x14ac:dyDescent="0.25">
      <c r="A7" t="s">
        <v>12</v>
      </c>
      <c r="B7" s="17"/>
      <c r="C7" s="17"/>
      <c r="D7" s="17">
        <v>1</v>
      </c>
      <c r="E7" s="66">
        <f>AD6</f>
        <v>20.7</v>
      </c>
      <c r="F7" s="17">
        <v>1</v>
      </c>
      <c r="G7" s="17">
        <f>C14</f>
        <v>44</v>
      </c>
      <c r="H7" s="17"/>
      <c r="I7" s="17"/>
      <c r="J7" s="17">
        <v>3</v>
      </c>
      <c r="K7" s="16">
        <f>C11</f>
        <v>60.2</v>
      </c>
      <c r="L7" s="17"/>
      <c r="M7" s="17"/>
      <c r="N7" s="17"/>
      <c r="O7" s="17"/>
      <c r="P7" s="17">
        <v>2</v>
      </c>
      <c r="Q7" s="66">
        <f>E7</f>
        <v>20.7</v>
      </c>
      <c r="R7" s="17"/>
      <c r="S7" s="17"/>
      <c r="T7" s="17"/>
      <c r="U7" s="17"/>
      <c r="V7" s="17">
        <v>1</v>
      </c>
      <c r="W7" s="16">
        <f>AB34+AD13</f>
        <v>233</v>
      </c>
      <c r="X7" s="17"/>
      <c r="Y7" s="17"/>
      <c r="Z7" s="65"/>
      <c r="AA7" s="56" t="s">
        <v>38</v>
      </c>
      <c r="AB7" s="77">
        <v>133.30000000000001</v>
      </c>
      <c r="AC7" s="56" t="s">
        <v>28</v>
      </c>
      <c r="AD7" s="56">
        <f>AB11</f>
        <v>19</v>
      </c>
    </row>
    <row r="8" spans="1:30" x14ac:dyDescent="0.25">
      <c r="A8" t="s">
        <v>13</v>
      </c>
      <c r="B8" s="17"/>
      <c r="C8" s="17"/>
      <c r="D8" s="17">
        <v>2</v>
      </c>
      <c r="E8" s="66">
        <v>0</v>
      </c>
      <c r="F8" s="17">
        <v>2</v>
      </c>
      <c r="G8" s="17">
        <f>C15</f>
        <v>23.3</v>
      </c>
      <c r="H8" s="17"/>
      <c r="I8" s="17"/>
      <c r="J8" s="17">
        <v>4</v>
      </c>
      <c r="K8" s="17">
        <f>G8</f>
        <v>23.3</v>
      </c>
      <c r="L8" s="17">
        <v>1</v>
      </c>
      <c r="M8" s="17"/>
      <c r="N8" s="17"/>
      <c r="O8" s="17"/>
      <c r="P8" s="17">
        <v>3</v>
      </c>
      <c r="Q8" s="66">
        <v>0</v>
      </c>
      <c r="R8" s="17"/>
      <c r="S8" s="17"/>
      <c r="T8" s="17"/>
      <c r="U8" s="17"/>
      <c r="V8" s="17">
        <v>2</v>
      </c>
      <c r="W8" s="17">
        <f>G8</f>
        <v>23.3</v>
      </c>
      <c r="X8" s="17"/>
      <c r="Y8" s="17"/>
      <c r="Z8" s="65"/>
      <c r="AA8" s="56"/>
      <c r="AB8" s="56"/>
      <c r="AC8" s="56" t="s">
        <v>29</v>
      </c>
      <c r="AD8" s="56">
        <f>AB13</f>
        <v>21</v>
      </c>
    </row>
    <row r="9" spans="1:30" x14ac:dyDescent="0.25">
      <c r="A9" t="s">
        <v>14</v>
      </c>
      <c r="B9" s="17"/>
      <c r="C9" s="17"/>
      <c r="D9" s="17">
        <v>3</v>
      </c>
      <c r="E9" s="66">
        <v>0</v>
      </c>
      <c r="F9" s="17">
        <v>3</v>
      </c>
      <c r="G9" s="17">
        <f>G8</f>
        <v>23.3</v>
      </c>
      <c r="H9" s="17"/>
      <c r="I9" s="17"/>
      <c r="J9" s="17">
        <v>5</v>
      </c>
      <c r="K9" s="17">
        <f>G9</f>
        <v>23.3</v>
      </c>
      <c r="L9" s="17">
        <v>2</v>
      </c>
      <c r="M9" s="17"/>
      <c r="N9" s="17"/>
      <c r="O9" s="17"/>
      <c r="P9" s="17">
        <v>4</v>
      </c>
      <c r="Q9" s="66">
        <v>0</v>
      </c>
      <c r="R9" s="17">
        <v>1</v>
      </c>
      <c r="S9" s="17">
        <f>K9</f>
        <v>23.3</v>
      </c>
      <c r="T9" s="17"/>
      <c r="U9" s="17"/>
      <c r="V9" s="17">
        <v>3</v>
      </c>
      <c r="W9" s="17">
        <f>G9</f>
        <v>23.3</v>
      </c>
      <c r="X9" s="17">
        <v>1</v>
      </c>
      <c r="Y9" s="17">
        <f t="shared" ref="Y9:Y16" si="0">W9</f>
        <v>23.3</v>
      </c>
      <c r="Z9" s="65"/>
      <c r="AA9" s="56" t="s">
        <v>39</v>
      </c>
      <c r="AB9" s="56">
        <f>38.5+28.3</f>
        <v>66.8</v>
      </c>
      <c r="AC9" s="56"/>
      <c r="AD9" s="56"/>
    </row>
    <row r="10" spans="1:30" x14ac:dyDescent="0.25">
      <c r="A10" s="5" t="s">
        <v>15</v>
      </c>
      <c r="B10" s="12"/>
      <c r="C10" s="12"/>
      <c r="D10" s="12">
        <v>4</v>
      </c>
      <c r="E10" s="12">
        <f>C17</f>
        <v>42.6</v>
      </c>
      <c r="F10" s="12">
        <v>4</v>
      </c>
      <c r="G10" s="12">
        <f>E10</f>
        <v>42.6</v>
      </c>
      <c r="H10" s="12">
        <v>1</v>
      </c>
      <c r="I10" s="12">
        <f t="shared" ref="I10:I18" si="1">G10</f>
        <v>42.6</v>
      </c>
      <c r="J10" s="12">
        <v>6</v>
      </c>
      <c r="K10" s="12">
        <f t="shared" ref="K10:K18" si="2">I10</f>
        <v>42.6</v>
      </c>
      <c r="L10" s="12">
        <v>3</v>
      </c>
      <c r="M10" s="12">
        <f>K10</f>
        <v>42.6</v>
      </c>
      <c r="N10" s="12">
        <v>1</v>
      </c>
      <c r="O10" s="12">
        <f>M10</f>
        <v>42.6</v>
      </c>
      <c r="P10" s="12">
        <v>5</v>
      </c>
      <c r="Q10" s="12">
        <f>O10</f>
        <v>42.6</v>
      </c>
      <c r="R10" s="12">
        <v>2</v>
      </c>
      <c r="S10" s="12">
        <f>Q10</f>
        <v>42.6</v>
      </c>
      <c r="T10" s="12"/>
      <c r="U10" s="12"/>
      <c r="V10" s="12">
        <v>4</v>
      </c>
      <c r="W10" s="12">
        <f>S10</f>
        <v>42.6</v>
      </c>
      <c r="X10" s="12">
        <v>2</v>
      </c>
      <c r="Y10" s="12">
        <f t="shared" si="0"/>
        <v>42.6</v>
      </c>
      <c r="Z10" s="65"/>
      <c r="AA10" s="56"/>
      <c r="AB10" s="56"/>
      <c r="AC10" s="56" t="s">
        <v>30</v>
      </c>
      <c r="AD10" s="56">
        <f>AB23</f>
        <v>23.3</v>
      </c>
    </row>
    <row r="11" spans="1:30" s="5" customFormat="1" x14ac:dyDescent="0.25">
      <c r="A11" s="10" t="s">
        <v>16</v>
      </c>
      <c r="B11" s="13">
        <v>1</v>
      </c>
      <c r="C11" s="16">
        <f>AD13</f>
        <v>60.2</v>
      </c>
      <c r="D11" s="13">
        <v>5</v>
      </c>
      <c r="E11" s="13">
        <f>C18</f>
        <v>60.2</v>
      </c>
      <c r="F11" s="13">
        <v>5</v>
      </c>
      <c r="G11" s="13">
        <f>E11</f>
        <v>60.2</v>
      </c>
      <c r="H11" s="13">
        <v>2</v>
      </c>
      <c r="I11" s="13">
        <f t="shared" si="1"/>
        <v>60.2</v>
      </c>
      <c r="J11" s="13">
        <v>7</v>
      </c>
      <c r="K11" s="13">
        <f t="shared" si="2"/>
        <v>60.2</v>
      </c>
      <c r="L11" s="13">
        <v>4</v>
      </c>
      <c r="M11" s="13">
        <f>K11</f>
        <v>60.2</v>
      </c>
      <c r="N11" s="13">
        <v>2</v>
      </c>
      <c r="O11" s="13">
        <f>M11</f>
        <v>60.2</v>
      </c>
      <c r="P11" s="13">
        <v>6</v>
      </c>
      <c r="Q11" s="13">
        <f>O11</f>
        <v>60.2</v>
      </c>
      <c r="R11" s="13">
        <v>3</v>
      </c>
      <c r="S11" s="13">
        <f>Q11</f>
        <v>60.2</v>
      </c>
      <c r="T11" s="13">
        <v>1</v>
      </c>
      <c r="U11" s="13">
        <f t="shared" ref="U11:U26" si="3">S11</f>
        <v>60.2</v>
      </c>
      <c r="V11" s="13">
        <v>5</v>
      </c>
      <c r="W11" s="13">
        <f t="shared" ref="W11:W16" si="4">U11</f>
        <v>60.2</v>
      </c>
      <c r="X11" s="13">
        <v>3</v>
      </c>
      <c r="Y11" s="13">
        <f t="shared" si="0"/>
        <v>60.2</v>
      </c>
      <c r="Z11" s="65"/>
      <c r="AA11" s="56" t="s">
        <v>40</v>
      </c>
      <c r="AB11" s="56">
        <v>19</v>
      </c>
      <c r="AC11" s="56"/>
      <c r="AD11" s="56"/>
    </row>
    <row r="12" spans="1:30" x14ac:dyDescent="0.25">
      <c r="A12" t="s">
        <v>10</v>
      </c>
      <c r="B12" s="17">
        <v>2</v>
      </c>
      <c r="C12" s="17">
        <f>AD10</f>
        <v>23.3</v>
      </c>
      <c r="D12" s="17">
        <v>6</v>
      </c>
      <c r="E12" s="66">
        <v>0</v>
      </c>
      <c r="F12" s="17">
        <v>6</v>
      </c>
      <c r="G12" s="17">
        <f>C12</f>
        <v>23.3</v>
      </c>
      <c r="H12" s="17">
        <v>3</v>
      </c>
      <c r="I12" s="17">
        <f t="shared" si="1"/>
        <v>23.3</v>
      </c>
      <c r="J12" s="17">
        <v>8</v>
      </c>
      <c r="K12" s="17">
        <f t="shared" si="2"/>
        <v>23.3</v>
      </c>
      <c r="L12" s="17">
        <v>5</v>
      </c>
      <c r="M12" s="17">
        <f>K12</f>
        <v>23.3</v>
      </c>
      <c r="N12" s="17">
        <v>3</v>
      </c>
      <c r="O12" s="66">
        <v>0</v>
      </c>
      <c r="P12" s="17">
        <v>7</v>
      </c>
      <c r="Q12" s="66">
        <v>0</v>
      </c>
      <c r="R12" s="17">
        <v>4</v>
      </c>
      <c r="S12" s="17">
        <f>K12</f>
        <v>23.3</v>
      </c>
      <c r="T12" s="17">
        <v>2</v>
      </c>
      <c r="U12" s="17">
        <f t="shared" si="3"/>
        <v>23.3</v>
      </c>
      <c r="V12" s="17">
        <v>6</v>
      </c>
      <c r="W12" s="17">
        <f t="shared" si="4"/>
        <v>23.3</v>
      </c>
      <c r="X12" s="17">
        <v>4</v>
      </c>
      <c r="Y12" s="17">
        <f t="shared" si="0"/>
        <v>23.3</v>
      </c>
      <c r="Z12" s="65"/>
      <c r="AA12" s="56"/>
      <c r="AB12" s="56"/>
      <c r="AC12" s="56" t="s">
        <v>31</v>
      </c>
      <c r="AD12" s="56">
        <f>AB17+AB19+AB21</f>
        <v>42.6</v>
      </c>
    </row>
    <row r="13" spans="1:30" x14ac:dyDescent="0.25">
      <c r="A13" t="s">
        <v>26</v>
      </c>
      <c r="B13" s="17">
        <v>3</v>
      </c>
      <c r="C13" s="17">
        <f>C12</f>
        <v>23.3</v>
      </c>
      <c r="D13" s="17">
        <v>7</v>
      </c>
      <c r="E13" s="66">
        <v>0</v>
      </c>
      <c r="F13" s="17">
        <v>7</v>
      </c>
      <c r="G13" s="17">
        <f>C13</f>
        <v>23.3</v>
      </c>
      <c r="H13" s="17">
        <v>4</v>
      </c>
      <c r="I13" s="17">
        <f t="shared" si="1"/>
        <v>23.3</v>
      </c>
      <c r="J13" s="17">
        <v>9</v>
      </c>
      <c r="K13" s="17">
        <f t="shared" si="2"/>
        <v>23.3</v>
      </c>
      <c r="L13" s="17">
        <v>6</v>
      </c>
      <c r="M13" s="17">
        <f>K13</f>
        <v>23.3</v>
      </c>
      <c r="N13" s="17">
        <v>4</v>
      </c>
      <c r="O13" s="66">
        <v>0</v>
      </c>
      <c r="P13" s="17">
        <v>8</v>
      </c>
      <c r="Q13" s="66">
        <v>0</v>
      </c>
      <c r="R13" s="17">
        <v>5</v>
      </c>
      <c r="S13" s="17">
        <f>K13</f>
        <v>23.3</v>
      </c>
      <c r="T13" s="17">
        <v>3</v>
      </c>
      <c r="U13" s="17">
        <f t="shared" si="3"/>
        <v>23.3</v>
      </c>
      <c r="V13" s="17">
        <v>7</v>
      </c>
      <c r="W13" s="17">
        <f t="shared" si="4"/>
        <v>23.3</v>
      </c>
      <c r="X13" s="17">
        <v>5</v>
      </c>
      <c r="Y13" s="17">
        <f t="shared" si="0"/>
        <v>23.3</v>
      </c>
      <c r="Z13" s="65"/>
      <c r="AA13" s="56" t="s">
        <v>41</v>
      </c>
      <c r="AB13" s="56">
        <v>21</v>
      </c>
      <c r="AC13" s="56" t="s">
        <v>32</v>
      </c>
      <c r="AD13" s="56">
        <f>AB15+AB17+AB19+AB21</f>
        <v>60.2</v>
      </c>
    </row>
    <row r="14" spans="1:30" x14ac:dyDescent="0.25">
      <c r="A14" t="s">
        <v>12</v>
      </c>
      <c r="B14" s="17">
        <v>4</v>
      </c>
      <c r="C14" s="17">
        <f>AD6+AD10</f>
        <v>44</v>
      </c>
      <c r="D14" s="17">
        <v>8</v>
      </c>
      <c r="E14" s="66">
        <f>AD6</f>
        <v>20.7</v>
      </c>
      <c r="F14" s="17">
        <v>8</v>
      </c>
      <c r="G14" s="17">
        <f>C14</f>
        <v>44</v>
      </c>
      <c r="H14" s="17">
        <v>5</v>
      </c>
      <c r="I14" s="17">
        <f t="shared" si="1"/>
        <v>44</v>
      </c>
      <c r="J14" s="17">
        <v>10</v>
      </c>
      <c r="K14" s="17">
        <f t="shared" si="2"/>
        <v>44</v>
      </c>
      <c r="L14" s="17">
        <v>7</v>
      </c>
      <c r="M14" s="17">
        <f>K14</f>
        <v>44</v>
      </c>
      <c r="N14" s="17">
        <v>5</v>
      </c>
      <c r="O14" s="66">
        <f>E14</f>
        <v>20.7</v>
      </c>
      <c r="P14" s="17">
        <v>9</v>
      </c>
      <c r="Q14" s="66">
        <f>O14</f>
        <v>20.7</v>
      </c>
      <c r="R14" s="17">
        <v>6</v>
      </c>
      <c r="S14" s="17">
        <f>K14</f>
        <v>44</v>
      </c>
      <c r="T14" s="17">
        <v>4</v>
      </c>
      <c r="U14" s="17">
        <f t="shared" si="3"/>
        <v>44</v>
      </c>
      <c r="V14" s="17">
        <v>8</v>
      </c>
      <c r="W14" s="17">
        <f t="shared" si="4"/>
        <v>44</v>
      </c>
      <c r="X14" s="17">
        <v>6</v>
      </c>
      <c r="Y14" s="17">
        <f t="shared" si="0"/>
        <v>44</v>
      </c>
      <c r="Z14" s="65"/>
      <c r="AA14" s="56"/>
      <c r="AB14" s="56"/>
      <c r="AC14" s="56"/>
      <c r="AD14" s="56"/>
    </row>
    <row r="15" spans="1:30" x14ac:dyDescent="0.25">
      <c r="A15" t="s">
        <v>13</v>
      </c>
      <c r="B15" s="17">
        <v>5</v>
      </c>
      <c r="C15" s="17">
        <f>C13</f>
        <v>23.3</v>
      </c>
      <c r="D15" s="17">
        <v>9</v>
      </c>
      <c r="E15" s="66">
        <v>0</v>
      </c>
      <c r="F15" s="17">
        <v>9</v>
      </c>
      <c r="G15" s="17">
        <f>C15</f>
        <v>23.3</v>
      </c>
      <c r="H15" s="17">
        <v>6</v>
      </c>
      <c r="I15" s="63">
        <v>0</v>
      </c>
      <c r="J15" s="17">
        <v>11</v>
      </c>
      <c r="K15" s="17">
        <f>G15</f>
        <v>23.3</v>
      </c>
      <c r="L15" s="17">
        <v>8</v>
      </c>
      <c r="M15" s="16">
        <f>I18</f>
        <v>60.2</v>
      </c>
      <c r="N15" s="17">
        <v>6</v>
      </c>
      <c r="O15" s="66">
        <v>0</v>
      </c>
      <c r="P15" s="17">
        <v>10</v>
      </c>
      <c r="Q15" s="66">
        <v>0</v>
      </c>
      <c r="R15" s="17">
        <v>7</v>
      </c>
      <c r="S15" s="17">
        <f>K15</f>
        <v>23.3</v>
      </c>
      <c r="T15" s="17">
        <v>5</v>
      </c>
      <c r="U15" s="17">
        <f t="shared" si="3"/>
        <v>23.3</v>
      </c>
      <c r="V15" s="17">
        <v>9</v>
      </c>
      <c r="W15" s="17">
        <f t="shared" si="4"/>
        <v>23.3</v>
      </c>
      <c r="X15" s="17">
        <v>7</v>
      </c>
      <c r="Y15" s="17">
        <f t="shared" si="0"/>
        <v>23.3</v>
      </c>
      <c r="Z15" s="65"/>
      <c r="AA15" s="56" t="s">
        <v>43</v>
      </c>
      <c r="AB15" s="56">
        <v>17.600000000000001</v>
      </c>
      <c r="AC15" s="58" t="s">
        <v>67</v>
      </c>
      <c r="AD15" s="56">
        <f>AB34</f>
        <v>172.8</v>
      </c>
    </row>
    <row r="16" spans="1:30" x14ac:dyDescent="0.25">
      <c r="A16" t="s">
        <v>14</v>
      </c>
      <c r="B16" s="17">
        <v>6</v>
      </c>
      <c r="C16" s="16">
        <f>C11</f>
        <v>60.2</v>
      </c>
      <c r="D16" s="17">
        <v>10</v>
      </c>
      <c r="E16" s="66">
        <v>0</v>
      </c>
      <c r="F16" s="17">
        <v>10</v>
      </c>
      <c r="G16" s="17">
        <f>G15</f>
        <v>23.3</v>
      </c>
      <c r="H16" s="17">
        <v>7</v>
      </c>
      <c r="I16" s="63">
        <v>0</v>
      </c>
      <c r="J16" s="17">
        <v>12</v>
      </c>
      <c r="K16" s="17">
        <f>G16</f>
        <v>23.3</v>
      </c>
      <c r="L16" s="17">
        <v>9</v>
      </c>
      <c r="M16" s="63">
        <v>0</v>
      </c>
      <c r="N16" s="17">
        <v>7</v>
      </c>
      <c r="O16" s="66">
        <v>0</v>
      </c>
      <c r="P16" s="17">
        <v>11</v>
      </c>
      <c r="Q16" s="66">
        <v>0</v>
      </c>
      <c r="R16" s="17">
        <v>8</v>
      </c>
      <c r="S16" s="17">
        <f>K16</f>
        <v>23.3</v>
      </c>
      <c r="T16" s="17">
        <v>6</v>
      </c>
      <c r="U16" s="17">
        <f t="shared" si="3"/>
        <v>23.3</v>
      </c>
      <c r="V16" s="17">
        <v>10</v>
      </c>
      <c r="W16" s="17">
        <f t="shared" si="4"/>
        <v>23.3</v>
      </c>
      <c r="X16" s="17">
        <v>8</v>
      </c>
      <c r="Y16" s="17">
        <f t="shared" si="0"/>
        <v>23.3</v>
      </c>
      <c r="Z16" s="65"/>
      <c r="AA16" s="56"/>
      <c r="AB16" s="56"/>
      <c r="AC16" s="56"/>
      <c r="AD16" s="56"/>
    </row>
    <row r="17" spans="1:30" x14ac:dyDescent="0.25">
      <c r="A17" s="5" t="s">
        <v>15</v>
      </c>
      <c r="B17" s="12">
        <v>7</v>
      </c>
      <c r="C17" s="12">
        <f>AD12</f>
        <v>42.6</v>
      </c>
      <c r="D17" s="12">
        <v>11</v>
      </c>
      <c r="E17" s="12">
        <f>C17</f>
        <v>42.6</v>
      </c>
      <c r="F17" s="12">
        <v>11</v>
      </c>
      <c r="G17" s="12">
        <f>E17</f>
        <v>42.6</v>
      </c>
      <c r="H17" s="12">
        <v>8</v>
      </c>
      <c r="I17" s="12">
        <f t="shared" si="1"/>
        <v>42.6</v>
      </c>
      <c r="J17" s="12">
        <v>13</v>
      </c>
      <c r="K17" s="12">
        <f t="shared" si="2"/>
        <v>42.6</v>
      </c>
      <c r="L17" s="12">
        <v>10</v>
      </c>
      <c r="M17" s="12">
        <f t="shared" ref="M17:M26" si="5">K17</f>
        <v>42.6</v>
      </c>
      <c r="N17" s="12">
        <v>8</v>
      </c>
      <c r="O17" s="12">
        <f>M17</f>
        <v>42.6</v>
      </c>
      <c r="P17" s="12">
        <v>12</v>
      </c>
      <c r="Q17" s="12">
        <f>O17</f>
        <v>42.6</v>
      </c>
      <c r="R17" s="12">
        <v>9</v>
      </c>
      <c r="S17" s="12">
        <f>Q17</f>
        <v>42.6</v>
      </c>
      <c r="T17" s="12">
        <v>7</v>
      </c>
      <c r="U17" s="12">
        <f t="shared" si="3"/>
        <v>42.6</v>
      </c>
      <c r="V17" s="12">
        <v>11</v>
      </c>
      <c r="W17" s="16">
        <f>U18</f>
        <v>60.2</v>
      </c>
      <c r="X17" s="12">
        <v>9</v>
      </c>
      <c r="Y17" s="12">
        <f>U17</f>
        <v>42.6</v>
      </c>
      <c r="Z17" s="65"/>
      <c r="AA17" s="56" t="s">
        <v>68</v>
      </c>
      <c r="AB17" s="56">
        <v>11.5</v>
      </c>
      <c r="AC17" s="56"/>
      <c r="AD17" s="56"/>
    </row>
    <row r="18" spans="1:30" s="5" customFormat="1" x14ac:dyDescent="0.25">
      <c r="A18" s="10" t="s">
        <v>16</v>
      </c>
      <c r="B18" s="13">
        <v>8</v>
      </c>
      <c r="C18" s="13">
        <f>AD13</f>
        <v>60.2</v>
      </c>
      <c r="D18" s="13">
        <v>12</v>
      </c>
      <c r="E18" s="13">
        <f>C18</f>
        <v>60.2</v>
      </c>
      <c r="F18" s="13">
        <v>12</v>
      </c>
      <c r="G18" s="13">
        <f>E18</f>
        <v>60.2</v>
      </c>
      <c r="H18" s="13">
        <v>9</v>
      </c>
      <c r="I18" s="16">
        <f t="shared" si="1"/>
        <v>60.2</v>
      </c>
      <c r="J18" s="13">
        <v>14</v>
      </c>
      <c r="K18" s="13">
        <f t="shared" si="2"/>
        <v>60.2</v>
      </c>
      <c r="L18" s="13">
        <v>11</v>
      </c>
      <c r="M18" s="13">
        <f t="shared" si="5"/>
        <v>60.2</v>
      </c>
      <c r="N18" s="13">
        <v>9</v>
      </c>
      <c r="O18" s="13">
        <f>M18</f>
        <v>60.2</v>
      </c>
      <c r="P18" s="13">
        <v>13</v>
      </c>
      <c r="Q18" s="13">
        <f>O18</f>
        <v>60.2</v>
      </c>
      <c r="R18" s="13">
        <v>10</v>
      </c>
      <c r="S18" s="13">
        <f>Q18</f>
        <v>60.2</v>
      </c>
      <c r="T18" s="13">
        <v>8</v>
      </c>
      <c r="U18" s="13">
        <f t="shared" si="3"/>
        <v>60.2</v>
      </c>
      <c r="V18" s="13">
        <v>12</v>
      </c>
      <c r="W18" s="13">
        <f t="shared" ref="W18:W26" si="6">U18</f>
        <v>60.2</v>
      </c>
      <c r="X18" s="13">
        <v>10</v>
      </c>
      <c r="Y18" s="13">
        <f t="shared" ref="Y18:Y26" si="7">W18</f>
        <v>60.2</v>
      </c>
      <c r="Z18" s="65"/>
      <c r="AA18" s="56"/>
      <c r="AB18" s="56"/>
      <c r="AC18" s="56" t="s">
        <v>33</v>
      </c>
      <c r="AD18" s="56"/>
    </row>
    <row r="19" spans="1:30" x14ac:dyDescent="0.25">
      <c r="A19" t="s">
        <v>10</v>
      </c>
      <c r="B19" s="17">
        <v>9</v>
      </c>
      <c r="C19" s="17">
        <f>C12</f>
        <v>23.3</v>
      </c>
      <c r="D19" s="17">
        <v>13</v>
      </c>
      <c r="E19" s="17">
        <f>C19</f>
        <v>23.3</v>
      </c>
      <c r="F19" s="17">
        <v>13</v>
      </c>
      <c r="G19" s="17">
        <f>E19</f>
        <v>23.3</v>
      </c>
      <c r="H19" s="17">
        <v>10</v>
      </c>
      <c r="I19" s="16">
        <f>I18</f>
        <v>60.2</v>
      </c>
      <c r="J19" s="17">
        <v>15</v>
      </c>
      <c r="K19" s="17">
        <f>G19</f>
        <v>23.3</v>
      </c>
      <c r="L19" s="17">
        <v>12</v>
      </c>
      <c r="M19" s="17">
        <f t="shared" si="5"/>
        <v>23.3</v>
      </c>
      <c r="N19" s="17">
        <v>10</v>
      </c>
      <c r="O19" s="66">
        <v>0</v>
      </c>
      <c r="P19" s="17">
        <v>14</v>
      </c>
      <c r="Q19" s="66">
        <v>0</v>
      </c>
      <c r="R19" s="17">
        <v>11</v>
      </c>
      <c r="S19" s="17">
        <f>M19</f>
        <v>23.3</v>
      </c>
      <c r="T19" s="17">
        <v>9</v>
      </c>
      <c r="U19" s="17">
        <f t="shared" si="3"/>
        <v>23.3</v>
      </c>
      <c r="V19" s="17">
        <v>13</v>
      </c>
      <c r="W19" s="17">
        <f t="shared" si="6"/>
        <v>23.3</v>
      </c>
      <c r="X19" s="17">
        <v>11</v>
      </c>
      <c r="Y19" s="17">
        <f t="shared" si="7"/>
        <v>23.3</v>
      </c>
      <c r="Z19" s="65"/>
      <c r="AA19" s="56" t="s">
        <v>42</v>
      </c>
      <c r="AB19" s="56">
        <v>19.8</v>
      </c>
      <c r="AC19" s="56" t="s">
        <v>11</v>
      </c>
      <c r="AD19" s="56">
        <f>AB27+AB28</f>
        <v>72.5</v>
      </c>
    </row>
    <row r="20" spans="1:30" x14ac:dyDescent="0.25">
      <c r="A20" t="s">
        <v>26</v>
      </c>
      <c r="B20" s="17">
        <v>10</v>
      </c>
      <c r="C20" s="17">
        <f>C13</f>
        <v>23.3</v>
      </c>
      <c r="D20" s="17">
        <v>14</v>
      </c>
      <c r="E20" s="17">
        <f t="shared" ref="E20:I23" si="8">C20</f>
        <v>23.3</v>
      </c>
      <c r="F20" s="17">
        <v>14</v>
      </c>
      <c r="G20" s="17">
        <f t="shared" si="8"/>
        <v>23.3</v>
      </c>
      <c r="H20" s="17">
        <v>11</v>
      </c>
      <c r="I20" s="63">
        <v>0</v>
      </c>
      <c r="J20" s="17">
        <v>16</v>
      </c>
      <c r="K20" s="17">
        <f>G20</f>
        <v>23.3</v>
      </c>
      <c r="L20" s="17">
        <v>13</v>
      </c>
      <c r="M20" s="17">
        <f t="shared" si="5"/>
        <v>23.3</v>
      </c>
      <c r="N20" s="17">
        <v>11</v>
      </c>
      <c r="O20" s="66">
        <v>0</v>
      </c>
      <c r="P20" s="17">
        <v>15</v>
      </c>
      <c r="Q20" s="16">
        <f>I19</f>
        <v>60.2</v>
      </c>
      <c r="R20" s="17">
        <v>12</v>
      </c>
      <c r="S20" s="17">
        <f>M20</f>
        <v>23.3</v>
      </c>
      <c r="T20" s="17">
        <v>10</v>
      </c>
      <c r="U20" s="17">
        <f t="shared" si="3"/>
        <v>23.3</v>
      </c>
      <c r="V20" s="17">
        <v>14</v>
      </c>
      <c r="W20" s="17">
        <f t="shared" si="6"/>
        <v>23.3</v>
      </c>
      <c r="X20" s="17">
        <v>12</v>
      </c>
      <c r="Y20" s="17">
        <f t="shared" si="7"/>
        <v>23.3</v>
      </c>
      <c r="Z20" s="65"/>
      <c r="AA20" s="56"/>
      <c r="AB20" s="56"/>
      <c r="AC20" s="56" t="s">
        <v>34</v>
      </c>
      <c r="AD20" s="56">
        <f>AB29+AB30+AB31+AB32</f>
        <v>127.6</v>
      </c>
    </row>
    <row r="21" spans="1:30" x14ac:dyDescent="0.25">
      <c r="A21" t="s">
        <v>12</v>
      </c>
      <c r="B21" s="17">
        <v>11</v>
      </c>
      <c r="C21" s="17">
        <f>C14</f>
        <v>44</v>
      </c>
      <c r="D21" s="17">
        <v>15</v>
      </c>
      <c r="E21" s="17">
        <f t="shared" si="8"/>
        <v>44</v>
      </c>
      <c r="F21" s="17">
        <v>15</v>
      </c>
      <c r="G21" s="17">
        <f t="shared" si="8"/>
        <v>44</v>
      </c>
      <c r="H21" s="17">
        <v>12</v>
      </c>
      <c r="I21" s="17">
        <f t="shared" si="8"/>
        <v>44</v>
      </c>
      <c r="J21" s="17">
        <v>17</v>
      </c>
      <c r="K21" s="17">
        <f t="shared" ref="K21:K26" si="9">I21</f>
        <v>44</v>
      </c>
      <c r="L21" s="17">
        <v>14</v>
      </c>
      <c r="M21" s="17">
        <f t="shared" si="5"/>
        <v>44</v>
      </c>
      <c r="N21" s="17">
        <v>12</v>
      </c>
      <c r="O21" s="66">
        <f>O14</f>
        <v>20.7</v>
      </c>
      <c r="P21" s="17">
        <v>16</v>
      </c>
      <c r="Q21" s="66">
        <f>O21</f>
        <v>20.7</v>
      </c>
      <c r="R21" s="17">
        <v>13</v>
      </c>
      <c r="S21" s="17">
        <f>M21</f>
        <v>44</v>
      </c>
      <c r="T21" s="17">
        <v>11</v>
      </c>
      <c r="U21" s="17">
        <f t="shared" si="3"/>
        <v>44</v>
      </c>
      <c r="V21" s="17">
        <v>15</v>
      </c>
      <c r="W21" s="17">
        <f t="shared" si="6"/>
        <v>44</v>
      </c>
      <c r="X21" s="17">
        <v>13</v>
      </c>
      <c r="Y21" s="17">
        <f t="shared" si="7"/>
        <v>44</v>
      </c>
      <c r="Z21" s="65"/>
      <c r="AA21" s="56" t="s">
        <v>44</v>
      </c>
      <c r="AB21" s="56">
        <v>11.3</v>
      </c>
      <c r="AC21" s="56"/>
      <c r="AD21" s="56"/>
    </row>
    <row r="22" spans="1:30" x14ac:dyDescent="0.25">
      <c r="A22" t="s">
        <v>13</v>
      </c>
      <c r="B22" s="17">
        <v>12</v>
      </c>
      <c r="C22" s="17">
        <f>C15</f>
        <v>23.3</v>
      </c>
      <c r="D22" s="17">
        <v>16</v>
      </c>
      <c r="E22" s="17">
        <f t="shared" si="8"/>
        <v>23.3</v>
      </c>
      <c r="F22" s="17">
        <v>16</v>
      </c>
      <c r="G22" s="17">
        <f t="shared" si="8"/>
        <v>23.3</v>
      </c>
      <c r="H22" s="17">
        <v>13</v>
      </c>
      <c r="I22" s="17">
        <f t="shared" si="8"/>
        <v>23.3</v>
      </c>
      <c r="J22" s="17">
        <v>18</v>
      </c>
      <c r="K22" s="17">
        <f t="shared" si="9"/>
        <v>23.3</v>
      </c>
      <c r="L22" s="17">
        <v>15</v>
      </c>
      <c r="M22" s="17">
        <f t="shared" si="5"/>
        <v>23.3</v>
      </c>
      <c r="N22" s="17">
        <v>13</v>
      </c>
      <c r="O22" s="66">
        <v>0</v>
      </c>
      <c r="P22" s="17">
        <v>17</v>
      </c>
      <c r="Q22" s="66">
        <v>0</v>
      </c>
      <c r="R22" s="17">
        <v>14</v>
      </c>
      <c r="S22" s="17">
        <f>M22</f>
        <v>23.3</v>
      </c>
      <c r="T22" s="17">
        <v>12</v>
      </c>
      <c r="U22" s="17">
        <f t="shared" si="3"/>
        <v>23.3</v>
      </c>
      <c r="V22" s="17">
        <v>16</v>
      </c>
      <c r="W22" s="17">
        <f t="shared" si="6"/>
        <v>23.3</v>
      </c>
      <c r="X22" s="17">
        <v>14</v>
      </c>
      <c r="Y22" s="17">
        <f t="shared" si="7"/>
        <v>23.3</v>
      </c>
      <c r="Z22" s="65"/>
      <c r="AA22" s="56"/>
      <c r="AB22" s="56"/>
      <c r="AC22" s="56"/>
      <c r="AD22" s="56"/>
    </row>
    <row r="23" spans="1:30" x14ac:dyDescent="0.25">
      <c r="A23" t="s">
        <v>14</v>
      </c>
      <c r="B23" s="17">
        <v>13</v>
      </c>
      <c r="C23" s="17">
        <f>C22</f>
        <v>23.3</v>
      </c>
      <c r="D23" s="17">
        <v>17</v>
      </c>
      <c r="E23" s="17">
        <f t="shared" si="8"/>
        <v>23.3</v>
      </c>
      <c r="F23" s="17">
        <v>17</v>
      </c>
      <c r="G23" s="17">
        <f t="shared" si="8"/>
        <v>23.3</v>
      </c>
      <c r="H23" s="17">
        <v>14</v>
      </c>
      <c r="I23" s="17">
        <f t="shared" si="8"/>
        <v>23.3</v>
      </c>
      <c r="J23" s="17">
        <v>19</v>
      </c>
      <c r="K23" s="17">
        <f t="shared" si="9"/>
        <v>23.3</v>
      </c>
      <c r="L23" s="17">
        <v>16</v>
      </c>
      <c r="M23" s="17">
        <f t="shared" si="5"/>
        <v>23.3</v>
      </c>
      <c r="N23" s="17">
        <v>14</v>
      </c>
      <c r="O23" s="66">
        <v>0</v>
      </c>
      <c r="P23" s="17">
        <v>18</v>
      </c>
      <c r="Q23" s="66">
        <v>0</v>
      </c>
      <c r="R23" s="17">
        <v>15</v>
      </c>
      <c r="S23" s="17">
        <f>M23</f>
        <v>23.3</v>
      </c>
      <c r="T23" s="17">
        <v>13</v>
      </c>
      <c r="U23" s="17">
        <f t="shared" si="3"/>
        <v>23.3</v>
      </c>
      <c r="V23" s="17">
        <v>17</v>
      </c>
      <c r="W23" s="17">
        <f t="shared" si="6"/>
        <v>23.3</v>
      </c>
      <c r="X23" s="17">
        <v>15</v>
      </c>
      <c r="Y23" s="17">
        <f t="shared" si="7"/>
        <v>23.3</v>
      </c>
      <c r="Z23" s="65"/>
      <c r="AA23" s="56" t="s">
        <v>69</v>
      </c>
      <c r="AB23" s="74">
        <v>23.3</v>
      </c>
      <c r="AC23" s="56"/>
      <c r="AD23" s="56"/>
    </row>
    <row r="24" spans="1:30" x14ac:dyDescent="0.25">
      <c r="A24" s="5" t="s">
        <v>15</v>
      </c>
      <c r="B24" s="12">
        <v>14</v>
      </c>
      <c r="C24" s="12">
        <f>C17</f>
        <v>42.6</v>
      </c>
      <c r="D24" s="12">
        <v>18</v>
      </c>
      <c r="E24" s="12">
        <f>C24</f>
        <v>42.6</v>
      </c>
      <c r="F24" s="12">
        <v>18</v>
      </c>
      <c r="G24" s="12">
        <f>E24</f>
        <v>42.6</v>
      </c>
      <c r="H24" s="12">
        <v>15</v>
      </c>
      <c r="I24" s="12">
        <f>G24</f>
        <v>42.6</v>
      </c>
      <c r="J24" s="12">
        <v>20</v>
      </c>
      <c r="K24" s="12">
        <f t="shared" si="9"/>
        <v>42.6</v>
      </c>
      <c r="L24" s="12">
        <v>17</v>
      </c>
      <c r="M24" s="12">
        <f t="shared" si="5"/>
        <v>42.6</v>
      </c>
      <c r="N24" s="12">
        <v>15</v>
      </c>
      <c r="O24" s="12">
        <f>M24</f>
        <v>42.6</v>
      </c>
      <c r="P24" s="12">
        <v>19</v>
      </c>
      <c r="Q24" s="12">
        <f>O24</f>
        <v>42.6</v>
      </c>
      <c r="R24" s="12">
        <v>16</v>
      </c>
      <c r="S24" s="12">
        <f>Q24</f>
        <v>42.6</v>
      </c>
      <c r="T24" s="12">
        <v>14</v>
      </c>
      <c r="U24" s="12">
        <f t="shared" si="3"/>
        <v>42.6</v>
      </c>
      <c r="V24" s="12">
        <v>18</v>
      </c>
      <c r="W24" s="12">
        <f t="shared" si="6"/>
        <v>42.6</v>
      </c>
      <c r="X24" s="12">
        <v>16</v>
      </c>
      <c r="Y24" s="12">
        <f t="shared" si="7"/>
        <v>42.6</v>
      </c>
      <c r="Z24" s="65"/>
      <c r="AA24" s="56"/>
      <c r="AB24" s="56"/>
      <c r="AC24" s="56"/>
      <c r="AD24" s="56"/>
    </row>
    <row r="25" spans="1:30" s="5" customFormat="1" x14ac:dyDescent="0.25">
      <c r="A25" s="10" t="s">
        <v>16</v>
      </c>
      <c r="B25" s="13">
        <v>15</v>
      </c>
      <c r="C25" s="13">
        <f>C18</f>
        <v>60.2</v>
      </c>
      <c r="D25" s="13">
        <v>19</v>
      </c>
      <c r="E25" s="13">
        <f>C25</f>
        <v>60.2</v>
      </c>
      <c r="F25" s="13">
        <v>19</v>
      </c>
      <c r="G25" s="13">
        <f>E25</f>
        <v>60.2</v>
      </c>
      <c r="H25" s="13">
        <v>16</v>
      </c>
      <c r="I25" s="13">
        <f>G25</f>
        <v>60.2</v>
      </c>
      <c r="J25" s="13">
        <v>21</v>
      </c>
      <c r="K25" s="13">
        <f t="shared" si="9"/>
        <v>60.2</v>
      </c>
      <c r="L25" s="13">
        <v>18</v>
      </c>
      <c r="M25" s="13">
        <f t="shared" si="5"/>
        <v>60.2</v>
      </c>
      <c r="N25" s="13">
        <v>16</v>
      </c>
      <c r="O25" s="13">
        <f>M25</f>
        <v>60.2</v>
      </c>
      <c r="P25" s="13">
        <v>20</v>
      </c>
      <c r="Q25" s="13">
        <f>O25</f>
        <v>60.2</v>
      </c>
      <c r="R25" s="13">
        <v>17</v>
      </c>
      <c r="S25" s="13">
        <f>Q25</f>
        <v>60.2</v>
      </c>
      <c r="T25" s="13">
        <v>15</v>
      </c>
      <c r="U25" s="13">
        <f t="shared" si="3"/>
        <v>60.2</v>
      </c>
      <c r="V25" s="13">
        <v>19</v>
      </c>
      <c r="W25" s="13">
        <f t="shared" si="6"/>
        <v>60.2</v>
      </c>
      <c r="X25" s="13">
        <v>17</v>
      </c>
      <c r="Y25" s="13">
        <f t="shared" si="7"/>
        <v>60.2</v>
      </c>
      <c r="Z25" s="65"/>
      <c r="AA25" s="56" t="s">
        <v>45</v>
      </c>
      <c r="AB25" s="56">
        <v>20.7</v>
      </c>
      <c r="AC25" s="56"/>
      <c r="AD25" s="56"/>
    </row>
    <row r="26" spans="1:30" x14ac:dyDescent="0.25">
      <c r="A26" t="s">
        <v>10</v>
      </c>
      <c r="B26" s="17">
        <v>16</v>
      </c>
      <c r="C26" s="17">
        <f>C19</f>
        <v>23.3</v>
      </c>
      <c r="D26" s="17">
        <v>20</v>
      </c>
      <c r="E26" s="17">
        <f>C26</f>
        <v>23.3</v>
      </c>
      <c r="F26" s="17">
        <v>20</v>
      </c>
      <c r="G26" s="17">
        <f>E26</f>
        <v>23.3</v>
      </c>
      <c r="H26" s="17">
        <v>17</v>
      </c>
      <c r="I26" s="17">
        <f>G26</f>
        <v>23.3</v>
      </c>
      <c r="J26" s="17">
        <v>22</v>
      </c>
      <c r="K26" s="17">
        <f t="shared" si="9"/>
        <v>23.3</v>
      </c>
      <c r="L26" s="17">
        <v>19</v>
      </c>
      <c r="M26" s="17">
        <f t="shared" si="5"/>
        <v>23.3</v>
      </c>
      <c r="N26" s="17">
        <v>17</v>
      </c>
      <c r="O26" s="66">
        <v>0</v>
      </c>
      <c r="P26" s="17">
        <v>21</v>
      </c>
      <c r="Q26" s="66">
        <v>0</v>
      </c>
      <c r="R26" s="17">
        <v>18</v>
      </c>
      <c r="S26" s="17">
        <f>M26</f>
        <v>23.3</v>
      </c>
      <c r="T26" s="17">
        <v>16</v>
      </c>
      <c r="U26" s="17">
        <f t="shared" si="3"/>
        <v>23.3</v>
      </c>
      <c r="V26" s="17">
        <v>20</v>
      </c>
      <c r="W26" s="17">
        <f t="shared" si="6"/>
        <v>23.3</v>
      </c>
      <c r="X26" s="17">
        <v>18</v>
      </c>
      <c r="Y26" s="17">
        <f t="shared" si="7"/>
        <v>23.3</v>
      </c>
      <c r="Z26" s="65"/>
      <c r="AA26" s="56"/>
      <c r="AB26" s="56"/>
      <c r="AC26" s="56"/>
      <c r="AD26" s="56"/>
    </row>
    <row r="27" spans="1:30" x14ac:dyDescent="0.25">
      <c r="A27" t="s">
        <v>26</v>
      </c>
      <c r="B27" s="17">
        <v>17</v>
      </c>
      <c r="C27" s="17">
        <f t="shared" ref="C27:C30" si="10">C20</f>
        <v>23.3</v>
      </c>
      <c r="D27" s="17">
        <v>21</v>
      </c>
      <c r="E27" s="17">
        <f t="shared" ref="E27:E30" si="11">C27</f>
        <v>23.3</v>
      </c>
      <c r="F27" s="17">
        <v>21</v>
      </c>
      <c r="G27" s="17">
        <f t="shared" ref="G27:G30" si="12">E27</f>
        <v>23.3</v>
      </c>
      <c r="H27" s="17">
        <v>18</v>
      </c>
      <c r="I27" s="17">
        <f t="shared" ref="I27:I30" si="13">G27</f>
        <v>23.3</v>
      </c>
      <c r="J27" s="17">
        <v>23</v>
      </c>
      <c r="K27" s="17">
        <f t="shared" ref="K27:K30" si="14">I27</f>
        <v>23.3</v>
      </c>
      <c r="L27" s="17">
        <v>20</v>
      </c>
      <c r="M27" s="17">
        <f t="shared" ref="M27:M30" si="15">K27</f>
        <v>23.3</v>
      </c>
      <c r="N27" s="17">
        <v>18</v>
      </c>
      <c r="O27" s="66">
        <v>0</v>
      </c>
      <c r="P27" s="17">
        <v>22</v>
      </c>
      <c r="Q27" s="66">
        <v>0</v>
      </c>
      <c r="R27" s="17">
        <v>19</v>
      </c>
      <c r="S27" s="17">
        <f>M27</f>
        <v>23.3</v>
      </c>
      <c r="T27" s="17">
        <v>17</v>
      </c>
      <c r="U27" s="17">
        <f t="shared" ref="U27:U30" si="16">S27</f>
        <v>23.3</v>
      </c>
      <c r="V27" s="17">
        <v>21</v>
      </c>
      <c r="W27" s="17">
        <f t="shared" ref="W27:W30" si="17">U27</f>
        <v>23.3</v>
      </c>
      <c r="X27" s="17">
        <v>19</v>
      </c>
      <c r="Y27" s="17">
        <f t="shared" ref="Y27:Y30" si="18">W27</f>
        <v>23.3</v>
      </c>
      <c r="Z27" s="65"/>
      <c r="AA27" s="56" t="s">
        <v>46</v>
      </c>
      <c r="AB27" s="56">
        <v>38</v>
      </c>
      <c r="AC27" s="56"/>
      <c r="AD27" s="56"/>
    </row>
    <row r="28" spans="1:30" x14ac:dyDescent="0.25">
      <c r="A28" t="s">
        <v>12</v>
      </c>
      <c r="B28" s="17">
        <v>18</v>
      </c>
      <c r="C28" s="17">
        <f t="shared" si="10"/>
        <v>44</v>
      </c>
      <c r="D28" s="17">
        <v>22</v>
      </c>
      <c r="E28" s="17">
        <f t="shared" si="11"/>
        <v>44</v>
      </c>
      <c r="F28" s="17">
        <v>22</v>
      </c>
      <c r="G28" s="17">
        <f t="shared" si="12"/>
        <v>44</v>
      </c>
      <c r="H28" s="17">
        <v>19</v>
      </c>
      <c r="I28" s="17">
        <f t="shared" si="13"/>
        <v>44</v>
      </c>
      <c r="J28" s="17">
        <v>24</v>
      </c>
      <c r="K28" s="17">
        <f t="shared" si="14"/>
        <v>44</v>
      </c>
      <c r="L28" s="17">
        <v>21</v>
      </c>
      <c r="M28" s="17">
        <f t="shared" si="15"/>
        <v>44</v>
      </c>
      <c r="N28" s="17">
        <v>19</v>
      </c>
      <c r="O28" s="66">
        <f>E7</f>
        <v>20.7</v>
      </c>
      <c r="P28" s="17">
        <v>23</v>
      </c>
      <c r="Q28" s="66">
        <f>O28</f>
        <v>20.7</v>
      </c>
      <c r="R28" s="17">
        <v>20</v>
      </c>
      <c r="S28" s="17">
        <f>M28</f>
        <v>44</v>
      </c>
      <c r="T28" s="17">
        <v>18</v>
      </c>
      <c r="U28" s="17">
        <f t="shared" si="16"/>
        <v>44</v>
      </c>
      <c r="V28" s="17">
        <v>22</v>
      </c>
      <c r="W28" s="17">
        <f t="shared" si="17"/>
        <v>44</v>
      </c>
      <c r="X28" s="17">
        <v>20</v>
      </c>
      <c r="Y28" s="17">
        <f t="shared" si="18"/>
        <v>44</v>
      </c>
      <c r="Z28" s="65"/>
      <c r="AA28" s="56" t="s">
        <v>47</v>
      </c>
      <c r="AB28" s="56">
        <v>34.5</v>
      </c>
      <c r="AC28" s="56"/>
      <c r="AD28" s="56"/>
    </row>
    <row r="29" spans="1:30" x14ac:dyDescent="0.25">
      <c r="A29" t="s">
        <v>13</v>
      </c>
      <c r="B29" s="17">
        <v>19</v>
      </c>
      <c r="C29" s="17">
        <f t="shared" si="10"/>
        <v>23.3</v>
      </c>
      <c r="D29" s="17">
        <v>23</v>
      </c>
      <c r="E29" s="17">
        <f t="shared" si="11"/>
        <v>23.3</v>
      </c>
      <c r="F29" s="17">
        <v>23</v>
      </c>
      <c r="G29" s="17">
        <f t="shared" si="12"/>
        <v>23.3</v>
      </c>
      <c r="H29" s="17">
        <v>20</v>
      </c>
      <c r="I29" s="17">
        <f t="shared" si="13"/>
        <v>23.3</v>
      </c>
      <c r="J29" s="17">
        <v>25</v>
      </c>
      <c r="K29" s="17">
        <f t="shared" si="14"/>
        <v>23.3</v>
      </c>
      <c r="L29" s="17">
        <v>22</v>
      </c>
      <c r="M29" s="17">
        <f t="shared" si="15"/>
        <v>23.3</v>
      </c>
      <c r="N29" s="17">
        <v>20</v>
      </c>
      <c r="O29" s="66">
        <v>0</v>
      </c>
      <c r="P29" s="17">
        <v>24</v>
      </c>
      <c r="Q29" s="66">
        <v>0</v>
      </c>
      <c r="R29" s="17">
        <v>21</v>
      </c>
      <c r="S29" s="17">
        <f>M29</f>
        <v>23.3</v>
      </c>
      <c r="T29" s="17">
        <v>19</v>
      </c>
      <c r="U29" s="17">
        <f t="shared" si="16"/>
        <v>23.3</v>
      </c>
      <c r="V29" s="17">
        <v>23</v>
      </c>
      <c r="W29" s="17">
        <f t="shared" si="17"/>
        <v>23.3</v>
      </c>
      <c r="X29" s="17">
        <v>21</v>
      </c>
      <c r="Y29" s="17">
        <f t="shared" si="18"/>
        <v>23.3</v>
      </c>
      <c r="Z29" s="65"/>
      <c r="AA29" s="56" t="s">
        <v>48</v>
      </c>
      <c r="AB29" s="56">
        <v>33.799999999999997</v>
      </c>
      <c r="AC29" s="56"/>
      <c r="AD29" s="56"/>
    </row>
    <row r="30" spans="1:30" x14ac:dyDescent="0.25">
      <c r="A30" t="s">
        <v>14</v>
      </c>
      <c r="B30" s="17">
        <v>20</v>
      </c>
      <c r="C30" s="17">
        <f t="shared" si="10"/>
        <v>23.3</v>
      </c>
      <c r="D30" s="17">
        <v>24</v>
      </c>
      <c r="E30" s="17">
        <f t="shared" si="11"/>
        <v>23.3</v>
      </c>
      <c r="F30" s="17">
        <v>24</v>
      </c>
      <c r="G30" s="17">
        <f t="shared" si="12"/>
        <v>23.3</v>
      </c>
      <c r="H30" s="17">
        <v>21</v>
      </c>
      <c r="I30" s="17">
        <f t="shared" si="13"/>
        <v>23.3</v>
      </c>
      <c r="J30" s="17">
        <v>26</v>
      </c>
      <c r="K30" s="17">
        <f t="shared" si="14"/>
        <v>23.3</v>
      </c>
      <c r="L30" s="17">
        <v>23</v>
      </c>
      <c r="M30" s="17">
        <f t="shared" si="15"/>
        <v>23.3</v>
      </c>
      <c r="N30" s="17">
        <v>21</v>
      </c>
      <c r="O30" s="66">
        <v>0</v>
      </c>
      <c r="P30" s="17">
        <v>25</v>
      </c>
      <c r="Q30" s="66">
        <v>0</v>
      </c>
      <c r="R30" s="17">
        <v>22</v>
      </c>
      <c r="S30" s="17">
        <f>M30</f>
        <v>23.3</v>
      </c>
      <c r="T30" s="17">
        <v>20</v>
      </c>
      <c r="U30" s="17">
        <f t="shared" si="16"/>
        <v>23.3</v>
      </c>
      <c r="V30" s="17">
        <v>24</v>
      </c>
      <c r="W30" s="17">
        <f t="shared" si="17"/>
        <v>23.3</v>
      </c>
      <c r="X30" s="17">
        <v>22</v>
      </c>
      <c r="Y30" s="17">
        <f t="shared" si="18"/>
        <v>23.3</v>
      </c>
      <c r="Z30" s="65"/>
      <c r="AA30" s="56" t="s">
        <v>49</v>
      </c>
      <c r="AB30" s="56">
        <v>32.5</v>
      </c>
      <c r="AC30" s="56"/>
      <c r="AD30" s="56"/>
    </row>
    <row r="31" spans="1:30" x14ac:dyDescent="0.25">
      <c r="A31" s="5" t="s">
        <v>15</v>
      </c>
      <c r="B31" s="12">
        <v>21</v>
      </c>
      <c r="C31" s="12">
        <f>C24</f>
        <v>42.6</v>
      </c>
      <c r="D31" s="12">
        <v>25</v>
      </c>
      <c r="E31" s="12">
        <f>C31</f>
        <v>42.6</v>
      </c>
      <c r="F31" s="12">
        <v>25</v>
      </c>
      <c r="G31" s="12">
        <f>E31</f>
        <v>42.6</v>
      </c>
      <c r="H31" s="12">
        <v>22</v>
      </c>
      <c r="I31" s="12">
        <f>G31</f>
        <v>42.6</v>
      </c>
      <c r="J31" s="12">
        <v>27</v>
      </c>
      <c r="K31" s="12">
        <f>I31</f>
        <v>42.6</v>
      </c>
      <c r="L31" s="12">
        <v>24</v>
      </c>
      <c r="M31" s="12">
        <f>K31</f>
        <v>42.6</v>
      </c>
      <c r="N31" s="12">
        <v>22</v>
      </c>
      <c r="O31" s="12">
        <f>M31</f>
        <v>42.6</v>
      </c>
      <c r="P31" s="12">
        <v>26</v>
      </c>
      <c r="Q31" s="12">
        <f>O31</f>
        <v>42.6</v>
      </c>
      <c r="R31" s="12">
        <v>23</v>
      </c>
      <c r="S31" s="12">
        <f>Q31</f>
        <v>42.6</v>
      </c>
      <c r="T31" s="12">
        <v>21</v>
      </c>
      <c r="U31" s="12">
        <f t="shared" ref="U31:U38" si="19">S31</f>
        <v>42.6</v>
      </c>
      <c r="V31" s="12">
        <v>25</v>
      </c>
      <c r="W31" s="12">
        <f t="shared" ref="W31:W36" si="20">U31</f>
        <v>42.6</v>
      </c>
      <c r="X31" s="12">
        <v>23</v>
      </c>
      <c r="Y31" s="12">
        <f>W31</f>
        <v>42.6</v>
      </c>
      <c r="Z31" s="65"/>
      <c r="AA31" s="56" t="s">
        <v>50</v>
      </c>
      <c r="AB31" s="56">
        <v>28</v>
      </c>
      <c r="AC31" s="56"/>
      <c r="AD31" s="56"/>
    </row>
    <row r="32" spans="1:30" s="5" customFormat="1" x14ac:dyDescent="0.25">
      <c r="A32" s="10" t="s">
        <v>16</v>
      </c>
      <c r="B32" s="13">
        <v>22</v>
      </c>
      <c r="C32" s="13">
        <f>C25</f>
        <v>60.2</v>
      </c>
      <c r="D32" s="13">
        <v>26</v>
      </c>
      <c r="E32" s="13">
        <f>C32</f>
        <v>60.2</v>
      </c>
      <c r="F32" s="13">
        <v>26</v>
      </c>
      <c r="G32" s="13">
        <f>E32</f>
        <v>60.2</v>
      </c>
      <c r="H32" s="13">
        <v>23</v>
      </c>
      <c r="I32" s="13">
        <f>G32</f>
        <v>60.2</v>
      </c>
      <c r="J32" s="13">
        <v>28</v>
      </c>
      <c r="K32" s="16">
        <f>I32</f>
        <v>60.2</v>
      </c>
      <c r="L32" s="13">
        <v>25</v>
      </c>
      <c r="M32" s="13">
        <f>K32</f>
        <v>60.2</v>
      </c>
      <c r="N32" s="13">
        <v>23</v>
      </c>
      <c r="O32" s="13">
        <f>M32</f>
        <v>60.2</v>
      </c>
      <c r="P32" s="13">
        <v>27</v>
      </c>
      <c r="Q32" s="13">
        <f>O32</f>
        <v>60.2</v>
      </c>
      <c r="R32" s="13">
        <v>24</v>
      </c>
      <c r="S32" s="13">
        <f>Q32</f>
        <v>60.2</v>
      </c>
      <c r="T32" s="13">
        <v>22</v>
      </c>
      <c r="U32" s="13">
        <f t="shared" si="19"/>
        <v>60.2</v>
      </c>
      <c r="V32" s="13">
        <v>26</v>
      </c>
      <c r="W32" s="13">
        <f t="shared" si="20"/>
        <v>60.2</v>
      </c>
      <c r="X32" s="13">
        <v>24</v>
      </c>
      <c r="Y32" s="13">
        <f>W32</f>
        <v>60.2</v>
      </c>
      <c r="Z32" s="65"/>
      <c r="AA32" s="56" t="s">
        <v>51</v>
      </c>
      <c r="AB32" s="56">
        <v>33.299999999999997</v>
      </c>
      <c r="AC32" s="56"/>
      <c r="AD32" s="56"/>
    </row>
    <row r="33" spans="1:30" x14ac:dyDescent="0.25">
      <c r="A33" t="s">
        <v>10</v>
      </c>
      <c r="B33" s="17">
        <v>23</v>
      </c>
      <c r="C33" s="17">
        <f>C26</f>
        <v>23.3</v>
      </c>
      <c r="D33" s="17">
        <v>27</v>
      </c>
      <c r="E33" s="17">
        <f t="shared" ref="E33:E34" si="21">C33</f>
        <v>23.3</v>
      </c>
      <c r="F33" s="17">
        <v>27</v>
      </c>
      <c r="G33" s="17">
        <f>E33</f>
        <v>23.3</v>
      </c>
      <c r="H33" s="17">
        <v>24</v>
      </c>
      <c r="I33" s="17">
        <f>G33</f>
        <v>23.3</v>
      </c>
      <c r="J33" s="17">
        <v>29</v>
      </c>
      <c r="K33" s="17">
        <f>I33</f>
        <v>23.3</v>
      </c>
      <c r="L33" s="17">
        <v>26</v>
      </c>
      <c r="M33" s="66">
        <v>0</v>
      </c>
      <c r="N33" s="17">
        <v>24</v>
      </c>
      <c r="O33" s="66">
        <v>0</v>
      </c>
      <c r="P33" s="17">
        <v>28</v>
      </c>
      <c r="Q33" s="66">
        <v>0</v>
      </c>
      <c r="R33" s="17">
        <v>25</v>
      </c>
      <c r="S33" s="17">
        <f>I33</f>
        <v>23.3</v>
      </c>
      <c r="T33" s="17">
        <v>23</v>
      </c>
      <c r="U33" s="17">
        <f t="shared" si="19"/>
        <v>23.3</v>
      </c>
      <c r="V33" s="17">
        <v>27</v>
      </c>
      <c r="W33" s="17">
        <f t="shared" si="20"/>
        <v>23.3</v>
      </c>
      <c r="X33" s="17">
        <v>25</v>
      </c>
      <c r="Y33" s="16">
        <f>Y32</f>
        <v>60.2</v>
      </c>
      <c r="Z33" s="65"/>
      <c r="AA33" s="56"/>
      <c r="AB33" s="56"/>
      <c r="AC33" s="56"/>
      <c r="AD33" s="56"/>
    </row>
    <row r="34" spans="1:30" x14ac:dyDescent="0.25">
      <c r="A34" t="s">
        <v>26</v>
      </c>
      <c r="B34" s="17">
        <v>24</v>
      </c>
      <c r="C34" s="17">
        <f t="shared" ref="C34:C37" si="22">C27</f>
        <v>23.3</v>
      </c>
      <c r="D34" s="17">
        <v>28</v>
      </c>
      <c r="E34" s="17">
        <f t="shared" si="21"/>
        <v>23.3</v>
      </c>
      <c r="F34" s="17">
        <v>28</v>
      </c>
      <c r="G34" s="17">
        <f t="shared" ref="G34:I34" si="23">E34</f>
        <v>23.3</v>
      </c>
      <c r="H34" s="17">
        <v>25</v>
      </c>
      <c r="I34" s="17">
        <f t="shared" si="23"/>
        <v>23.3</v>
      </c>
      <c r="J34" s="17">
        <v>30</v>
      </c>
      <c r="K34" s="17">
        <f>I34</f>
        <v>23.3</v>
      </c>
      <c r="L34" s="17">
        <v>27</v>
      </c>
      <c r="M34" s="66">
        <v>0</v>
      </c>
      <c r="N34" s="17">
        <v>25</v>
      </c>
      <c r="O34" s="66">
        <v>0</v>
      </c>
      <c r="P34" s="17">
        <v>29</v>
      </c>
      <c r="Q34" s="66">
        <v>0</v>
      </c>
      <c r="R34" s="17">
        <v>26</v>
      </c>
      <c r="S34" s="17">
        <f t="shared" ref="S34:S37" si="24">I34</f>
        <v>23.3</v>
      </c>
      <c r="T34" s="17">
        <v>24</v>
      </c>
      <c r="U34" s="17">
        <f t="shared" si="19"/>
        <v>23.3</v>
      </c>
      <c r="V34" s="17">
        <v>28</v>
      </c>
      <c r="W34" s="17">
        <f t="shared" si="20"/>
        <v>23.3</v>
      </c>
      <c r="X34" s="17">
        <v>26</v>
      </c>
      <c r="Y34" s="16">
        <f>Y33</f>
        <v>60.2</v>
      </c>
      <c r="Z34" s="65"/>
      <c r="AA34" s="56" t="s">
        <v>55</v>
      </c>
      <c r="AB34" s="56">
        <v>172.8</v>
      </c>
      <c r="AC34" s="56"/>
      <c r="AD34" s="56"/>
    </row>
    <row r="35" spans="1:30" x14ac:dyDescent="0.25">
      <c r="A35" t="s">
        <v>12</v>
      </c>
      <c r="B35" s="17">
        <v>25</v>
      </c>
      <c r="C35" s="17">
        <f t="shared" si="22"/>
        <v>44</v>
      </c>
      <c r="D35" s="17"/>
      <c r="E35" s="17"/>
      <c r="F35" s="17">
        <v>29</v>
      </c>
      <c r="G35" s="17">
        <f>C35</f>
        <v>44</v>
      </c>
      <c r="H35" s="17">
        <v>26</v>
      </c>
      <c r="I35" s="17">
        <f>G35</f>
        <v>44</v>
      </c>
      <c r="J35" s="17">
        <v>31</v>
      </c>
      <c r="K35" s="17">
        <f>I35</f>
        <v>44</v>
      </c>
      <c r="L35" s="17">
        <v>28</v>
      </c>
      <c r="M35" s="66">
        <f>O14</f>
        <v>20.7</v>
      </c>
      <c r="N35" s="17">
        <v>26</v>
      </c>
      <c r="O35" s="66">
        <f>O28</f>
        <v>20.7</v>
      </c>
      <c r="P35" s="17">
        <v>30</v>
      </c>
      <c r="Q35" s="66">
        <f>O35</f>
        <v>20.7</v>
      </c>
      <c r="R35" s="17">
        <v>27</v>
      </c>
      <c r="S35" s="17">
        <f t="shared" si="24"/>
        <v>44</v>
      </c>
      <c r="T35" s="17">
        <v>25</v>
      </c>
      <c r="U35" s="17">
        <f t="shared" si="19"/>
        <v>44</v>
      </c>
      <c r="V35" s="17">
        <v>29</v>
      </c>
      <c r="W35" s="17">
        <f t="shared" si="20"/>
        <v>44</v>
      </c>
      <c r="X35" s="17">
        <v>27</v>
      </c>
      <c r="Y35" s="54">
        <f>AD6</f>
        <v>20.7</v>
      </c>
      <c r="Z35" s="65"/>
      <c r="AA35" s="56"/>
      <c r="AB35" s="56"/>
      <c r="AC35" s="56"/>
      <c r="AD35" s="56"/>
    </row>
    <row r="36" spans="1:30" x14ac:dyDescent="0.25">
      <c r="A36" t="s">
        <v>13</v>
      </c>
      <c r="B36" s="17">
        <v>26</v>
      </c>
      <c r="C36" s="17">
        <f t="shared" si="22"/>
        <v>23.3</v>
      </c>
      <c r="D36" s="17"/>
      <c r="E36" s="17"/>
      <c r="F36" s="17">
        <v>30</v>
      </c>
      <c r="G36" s="17">
        <f>C36</f>
        <v>23.3</v>
      </c>
      <c r="H36" s="17">
        <v>27</v>
      </c>
      <c r="I36" s="17">
        <f>G36</f>
        <v>23.3</v>
      </c>
      <c r="J36" s="17"/>
      <c r="K36" s="17"/>
      <c r="L36" s="17">
        <v>29</v>
      </c>
      <c r="M36" s="66">
        <v>0</v>
      </c>
      <c r="N36" s="17">
        <v>27</v>
      </c>
      <c r="O36" s="66">
        <v>0</v>
      </c>
      <c r="P36" s="17">
        <v>31</v>
      </c>
      <c r="Q36" s="66">
        <v>0</v>
      </c>
      <c r="R36" s="17">
        <v>28</v>
      </c>
      <c r="S36" s="17">
        <f t="shared" si="24"/>
        <v>23.3</v>
      </c>
      <c r="T36" s="17">
        <v>26</v>
      </c>
      <c r="U36" s="17">
        <f t="shared" si="19"/>
        <v>23.3</v>
      </c>
      <c r="V36" s="17">
        <v>30</v>
      </c>
      <c r="W36" s="17">
        <f t="shared" si="20"/>
        <v>23.3</v>
      </c>
      <c r="X36" s="17">
        <v>28</v>
      </c>
      <c r="Y36" s="63">
        <v>0</v>
      </c>
      <c r="Z36" s="65"/>
    </row>
    <row r="37" spans="1:30" x14ac:dyDescent="0.25">
      <c r="A37" t="s">
        <v>14</v>
      </c>
      <c r="B37" s="17">
        <v>27</v>
      </c>
      <c r="C37" s="17">
        <f t="shared" si="22"/>
        <v>23.3</v>
      </c>
      <c r="D37" s="17"/>
      <c r="E37" s="17"/>
      <c r="F37" s="17">
        <v>31</v>
      </c>
      <c r="G37" s="17">
        <f>C37</f>
        <v>23.3</v>
      </c>
      <c r="H37" s="17">
        <v>28</v>
      </c>
      <c r="I37" s="17">
        <f>G37</f>
        <v>23.3</v>
      </c>
      <c r="J37" s="17"/>
      <c r="K37" s="17"/>
      <c r="L37" s="17">
        <v>30</v>
      </c>
      <c r="M37" s="66">
        <v>0</v>
      </c>
      <c r="N37" s="17">
        <v>28</v>
      </c>
      <c r="O37" s="66">
        <v>0</v>
      </c>
      <c r="P37" s="17"/>
      <c r="Q37" s="17"/>
      <c r="R37" s="17">
        <v>29</v>
      </c>
      <c r="S37" s="17">
        <f t="shared" si="24"/>
        <v>23.3</v>
      </c>
      <c r="T37" s="17">
        <v>27</v>
      </c>
      <c r="U37" s="17">
        <f t="shared" si="19"/>
        <v>23.3</v>
      </c>
      <c r="V37" s="17"/>
      <c r="W37" s="17"/>
      <c r="X37" s="17">
        <v>29</v>
      </c>
      <c r="Y37" s="63">
        <v>0</v>
      </c>
      <c r="Z37" s="65"/>
    </row>
    <row r="38" spans="1:30" x14ac:dyDescent="0.25">
      <c r="A38" s="5" t="s">
        <v>15</v>
      </c>
      <c r="B38" s="12">
        <v>28</v>
      </c>
      <c r="C38" s="12">
        <f>C31</f>
        <v>42.6</v>
      </c>
      <c r="D38" s="12"/>
      <c r="E38" s="12"/>
      <c r="F38" s="12"/>
      <c r="G38" s="12"/>
      <c r="H38" s="12">
        <v>29</v>
      </c>
      <c r="I38" s="12">
        <f>C38</f>
        <v>42.6</v>
      </c>
      <c r="J38" s="12"/>
      <c r="K38" s="12"/>
      <c r="L38" s="12"/>
      <c r="M38" s="12"/>
      <c r="N38" s="12">
        <v>29</v>
      </c>
      <c r="O38" s="12">
        <f>I38</f>
        <v>42.6</v>
      </c>
      <c r="P38" s="12"/>
      <c r="Q38" s="12"/>
      <c r="R38" s="12">
        <v>30</v>
      </c>
      <c r="S38" s="12">
        <f>O38</f>
        <v>42.6</v>
      </c>
      <c r="T38" s="12">
        <v>28</v>
      </c>
      <c r="U38" s="12">
        <f t="shared" si="19"/>
        <v>42.6</v>
      </c>
      <c r="V38" s="12"/>
      <c r="W38" s="12"/>
      <c r="X38" s="12">
        <v>30</v>
      </c>
      <c r="Y38" s="12">
        <f>U38</f>
        <v>42.6</v>
      </c>
      <c r="Z38" s="65"/>
    </row>
    <row r="39" spans="1:30" s="5" customFormat="1" x14ac:dyDescent="0.25">
      <c r="A39" s="10" t="s">
        <v>16</v>
      </c>
      <c r="B39" s="13">
        <v>29</v>
      </c>
      <c r="C39" s="13">
        <f>C32</f>
        <v>60.2</v>
      </c>
      <c r="D39" s="13"/>
      <c r="E39" s="13"/>
      <c r="F39" s="13"/>
      <c r="G39" s="13"/>
      <c r="H39" s="13">
        <v>30</v>
      </c>
      <c r="I39" s="13">
        <f>C39</f>
        <v>60.2</v>
      </c>
      <c r="J39" s="13"/>
      <c r="K39" s="13"/>
      <c r="L39" s="13"/>
      <c r="M39" s="13"/>
      <c r="N39" s="13">
        <v>30</v>
      </c>
      <c r="O39" s="13">
        <f>I39</f>
        <v>60.2</v>
      </c>
      <c r="P39" s="13"/>
      <c r="Q39" s="13"/>
      <c r="R39" s="13"/>
      <c r="S39" s="13"/>
      <c r="T39" s="13">
        <v>29</v>
      </c>
      <c r="U39" s="13">
        <f>O39</f>
        <v>60.2</v>
      </c>
      <c r="V39" s="13"/>
      <c r="W39" s="13"/>
      <c r="X39" s="13">
        <v>31</v>
      </c>
      <c r="Y39" s="13">
        <f>U39</f>
        <v>60.2</v>
      </c>
      <c r="Z39" s="65"/>
      <c r="AA39" s="40"/>
      <c r="AB39" s="40"/>
      <c r="AC39" s="40"/>
      <c r="AD39" s="40"/>
    </row>
    <row r="40" spans="1:30" x14ac:dyDescent="0.25">
      <c r="A40" t="s">
        <v>10</v>
      </c>
      <c r="B40" s="17">
        <v>30</v>
      </c>
      <c r="C40" s="66">
        <v>0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>
        <v>31</v>
      </c>
      <c r="O40" s="66">
        <v>0</v>
      </c>
      <c r="P40" s="17"/>
      <c r="Q40" s="17"/>
      <c r="R40" s="17"/>
      <c r="S40" s="17"/>
      <c r="T40" s="17">
        <v>30</v>
      </c>
      <c r="U40" s="17">
        <f>U33</f>
        <v>23.3</v>
      </c>
      <c r="V40" s="17"/>
      <c r="W40" s="17"/>
      <c r="X40" s="75">
        <v>1</v>
      </c>
      <c r="Y40" s="75"/>
      <c r="Z40" s="65"/>
    </row>
    <row r="41" spans="1:30" x14ac:dyDescent="0.25">
      <c r="A41" t="s">
        <v>26</v>
      </c>
      <c r="B41" s="17">
        <v>31</v>
      </c>
      <c r="C41" s="66">
        <v>0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>
        <v>31</v>
      </c>
      <c r="U41" s="17">
        <f>U34</f>
        <v>23.3</v>
      </c>
      <c r="V41" s="17"/>
      <c r="W41" s="17"/>
      <c r="X41" s="17"/>
      <c r="Y41" s="17"/>
      <c r="Z41" s="65"/>
    </row>
    <row r="42" spans="1:30" ht="15.75" thickBot="1" x14ac:dyDescent="0.3">
      <c r="B42" s="67"/>
      <c r="C42" s="67"/>
      <c r="D42" s="67"/>
      <c r="E42" s="67"/>
      <c r="F42" s="67"/>
      <c r="G42" s="68" t="s">
        <v>35</v>
      </c>
      <c r="H42" s="67"/>
      <c r="I42" s="69" t="s">
        <v>62</v>
      </c>
      <c r="J42" s="69"/>
      <c r="K42" s="67"/>
      <c r="L42" s="67"/>
      <c r="M42" s="103" t="s">
        <v>63</v>
      </c>
      <c r="N42" s="104"/>
      <c r="O42" s="105"/>
      <c r="P42" s="67"/>
      <c r="Q42" s="76" t="s">
        <v>66</v>
      </c>
      <c r="R42" s="76"/>
      <c r="S42" s="67"/>
      <c r="T42" s="67"/>
      <c r="U42" s="67"/>
      <c r="V42" s="67"/>
      <c r="W42" s="67"/>
      <c r="Z42" s="4"/>
    </row>
    <row r="43" spans="1:30" s="3" customFormat="1" ht="38.25" customHeight="1" thickBot="1" x14ac:dyDescent="0.3">
      <c r="A43" s="94" t="s">
        <v>18</v>
      </c>
      <c r="B43" s="95"/>
      <c r="C43" s="70">
        <f>SUM(C5:C42)</f>
        <v>1057.0999999999999</v>
      </c>
      <c r="D43" s="71"/>
      <c r="E43" s="70">
        <f>SUM(E5:E42)</f>
        <v>773.59999999999991</v>
      </c>
      <c r="F43" s="72"/>
      <c r="G43" s="70">
        <f>SUM(G5:G42)</f>
        <v>1050.5999999999997</v>
      </c>
      <c r="H43" s="72"/>
      <c r="I43" s="70">
        <f>SUM(I5:I42)</f>
        <v>1029.7999999999997</v>
      </c>
      <c r="J43" s="72"/>
      <c r="K43" s="70">
        <f>SUM(K5:K42)</f>
        <v>1080.3999999999999</v>
      </c>
      <c r="L43" s="72"/>
      <c r="M43" s="70">
        <f>SUM(M5:M42)</f>
        <v>857.1</v>
      </c>
      <c r="N43" s="72"/>
      <c r="O43" s="70">
        <f>SUM(O5:O42)</f>
        <v>596.80000000000007</v>
      </c>
      <c r="P43" s="72"/>
      <c r="Q43" s="70">
        <f>SUM(Q5:Q42)</f>
        <v>574.90000000000009</v>
      </c>
      <c r="R43" s="72"/>
      <c r="S43" s="70">
        <f>SUM(S5:S42)</f>
        <v>1025.8999999999999</v>
      </c>
      <c r="T43" s="73"/>
      <c r="U43" s="70">
        <f>SUM(U5:U42)</f>
        <v>1066.8</v>
      </c>
      <c r="V43" s="73"/>
      <c r="W43" s="70">
        <f>SUM(W5:W42)</f>
        <v>1233.8999999999996</v>
      </c>
      <c r="X43" s="73"/>
      <c r="Y43" s="70">
        <f>SUM(Y5:Y42)</f>
        <v>1090.0000000000002</v>
      </c>
      <c r="Z43" s="14"/>
      <c r="AA43" s="59"/>
      <c r="AB43" s="59"/>
      <c r="AC43" s="59"/>
      <c r="AD43" s="59"/>
    </row>
    <row r="44" spans="1:30" ht="24" customHeight="1" thickBot="1" x14ac:dyDescent="0.35">
      <c r="B44" s="1"/>
      <c r="C44" s="2"/>
      <c r="D44" s="1"/>
      <c r="E44" s="2"/>
      <c r="F44" s="1"/>
      <c r="G44" s="2"/>
      <c r="H44" s="1"/>
      <c r="I44" s="2"/>
      <c r="J44" s="1"/>
      <c r="K44" s="2"/>
      <c r="L44" s="1"/>
      <c r="M44" s="2"/>
      <c r="N44" s="1"/>
      <c r="O44" s="2"/>
      <c r="P44" s="1"/>
      <c r="Q44" s="2"/>
      <c r="R44" s="1"/>
      <c r="S44" s="2"/>
      <c r="T44" s="4"/>
      <c r="U44" s="2"/>
      <c r="V44" s="4"/>
      <c r="W44" s="96" t="s">
        <v>20</v>
      </c>
      <c r="X44" s="97"/>
      <c r="Y44" s="109"/>
      <c r="Z44" s="41">
        <f>ROUND(SUM(C43:Y43),2)</f>
        <v>11436.9</v>
      </c>
    </row>
    <row r="45" spans="1:30" ht="15.75" customHeight="1" thickBot="1" x14ac:dyDescent="0.3">
      <c r="A45" s="79" t="s">
        <v>21</v>
      </c>
      <c r="B45" s="98"/>
      <c r="C45" s="6">
        <f>C43</f>
        <v>1057.0999999999999</v>
      </c>
      <c r="D45" s="6"/>
      <c r="E45" s="6">
        <f>E43</f>
        <v>773.59999999999991</v>
      </c>
      <c r="F45" s="6"/>
      <c r="G45" s="6">
        <f>G43</f>
        <v>1050.5999999999997</v>
      </c>
      <c r="H45" s="6"/>
      <c r="I45" s="6">
        <f>I43</f>
        <v>1029.7999999999997</v>
      </c>
      <c r="J45" s="6"/>
      <c r="K45" s="6">
        <f>K43</f>
        <v>1080.3999999999999</v>
      </c>
      <c r="L45" s="6"/>
      <c r="M45" s="6">
        <f>M43</f>
        <v>857.1</v>
      </c>
      <c r="N45" s="6"/>
      <c r="O45" s="6">
        <f>O43</f>
        <v>596.80000000000007</v>
      </c>
      <c r="P45" s="6"/>
      <c r="Q45" s="6">
        <f>Q43</f>
        <v>574.90000000000009</v>
      </c>
      <c r="R45" s="6"/>
      <c r="S45" s="6">
        <f>S43</f>
        <v>1025.8999999999999</v>
      </c>
      <c r="T45" s="6"/>
      <c r="U45" s="6">
        <f>U43</f>
        <v>1066.8</v>
      </c>
      <c r="V45" s="6"/>
      <c r="W45" s="6">
        <f>W43</f>
        <v>1233.8999999999996</v>
      </c>
      <c r="X45" s="6"/>
      <c r="Y45" s="6">
        <f>Y43</f>
        <v>1090.0000000000002</v>
      </c>
      <c r="Z45" s="42"/>
      <c r="AC45" s="60"/>
    </row>
    <row r="46" spans="1:30" ht="20.25" thickBot="1" x14ac:dyDescent="0.35">
      <c r="B46" s="7" t="s">
        <v>23</v>
      </c>
      <c r="C46" s="17">
        <f>'ZESTAWIENIE ZBIORCZE 2023'!C46</f>
        <v>0</v>
      </c>
      <c r="D46" s="7"/>
      <c r="E46" s="8">
        <f>C46</f>
        <v>0</v>
      </c>
      <c r="G46" s="8">
        <f>E46</f>
        <v>0</v>
      </c>
      <c r="I46" s="8">
        <f>G46</f>
        <v>0</v>
      </c>
      <c r="K46" s="8">
        <f>I46</f>
        <v>0</v>
      </c>
      <c r="M46" s="8">
        <f>K46</f>
        <v>0</v>
      </c>
      <c r="O46" s="8">
        <f>M46</f>
        <v>0</v>
      </c>
      <c r="Q46" s="8">
        <f>O46</f>
        <v>0</v>
      </c>
      <c r="S46" s="8">
        <f>Q46</f>
        <v>0</v>
      </c>
      <c r="U46" s="8">
        <f>S46</f>
        <v>0</v>
      </c>
      <c r="W46" s="8">
        <f>U46</f>
        <v>0</v>
      </c>
      <c r="Y46" s="8">
        <f>W46</f>
        <v>0</v>
      </c>
      <c r="Z46" s="41" t="s">
        <v>56</v>
      </c>
    </row>
    <row r="47" spans="1:30" ht="15.75" thickBot="1" x14ac:dyDescent="0.3">
      <c r="B47" s="7" t="s">
        <v>25</v>
      </c>
      <c r="C47" s="9">
        <f>ROUND(C45*C46,2)</f>
        <v>0</v>
      </c>
      <c r="D47" s="7"/>
      <c r="E47" s="9">
        <f>ROUND(E45*E46,2)</f>
        <v>0</v>
      </c>
      <c r="G47" s="9">
        <f>ROUND(G45*G46,2)</f>
        <v>0</v>
      </c>
      <c r="I47" s="9">
        <f>ROUND(I45*I46,2)</f>
        <v>0</v>
      </c>
      <c r="K47" s="9">
        <f>ROUND(K45*K46,2)</f>
        <v>0</v>
      </c>
      <c r="M47" s="9">
        <f>ROUND(M45*M46,2)</f>
        <v>0</v>
      </c>
      <c r="O47" s="9">
        <f>ROUND(O45*O46,2)</f>
        <v>0</v>
      </c>
      <c r="Q47" s="9">
        <f>ROUND(Q45*Q46,2)</f>
        <v>0</v>
      </c>
      <c r="S47" s="9">
        <f>ROUND(S45*S46,2)</f>
        <v>0</v>
      </c>
      <c r="U47" s="9">
        <f>ROUND(U45*U46,2)</f>
        <v>0</v>
      </c>
      <c r="W47" s="9">
        <f>ROUND(W45*W46,2)</f>
        <v>0</v>
      </c>
      <c r="Y47" s="9">
        <f>ROUND(Y45*Y46,2)</f>
        <v>0</v>
      </c>
      <c r="Z47" s="45">
        <f>ROUND(Z44*'ZESTAWIENIE ZBIORCZE 2023'!C46,2)</f>
        <v>0</v>
      </c>
    </row>
    <row r="48" spans="1:30" ht="15.75" thickBot="1" x14ac:dyDescent="0.3">
      <c r="B48" s="7" t="s">
        <v>24</v>
      </c>
      <c r="C48" s="9">
        <f>ROUND(C47*0.08,2)</f>
        <v>0</v>
      </c>
      <c r="E48" s="9">
        <f>ROUND(E47*0.08,2)</f>
        <v>0</v>
      </c>
      <c r="G48" s="9">
        <f>ROUND(G47*0.08,2)</f>
        <v>0</v>
      </c>
      <c r="I48" s="9">
        <f>ROUND(I47*0.08,2)</f>
        <v>0</v>
      </c>
      <c r="K48" s="9">
        <f>ROUND(K47*0.08,2)</f>
        <v>0</v>
      </c>
      <c r="M48" s="9">
        <f>ROUND(M47*0.08,2)</f>
        <v>0</v>
      </c>
      <c r="O48" s="9">
        <f>ROUND(O47*0.08,2)</f>
        <v>0</v>
      </c>
      <c r="Q48" s="9">
        <f>ROUND(Q47*0.08,2)</f>
        <v>0</v>
      </c>
      <c r="S48" s="9">
        <f>ROUND(S47*0.08,2)</f>
        <v>0</v>
      </c>
      <c r="U48" s="9">
        <f>ROUND(U47*0.08,2)</f>
        <v>0</v>
      </c>
      <c r="W48" s="9">
        <f>ROUND(W47*0.08,2)</f>
        <v>0</v>
      </c>
      <c r="Y48" s="9">
        <f>ROUND(Y47*0.08,2)</f>
        <v>0</v>
      </c>
      <c r="Z48" s="45">
        <f>ROUND(Z47*0.08,2)</f>
        <v>0</v>
      </c>
    </row>
    <row r="49" spans="1:27" ht="15.75" thickBot="1" x14ac:dyDescent="0.3">
      <c r="B49" s="7" t="s">
        <v>22</v>
      </c>
      <c r="C49" s="9">
        <f>ROUND(C47+C48,2)</f>
        <v>0</v>
      </c>
      <c r="E49" s="9">
        <f>ROUND(E47+E48,2)</f>
        <v>0</v>
      </c>
      <c r="G49" s="9">
        <f>ROUND(G47+G48,2)</f>
        <v>0</v>
      </c>
      <c r="I49" s="9">
        <f>ROUND(I47+I48,2)</f>
        <v>0</v>
      </c>
      <c r="K49" s="9">
        <f>ROUND(K47+K48,2)</f>
        <v>0</v>
      </c>
      <c r="M49" s="9">
        <f>ROUND(M47+M48,2)</f>
        <v>0</v>
      </c>
      <c r="O49" s="9">
        <f>ROUND(O47+O48,2)</f>
        <v>0</v>
      </c>
      <c r="Q49" s="9">
        <f>ROUND(Q47+Q48,2)</f>
        <v>0</v>
      </c>
      <c r="S49" s="9">
        <f>ROUND(S47+S48,2)</f>
        <v>0</v>
      </c>
      <c r="U49" s="9">
        <f>ROUND(U47+U48,2)</f>
        <v>0</v>
      </c>
      <c r="W49" s="9">
        <f>ROUND(W47+W48,2)</f>
        <v>0</v>
      </c>
      <c r="Y49" s="9">
        <f>ROUND(Y47+Y48,2)</f>
        <v>0</v>
      </c>
      <c r="Z49" s="47">
        <f>ROUND(Z47+Z48,2)</f>
        <v>0</v>
      </c>
    </row>
    <row r="50" spans="1:27" x14ac:dyDescent="0.25">
      <c r="AA50" s="43"/>
    </row>
    <row r="51" spans="1:27" ht="15.75" thickBot="1" x14ac:dyDescent="0.3"/>
    <row r="52" spans="1:27" ht="15.75" thickBot="1" x14ac:dyDescent="0.3">
      <c r="A52" s="83" t="s">
        <v>59</v>
      </c>
      <c r="B52" s="84"/>
      <c r="C52" s="82" t="s">
        <v>60</v>
      </c>
      <c r="D52" s="82"/>
      <c r="E52" s="82"/>
      <c r="F52" s="82"/>
      <c r="G52" s="82"/>
      <c r="H52" s="82"/>
      <c r="I52" s="82"/>
      <c r="J52" s="82"/>
      <c r="K52" s="82"/>
      <c r="M52" s="82" t="s">
        <v>58</v>
      </c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</row>
    <row r="53" spans="1:27" ht="15.75" thickBot="1" x14ac:dyDescent="0.3">
      <c r="M53" s="79" t="s">
        <v>57</v>
      </c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1"/>
    </row>
  </sheetData>
  <mergeCells count="11">
    <mergeCell ref="M53:AA53"/>
    <mergeCell ref="E1:Y3"/>
    <mergeCell ref="A43:B43"/>
    <mergeCell ref="W44:Y44"/>
    <mergeCell ref="A45:B45"/>
    <mergeCell ref="A52:B52"/>
    <mergeCell ref="C52:K52"/>
    <mergeCell ref="M52:AA52"/>
    <mergeCell ref="A1:C1"/>
    <mergeCell ref="A2:C3"/>
    <mergeCell ref="M42:O42"/>
  </mergeCells>
  <pageMargins left="0.70866141732283472" right="0.70866141732283472" top="0.74803149606299213" bottom="0.74803149606299213" header="0.31496062992125984" footer="0.31496062992125984"/>
  <pageSetup paperSize="8" scale="81" orientation="landscape" copies="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53"/>
  <sheetViews>
    <sheetView view="pageBreakPreview" topLeftCell="A13" zoomScale="70" zoomScaleNormal="85" zoomScaleSheetLayoutView="70" workbookViewId="0">
      <selection activeCell="AI23" sqref="AI23:AI24"/>
    </sheetView>
  </sheetViews>
  <sheetFormatPr defaultRowHeight="15" x14ac:dyDescent="0.25"/>
  <cols>
    <col min="1" max="1" width="13.140625" customWidth="1"/>
    <col min="2" max="2" width="4.28515625" customWidth="1"/>
    <col min="3" max="3" width="9.28515625" bestFit="1" customWidth="1"/>
    <col min="4" max="4" width="3.140625" bestFit="1" customWidth="1"/>
    <col min="5" max="5" width="9.28515625" bestFit="1" customWidth="1"/>
    <col min="6" max="6" width="3.140625" bestFit="1" customWidth="1"/>
    <col min="7" max="7" width="9.28515625" bestFit="1" customWidth="1"/>
    <col min="8" max="8" width="3.140625" bestFit="1" customWidth="1"/>
    <col min="9" max="9" width="9.42578125" bestFit="1" customWidth="1"/>
    <col min="10" max="10" width="3.140625" bestFit="1" customWidth="1"/>
    <col min="11" max="11" width="9.28515625" bestFit="1" customWidth="1"/>
    <col min="12" max="12" width="3.140625" bestFit="1" customWidth="1"/>
    <col min="13" max="13" width="9.28515625" bestFit="1" customWidth="1"/>
    <col min="14" max="14" width="3.140625" bestFit="1" customWidth="1"/>
    <col min="15" max="15" width="9.28515625" bestFit="1" customWidth="1"/>
    <col min="16" max="16" width="3.140625" bestFit="1" customWidth="1"/>
    <col min="17" max="17" width="9.28515625" bestFit="1" customWidth="1"/>
    <col min="18" max="18" width="3.140625" bestFit="1" customWidth="1"/>
    <col min="19" max="19" width="9.7109375" bestFit="1" customWidth="1"/>
    <col min="20" max="20" width="3.140625" bestFit="1" customWidth="1"/>
    <col min="21" max="21" width="11.5703125" bestFit="1" customWidth="1"/>
    <col min="22" max="22" width="3.140625" bestFit="1" customWidth="1"/>
    <col min="23" max="23" width="9.28515625" bestFit="1" customWidth="1"/>
    <col min="24" max="24" width="3.140625" bestFit="1" customWidth="1"/>
    <col min="25" max="25" width="10.5703125" bestFit="1" customWidth="1"/>
    <col min="26" max="26" width="17.42578125" bestFit="1" customWidth="1"/>
    <col min="27" max="27" width="19.5703125" style="40" hidden="1" customWidth="1"/>
    <col min="28" max="28" width="6.42578125" style="40" hidden="1" customWidth="1"/>
    <col min="29" max="29" width="15" style="40" hidden="1" customWidth="1"/>
    <col min="30" max="30" width="8.85546875" style="40" hidden="1" customWidth="1"/>
    <col min="31" max="31" width="9.140625" style="40" customWidth="1"/>
  </cols>
  <sheetData>
    <row r="1" spans="1:32" ht="26.25" customHeight="1" x14ac:dyDescent="0.55000000000000004">
      <c r="A1" s="100" t="str">
        <f>'ZESTAWIENIE ZBIORCZE 2023'!A1:C1</f>
        <v>ZAŁĄCZNIK NR 1</v>
      </c>
      <c r="B1" s="101"/>
      <c r="C1" s="102"/>
      <c r="E1" s="85" t="s">
        <v>53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64"/>
      <c r="AA1" s="56"/>
      <c r="AB1" s="56"/>
      <c r="AC1" s="56"/>
      <c r="AD1" s="56"/>
    </row>
    <row r="2" spans="1:32" ht="15" customHeight="1" x14ac:dyDescent="0.55000000000000004">
      <c r="A2" s="111" t="str">
        <f>'ZESTAWIENIE ZBIORCZE 2023'!A2:C3</f>
        <v>ROK 2023</v>
      </c>
      <c r="B2" s="112"/>
      <c r="C2" s="113"/>
      <c r="E2" s="88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64"/>
      <c r="AA2" s="56"/>
      <c r="AB2" s="56"/>
      <c r="AC2" s="56"/>
      <c r="AD2" s="56"/>
      <c r="AE2" s="56"/>
      <c r="AF2" s="49"/>
    </row>
    <row r="3" spans="1:32" ht="15.75" customHeight="1" thickBot="1" x14ac:dyDescent="0.6">
      <c r="A3" s="114"/>
      <c r="B3" s="115"/>
      <c r="C3" s="116"/>
      <c r="E3" s="91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64"/>
      <c r="AA3" s="56"/>
      <c r="AB3" s="56"/>
      <c r="AC3" s="56"/>
      <c r="AD3" s="56"/>
      <c r="AE3" s="56"/>
      <c r="AF3" s="49"/>
    </row>
    <row r="4" spans="1:32" x14ac:dyDescent="0.25">
      <c r="C4" t="s">
        <v>19</v>
      </c>
      <c r="E4" t="s">
        <v>17</v>
      </c>
      <c r="G4" t="s">
        <v>0</v>
      </c>
      <c r="I4" t="s">
        <v>1</v>
      </c>
      <c r="K4" t="s">
        <v>2</v>
      </c>
      <c r="M4" t="s">
        <v>3</v>
      </c>
      <c r="O4" t="s">
        <v>4</v>
      </c>
      <c r="Q4" t="s">
        <v>5</v>
      </c>
      <c r="S4" t="s">
        <v>6</v>
      </c>
      <c r="U4" t="s">
        <v>7</v>
      </c>
      <c r="W4" t="s">
        <v>8</v>
      </c>
      <c r="Y4" t="s">
        <v>9</v>
      </c>
      <c r="Z4" s="65"/>
      <c r="AA4" s="56"/>
      <c r="AB4" s="56"/>
      <c r="AC4" s="56"/>
      <c r="AD4" s="56"/>
      <c r="AE4" s="56"/>
      <c r="AF4" s="49"/>
    </row>
    <row r="5" spans="1:32" x14ac:dyDescent="0.25">
      <c r="A5" t="s">
        <v>10</v>
      </c>
      <c r="B5" s="17"/>
      <c r="C5" s="17"/>
      <c r="D5" s="17"/>
      <c r="E5" s="17"/>
      <c r="F5" s="17"/>
      <c r="G5" s="17"/>
      <c r="H5" s="17"/>
      <c r="I5" s="17"/>
      <c r="J5" s="17">
        <v>1</v>
      </c>
      <c r="K5" s="16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65"/>
      <c r="AA5" s="56" t="s">
        <v>37</v>
      </c>
      <c r="AB5" s="77">
        <v>81.599999999999994</v>
      </c>
      <c r="AC5" s="56" t="s">
        <v>54</v>
      </c>
      <c r="AD5" s="56">
        <f>AB5+AB7+AB9</f>
        <v>281.7</v>
      </c>
      <c r="AE5" s="56"/>
      <c r="AF5" s="49"/>
    </row>
    <row r="6" spans="1:32" x14ac:dyDescent="0.25">
      <c r="A6" t="s">
        <v>26</v>
      </c>
      <c r="B6" s="17"/>
      <c r="C6" s="17"/>
      <c r="D6" s="17"/>
      <c r="E6" s="17"/>
      <c r="F6" s="17"/>
      <c r="G6" s="17"/>
      <c r="H6" s="17"/>
      <c r="I6" s="17"/>
      <c r="J6" s="17">
        <v>2</v>
      </c>
      <c r="K6" s="63">
        <v>0</v>
      </c>
      <c r="L6" s="17"/>
      <c r="M6" s="17"/>
      <c r="N6" s="17"/>
      <c r="O6" s="17"/>
      <c r="P6" s="17">
        <v>1</v>
      </c>
      <c r="Q6" s="66">
        <f>C13</f>
        <v>72.5</v>
      </c>
      <c r="R6" s="17"/>
      <c r="S6" s="17"/>
      <c r="T6" s="17"/>
      <c r="U6" s="17"/>
      <c r="V6" s="17"/>
      <c r="W6" s="17"/>
      <c r="X6" s="17"/>
      <c r="Y6" s="17"/>
      <c r="Z6" s="65"/>
      <c r="AA6" s="56"/>
      <c r="AB6" s="56"/>
      <c r="AC6" s="56" t="s">
        <v>27</v>
      </c>
      <c r="AD6" s="56">
        <f>AB25</f>
        <v>20.7</v>
      </c>
      <c r="AE6" s="56"/>
      <c r="AF6" s="49"/>
    </row>
    <row r="7" spans="1:32" x14ac:dyDescent="0.25">
      <c r="A7" t="s">
        <v>12</v>
      </c>
      <c r="B7" s="17"/>
      <c r="C7" s="17"/>
      <c r="D7" s="17">
        <v>1</v>
      </c>
      <c r="E7" s="66"/>
      <c r="F7" s="17">
        <v>1</v>
      </c>
      <c r="G7" s="17"/>
      <c r="H7" s="17"/>
      <c r="I7" s="17"/>
      <c r="J7" s="17">
        <v>3</v>
      </c>
      <c r="K7" s="16"/>
      <c r="L7" s="17"/>
      <c r="M7" s="17"/>
      <c r="N7" s="17"/>
      <c r="O7" s="17"/>
      <c r="P7" s="17">
        <v>2</v>
      </c>
      <c r="Q7" s="66"/>
      <c r="R7" s="17"/>
      <c r="S7" s="17"/>
      <c r="T7" s="17"/>
      <c r="U7" s="17"/>
      <c r="V7" s="17">
        <v>1</v>
      </c>
      <c r="W7" s="16"/>
      <c r="X7" s="17"/>
      <c r="Y7" s="17"/>
      <c r="Z7" s="65"/>
      <c r="AA7" s="56" t="s">
        <v>38</v>
      </c>
      <c r="AB7" s="77">
        <v>133.30000000000001</v>
      </c>
      <c r="AC7" s="56" t="s">
        <v>28</v>
      </c>
      <c r="AD7" s="56">
        <f>AB11</f>
        <v>19</v>
      </c>
      <c r="AE7" s="56"/>
      <c r="AF7" s="49"/>
    </row>
    <row r="8" spans="1:32" x14ac:dyDescent="0.25">
      <c r="A8" t="s">
        <v>13</v>
      </c>
      <c r="B8" s="17"/>
      <c r="C8" s="17"/>
      <c r="D8" s="17">
        <v>2</v>
      </c>
      <c r="E8" s="66"/>
      <c r="F8" s="17">
        <v>2</v>
      </c>
      <c r="G8" s="17"/>
      <c r="H8" s="17"/>
      <c r="I8" s="17"/>
      <c r="J8" s="17">
        <v>4</v>
      </c>
      <c r="K8" s="17"/>
      <c r="L8" s="17">
        <v>1</v>
      </c>
      <c r="M8" s="17"/>
      <c r="N8" s="17"/>
      <c r="O8" s="17"/>
      <c r="P8" s="17">
        <v>3</v>
      </c>
      <c r="Q8" s="66"/>
      <c r="R8" s="17"/>
      <c r="S8" s="17"/>
      <c r="T8" s="17"/>
      <c r="U8" s="17"/>
      <c r="V8" s="17">
        <v>2</v>
      </c>
      <c r="W8" s="17"/>
      <c r="X8" s="17"/>
      <c r="Y8" s="17"/>
      <c r="Z8" s="65"/>
      <c r="AA8" s="56"/>
      <c r="AB8" s="56"/>
      <c r="AC8" s="56" t="s">
        <v>29</v>
      </c>
      <c r="AD8" s="56">
        <f>AB13</f>
        <v>21</v>
      </c>
      <c r="AE8" s="56"/>
      <c r="AF8" s="49"/>
    </row>
    <row r="9" spans="1:32" x14ac:dyDescent="0.25">
      <c r="A9" t="s">
        <v>14</v>
      </c>
      <c r="B9" s="17"/>
      <c r="C9" s="17"/>
      <c r="D9" s="17">
        <v>3</v>
      </c>
      <c r="E9" s="66">
        <f>C23</f>
        <v>127.6</v>
      </c>
      <c r="F9" s="17">
        <v>3</v>
      </c>
      <c r="G9" s="17">
        <f>E9</f>
        <v>127.6</v>
      </c>
      <c r="H9" s="17"/>
      <c r="I9" s="17"/>
      <c r="J9" s="17">
        <v>5</v>
      </c>
      <c r="K9" s="17">
        <f>E9</f>
        <v>127.6</v>
      </c>
      <c r="L9" s="17">
        <v>2</v>
      </c>
      <c r="M9" s="17">
        <f>K9</f>
        <v>127.6</v>
      </c>
      <c r="N9" s="17"/>
      <c r="O9" s="17"/>
      <c r="P9" s="17">
        <v>4</v>
      </c>
      <c r="Q9" s="66">
        <f>M9</f>
        <v>127.6</v>
      </c>
      <c r="R9" s="17">
        <v>1</v>
      </c>
      <c r="S9" s="17">
        <f>Q9</f>
        <v>127.6</v>
      </c>
      <c r="T9" s="17"/>
      <c r="U9" s="17"/>
      <c r="V9" s="17">
        <v>3</v>
      </c>
      <c r="W9" s="17">
        <f>S9</f>
        <v>127.6</v>
      </c>
      <c r="X9" s="17">
        <v>1</v>
      </c>
      <c r="Y9" s="17">
        <f>W9</f>
        <v>127.6</v>
      </c>
      <c r="Z9" s="65"/>
      <c r="AA9" s="56" t="s">
        <v>39</v>
      </c>
      <c r="AB9" s="56">
        <f>38.5+28.3</f>
        <v>66.8</v>
      </c>
      <c r="AC9" s="56"/>
      <c r="AD9" s="56"/>
      <c r="AE9" s="56"/>
      <c r="AF9" s="49"/>
    </row>
    <row r="10" spans="1:32" x14ac:dyDescent="0.25">
      <c r="A10" s="5" t="s">
        <v>15</v>
      </c>
      <c r="B10" s="12"/>
      <c r="C10" s="12"/>
      <c r="D10" s="12">
        <v>4</v>
      </c>
      <c r="E10" s="12"/>
      <c r="F10" s="12">
        <v>4</v>
      </c>
      <c r="G10" s="12"/>
      <c r="H10" s="12">
        <v>1</v>
      </c>
      <c r="I10" s="12"/>
      <c r="J10" s="12">
        <v>6</v>
      </c>
      <c r="K10" s="12"/>
      <c r="L10" s="12">
        <v>3</v>
      </c>
      <c r="M10" s="12"/>
      <c r="N10" s="12">
        <v>1</v>
      </c>
      <c r="O10" s="12"/>
      <c r="P10" s="12">
        <v>5</v>
      </c>
      <c r="Q10" s="12"/>
      <c r="R10" s="12">
        <v>2</v>
      </c>
      <c r="S10" s="12"/>
      <c r="T10" s="12"/>
      <c r="U10" s="12"/>
      <c r="V10" s="12">
        <v>4</v>
      </c>
      <c r="W10" s="12"/>
      <c r="X10" s="12">
        <v>2</v>
      </c>
      <c r="Y10" s="12"/>
      <c r="Z10" s="65"/>
      <c r="AA10" s="56"/>
      <c r="AB10" s="56"/>
      <c r="AC10" s="56" t="s">
        <v>30</v>
      </c>
      <c r="AD10" s="56">
        <f>AB23</f>
        <v>23.3</v>
      </c>
      <c r="AE10" s="56"/>
      <c r="AF10" s="49"/>
    </row>
    <row r="11" spans="1:32" s="5" customFormat="1" x14ac:dyDescent="0.25">
      <c r="A11" s="10" t="s">
        <v>16</v>
      </c>
      <c r="B11" s="13">
        <v>1</v>
      </c>
      <c r="C11" s="16"/>
      <c r="D11" s="13">
        <v>5</v>
      </c>
      <c r="E11" s="13"/>
      <c r="F11" s="13">
        <v>5</v>
      </c>
      <c r="G11" s="13"/>
      <c r="H11" s="13">
        <v>2</v>
      </c>
      <c r="I11" s="13"/>
      <c r="J11" s="13">
        <v>7</v>
      </c>
      <c r="K11" s="13"/>
      <c r="L11" s="13">
        <v>4</v>
      </c>
      <c r="M11" s="13"/>
      <c r="N11" s="13">
        <v>2</v>
      </c>
      <c r="O11" s="13"/>
      <c r="P11" s="13">
        <v>6</v>
      </c>
      <c r="Q11" s="13"/>
      <c r="R11" s="13">
        <v>3</v>
      </c>
      <c r="S11" s="13"/>
      <c r="T11" s="13">
        <v>1</v>
      </c>
      <c r="U11" s="13"/>
      <c r="V11" s="13">
        <v>5</v>
      </c>
      <c r="W11" s="13"/>
      <c r="X11" s="13">
        <v>3</v>
      </c>
      <c r="Y11" s="13"/>
      <c r="Z11" s="65"/>
      <c r="AA11" s="56" t="s">
        <v>40</v>
      </c>
      <c r="AB11" s="56">
        <v>19</v>
      </c>
      <c r="AC11" s="56"/>
      <c r="AD11" s="56"/>
      <c r="AE11" s="56"/>
      <c r="AF11" s="49"/>
    </row>
    <row r="12" spans="1:32" x14ac:dyDescent="0.25">
      <c r="A12" t="s">
        <v>10</v>
      </c>
      <c r="B12" s="17">
        <v>2</v>
      </c>
      <c r="C12" s="17"/>
      <c r="D12" s="17">
        <v>6</v>
      </c>
      <c r="E12" s="66"/>
      <c r="F12" s="17">
        <v>6</v>
      </c>
      <c r="G12" s="17"/>
      <c r="H12" s="17">
        <v>3</v>
      </c>
      <c r="I12" s="17"/>
      <c r="J12" s="17">
        <v>8</v>
      </c>
      <c r="K12" s="17"/>
      <c r="L12" s="17">
        <v>5</v>
      </c>
      <c r="M12" s="17"/>
      <c r="N12" s="17">
        <v>3</v>
      </c>
      <c r="O12" s="66"/>
      <c r="P12" s="17">
        <v>7</v>
      </c>
      <c r="Q12" s="66"/>
      <c r="R12" s="17">
        <v>4</v>
      </c>
      <c r="S12" s="17"/>
      <c r="T12" s="17">
        <v>2</v>
      </c>
      <c r="U12" s="17"/>
      <c r="V12" s="17">
        <v>6</v>
      </c>
      <c r="W12" s="17"/>
      <c r="X12" s="17">
        <v>4</v>
      </c>
      <c r="Y12" s="17"/>
      <c r="Z12" s="65"/>
      <c r="AA12" s="56"/>
      <c r="AB12" s="56"/>
      <c r="AC12" s="56" t="s">
        <v>31</v>
      </c>
      <c r="AD12" s="56">
        <f>AB17+AB19+AB21</f>
        <v>42.6</v>
      </c>
      <c r="AE12" s="56"/>
      <c r="AF12" s="49"/>
    </row>
    <row r="13" spans="1:32" x14ac:dyDescent="0.25">
      <c r="A13" t="s">
        <v>26</v>
      </c>
      <c r="B13" s="17">
        <v>3</v>
      </c>
      <c r="C13" s="17">
        <f>AD19</f>
        <v>72.5</v>
      </c>
      <c r="D13" s="17">
        <v>7</v>
      </c>
      <c r="E13" s="66">
        <f>C13</f>
        <v>72.5</v>
      </c>
      <c r="F13" s="17">
        <v>7</v>
      </c>
      <c r="G13" s="17">
        <f>E13</f>
        <v>72.5</v>
      </c>
      <c r="H13" s="17">
        <v>4</v>
      </c>
      <c r="I13" s="17">
        <f>G13</f>
        <v>72.5</v>
      </c>
      <c r="J13" s="17">
        <v>9</v>
      </c>
      <c r="K13" s="17">
        <f>I13</f>
        <v>72.5</v>
      </c>
      <c r="L13" s="17">
        <v>6</v>
      </c>
      <c r="M13" s="17">
        <f>K13</f>
        <v>72.5</v>
      </c>
      <c r="N13" s="17">
        <v>4</v>
      </c>
      <c r="O13" s="66">
        <f>M13</f>
        <v>72.5</v>
      </c>
      <c r="P13" s="17">
        <v>8</v>
      </c>
      <c r="Q13" s="66">
        <f>O13</f>
        <v>72.5</v>
      </c>
      <c r="R13" s="17">
        <v>5</v>
      </c>
      <c r="S13" s="17">
        <f>Q13</f>
        <v>72.5</v>
      </c>
      <c r="T13" s="17">
        <v>3</v>
      </c>
      <c r="U13" s="17">
        <f>S13</f>
        <v>72.5</v>
      </c>
      <c r="V13" s="17">
        <v>7</v>
      </c>
      <c r="W13" s="17">
        <f>U13</f>
        <v>72.5</v>
      </c>
      <c r="X13" s="17">
        <v>5</v>
      </c>
      <c r="Y13" s="17">
        <f>W13</f>
        <v>72.5</v>
      </c>
      <c r="Z13" s="65"/>
      <c r="AA13" s="56" t="s">
        <v>41</v>
      </c>
      <c r="AB13" s="56">
        <v>21</v>
      </c>
      <c r="AC13" s="56" t="s">
        <v>32</v>
      </c>
      <c r="AD13" s="56">
        <f>AB15+AB17+AB19+AB21</f>
        <v>60.2</v>
      </c>
      <c r="AE13" s="56"/>
      <c r="AF13" s="49"/>
    </row>
    <row r="14" spans="1:32" x14ac:dyDescent="0.25">
      <c r="A14" t="s">
        <v>12</v>
      </c>
      <c r="B14" s="17">
        <v>4</v>
      </c>
      <c r="C14" s="17"/>
      <c r="D14" s="17">
        <v>8</v>
      </c>
      <c r="E14" s="66"/>
      <c r="F14" s="17">
        <v>8</v>
      </c>
      <c r="G14" s="17"/>
      <c r="H14" s="17">
        <v>5</v>
      </c>
      <c r="I14" s="17"/>
      <c r="J14" s="17">
        <v>10</v>
      </c>
      <c r="K14" s="17"/>
      <c r="L14" s="17">
        <v>7</v>
      </c>
      <c r="M14" s="17"/>
      <c r="N14" s="17">
        <v>5</v>
      </c>
      <c r="O14" s="66"/>
      <c r="P14" s="17">
        <v>9</v>
      </c>
      <c r="Q14" s="66"/>
      <c r="R14" s="17">
        <v>6</v>
      </c>
      <c r="S14" s="17"/>
      <c r="T14" s="17">
        <v>4</v>
      </c>
      <c r="U14" s="17"/>
      <c r="V14" s="17">
        <v>8</v>
      </c>
      <c r="W14" s="17"/>
      <c r="X14" s="17">
        <v>6</v>
      </c>
      <c r="Y14" s="17"/>
      <c r="Z14" s="65"/>
      <c r="AA14" s="56"/>
      <c r="AB14" s="56"/>
      <c r="AC14" s="56"/>
      <c r="AD14" s="56"/>
      <c r="AE14" s="56"/>
      <c r="AF14" s="49"/>
    </row>
    <row r="15" spans="1:32" x14ac:dyDescent="0.25">
      <c r="A15" t="s">
        <v>13</v>
      </c>
      <c r="B15" s="17">
        <v>5</v>
      </c>
      <c r="C15" s="17"/>
      <c r="D15" s="17">
        <v>9</v>
      </c>
      <c r="E15" s="66"/>
      <c r="F15" s="17">
        <v>9</v>
      </c>
      <c r="G15" s="17"/>
      <c r="H15" s="17">
        <v>6</v>
      </c>
      <c r="I15" s="17"/>
      <c r="J15" s="17">
        <v>11</v>
      </c>
      <c r="K15" s="17"/>
      <c r="L15" s="17">
        <v>8</v>
      </c>
      <c r="M15" s="16"/>
      <c r="N15" s="17">
        <v>6</v>
      </c>
      <c r="O15" s="66"/>
      <c r="P15" s="17">
        <v>10</v>
      </c>
      <c r="Q15" s="66"/>
      <c r="R15" s="17">
        <v>7</v>
      </c>
      <c r="S15" s="17"/>
      <c r="T15" s="17">
        <v>5</v>
      </c>
      <c r="U15" s="17"/>
      <c r="V15" s="17">
        <v>9</v>
      </c>
      <c r="W15" s="17"/>
      <c r="X15" s="17">
        <v>7</v>
      </c>
      <c r="Y15" s="17"/>
      <c r="Z15" s="65"/>
      <c r="AA15" s="56" t="s">
        <v>43</v>
      </c>
      <c r="AB15" s="56">
        <v>17.600000000000001</v>
      </c>
      <c r="AC15" s="58" t="s">
        <v>67</v>
      </c>
      <c r="AD15" s="56">
        <f>AB34</f>
        <v>172.8</v>
      </c>
      <c r="AE15" s="56"/>
      <c r="AF15" s="49"/>
    </row>
    <row r="16" spans="1:32" x14ac:dyDescent="0.25">
      <c r="A16" t="s">
        <v>14</v>
      </c>
      <c r="B16" s="17">
        <v>6</v>
      </c>
      <c r="C16" s="16">
        <v>0</v>
      </c>
      <c r="D16" s="17">
        <v>10</v>
      </c>
      <c r="E16" s="66">
        <f>C23</f>
        <v>127.6</v>
      </c>
      <c r="F16" s="17">
        <v>10</v>
      </c>
      <c r="G16" s="17">
        <f>E16</f>
        <v>127.6</v>
      </c>
      <c r="H16" s="17">
        <v>7</v>
      </c>
      <c r="I16" s="17">
        <f>G16</f>
        <v>127.6</v>
      </c>
      <c r="J16" s="17">
        <v>12</v>
      </c>
      <c r="K16" s="17">
        <f>I16</f>
        <v>127.6</v>
      </c>
      <c r="L16" s="17">
        <v>9</v>
      </c>
      <c r="M16" s="17">
        <f>K16</f>
        <v>127.6</v>
      </c>
      <c r="N16" s="17">
        <v>7</v>
      </c>
      <c r="O16" s="66">
        <f>M16</f>
        <v>127.6</v>
      </c>
      <c r="P16" s="17">
        <v>11</v>
      </c>
      <c r="Q16" s="66">
        <f>O16</f>
        <v>127.6</v>
      </c>
      <c r="R16" s="17">
        <v>8</v>
      </c>
      <c r="S16" s="17">
        <f>Q16</f>
        <v>127.6</v>
      </c>
      <c r="T16" s="17">
        <v>6</v>
      </c>
      <c r="U16" s="17">
        <f>S16</f>
        <v>127.6</v>
      </c>
      <c r="V16" s="17">
        <v>10</v>
      </c>
      <c r="W16" s="17">
        <f>U16</f>
        <v>127.6</v>
      </c>
      <c r="X16" s="17">
        <v>8</v>
      </c>
      <c r="Y16" s="17">
        <f>W16</f>
        <v>127.6</v>
      </c>
      <c r="Z16" s="65"/>
      <c r="AA16" s="56"/>
      <c r="AB16" s="56"/>
      <c r="AC16" s="56"/>
      <c r="AD16" s="56"/>
      <c r="AE16" s="56"/>
      <c r="AF16" s="49"/>
    </row>
    <row r="17" spans="1:32" x14ac:dyDescent="0.25">
      <c r="A17" s="5" t="s">
        <v>15</v>
      </c>
      <c r="B17" s="12">
        <v>7</v>
      </c>
      <c r="C17" s="12"/>
      <c r="D17" s="12">
        <v>11</v>
      </c>
      <c r="E17" s="12"/>
      <c r="F17" s="12">
        <v>11</v>
      </c>
      <c r="G17" s="12"/>
      <c r="H17" s="12">
        <v>8</v>
      </c>
      <c r="I17" s="12"/>
      <c r="J17" s="12">
        <v>13</v>
      </c>
      <c r="K17" s="12"/>
      <c r="L17" s="12">
        <v>10</v>
      </c>
      <c r="M17" s="12"/>
      <c r="N17" s="12">
        <v>8</v>
      </c>
      <c r="O17" s="12"/>
      <c r="P17" s="12">
        <v>12</v>
      </c>
      <c r="Q17" s="12"/>
      <c r="R17" s="12">
        <v>9</v>
      </c>
      <c r="S17" s="12"/>
      <c r="T17" s="12">
        <v>7</v>
      </c>
      <c r="U17" s="12"/>
      <c r="V17" s="12">
        <v>11</v>
      </c>
      <c r="W17" s="16"/>
      <c r="X17" s="12">
        <v>9</v>
      </c>
      <c r="Y17" s="12"/>
      <c r="Z17" s="65"/>
      <c r="AA17" s="56" t="s">
        <v>68</v>
      </c>
      <c r="AB17" s="56">
        <v>11.5</v>
      </c>
      <c r="AC17" s="56"/>
      <c r="AD17" s="56"/>
      <c r="AE17" s="56"/>
      <c r="AF17" s="49"/>
    </row>
    <row r="18" spans="1:32" s="5" customFormat="1" x14ac:dyDescent="0.25">
      <c r="A18" s="10" t="s">
        <v>16</v>
      </c>
      <c r="B18" s="13">
        <v>8</v>
      </c>
      <c r="C18" s="13"/>
      <c r="D18" s="13">
        <v>12</v>
      </c>
      <c r="E18" s="13"/>
      <c r="F18" s="13">
        <v>12</v>
      </c>
      <c r="G18" s="13"/>
      <c r="H18" s="13">
        <v>9</v>
      </c>
      <c r="I18" s="16"/>
      <c r="J18" s="13">
        <v>14</v>
      </c>
      <c r="K18" s="13"/>
      <c r="L18" s="13">
        <v>11</v>
      </c>
      <c r="M18" s="13"/>
      <c r="N18" s="13">
        <v>9</v>
      </c>
      <c r="O18" s="13"/>
      <c r="P18" s="13">
        <v>13</v>
      </c>
      <c r="Q18" s="13"/>
      <c r="R18" s="13">
        <v>10</v>
      </c>
      <c r="S18" s="13"/>
      <c r="T18" s="13">
        <v>8</v>
      </c>
      <c r="U18" s="13"/>
      <c r="V18" s="13">
        <v>12</v>
      </c>
      <c r="W18" s="13"/>
      <c r="X18" s="13">
        <v>10</v>
      </c>
      <c r="Y18" s="13"/>
      <c r="Z18" s="65"/>
      <c r="AA18" s="56"/>
      <c r="AB18" s="56"/>
      <c r="AC18" s="56" t="s">
        <v>33</v>
      </c>
      <c r="AD18" s="56"/>
      <c r="AE18" s="56"/>
      <c r="AF18" s="49"/>
    </row>
    <row r="19" spans="1:32" x14ac:dyDescent="0.25">
      <c r="A19" t="s">
        <v>10</v>
      </c>
      <c r="B19" s="17">
        <v>9</v>
      </c>
      <c r="C19" s="17"/>
      <c r="D19" s="17">
        <v>13</v>
      </c>
      <c r="E19" s="17"/>
      <c r="F19" s="17">
        <v>13</v>
      </c>
      <c r="G19" s="17"/>
      <c r="H19" s="17">
        <v>10</v>
      </c>
      <c r="I19" s="16"/>
      <c r="J19" s="17">
        <v>15</v>
      </c>
      <c r="K19" s="17"/>
      <c r="L19" s="17">
        <v>12</v>
      </c>
      <c r="M19" s="17"/>
      <c r="N19" s="17">
        <v>10</v>
      </c>
      <c r="O19" s="66"/>
      <c r="P19" s="17">
        <v>14</v>
      </c>
      <c r="Q19" s="66"/>
      <c r="R19" s="17">
        <v>11</v>
      </c>
      <c r="S19" s="17"/>
      <c r="T19" s="17">
        <v>9</v>
      </c>
      <c r="U19" s="17"/>
      <c r="V19" s="17">
        <v>13</v>
      </c>
      <c r="W19" s="17"/>
      <c r="X19" s="17">
        <v>11</v>
      </c>
      <c r="Y19" s="17"/>
      <c r="Z19" s="65"/>
      <c r="AA19" s="56" t="s">
        <v>42</v>
      </c>
      <c r="AB19" s="56">
        <v>19.8</v>
      </c>
      <c r="AC19" s="56" t="s">
        <v>11</v>
      </c>
      <c r="AD19" s="56">
        <f>AB27+AB28</f>
        <v>72.5</v>
      </c>
      <c r="AE19" s="56"/>
      <c r="AF19" s="49"/>
    </row>
    <row r="20" spans="1:32" x14ac:dyDescent="0.25">
      <c r="A20" t="s">
        <v>26</v>
      </c>
      <c r="B20" s="17">
        <v>10</v>
      </c>
      <c r="C20" s="17">
        <f>C13</f>
        <v>72.5</v>
      </c>
      <c r="D20" s="17">
        <v>14</v>
      </c>
      <c r="E20" s="17">
        <f>C20</f>
        <v>72.5</v>
      </c>
      <c r="F20" s="17">
        <v>14</v>
      </c>
      <c r="G20" s="17">
        <f>E20</f>
        <v>72.5</v>
      </c>
      <c r="H20" s="17">
        <v>11</v>
      </c>
      <c r="I20" s="17">
        <f>G20</f>
        <v>72.5</v>
      </c>
      <c r="J20" s="17">
        <v>16</v>
      </c>
      <c r="K20" s="17">
        <f>I20</f>
        <v>72.5</v>
      </c>
      <c r="L20" s="17">
        <v>13</v>
      </c>
      <c r="M20" s="17">
        <f>K20</f>
        <v>72.5</v>
      </c>
      <c r="N20" s="17">
        <v>11</v>
      </c>
      <c r="O20" s="66">
        <f>M20</f>
        <v>72.5</v>
      </c>
      <c r="P20" s="17">
        <v>15</v>
      </c>
      <c r="Q20" s="16">
        <v>0</v>
      </c>
      <c r="R20" s="17">
        <v>12</v>
      </c>
      <c r="S20" s="17">
        <f>O20</f>
        <v>72.5</v>
      </c>
      <c r="T20" s="17">
        <v>10</v>
      </c>
      <c r="U20" s="17">
        <f>S20</f>
        <v>72.5</v>
      </c>
      <c r="V20" s="17">
        <v>14</v>
      </c>
      <c r="W20" s="17">
        <f>U20</f>
        <v>72.5</v>
      </c>
      <c r="X20" s="17">
        <v>12</v>
      </c>
      <c r="Y20" s="17">
        <f>W20</f>
        <v>72.5</v>
      </c>
      <c r="Z20" s="65"/>
      <c r="AA20" s="56"/>
      <c r="AB20" s="56"/>
      <c r="AC20" s="56" t="s">
        <v>34</v>
      </c>
      <c r="AD20" s="56">
        <f>AB29+AB30+AB31+AB32</f>
        <v>127.6</v>
      </c>
      <c r="AE20" s="56"/>
      <c r="AF20" s="49"/>
    </row>
    <row r="21" spans="1:32" x14ac:dyDescent="0.25">
      <c r="A21" t="s">
        <v>12</v>
      </c>
      <c r="B21" s="17">
        <v>11</v>
      </c>
      <c r="C21" s="17"/>
      <c r="D21" s="17">
        <v>15</v>
      </c>
      <c r="E21" s="17"/>
      <c r="F21" s="17">
        <v>15</v>
      </c>
      <c r="G21" s="17"/>
      <c r="H21" s="17">
        <v>12</v>
      </c>
      <c r="I21" s="17"/>
      <c r="J21" s="17">
        <v>17</v>
      </c>
      <c r="K21" s="17"/>
      <c r="L21" s="17">
        <v>14</v>
      </c>
      <c r="M21" s="17"/>
      <c r="N21" s="17">
        <v>12</v>
      </c>
      <c r="O21" s="66"/>
      <c r="P21" s="17">
        <v>16</v>
      </c>
      <c r="Q21" s="66"/>
      <c r="R21" s="17">
        <v>13</v>
      </c>
      <c r="S21" s="17"/>
      <c r="T21" s="17">
        <v>11</v>
      </c>
      <c r="U21" s="17"/>
      <c r="V21" s="17">
        <v>15</v>
      </c>
      <c r="W21" s="17"/>
      <c r="X21" s="17">
        <v>13</v>
      </c>
      <c r="Y21" s="17"/>
      <c r="Z21" s="65"/>
      <c r="AA21" s="56" t="s">
        <v>44</v>
      </c>
      <c r="AB21" s="56">
        <v>11.3</v>
      </c>
      <c r="AC21" s="56"/>
      <c r="AD21" s="56"/>
      <c r="AE21" s="56"/>
      <c r="AF21" s="49"/>
    </row>
    <row r="22" spans="1:32" x14ac:dyDescent="0.25">
      <c r="A22" t="s">
        <v>13</v>
      </c>
      <c r="B22" s="17">
        <v>12</v>
      </c>
      <c r="C22" s="17"/>
      <c r="D22" s="17">
        <v>16</v>
      </c>
      <c r="E22" s="17"/>
      <c r="F22" s="17">
        <v>16</v>
      </c>
      <c r="G22" s="17"/>
      <c r="H22" s="17">
        <v>13</v>
      </c>
      <c r="I22" s="17"/>
      <c r="J22" s="17">
        <v>18</v>
      </c>
      <c r="K22" s="17"/>
      <c r="L22" s="17">
        <v>15</v>
      </c>
      <c r="M22" s="17"/>
      <c r="N22" s="17">
        <v>13</v>
      </c>
      <c r="O22" s="66"/>
      <c r="P22" s="17">
        <v>17</v>
      </c>
      <c r="Q22" s="66"/>
      <c r="R22" s="17">
        <v>14</v>
      </c>
      <c r="S22" s="17"/>
      <c r="T22" s="17">
        <v>12</v>
      </c>
      <c r="U22" s="17"/>
      <c r="V22" s="17">
        <v>16</v>
      </c>
      <c r="W22" s="17"/>
      <c r="X22" s="17">
        <v>14</v>
      </c>
      <c r="Y22" s="17"/>
      <c r="Z22" s="65"/>
      <c r="AA22" s="56"/>
      <c r="AB22" s="56"/>
      <c r="AC22" s="56"/>
      <c r="AD22" s="56"/>
      <c r="AE22" s="56"/>
      <c r="AF22" s="49"/>
    </row>
    <row r="23" spans="1:32" x14ac:dyDescent="0.25">
      <c r="A23" t="s">
        <v>14</v>
      </c>
      <c r="B23" s="17">
        <v>13</v>
      </c>
      <c r="C23" s="17">
        <f>AD20</f>
        <v>127.6</v>
      </c>
      <c r="D23" s="17">
        <v>17</v>
      </c>
      <c r="E23" s="17">
        <f>C23</f>
        <v>127.6</v>
      </c>
      <c r="F23" s="17">
        <v>17</v>
      </c>
      <c r="G23" s="17">
        <f>E23</f>
        <v>127.6</v>
      </c>
      <c r="H23" s="17">
        <v>14</v>
      </c>
      <c r="I23" s="17">
        <f>G23</f>
        <v>127.6</v>
      </c>
      <c r="J23" s="17">
        <v>19</v>
      </c>
      <c r="K23" s="17">
        <f>I23</f>
        <v>127.6</v>
      </c>
      <c r="L23" s="17">
        <v>16</v>
      </c>
      <c r="M23" s="17">
        <f>K23</f>
        <v>127.6</v>
      </c>
      <c r="N23" s="17">
        <v>14</v>
      </c>
      <c r="O23" s="66">
        <f>M23</f>
        <v>127.6</v>
      </c>
      <c r="P23" s="17">
        <v>18</v>
      </c>
      <c r="Q23" s="66">
        <f>O23</f>
        <v>127.6</v>
      </c>
      <c r="R23" s="17">
        <v>15</v>
      </c>
      <c r="S23" s="17">
        <f>Q23</f>
        <v>127.6</v>
      </c>
      <c r="T23" s="17">
        <v>13</v>
      </c>
      <c r="U23" s="17">
        <f>S23</f>
        <v>127.6</v>
      </c>
      <c r="V23" s="17">
        <v>17</v>
      </c>
      <c r="W23" s="17">
        <f>U23</f>
        <v>127.6</v>
      </c>
      <c r="X23" s="17">
        <v>15</v>
      </c>
      <c r="Y23" s="17">
        <f>W23</f>
        <v>127.6</v>
      </c>
      <c r="Z23" s="65"/>
      <c r="AA23" s="56" t="s">
        <v>69</v>
      </c>
      <c r="AB23" s="74">
        <v>23.3</v>
      </c>
      <c r="AC23" s="56"/>
      <c r="AD23" s="56"/>
      <c r="AE23" s="56"/>
      <c r="AF23" s="49"/>
    </row>
    <row r="24" spans="1:32" x14ac:dyDescent="0.25">
      <c r="A24" s="5" t="s">
        <v>15</v>
      </c>
      <c r="B24" s="12">
        <v>14</v>
      </c>
      <c r="C24" s="12"/>
      <c r="D24" s="12">
        <v>18</v>
      </c>
      <c r="E24" s="12"/>
      <c r="F24" s="12">
        <v>18</v>
      </c>
      <c r="G24" s="12"/>
      <c r="H24" s="12">
        <v>15</v>
      </c>
      <c r="I24" s="12"/>
      <c r="J24" s="12">
        <v>20</v>
      </c>
      <c r="K24" s="12"/>
      <c r="L24" s="12">
        <v>17</v>
      </c>
      <c r="M24" s="12"/>
      <c r="N24" s="12">
        <v>15</v>
      </c>
      <c r="O24" s="12"/>
      <c r="P24" s="12">
        <v>19</v>
      </c>
      <c r="Q24" s="12"/>
      <c r="R24" s="12">
        <v>16</v>
      </c>
      <c r="S24" s="12"/>
      <c r="T24" s="12">
        <v>14</v>
      </c>
      <c r="U24" s="12"/>
      <c r="V24" s="12">
        <v>18</v>
      </c>
      <c r="W24" s="12"/>
      <c r="X24" s="12">
        <v>16</v>
      </c>
      <c r="Y24" s="12"/>
      <c r="Z24" s="65"/>
      <c r="AA24" s="56"/>
      <c r="AB24" s="56"/>
      <c r="AC24" s="56"/>
      <c r="AD24" s="56"/>
      <c r="AE24" s="56"/>
      <c r="AF24" s="49"/>
    </row>
    <row r="25" spans="1:32" s="5" customFormat="1" x14ac:dyDescent="0.25">
      <c r="A25" s="10" t="s">
        <v>16</v>
      </c>
      <c r="B25" s="13">
        <v>15</v>
      </c>
      <c r="C25" s="13"/>
      <c r="D25" s="13">
        <v>19</v>
      </c>
      <c r="E25" s="13"/>
      <c r="F25" s="13">
        <v>19</v>
      </c>
      <c r="G25" s="13"/>
      <c r="H25" s="13">
        <v>16</v>
      </c>
      <c r="I25" s="13"/>
      <c r="J25" s="13">
        <v>21</v>
      </c>
      <c r="K25" s="13"/>
      <c r="L25" s="13">
        <v>18</v>
      </c>
      <c r="M25" s="13"/>
      <c r="N25" s="13">
        <v>16</v>
      </c>
      <c r="O25" s="13"/>
      <c r="P25" s="13">
        <v>20</v>
      </c>
      <c r="Q25" s="13"/>
      <c r="R25" s="13">
        <v>17</v>
      </c>
      <c r="S25" s="13"/>
      <c r="T25" s="13">
        <v>15</v>
      </c>
      <c r="U25" s="13"/>
      <c r="V25" s="13">
        <v>19</v>
      </c>
      <c r="W25" s="13"/>
      <c r="X25" s="13">
        <v>17</v>
      </c>
      <c r="Y25" s="13"/>
      <c r="Z25" s="65"/>
      <c r="AA25" s="56" t="s">
        <v>45</v>
      </c>
      <c r="AB25" s="56">
        <v>20.7</v>
      </c>
      <c r="AC25" s="56"/>
      <c r="AD25" s="56"/>
      <c r="AE25" s="56"/>
      <c r="AF25" s="49"/>
    </row>
    <row r="26" spans="1:32" x14ac:dyDescent="0.25">
      <c r="A26" t="s">
        <v>10</v>
      </c>
      <c r="B26" s="17">
        <v>16</v>
      </c>
      <c r="C26" s="17"/>
      <c r="D26" s="17">
        <v>20</v>
      </c>
      <c r="E26" s="17"/>
      <c r="F26" s="17">
        <v>20</v>
      </c>
      <c r="G26" s="17"/>
      <c r="H26" s="17">
        <v>17</v>
      </c>
      <c r="I26" s="17"/>
      <c r="J26" s="17">
        <v>22</v>
      </c>
      <c r="K26" s="17"/>
      <c r="L26" s="17">
        <v>19</v>
      </c>
      <c r="M26" s="17"/>
      <c r="N26" s="17">
        <v>17</v>
      </c>
      <c r="O26" s="66"/>
      <c r="P26" s="17">
        <v>21</v>
      </c>
      <c r="Q26" s="66"/>
      <c r="R26" s="17">
        <v>18</v>
      </c>
      <c r="S26" s="17"/>
      <c r="T26" s="17">
        <v>16</v>
      </c>
      <c r="U26" s="17"/>
      <c r="V26" s="17">
        <v>20</v>
      </c>
      <c r="W26" s="17"/>
      <c r="X26" s="17">
        <v>18</v>
      </c>
      <c r="Y26" s="17"/>
      <c r="Z26" s="65"/>
      <c r="AA26" s="56"/>
      <c r="AB26" s="56"/>
      <c r="AC26" s="56"/>
      <c r="AD26" s="56"/>
      <c r="AE26" s="56"/>
      <c r="AF26" s="49"/>
    </row>
    <row r="27" spans="1:32" x14ac:dyDescent="0.25">
      <c r="A27" t="s">
        <v>26</v>
      </c>
      <c r="B27" s="17">
        <v>17</v>
      </c>
      <c r="C27" s="17">
        <f>C20</f>
        <v>72.5</v>
      </c>
      <c r="D27" s="17">
        <v>21</v>
      </c>
      <c r="E27" s="17">
        <f>C27</f>
        <v>72.5</v>
      </c>
      <c r="F27" s="17">
        <v>21</v>
      </c>
      <c r="G27" s="17">
        <f>E27</f>
        <v>72.5</v>
      </c>
      <c r="H27" s="17">
        <v>18</v>
      </c>
      <c r="I27" s="17">
        <f>G27</f>
        <v>72.5</v>
      </c>
      <c r="J27" s="17">
        <v>23</v>
      </c>
      <c r="K27" s="17">
        <f>I27</f>
        <v>72.5</v>
      </c>
      <c r="L27" s="17">
        <v>20</v>
      </c>
      <c r="M27" s="17">
        <f>K27</f>
        <v>72.5</v>
      </c>
      <c r="N27" s="17">
        <v>18</v>
      </c>
      <c r="O27" s="66">
        <f>M27</f>
        <v>72.5</v>
      </c>
      <c r="P27" s="17">
        <v>22</v>
      </c>
      <c r="Q27" s="66">
        <f>O27</f>
        <v>72.5</v>
      </c>
      <c r="R27" s="17">
        <v>19</v>
      </c>
      <c r="S27" s="17">
        <f>Q27</f>
        <v>72.5</v>
      </c>
      <c r="T27" s="17">
        <v>17</v>
      </c>
      <c r="U27" s="17">
        <f>S27</f>
        <v>72.5</v>
      </c>
      <c r="V27" s="17">
        <v>21</v>
      </c>
      <c r="W27" s="17">
        <f>U27</f>
        <v>72.5</v>
      </c>
      <c r="X27" s="17">
        <v>19</v>
      </c>
      <c r="Y27" s="17">
        <f>W27</f>
        <v>72.5</v>
      </c>
      <c r="Z27" s="65"/>
      <c r="AA27" s="56" t="s">
        <v>46</v>
      </c>
      <c r="AB27" s="56">
        <v>38</v>
      </c>
      <c r="AC27" s="56"/>
      <c r="AD27" s="56"/>
      <c r="AE27" s="56"/>
      <c r="AF27" s="49"/>
    </row>
    <row r="28" spans="1:32" x14ac:dyDescent="0.25">
      <c r="A28" t="s">
        <v>12</v>
      </c>
      <c r="B28" s="17">
        <v>18</v>
      </c>
      <c r="C28" s="17"/>
      <c r="D28" s="17">
        <v>22</v>
      </c>
      <c r="E28" s="17"/>
      <c r="F28" s="17">
        <v>22</v>
      </c>
      <c r="G28" s="17"/>
      <c r="H28" s="17">
        <v>19</v>
      </c>
      <c r="I28" s="17"/>
      <c r="J28" s="17">
        <v>24</v>
      </c>
      <c r="K28" s="17"/>
      <c r="L28" s="17">
        <v>21</v>
      </c>
      <c r="M28" s="17"/>
      <c r="N28" s="17">
        <v>19</v>
      </c>
      <c r="O28" s="66"/>
      <c r="P28" s="17">
        <v>23</v>
      </c>
      <c r="Q28" s="66"/>
      <c r="R28" s="17">
        <v>20</v>
      </c>
      <c r="S28" s="17"/>
      <c r="T28" s="17">
        <v>18</v>
      </c>
      <c r="U28" s="17"/>
      <c r="V28" s="17">
        <v>22</v>
      </c>
      <c r="W28" s="17"/>
      <c r="X28" s="17">
        <v>20</v>
      </c>
      <c r="Y28" s="17"/>
      <c r="Z28" s="65"/>
      <c r="AA28" s="56" t="s">
        <v>47</v>
      </c>
      <c r="AB28" s="56">
        <v>34.5</v>
      </c>
      <c r="AC28" s="56"/>
      <c r="AD28" s="56"/>
      <c r="AE28" s="56"/>
      <c r="AF28" s="49"/>
    </row>
    <row r="29" spans="1:32" x14ac:dyDescent="0.25">
      <c r="A29" t="s">
        <v>13</v>
      </c>
      <c r="B29" s="17">
        <v>19</v>
      </c>
      <c r="C29" s="17"/>
      <c r="D29" s="17">
        <v>23</v>
      </c>
      <c r="E29" s="17"/>
      <c r="F29" s="17">
        <v>23</v>
      </c>
      <c r="G29" s="17"/>
      <c r="H29" s="17">
        <v>20</v>
      </c>
      <c r="I29" s="17"/>
      <c r="J29" s="17">
        <v>25</v>
      </c>
      <c r="K29" s="17"/>
      <c r="L29" s="17">
        <v>22</v>
      </c>
      <c r="M29" s="17"/>
      <c r="N29" s="17">
        <v>20</v>
      </c>
      <c r="O29" s="66"/>
      <c r="P29" s="17">
        <v>24</v>
      </c>
      <c r="Q29" s="66"/>
      <c r="R29" s="17">
        <v>21</v>
      </c>
      <c r="S29" s="17"/>
      <c r="T29" s="17">
        <v>19</v>
      </c>
      <c r="U29" s="17"/>
      <c r="V29" s="17">
        <v>23</v>
      </c>
      <c r="W29" s="17"/>
      <c r="X29" s="17">
        <v>21</v>
      </c>
      <c r="Y29" s="17"/>
      <c r="Z29" s="65"/>
      <c r="AA29" s="56" t="s">
        <v>48</v>
      </c>
      <c r="AB29" s="56">
        <v>33.799999999999997</v>
      </c>
      <c r="AC29" s="56"/>
      <c r="AD29" s="56"/>
      <c r="AE29" s="56"/>
      <c r="AF29" s="49"/>
    </row>
    <row r="30" spans="1:32" x14ac:dyDescent="0.25">
      <c r="A30" t="s">
        <v>14</v>
      </c>
      <c r="B30" s="17">
        <v>20</v>
      </c>
      <c r="C30" s="17">
        <f>C23</f>
        <v>127.6</v>
      </c>
      <c r="D30" s="17">
        <v>24</v>
      </c>
      <c r="E30" s="17">
        <f>C30</f>
        <v>127.6</v>
      </c>
      <c r="F30" s="17">
        <v>24</v>
      </c>
      <c r="G30" s="17">
        <f>E30</f>
        <v>127.6</v>
      </c>
      <c r="H30" s="17">
        <v>21</v>
      </c>
      <c r="I30" s="17">
        <f>G30</f>
        <v>127.6</v>
      </c>
      <c r="J30" s="17">
        <v>26</v>
      </c>
      <c r="K30" s="17">
        <f>I30</f>
        <v>127.6</v>
      </c>
      <c r="L30" s="17">
        <v>23</v>
      </c>
      <c r="M30" s="17">
        <f>K30</f>
        <v>127.6</v>
      </c>
      <c r="N30" s="17">
        <v>21</v>
      </c>
      <c r="O30" s="66">
        <f>M30</f>
        <v>127.6</v>
      </c>
      <c r="P30" s="17">
        <v>25</v>
      </c>
      <c r="Q30" s="66">
        <f>O30</f>
        <v>127.6</v>
      </c>
      <c r="R30" s="17">
        <v>22</v>
      </c>
      <c r="S30" s="17">
        <f>Q30</f>
        <v>127.6</v>
      </c>
      <c r="T30" s="17">
        <v>20</v>
      </c>
      <c r="U30" s="17">
        <f>S30</f>
        <v>127.6</v>
      </c>
      <c r="V30" s="17">
        <v>24</v>
      </c>
      <c r="W30" s="17">
        <f>U30</f>
        <v>127.6</v>
      </c>
      <c r="X30" s="17">
        <v>22</v>
      </c>
      <c r="Y30" s="17">
        <f>W30</f>
        <v>127.6</v>
      </c>
      <c r="Z30" s="65"/>
      <c r="AA30" s="56" t="s">
        <v>49</v>
      </c>
      <c r="AB30" s="56">
        <v>32.5</v>
      </c>
      <c r="AC30" s="56"/>
      <c r="AD30" s="56"/>
      <c r="AE30" s="56"/>
      <c r="AF30" s="49"/>
    </row>
    <row r="31" spans="1:32" x14ac:dyDescent="0.25">
      <c r="A31" s="5" t="s">
        <v>15</v>
      </c>
      <c r="B31" s="12">
        <v>21</v>
      </c>
      <c r="C31" s="12"/>
      <c r="D31" s="12">
        <v>25</v>
      </c>
      <c r="E31" s="12"/>
      <c r="F31" s="12">
        <v>25</v>
      </c>
      <c r="G31" s="12"/>
      <c r="H31" s="12">
        <v>22</v>
      </c>
      <c r="I31" s="12"/>
      <c r="J31" s="12">
        <v>27</v>
      </c>
      <c r="K31" s="12"/>
      <c r="L31" s="12">
        <v>24</v>
      </c>
      <c r="M31" s="12"/>
      <c r="N31" s="12">
        <v>22</v>
      </c>
      <c r="O31" s="12"/>
      <c r="P31" s="12">
        <v>26</v>
      </c>
      <c r="Q31" s="12"/>
      <c r="R31" s="12">
        <v>23</v>
      </c>
      <c r="S31" s="12"/>
      <c r="T31" s="12">
        <v>21</v>
      </c>
      <c r="U31" s="12"/>
      <c r="V31" s="12">
        <v>25</v>
      </c>
      <c r="W31" s="12"/>
      <c r="X31" s="12">
        <v>23</v>
      </c>
      <c r="Y31" s="12"/>
      <c r="Z31" s="65"/>
      <c r="AA31" s="56" t="s">
        <v>50</v>
      </c>
      <c r="AB31" s="56">
        <v>28</v>
      </c>
      <c r="AC31" s="56"/>
      <c r="AD31" s="56"/>
      <c r="AE31" s="56"/>
      <c r="AF31" s="49"/>
    </row>
    <row r="32" spans="1:32" s="5" customFormat="1" x14ac:dyDescent="0.25">
      <c r="A32" s="10" t="s">
        <v>16</v>
      </c>
      <c r="B32" s="13">
        <v>22</v>
      </c>
      <c r="C32" s="13"/>
      <c r="D32" s="13">
        <v>26</v>
      </c>
      <c r="E32" s="13"/>
      <c r="F32" s="13">
        <v>26</v>
      </c>
      <c r="G32" s="13"/>
      <c r="H32" s="13">
        <v>23</v>
      </c>
      <c r="I32" s="13"/>
      <c r="J32" s="13">
        <v>28</v>
      </c>
      <c r="K32" s="16"/>
      <c r="L32" s="13">
        <v>25</v>
      </c>
      <c r="M32" s="13"/>
      <c r="N32" s="13">
        <v>23</v>
      </c>
      <c r="O32" s="13"/>
      <c r="P32" s="13">
        <v>27</v>
      </c>
      <c r="Q32" s="13"/>
      <c r="R32" s="13">
        <v>24</v>
      </c>
      <c r="S32" s="13"/>
      <c r="T32" s="13">
        <v>22</v>
      </c>
      <c r="U32" s="13"/>
      <c r="V32" s="13">
        <v>26</v>
      </c>
      <c r="W32" s="13"/>
      <c r="X32" s="13">
        <v>24</v>
      </c>
      <c r="Y32" s="13"/>
      <c r="Z32" s="65"/>
      <c r="AA32" s="56" t="s">
        <v>51</v>
      </c>
      <c r="AB32" s="56">
        <v>33.299999999999997</v>
      </c>
      <c r="AC32" s="56"/>
      <c r="AD32" s="56"/>
      <c r="AE32" s="56"/>
      <c r="AF32" s="49"/>
    </row>
    <row r="33" spans="1:32" x14ac:dyDescent="0.25">
      <c r="A33" t="s">
        <v>10</v>
      </c>
      <c r="B33" s="17">
        <v>23</v>
      </c>
      <c r="C33" s="17"/>
      <c r="D33" s="17">
        <v>27</v>
      </c>
      <c r="E33" s="17"/>
      <c r="F33" s="17">
        <v>27</v>
      </c>
      <c r="G33" s="17"/>
      <c r="H33" s="17">
        <v>24</v>
      </c>
      <c r="I33" s="17"/>
      <c r="J33" s="17">
        <v>29</v>
      </c>
      <c r="K33" s="17"/>
      <c r="L33" s="17">
        <v>26</v>
      </c>
      <c r="M33" s="66"/>
      <c r="N33" s="17">
        <v>24</v>
      </c>
      <c r="O33" s="66"/>
      <c r="P33" s="17">
        <v>28</v>
      </c>
      <c r="Q33" s="66"/>
      <c r="R33" s="17">
        <v>25</v>
      </c>
      <c r="S33" s="17"/>
      <c r="T33" s="17">
        <v>23</v>
      </c>
      <c r="U33" s="17"/>
      <c r="V33" s="17">
        <v>27</v>
      </c>
      <c r="W33" s="17"/>
      <c r="X33" s="17">
        <v>25</v>
      </c>
      <c r="Y33" s="16"/>
      <c r="Z33" s="65"/>
      <c r="AA33" s="56"/>
      <c r="AB33" s="56"/>
      <c r="AC33" s="56"/>
      <c r="AD33" s="56"/>
      <c r="AE33" s="56"/>
      <c r="AF33" s="49"/>
    </row>
    <row r="34" spans="1:32" x14ac:dyDescent="0.25">
      <c r="A34" t="s">
        <v>26</v>
      </c>
      <c r="B34" s="17">
        <v>24</v>
      </c>
      <c r="C34" s="17">
        <f>C27</f>
        <v>72.5</v>
      </c>
      <c r="D34" s="17">
        <v>28</v>
      </c>
      <c r="E34" s="17">
        <f>C34</f>
        <v>72.5</v>
      </c>
      <c r="F34" s="17">
        <v>28</v>
      </c>
      <c r="G34" s="17">
        <f>E34</f>
        <v>72.5</v>
      </c>
      <c r="H34" s="17">
        <v>25</v>
      </c>
      <c r="I34" s="17">
        <f>G34</f>
        <v>72.5</v>
      </c>
      <c r="J34" s="17">
        <v>30</v>
      </c>
      <c r="K34" s="17">
        <f>I34</f>
        <v>72.5</v>
      </c>
      <c r="L34" s="17">
        <v>27</v>
      </c>
      <c r="M34" s="66">
        <f>K34</f>
        <v>72.5</v>
      </c>
      <c r="N34" s="17">
        <v>25</v>
      </c>
      <c r="O34" s="66">
        <f>M34</f>
        <v>72.5</v>
      </c>
      <c r="P34" s="17">
        <v>29</v>
      </c>
      <c r="Q34" s="66">
        <f>O34</f>
        <v>72.5</v>
      </c>
      <c r="R34" s="17">
        <v>26</v>
      </c>
      <c r="S34" s="17">
        <f>Q34</f>
        <v>72.5</v>
      </c>
      <c r="T34" s="17">
        <v>24</v>
      </c>
      <c r="U34" s="17">
        <f>S34</f>
        <v>72.5</v>
      </c>
      <c r="V34" s="17">
        <v>28</v>
      </c>
      <c r="W34" s="17">
        <f>U34</f>
        <v>72.5</v>
      </c>
      <c r="X34" s="17">
        <v>26</v>
      </c>
      <c r="Y34" s="16">
        <v>0</v>
      </c>
      <c r="Z34" s="65"/>
      <c r="AA34" s="56" t="s">
        <v>55</v>
      </c>
      <c r="AB34" s="56">
        <v>172.8</v>
      </c>
      <c r="AC34" s="56"/>
      <c r="AD34" s="56"/>
      <c r="AE34" s="56"/>
      <c r="AF34" s="49"/>
    </row>
    <row r="35" spans="1:32" x14ac:dyDescent="0.25">
      <c r="A35" t="s">
        <v>12</v>
      </c>
      <c r="B35" s="17">
        <v>25</v>
      </c>
      <c r="C35" s="17"/>
      <c r="D35" s="17"/>
      <c r="E35" s="17"/>
      <c r="F35" s="17">
        <v>29</v>
      </c>
      <c r="G35" s="17"/>
      <c r="H35" s="17">
        <v>26</v>
      </c>
      <c r="I35" s="17"/>
      <c r="J35" s="17">
        <v>31</v>
      </c>
      <c r="K35" s="17"/>
      <c r="L35" s="17">
        <v>28</v>
      </c>
      <c r="M35" s="66"/>
      <c r="N35" s="17">
        <v>26</v>
      </c>
      <c r="O35" s="66"/>
      <c r="P35" s="17">
        <v>30</v>
      </c>
      <c r="Q35" s="66"/>
      <c r="R35" s="17">
        <v>27</v>
      </c>
      <c r="S35" s="17"/>
      <c r="T35" s="17">
        <v>25</v>
      </c>
      <c r="U35" s="17"/>
      <c r="V35" s="17">
        <v>29</v>
      </c>
      <c r="W35" s="17"/>
      <c r="X35" s="17">
        <v>27</v>
      </c>
      <c r="Y35" s="54"/>
      <c r="Z35" s="65"/>
      <c r="AA35" s="56"/>
      <c r="AB35" s="56"/>
      <c r="AC35" s="56"/>
      <c r="AD35" s="56"/>
      <c r="AE35" s="56"/>
      <c r="AF35" s="49"/>
    </row>
    <row r="36" spans="1:32" x14ac:dyDescent="0.25">
      <c r="A36" t="s">
        <v>13</v>
      </c>
      <c r="B36" s="17">
        <v>26</v>
      </c>
      <c r="C36" s="17"/>
      <c r="D36" s="17"/>
      <c r="E36" s="17"/>
      <c r="F36" s="17">
        <v>30</v>
      </c>
      <c r="G36" s="17"/>
      <c r="H36" s="17">
        <v>27</v>
      </c>
      <c r="I36" s="17"/>
      <c r="J36" s="17"/>
      <c r="K36" s="17"/>
      <c r="L36" s="17">
        <v>29</v>
      </c>
      <c r="M36" s="66"/>
      <c r="N36" s="17">
        <v>27</v>
      </c>
      <c r="O36" s="66"/>
      <c r="P36" s="17">
        <v>31</v>
      </c>
      <c r="Q36" s="66"/>
      <c r="R36" s="17">
        <v>28</v>
      </c>
      <c r="S36" s="17"/>
      <c r="T36" s="17">
        <v>26</v>
      </c>
      <c r="U36" s="17"/>
      <c r="V36" s="17">
        <v>30</v>
      </c>
      <c r="W36" s="17"/>
      <c r="X36" s="17">
        <v>28</v>
      </c>
      <c r="Y36" s="63"/>
      <c r="Z36" s="65"/>
      <c r="AA36" s="56"/>
      <c r="AB36" s="56"/>
      <c r="AC36" s="56"/>
      <c r="AD36" s="56"/>
      <c r="AE36" s="56"/>
      <c r="AF36" s="49"/>
    </row>
    <row r="37" spans="1:32" x14ac:dyDescent="0.25">
      <c r="A37" t="s">
        <v>14</v>
      </c>
      <c r="B37" s="17">
        <v>27</v>
      </c>
      <c r="C37" s="17">
        <f>C30</f>
        <v>127.6</v>
      </c>
      <c r="D37" s="17"/>
      <c r="E37" s="17"/>
      <c r="F37" s="17">
        <v>31</v>
      </c>
      <c r="G37" s="17">
        <f>C37</f>
        <v>127.6</v>
      </c>
      <c r="H37" s="17">
        <v>28</v>
      </c>
      <c r="I37" s="17">
        <f>G37</f>
        <v>127.6</v>
      </c>
      <c r="J37" s="17"/>
      <c r="K37" s="17"/>
      <c r="L37" s="17">
        <v>30</v>
      </c>
      <c r="M37" s="66">
        <f>I37</f>
        <v>127.6</v>
      </c>
      <c r="N37" s="17">
        <v>28</v>
      </c>
      <c r="O37" s="66">
        <f>M37</f>
        <v>127.6</v>
      </c>
      <c r="P37" s="17"/>
      <c r="Q37" s="17"/>
      <c r="R37" s="17">
        <v>29</v>
      </c>
      <c r="S37" s="17">
        <f>O37</f>
        <v>127.6</v>
      </c>
      <c r="T37" s="17">
        <v>27</v>
      </c>
      <c r="U37" s="17">
        <f>S37</f>
        <v>127.6</v>
      </c>
      <c r="V37" s="17"/>
      <c r="W37" s="17"/>
      <c r="X37" s="17">
        <v>29</v>
      </c>
      <c r="Y37" s="63">
        <v>0</v>
      </c>
      <c r="Z37" s="65"/>
      <c r="AA37" s="56"/>
      <c r="AB37" s="56"/>
      <c r="AC37" s="56"/>
      <c r="AD37" s="56"/>
      <c r="AE37" s="56"/>
      <c r="AF37" s="49"/>
    </row>
    <row r="38" spans="1:32" x14ac:dyDescent="0.25">
      <c r="A38" s="5" t="s">
        <v>15</v>
      </c>
      <c r="B38" s="12">
        <v>28</v>
      </c>
      <c r="C38" s="12"/>
      <c r="D38" s="12"/>
      <c r="E38" s="12"/>
      <c r="F38" s="12"/>
      <c r="G38" s="12"/>
      <c r="H38" s="12">
        <v>29</v>
      </c>
      <c r="I38" s="12"/>
      <c r="J38" s="12"/>
      <c r="K38" s="12"/>
      <c r="L38" s="12"/>
      <c r="M38" s="12"/>
      <c r="N38" s="12">
        <v>29</v>
      </c>
      <c r="O38" s="12"/>
      <c r="P38" s="12"/>
      <c r="Q38" s="12"/>
      <c r="R38" s="12">
        <v>30</v>
      </c>
      <c r="S38" s="12"/>
      <c r="T38" s="12">
        <v>28</v>
      </c>
      <c r="U38" s="12"/>
      <c r="V38" s="12"/>
      <c r="W38" s="12"/>
      <c r="X38" s="12">
        <v>30</v>
      </c>
      <c r="Y38" s="12"/>
      <c r="Z38" s="65"/>
      <c r="AB38" s="56"/>
      <c r="AC38" s="56"/>
      <c r="AD38" s="56"/>
      <c r="AE38" s="56"/>
      <c r="AF38" s="49"/>
    </row>
    <row r="39" spans="1:32" s="5" customFormat="1" x14ac:dyDescent="0.25">
      <c r="A39" s="10" t="s">
        <v>16</v>
      </c>
      <c r="B39" s="13">
        <v>29</v>
      </c>
      <c r="C39" s="13"/>
      <c r="D39" s="13"/>
      <c r="E39" s="13"/>
      <c r="F39" s="13"/>
      <c r="G39" s="13"/>
      <c r="H39" s="13">
        <v>30</v>
      </c>
      <c r="I39" s="13"/>
      <c r="J39" s="13"/>
      <c r="K39" s="13"/>
      <c r="L39" s="13"/>
      <c r="M39" s="13"/>
      <c r="N39" s="13">
        <v>30</v>
      </c>
      <c r="O39" s="13"/>
      <c r="P39" s="13"/>
      <c r="Q39" s="13"/>
      <c r="R39" s="13"/>
      <c r="S39" s="13"/>
      <c r="T39" s="13">
        <v>29</v>
      </c>
      <c r="U39" s="13"/>
      <c r="V39" s="13"/>
      <c r="W39" s="13"/>
      <c r="X39" s="13">
        <v>31</v>
      </c>
      <c r="Y39" s="13"/>
      <c r="Z39" s="65"/>
      <c r="AA39" s="40"/>
      <c r="AB39" s="56"/>
      <c r="AC39" s="56"/>
      <c r="AD39" s="56"/>
      <c r="AE39" s="56"/>
      <c r="AF39" s="49"/>
    </row>
    <row r="40" spans="1:32" x14ac:dyDescent="0.25">
      <c r="A40" t="s">
        <v>10</v>
      </c>
      <c r="B40" s="17">
        <v>30</v>
      </c>
      <c r="C40" s="66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>
        <v>31</v>
      </c>
      <c r="O40" s="66"/>
      <c r="P40" s="17"/>
      <c r="Q40" s="17"/>
      <c r="R40" s="17"/>
      <c r="S40" s="17"/>
      <c r="T40" s="17">
        <v>30</v>
      </c>
      <c r="U40" s="17"/>
      <c r="V40" s="17"/>
      <c r="W40" s="17"/>
      <c r="X40" s="75">
        <v>1</v>
      </c>
      <c r="Y40" s="75"/>
      <c r="Z40" s="65"/>
      <c r="AB40" s="56"/>
      <c r="AC40" s="56"/>
      <c r="AD40" s="56"/>
      <c r="AE40" s="56"/>
      <c r="AF40" s="49"/>
    </row>
    <row r="41" spans="1:32" x14ac:dyDescent="0.25">
      <c r="A41" t="s">
        <v>26</v>
      </c>
      <c r="B41" s="17">
        <v>31</v>
      </c>
      <c r="C41" s="66">
        <f>C34</f>
        <v>72.5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>
        <v>31</v>
      </c>
      <c r="U41" s="17">
        <f>C41</f>
        <v>72.5</v>
      </c>
      <c r="V41" s="17"/>
      <c r="W41" s="17"/>
      <c r="X41" s="17"/>
      <c r="Y41" s="17"/>
      <c r="Z41" s="65"/>
    </row>
    <row r="42" spans="1:32" ht="15.75" thickBot="1" x14ac:dyDescent="0.3">
      <c r="B42" s="67"/>
      <c r="C42" s="67"/>
      <c r="D42" s="67"/>
      <c r="E42" s="67"/>
      <c r="F42" s="67"/>
      <c r="G42" s="68" t="s">
        <v>35</v>
      </c>
      <c r="H42" s="67"/>
      <c r="I42" s="69" t="s">
        <v>62</v>
      </c>
      <c r="J42" s="69"/>
      <c r="K42" s="67"/>
      <c r="L42" s="67"/>
      <c r="M42" s="103" t="s">
        <v>63</v>
      </c>
      <c r="N42" s="104"/>
      <c r="O42" s="105"/>
      <c r="P42" s="67"/>
      <c r="Q42" s="76" t="s">
        <v>66</v>
      </c>
      <c r="R42" s="76"/>
      <c r="S42" s="67"/>
      <c r="T42" s="67"/>
      <c r="U42" s="67"/>
      <c r="V42" s="67"/>
      <c r="W42" s="67"/>
      <c r="Z42" s="4"/>
    </row>
    <row r="43" spans="1:32" s="3" customFormat="1" ht="38.25" customHeight="1" thickBot="1" x14ac:dyDescent="0.3">
      <c r="A43" s="94" t="s">
        <v>18</v>
      </c>
      <c r="B43" s="95"/>
      <c r="C43" s="70">
        <f>SUM(C5:C42)</f>
        <v>745.30000000000007</v>
      </c>
      <c r="D43" s="71"/>
      <c r="E43" s="70">
        <f>SUM(E5:E42)</f>
        <v>800.4</v>
      </c>
      <c r="F43" s="72"/>
      <c r="G43" s="70">
        <f>SUM(G5:G42)</f>
        <v>928</v>
      </c>
      <c r="H43" s="72"/>
      <c r="I43" s="70">
        <f>SUM(I5:I42)</f>
        <v>800.40000000000009</v>
      </c>
      <c r="J43" s="72"/>
      <c r="K43" s="70">
        <f>SUM(K5:K42)</f>
        <v>800.4</v>
      </c>
      <c r="L43" s="72"/>
      <c r="M43" s="70">
        <f>SUM(M5:M42)</f>
        <v>928</v>
      </c>
      <c r="N43" s="72"/>
      <c r="O43" s="70">
        <f>SUM(O5:O42)</f>
        <v>800.40000000000009</v>
      </c>
      <c r="P43" s="72"/>
      <c r="Q43" s="70">
        <f>SUM(Q5:Q42)</f>
        <v>800.40000000000009</v>
      </c>
      <c r="R43" s="72"/>
      <c r="S43" s="70">
        <f>SUM(S5:S42)</f>
        <v>928</v>
      </c>
      <c r="T43" s="73"/>
      <c r="U43" s="70">
        <f>SUM(U5:U42)</f>
        <v>872.90000000000009</v>
      </c>
      <c r="V43" s="73"/>
      <c r="W43" s="70">
        <f>SUM(W5:W42)</f>
        <v>800.4</v>
      </c>
      <c r="X43" s="73"/>
      <c r="Y43" s="70">
        <f>SUM(Y5:Y42)</f>
        <v>727.9</v>
      </c>
      <c r="Z43" s="14"/>
      <c r="AA43" s="61"/>
      <c r="AB43" s="40"/>
      <c r="AC43" s="40"/>
      <c r="AD43" s="40"/>
      <c r="AE43" s="59"/>
    </row>
    <row r="44" spans="1:32" ht="24" customHeight="1" thickBot="1" x14ac:dyDescent="0.35">
      <c r="B44" s="1"/>
      <c r="C44" s="2"/>
      <c r="D44" s="1"/>
      <c r="E44" s="2"/>
      <c r="F44" s="1"/>
      <c r="G44" s="2"/>
      <c r="H44" s="1"/>
      <c r="I44" s="2"/>
      <c r="J44" s="1"/>
      <c r="K44" s="2"/>
      <c r="L44" s="1"/>
      <c r="M44" s="2"/>
      <c r="N44" s="1"/>
      <c r="O44" s="2"/>
      <c r="P44" s="1"/>
      <c r="Q44" s="2"/>
      <c r="R44" s="1"/>
      <c r="S44" s="2"/>
      <c r="T44" s="4"/>
      <c r="U44" s="2"/>
      <c r="V44" s="4"/>
      <c r="W44" s="96" t="s">
        <v>20</v>
      </c>
      <c r="X44" s="97"/>
      <c r="Y44" s="109"/>
      <c r="Z44" s="41">
        <f>ROUND(SUM(C43:Y43),2)</f>
        <v>9932.5</v>
      </c>
    </row>
    <row r="45" spans="1:32" ht="15.75" customHeight="1" thickBot="1" x14ac:dyDescent="0.3">
      <c r="A45" s="79" t="s">
        <v>21</v>
      </c>
      <c r="B45" s="98"/>
      <c r="C45" s="6">
        <f>C43</f>
        <v>745.30000000000007</v>
      </c>
      <c r="D45" s="6"/>
      <c r="E45" s="6">
        <f>E43</f>
        <v>800.4</v>
      </c>
      <c r="F45" s="6"/>
      <c r="G45" s="6">
        <f>G43</f>
        <v>928</v>
      </c>
      <c r="H45" s="6"/>
      <c r="I45" s="6">
        <f>I43</f>
        <v>800.40000000000009</v>
      </c>
      <c r="J45" s="6"/>
      <c r="K45" s="6">
        <f>K43</f>
        <v>800.4</v>
      </c>
      <c r="L45" s="6"/>
      <c r="M45" s="6">
        <f>M43</f>
        <v>928</v>
      </c>
      <c r="N45" s="6"/>
      <c r="O45" s="6">
        <f>O43</f>
        <v>800.40000000000009</v>
      </c>
      <c r="P45" s="6"/>
      <c r="Q45" s="6">
        <f>Q43</f>
        <v>800.40000000000009</v>
      </c>
      <c r="R45" s="6"/>
      <c r="S45" s="6">
        <f>S43</f>
        <v>928</v>
      </c>
      <c r="T45" s="6"/>
      <c r="U45" s="6">
        <f>U43</f>
        <v>872.90000000000009</v>
      </c>
      <c r="V45" s="6"/>
      <c r="W45" s="6">
        <f>W43</f>
        <v>800.4</v>
      </c>
      <c r="X45" s="6"/>
      <c r="Y45" s="6">
        <f>Y43</f>
        <v>727.9</v>
      </c>
      <c r="Z45" s="42"/>
    </row>
    <row r="46" spans="1:32" ht="20.25" thickBot="1" x14ac:dyDescent="0.35">
      <c r="B46" s="7" t="s">
        <v>23</v>
      </c>
      <c r="C46" s="17">
        <f>'ZESTAWIENIE ZBIORCZE 2023'!C46</f>
        <v>0</v>
      </c>
      <c r="D46" s="7"/>
      <c r="E46" s="8">
        <f>C46</f>
        <v>0</v>
      </c>
      <c r="G46" s="8">
        <f>E46</f>
        <v>0</v>
      </c>
      <c r="I46" s="8">
        <f>G46</f>
        <v>0</v>
      </c>
      <c r="K46" s="8">
        <f>I46</f>
        <v>0</v>
      </c>
      <c r="M46" s="8">
        <f>K46</f>
        <v>0</v>
      </c>
      <c r="O46" s="8">
        <f>M46</f>
        <v>0</v>
      </c>
      <c r="Q46" s="8">
        <f>O46</f>
        <v>0</v>
      </c>
      <c r="S46" s="8">
        <f>Q46</f>
        <v>0</v>
      </c>
      <c r="U46" s="8">
        <f>S46</f>
        <v>0</v>
      </c>
      <c r="W46" s="8">
        <f>U46</f>
        <v>0</v>
      </c>
      <c r="Y46" s="8">
        <f>W46</f>
        <v>0</v>
      </c>
      <c r="Z46" s="41" t="s">
        <v>56</v>
      </c>
      <c r="AC46" s="60"/>
    </row>
    <row r="47" spans="1:32" ht="15.75" thickBot="1" x14ac:dyDescent="0.3">
      <c r="B47" s="7" t="s">
        <v>25</v>
      </c>
      <c r="C47" s="9">
        <f>ROUND(C45*C46,2)</f>
        <v>0</v>
      </c>
      <c r="D47" s="7"/>
      <c r="E47" s="9">
        <f>ROUND(E45*E46,2)</f>
        <v>0</v>
      </c>
      <c r="G47" s="9">
        <f>ROUND(G45*G46,2)</f>
        <v>0</v>
      </c>
      <c r="I47" s="9">
        <f>ROUND(I45*I46,2)</f>
        <v>0</v>
      </c>
      <c r="K47" s="9">
        <f>ROUND(K45*K46,2)</f>
        <v>0</v>
      </c>
      <c r="M47" s="9">
        <f>ROUND(M45*M46,2)</f>
        <v>0</v>
      </c>
      <c r="O47" s="9">
        <f>ROUND(O45*O46,2)</f>
        <v>0</v>
      </c>
      <c r="Q47" s="9">
        <f>ROUND(Q45*Q46,2)</f>
        <v>0</v>
      </c>
      <c r="S47" s="9">
        <f>ROUND(S45*S46,2)</f>
        <v>0</v>
      </c>
      <c r="U47" s="9">
        <f>ROUND(U45*U46,2)</f>
        <v>0</v>
      </c>
      <c r="W47" s="9">
        <f>ROUND(W45*W46,2)</f>
        <v>0</v>
      </c>
      <c r="Y47" s="9">
        <f>ROUND(Y45*Y46,2)</f>
        <v>0</v>
      </c>
      <c r="Z47" s="45">
        <f>ROUND(Z44*'ZESTAWIENIE ZBIORCZE 2023'!C46,2)</f>
        <v>0</v>
      </c>
    </row>
    <row r="48" spans="1:32" ht="15.75" thickBot="1" x14ac:dyDescent="0.3">
      <c r="B48" s="7" t="s">
        <v>24</v>
      </c>
      <c r="C48" s="9">
        <f>ROUND(C47*0.08,2)</f>
        <v>0</v>
      </c>
      <c r="E48" s="9">
        <f>ROUND(E47*0.08,2)</f>
        <v>0</v>
      </c>
      <c r="G48" s="9">
        <f>ROUND(G47*0.08,2)</f>
        <v>0</v>
      </c>
      <c r="I48" s="9">
        <f>ROUND(I47*0.08,2)</f>
        <v>0</v>
      </c>
      <c r="K48" s="9">
        <f>ROUND(K47*0.08,2)</f>
        <v>0</v>
      </c>
      <c r="M48" s="9">
        <f>ROUND(M47*0.08,2)</f>
        <v>0</v>
      </c>
      <c r="O48" s="9">
        <f>ROUND(O47*0.08,2)</f>
        <v>0</v>
      </c>
      <c r="Q48" s="9">
        <f>ROUND(Q47*0.08,2)</f>
        <v>0</v>
      </c>
      <c r="S48" s="9">
        <f>ROUND(S47*0.08,2)</f>
        <v>0</v>
      </c>
      <c r="U48" s="9">
        <f>ROUND(U47*0.08,2)</f>
        <v>0</v>
      </c>
      <c r="W48" s="9">
        <f>ROUND(W47*0.08,2)</f>
        <v>0</v>
      </c>
      <c r="Y48" s="9">
        <f>ROUND(Y47*0.08,2)</f>
        <v>0</v>
      </c>
      <c r="Z48" s="45">
        <f>ROUND(Z47*0.08,2)</f>
        <v>0</v>
      </c>
    </row>
    <row r="49" spans="1:27" ht="15.75" thickBot="1" x14ac:dyDescent="0.3">
      <c r="B49" s="7" t="s">
        <v>22</v>
      </c>
      <c r="C49" s="9">
        <f>ROUND(C47+C48,2)</f>
        <v>0</v>
      </c>
      <c r="E49" s="9">
        <f>ROUND(E47+E48,2)</f>
        <v>0</v>
      </c>
      <c r="G49" s="9">
        <f>ROUND(G47+G48,2)</f>
        <v>0</v>
      </c>
      <c r="I49" s="9">
        <f>ROUND(I47+I48,2)</f>
        <v>0</v>
      </c>
      <c r="K49" s="9">
        <f>ROUND(K47+K48,2)</f>
        <v>0</v>
      </c>
      <c r="M49" s="9">
        <f>ROUND(M47+M48,2)</f>
        <v>0</v>
      </c>
      <c r="O49" s="9">
        <f>ROUND(O47+O48,2)</f>
        <v>0</v>
      </c>
      <c r="Q49" s="9">
        <f>ROUND(Q47+Q48,2)</f>
        <v>0</v>
      </c>
      <c r="S49" s="9">
        <f>ROUND(S47+S48,2)</f>
        <v>0</v>
      </c>
      <c r="U49" s="9">
        <f>ROUND(U47+U48,2)</f>
        <v>0</v>
      </c>
      <c r="W49" s="9">
        <f>ROUND(W47+W48,2)</f>
        <v>0</v>
      </c>
      <c r="Y49" s="9">
        <f>ROUND(Y47+Y48,2)</f>
        <v>0</v>
      </c>
      <c r="Z49" s="47">
        <f>ROUND(Z47+Z48,2)</f>
        <v>0</v>
      </c>
    </row>
    <row r="51" spans="1:27" ht="15.75" thickBot="1" x14ac:dyDescent="0.3"/>
    <row r="52" spans="1:27" ht="15.75" thickBot="1" x14ac:dyDescent="0.3">
      <c r="A52" s="83" t="s">
        <v>59</v>
      </c>
      <c r="B52" s="84"/>
      <c r="C52" s="82" t="s">
        <v>60</v>
      </c>
      <c r="D52" s="82"/>
      <c r="E52" s="82"/>
      <c r="F52" s="82"/>
      <c r="G52" s="82"/>
      <c r="H52" s="82"/>
      <c r="I52" s="82"/>
      <c r="J52" s="82"/>
      <c r="K52" s="82"/>
      <c r="M52" s="82" t="s">
        <v>58</v>
      </c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</row>
    <row r="53" spans="1:27" ht="15.75" thickBot="1" x14ac:dyDescent="0.3">
      <c r="M53" s="79" t="s">
        <v>57</v>
      </c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1"/>
    </row>
  </sheetData>
  <mergeCells count="11">
    <mergeCell ref="M53:AA53"/>
    <mergeCell ref="E1:Y3"/>
    <mergeCell ref="A43:B43"/>
    <mergeCell ref="W44:Y44"/>
    <mergeCell ref="A45:B45"/>
    <mergeCell ref="A52:B52"/>
    <mergeCell ref="C52:K52"/>
    <mergeCell ref="M52:AA52"/>
    <mergeCell ref="A1:C1"/>
    <mergeCell ref="A2:C3"/>
    <mergeCell ref="M42:O42"/>
  </mergeCells>
  <pageMargins left="0.70866141732283472" right="0.70866141732283472" top="0.74803149606299213" bottom="0.74803149606299213" header="0.31496062992125984" footer="0.31496062992125984"/>
  <pageSetup paperSize="8" scale="81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ZESTAWIENIE ZBIORCZE 2023</vt:lpstr>
      <vt:lpstr>KOM MIEJSKA L.1-5</vt:lpstr>
      <vt:lpstr>KOM MIEJSKA L.6-11,18</vt:lpstr>
      <vt:lpstr>KOM PODMIEJSKA</vt:lpstr>
      <vt:lpstr>'KOM MIEJSKA L.1-5'!Obszar_wydruku</vt:lpstr>
      <vt:lpstr>'KOM MIEJSKA L.6-11,18'!Obszar_wydruku</vt:lpstr>
      <vt:lpstr>'KOM PODMIEJSKA'!Obszar_wydruku</vt:lpstr>
      <vt:lpstr>'ZESTAWIENIE ZBIORCZE 2023'!Obszar_wydruku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2022-10-27T06:12:27Z</dcterms:modified>
</cp:coreProperties>
</file>