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_Magda\2024\130-PN-ZP-D-2024-STERYLIZACJA II\3_SWZ\"/>
    </mc:Choice>
  </mc:AlternateContent>
  <bookViews>
    <workbookView xWindow="0" yWindow="0" windowWidth="28800" windowHeight="1230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3" i="1" l="1"/>
  <c r="W63" i="1" s="1"/>
  <c r="X63" i="1" s="1"/>
  <c r="X64" i="1" s="1"/>
  <c r="R69" i="1" s="1"/>
  <c r="M63" i="1"/>
  <c r="S63" i="1" s="1"/>
  <c r="T63" i="1" s="1"/>
  <c r="T64" i="1" s="1"/>
  <c r="Q69" i="1" s="1"/>
  <c r="I63" i="1"/>
  <c r="P63" i="1" s="1"/>
  <c r="Y63" i="1" s="1"/>
  <c r="Z63" i="1" s="1"/>
  <c r="Z64" i="1" s="1"/>
  <c r="V69" i="1" s="1"/>
  <c r="G63" i="1"/>
  <c r="F63" i="1"/>
  <c r="N63" i="1" s="1"/>
  <c r="U63" i="1" s="1"/>
  <c r="V63" i="1" s="1"/>
  <c r="V64" i="1" s="1"/>
  <c r="U69" i="1" s="1"/>
  <c r="D63" i="1"/>
  <c r="M42" i="1"/>
  <c r="S42" i="1" s="1"/>
  <c r="T42" i="1" s="1"/>
  <c r="O42" i="1"/>
  <c r="W42" i="1" s="1"/>
  <c r="X42" i="1" s="1"/>
  <c r="M43" i="1"/>
  <c r="S43" i="1" s="1"/>
  <c r="T43" i="1" s="1"/>
  <c r="O43" i="1"/>
  <c r="W43" i="1" s="1"/>
  <c r="X43" i="1" s="1"/>
  <c r="M44" i="1"/>
  <c r="S44" i="1" s="1"/>
  <c r="T44" i="1" s="1"/>
  <c r="O44" i="1"/>
  <c r="W44" i="1" s="1"/>
  <c r="X44" i="1" s="1"/>
  <c r="M45" i="1"/>
  <c r="S45" i="1" s="1"/>
  <c r="T45" i="1" s="1"/>
  <c r="O45" i="1"/>
  <c r="W45" i="1" s="1"/>
  <c r="X45" i="1" s="1"/>
  <c r="M46" i="1"/>
  <c r="S46" i="1" s="1"/>
  <c r="T46" i="1" s="1"/>
  <c r="O46" i="1"/>
  <c r="W46" i="1" s="1"/>
  <c r="X46" i="1" s="1"/>
  <c r="M47" i="1"/>
  <c r="S47" i="1" s="1"/>
  <c r="T47" i="1" s="1"/>
  <c r="O47" i="1"/>
  <c r="W47" i="1" s="1"/>
  <c r="X47" i="1" s="1"/>
  <c r="M48" i="1"/>
  <c r="S48" i="1" s="1"/>
  <c r="T48" i="1" s="1"/>
  <c r="O48" i="1"/>
  <c r="W48" i="1" s="1"/>
  <c r="X48" i="1" s="1"/>
  <c r="M49" i="1"/>
  <c r="S49" i="1" s="1"/>
  <c r="T49" i="1" s="1"/>
  <c r="O49" i="1"/>
  <c r="W49" i="1" s="1"/>
  <c r="X49" i="1" s="1"/>
  <c r="O41" i="1"/>
  <c r="W41" i="1" s="1"/>
  <c r="X41" i="1" s="1"/>
  <c r="M41" i="1"/>
  <c r="S41" i="1" s="1"/>
  <c r="T41" i="1" s="1"/>
  <c r="I42" i="1"/>
  <c r="P42" i="1" s="1"/>
  <c r="Y42" i="1" s="1"/>
  <c r="Z42" i="1" s="1"/>
  <c r="I43" i="1"/>
  <c r="P43" i="1" s="1"/>
  <c r="Y43" i="1" s="1"/>
  <c r="Z43" i="1" s="1"/>
  <c r="I44" i="1"/>
  <c r="P44" i="1" s="1"/>
  <c r="Y44" i="1" s="1"/>
  <c r="Z44" i="1" s="1"/>
  <c r="I45" i="1"/>
  <c r="P45" i="1" s="1"/>
  <c r="Y45" i="1" s="1"/>
  <c r="Z45" i="1" s="1"/>
  <c r="I46" i="1"/>
  <c r="P46" i="1" s="1"/>
  <c r="Y46" i="1" s="1"/>
  <c r="Z46" i="1" s="1"/>
  <c r="I47" i="1"/>
  <c r="P47" i="1" s="1"/>
  <c r="Y47" i="1" s="1"/>
  <c r="Z47" i="1" s="1"/>
  <c r="I48" i="1"/>
  <c r="P48" i="1" s="1"/>
  <c r="Y48" i="1" s="1"/>
  <c r="Z48" i="1" s="1"/>
  <c r="I49" i="1"/>
  <c r="P49" i="1" s="1"/>
  <c r="Y49" i="1" s="1"/>
  <c r="Z49" i="1" s="1"/>
  <c r="G42" i="1"/>
  <c r="G43" i="1"/>
  <c r="G44" i="1"/>
  <c r="G45" i="1"/>
  <c r="G46" i="1"/>
  <c r="G47" i="1"/>
  <c r="G48" i="1"/>
  <c r="G49" i="1"/>
  <c r="F42" i="1"/>
  <c r="N42" i="1" s="1"/>
  <c r="U42" i="1" s="1"/>
  <c r="V42" i="1" s="1"/>
  <c r="F43" i="1"/>
  <c r="N43" i="1" s="1"/>
  <c r="U43" i="1" s="1"/>
  <c r="V43" i="1" s="1"/>
  <c r="F44" i="1"/>
  <c r="N44" i="1" s="1"/>
  <c r="U44" i="1" s="1"/>
  <c r="V44" i="1" s="1"/>
  <c r="F45" i="1"/>
  <c r="N45" i="1" s="1"/>
  <c r="U45" i="1" s="1"/>
  <c r="V45" i="1" s="1"/>
  <c r="F46" i="1"/>
  <c r="N46" i="1" s="1"/>
  <c r="U46" i="1" s="1"/>
  <c r="V46" i="1" s="1"/>
  <c r="F47" i="1"/>
  <c r="N47" i="1" s="1"/>
  <c r="U47" i="1" s="1"/>
  <c r="V47" i="1" s="1"/>
  <c r="F48" i="1"/>
  <c r="N48" i="1" s="1"/>
  <c r="U48" i="1" s="1"/>
  <c r="V48" i="1" s="1"/>
  <c r="F49" i="1"/>
  <c r="N49" i="1" s="1"/>
  <c r="U49" i="1" s="1"/>
  <c r="V49" i="1" s="1"/>
  <c r="D42" i="1"/>
  <c r="D43" i="1"/>
  <c r="D44" i="1"/>
  <c r="D45" i="1"/>
  <c r="D46" i="1"/>
  <c r="D47" i="1"/>
  <c r="D48" i="1"/>
  <c r="D49" i="1"/>
  <c r="I41" i="1"/>
  <c r="P41" i="1" s="1"/>
  <c r="Y41" i="1" s="1"/>
  <c r="Z41" i="1" s="1"/>
  <c r="G41" i="1"/>
  <c r="F41" i="1"/>
  <c r="N41" i="1" s="1"/>
  <c r="U41" i="1" s="1"/>
  <c r="V41" i="1" s="1"/>
  <c r="D41" i="1"/>
  <c r="M22" i="1"/>
  <c r="S22" i="1" s="1"/>
  <c r="T22" i="1" s="1"/>
  <c r="O22" i="1"/>
  <c r="W22" i="1" s="1"/>
  <c r="X22" i="1" s="1"/>
  <c r="M23" i="1"/>
  <c r="S23" i="1" s="1"/>
  <c r="T23" i="1" s="1"/>
  <c r="O23" i="1"/>
  <c r="W23" i="1" s="1"/>
  <c r="X23" i="1" s="1"/>
  <c r="M24" i="1"/>
  <c r="S24" i="1" s="1"/>
  <c r="T24" i="1" s="1"/>
  <c r="O24" i="1"/>
  <c r="W24" i="1" s="1"/>
  <c r="X24" i="1" s="1"/>
  <c r="M25" i="1"/>
  <c r="S25" i="1" s="1"/>
  <c r="T25" i="1" s="1"/>
  <c r="O25" i="1"/>
  <c r="W25" i="1" s="1"/>
  <c r="X25" i="1" s="1"/>
  <c r="M26" i="1"/>
  <c r="S26" i="1" s="1"/>
  <c r="T26" i="1" s="1"/>
  <c r="O26" i="1"/>
  <c r="W26" i="1" s="1"/>
  <c r="X26" i="1" s="1"/>
  <c r="M27" i="1"/>
  <c r="S27" i="1" s="1"/>
  <c r="T27" i="1" s="1"/>
  <c r="O27" i="1"/>
  <c r="W27" i="1" s="1"/>
  <c r="X27" i="1" s="1"/>
  <c r="O21" i="1"/>
  <c r="W21" i="1" s="1"/>
  <c r="X21" i="1" s="1"/>
  <c r="M21" i="1"/>
  <c r="S21" i="1" s="1"/>
  <c r="T21" i="1" s="1"/>
  <c r="I22" i="1"/>
  <c r="P22" i="1" s="1"/>
  <c r="Y22" i="1" s="1"/>
  <c r="Z22" i="1" s="1"/>
  <c r="I23" i="1"/>
  <c r="P23" i="1" s="1"/>
  <c r="Y23" i="1" s="1"/>
  <c r="Z23" i="1" s="1"/>
  <c r="I24" i="1"/>
  <c r="P24" i="1" s="1"/>
  <c r="Y24" i="1" s="1"/>
  <c r="I25" i="1"/>
  <c r="P25" i="1" s="1"/>
  <c r="Y25" i="1" s="1"/>
  <c r="Z25" i="1" s="1"/>
  <c r="I26" i="1"/>
  <c r="P26" i="1" s="1"/>
  <c r="Y26" i="1" s="1"/>
  <c r="Z26" i="1" s="1"/>
  <c r="I27" i="1"/>
  <c r="P27" i="1" s="1"/>
  <c r="Y27" i="1" s="1"/>
  <c r="Z27" i="1" s="1"/>
  <c r="G22" i="1"/>
  <c r="G23" i="1"/>
  <c r="G24" i="1"/>
  <c r="G25" i="1"/>
  <c r="G26" i="1"/>
  <c r="G27" i="1"/>
  <c r="F22" i="1"/>
  <c r="N22" i="1" s="1"/>
  <c r="U22" i="1" s="1"/>
  <c r="V22" i="1" s="1"/>
  <c r="F23" i="1"/>
  <c r="N23" i="1" s="1"/>
  <c r="U23" i="1" s="1"/>
  <c r="V23" i="1" s="1"/>
  <c r="F24" i="1"/>
  <c r="N24" i="1" s="1"/>
  <c r="U24" i="1" s="1"/>
  <c r="V24" i="1" s="1"/>
  <c r="F25" i="1"/>
  <c r="N25" i="1" s="1"/>
  <c r="U25" i="1" s="1"/>
  <c r="V25" i="1" s="1"/>
  <c r="F26" i="1"/>
  <c r="N26" i="1" s="1"/>
  <c r="U26" i="1" s="1"/>
  <c r="V26" i="1" s="1"/>
  <c r="F27" i="1"/>
  <c r="N27" i="1" s="1"/>
  <c r="U27" i="1" s="1"/>
  <c r="V27" i="1" s="1"/>
  <c r="D22" i="1"/>
  <c r="D23" i="1"/>
  <c r="D24" i="1"/>
  <c r="D25" i="1"/>
  <c r="D26" i="1"/>
  <c r="D27" i="1"/>
  <c r="I21" i="1"/>
  <c r="P21" i="1" s="1"/>
  <c r="Y21" i="1" s="1"/>
  <c r="Z21" i="1" s="1"/>
  <c r="G21" i="1"/>
  <c r="F21" i="1"/>
  <c r="N21" i="1" s="1"/>
  <c r="U21" i="1" s="1"/>
  <c r="V21" i="1" s="1"/>
  <c r="D21" i="1"/>
  <c r="M5" i="1"/>
  <c r="S5" i="1" s="1"/>
  <c r="T5" i="1" s="1"/>
  <c r="O5" i="1"/>
  <c r="W5" i="1" s="1"/>
  <c r="X5" i="1" s="1"/>
  <c r="M6" i="1"/>
  <c r="S6" i="1" s="1"/>
  <c r="T6" i="1" s="1"/>
  <c r="O6" i="1"/>
  <c r="W6" i="1" s="1"/>
  <c r="X6" i="1" s="1"/>
  <c r="M7" i="1"/>
  <c r="S7" i="1" s="1"/>
  <c r="T7" i="1" s="1"/>
  <c r="O7" i="1"/>
  <c r="W7" i="1" s="1"/>
  <c r="X7" i="1" s="1"/>
  <c r="O4" i="1"/>
  <c r="W4" i="1" s="1"/>
  <c r="M4" i="1"/>
  <c r="S4" i="1" s="1"/>
  <c r="I5" i="1"/>
  <c r="P5" i="1" s="1"/>
  <c r="Y5" i="1" s="1"/>
  <c r="Z5" i="1" s="1"/>
  <c r="I6" i="1"/>
  <c r="P6" i="1" s="1"/>
  <c r="Y6" i="1" s="1"/>
  <c r="Z6" i="1" s="1"/>
  <c r="I7" i="1"/>
  <c r="P7" i="1" s="1"/>
  <c r="Y7" i="1" s="1"/>
  <c r="Z7" i="1" s="1"/>
  <c r="G5" i="1"/>
  <c r="G6" i="1"/>
  <c r="G7" i="1"/>
  <c r="I4" i="1"/>
  <c r="P4" i="1" s="1"/>
  <c r="Y4" i="1" s="1"/>
  <c r="G4" i="1"/>
  <c r="F5" i="1"/>
  <c r="N5" i="1" s="1"/>
  <c r="U5" i="1" s="1"/>
  <c r="V5" i="1" s="1"/>
  <c r="F6" i="1"/>
  <c r="N6" i="1" s="1"/>
  <c r="U6" i="1" s="1"/>
  <c r="V6" i="1" s="1"/>
  <c r="F7" i="1"/>
  <c r="N7" i="1" s="1"/>
  <c r="U7" i="1" s="1"/>
  <c r="V7" i="1" s="1"/>
  <c r="F4" i="1"/>
  <c r="N4" i="1" s="1"/>
  <c r="U4" i="1" s="1"/>
  <c r="D5" i="1"/>
  <c r="D6" i="1"/>
  <c r="D7" i="1"/>
  <c r="D4" i="1"/>
  <c r="U64" i="1" l="1"/>
  <c r="S69" i="1" s="1"/>
  <c r="W64" i="1"/>
  <c r="P69" i="1" s="1"/>
  <c r="U70" i="1"/>
  <c r="S64" i="1"/>
  <c r="O69" i="1" s="1"/>
  <c r="Y64" i="1"/>
  <c r="T69" i="1" s="1"/>
  <c r="Q70" i="1"/>
  <c r="S50" i="1"/>
  <c r="O55" i="1" s="1"/>
  <c r="Y50" i="1"/>
  <c r="T55" i="1" s="1"/>
  <c r="W50" i="1"/>
  <c r="P55" i="1" s="1"/>
  <c r="U50" i="1"/>
  <c r="S55" i="1" s="1"/>
  <c r="X50" i="1"/>
  <c r="R55" i="1" s="1"/>
  <c r="Z50" i="1"/>
  <c r="V55" i="1" s="1"/>
  <c r="V50" i="1"/>
  <c r="U55" i="1" s="1"/>
  <c r="T50" i="1"/>
  <c r="Q55" i="1" s="1"/>
  <c r="V28" i="1"/>
  <c r="U33" i="1" s="1"/>
  <c r="X28" i="1"/>
  <c r="R33" i="1" s="1"/>
  <c r="T28" i="1"/>
  <c r="Q33" i="1" s="1"/>
  <c r="Y28" i="1"/>
  <c r="T33" i="1" s="1"/>
  <c r="W28" i="1"/>
  <c r="P33" i="1" s="1"/>
  <c r="S28" i="1"/>
  <c r="O33" i="1" s="1"/>
  <c r="U28" i="1"/>
  <c r="S33" i="1" s="1"/>
  <c r="Z24" i="1"/>
  <c r="Z4" i="1"/>
  <c r="Z8" i="1" s="1"/>
  <c r="V13" i="1" s="1"/>
  <c r="Y8" i="1"/>
  <c r="T13" i="1" s="1"/>
  <c r="V4" i="1"/>
  <c r="U8" i="1"/>
  <c r="S13" i="1" s="1"/>
  <c r="T4" i="1"/>
  <c r="T8" i="1" s="1"/>
  <c r="Q13" i="1" s="1"/>
  <c r="S8" i="1"/>
  <c r="O13" i="1" s="1"/>
  <c r="W8" i="1"/>
  <c r="P13" i="1" s="1"/>
  <c r="X4" i="1"/>
  <c r="X8" i="1" s="1"/>
  <c r="R13" i="1" s="1"/>
  <c r="S56" i="1" l="1"/>
  <c r="O70" i="1"/>
  <c r="S70" i="1"/>
  <c r="O56" i="1"/>
  <c r="U56" i="1"/>
  <c r="Q56" i="1"/>
  <c r="Q14" i="1"/>
  <c r="S34" i="1"/>
  <c r="Q34" i="1"/>
  <c r="Z28" i="1"/>
  <c r="V33" i="1" s="1"/>
  <c r="O34" i="1"/>
  <c r="V8" i="1"/>
  <c r="O10" i="1" s="1"/>
  <c r="S14" i="1"/>
  <c r="O14" i="1"/>
  <c r="U13" i="1" l="1"/>
  <c r="U34" i="1"/>
  <c r="U14" i="1" l="1"/>
  <c r="O66" i="1" s="1"/>
  <c r="O52" i="1"/>
  <c r="O30" i="1" l="1"/>
</calcChain>
</file>

<file path=xl/sharedStrings.xml><?xml version="1.0" encoding="utf-8"?>
<sst xmlns="http://schemas.openxmlformats.org/spreadsheetml/2006/main" count="228" uniqueCount="81">
  <si>
    <t>Lp.</t>
  </si>
  <si>
    <t>j.m.</t>
  </si>
  <si>
    <t>Stawka VAT (%)</t>
  </si>
  <si>
    <t>1.</t>
  </si>
  <si>
    <t>szt.</t>
  </si>
  <si>
    <t xml:space="preserve">Wartość podstawowa netto (zł) </t>
  </si>
  <si>
    <t>Wartość podstawowa  brutto (zł)</t>
  </si>
  <si>
    <t>2.</t>
  </si>
  <si>
    <t>op.</t>
  </si>
  <si>
    <t>3.</t>
  </si>
  <si>
    <t>4.</t>
  </si>
  <si>
    <t>5.</t>
  </si>
  <si>
    <t>6.</t>
  </si>
  <si>
    <t>7.</t>
  </si>
  <si>
    <t>Filtry jednorazowe do kontenerów sterylizacyjnych, okrągłe, o średnicy 19 cm (opakowanie 500 szt.).</t>
  </si>
  <si>
    <t>Koszyki do mycia, 40x40x20 mm z pokrywą.</t>
  </si>
  <si>
    <t>Koszyki do mycia, 70x70x30 mm z pokrywą.</t>
  </si>
  <si>
    <t>Koszyki do mycia, 80x40x30 mm z pokrywą.</t>
  </si>
  <si>
    <t>Koszyki do mycia, 90x90x50 mm z pokrywą.</t>
  </si>
  <si>
    <t>Koszyki do mycia, 105x70x25 mm z pokrywą.</t>
  </si>
  <si>
    <t>Koszyki do mycia, 141x50x40 mm z pokrywą.</t>
  </si>
  <si>
    <t>8.</t>
  </si>
  <si>
    <t>Kosz do endoskopu 600x80x52 mm.</t>
  </si>
  <si>
    <t>9.</t>
  </si>
  <si>
    <t>Kosz do endoskopu 460x80x52 mm.</t>
  </si>
  <si>
    <t>Kasety zawierające nadtlenek wodoru o stężeniu 58-59%, 1 kaseta zawiera 10 ampułek, o pojemności: 5,4 ml nadtlenku wodoru, każda kaseta wyposażona w kod umożliwiający identyfikację, w pełni kompatybilna z sterylizatorem plazmowym Sterrad 100NX ALL Clear posiadanym przez Zamawiającego. 1 op. zbiorcze zawiera 2 kasety.</t>
  </si>
  <si>
    <t>Metkownica alfanumeryczna trzyrzędowa z zapisem informacji wzdłuż przesuwu etykiet. Możliwość zapisu min. 12 symboli w każdym z  rzędów. Umożliwia kodowanie takich informacji jak: 
1) W rzędzie pierwszym:
- nr operatora
- nr sterylizatora
- nr cyklu
- kod pakietu
2) W rzędzie  drugim:
- datę sterylizacji
3) W rzędzie trzecim:
- datę ważności</t>
  </si>
  <si>
    <t>Etykiety dwukrotnie przylepne ze wskaźnikiem sterylizacji parą wodną kompatybilne z metkownicą trzyrzędową alfanumeryczną zaoferowaną w poz. 1. 1 rolka = 750 etykiet. Opakowanie zawiera 12 rolek po 750 szt. etykiet + wałek z tuszem. Etykiety nawinięte na plastikową gilzę. Po sterylizacji zmiana  wskaźnika na kolor brązowy/czarny.</t>
  </si>
  <si>
    <t>Etykiety dwukrotnie przylepne ze wskaźnikiem sterylizacji plazmowej kompatybilne z metkownicą trzyrzędową alfanumeryczną zaoferowaną w poz. 1. 1 rolka = 750 etykiet. Opakowanie zawiera 12 rolek po 750 szt. etykiet + wałek z tuszem. Etykiety nawinięte na plastikową gilzę. Po sterylizacji zmiana  wskaźnika na kolor żółty/różowy.</t>
  </si>
  <si>
    <t>Etykiety dwukrotnie przylepne ze wskaźnikiem sterylizacji tlenkiem etylenu, kompatybilne z metkownicą trzyrzędową alfanumeryczną zaoferowaną w poz. 1. 1 rolka = 750 etykiet. Opakowanie zawiera 12 rolek po 750 szt. etykiet + wałek z tuszem. Etykiety nawinięte na plastikową gilzę. Po sterylizacji zmiana  wskaźnika na kolor zielony.</t>
  </si>
  <si>
    <t>Jednorazowe osłonki na ostrza narzędzi
- plastikowe, przezroczyste
- szer. nacięcia 30 mm, długość robocza 105 mm
- opakowanie 1000 szt.</t>
  </si>
  <si>
    <t>Jednorazowe osłonki na ostrza narzędzi
- papierowe
- szer. nacięcia 30 mm, długość robocza 105 mm
- opakowanie 1000 szt.</t>
  </si>
  <si>
    <t>Jednorazowe osłonki na ostrza narzędzi
- plastikowe, przezroczyste
- szer. nacięcia 15 mm, długośc robocza 60 mm
- opakowanie 1000 szt.</t>
  </si>
  <si>
    <t>Rękawice ochronne do obsługi autoklawu, bawełniane, szeroki mankiet,  długość części osłaniającej przedramię do 28 cm. Nadaje się do prania w temperaturze 30°C. Wytrzymałość na temperaturę do min. 180 st. (komplet 2 szt.).</t>
  </si>
  <si>
    <t>Rękawice szare, ochronne z włókien aramidowych, odporne na temperaturę 100°C, dobrze wchłaniające pot. Rozmiar 8,5-9 (komplet 2 sztuk).</t>
  </si>
  <si>
    <t>para</t>
  </si>
  <si>
    <t>Paski do znakowania narzędzi, odporne na warunki sterylizacji parą wodną w formacie  karty A4, jedna karta zawiera min. 11 pasków dł. 127 mm, min. 11 pasków dł. 51 mm, min. 44 paski dł. 38 mm i min. 231 pasków dł. 25 mm. Min. 16 różnych kolorów do wyboru przez Zamawiającego.</t>
  </si>
  <si>
    <t>Pojemnik na druty Kirschnera, długość 330 mm, blacha perforowana, podstawa 20x20 mm, stal nierdzewna.</t>
  </si>
  <si>
    <t xml:space="preserve">Opis przedmiotu zamówienia </t>
  </si>
  <si>
    <t>BARLICKI
Ilość minimalna (j.m.)</t>
  </si>
  <si>
    <t>BARLICKI
Ilość podstawowa (j.m.)</t>
  </si>
  <si>
    <t>BARLICKI
Prawo opcji (j.m.)</t>
  </si>
  <si>
    <t>WAM
Ilość minimalna (j.m.)</t>
  </si>
  <si>
    <t>WAM
Ilość podstawowa (j.m.)</t>
  </si>
  <si>
    <t>WAM
Prawo opcji (j.m.)</t>
  </si>
  <si>
    <t>1. Producent
2. Nazwa handlowa                 
3. Numer katalogowy</t>
  </si>
  <si>
    <t>Numer deklaracji zgodności (jeśli dotyczy)</t>
  </si>
  <si>
    <t xml:space="preserve">Wielkość oferowanego opakowania </t>
  </si>
  <si>
    <t>BARLICKI
Oferowane op. - ilość podstawowa</t>
  </si>
  <si>
    <t>BARLICKI
Oferowane op. - prawo opcji</t>
  </si>
  <si>
    <t>WAM
Oferowane op. - ilość podstawowa</t>
  </si>
  <si>
    <t>WAM
Oferowane op. - prawo opcji</t>
  </si>
  <si>
    <t>Cena oferowanego opakowania netto (zł)</t>
  </si>
  <si>
    <t>BARLICKI
Wartość netto - ilość podstawowa (zł)</t>
  </si>
  <si>
    <t>BARLICKI
Wartość brutto - ilość podstawowa (zł)</t>
  </si>
  <si>
    <t>WAM
Wartość netto - ilość podstawowa (zł)</t>
  </si>
  <si>
    <t>WAM
Wartość brutto - ilość podstawowa (zł)</t>
  </si>
  <si>
    <t>BARLICKI
Wartość netto - prawo opcji (zł)</t>
  </si>
  <si>
    <t>BARLICKI
Wartość brutto - prawo opcji (zł)</t>
  </si>
  <si>
    <t>WAM
Wartość netto - prawo opcji (zł)</t>
  </si>
  <si>
    <t>WAM
Wartość brutto - prawo opcji (zł)</t>
  </si>
  <si>
    <t>PAKIET</t>
  </si>
  <si>
    <t xml:space="preserve">Wartość prawa opcji netto (zł) </t>
  </si>
  <si>
    <t xml:space="preserve">Wartość prawa opcji brutto (zł) </t>
  </si>
  <si>
    <t>BARLICKI</t>
  </si>
  <si>
    <t>RAZEM:</t>
  </si>
  <si>
    <t xml:space="preserve">PAKIET 1 </t>
  </si>
  <si>
    <r>
      <rPr>
        <b/>
        <sz val="12"/>
        <color rgb="FFFF0000"/>
        <rFont val="Calibri"/>
        <family val="2"/>
        <charset val="238"/>
        <scheme val="minor"/>
      </rPr>
      <t>Proszę o pozostawienie jedynie pakietów, na kóre zostanie złożona oferta</t>
    </r>
    <r>
      <rPr>
        <sz val="11"/>
        <color theme="1"/>
        <rFont val="Calibri"/>
        <family val="2"/>
        <scheme val="minor"/>
      </rPr>
      <t xml:space="preserve"> 
Kolumna pn. ""zamawiana ilość"" stanowi wielkośc zamówienia podstawowego 
Kolumna pn. ""minimalne wykorzystanie"" stanowi o minimalnej realizacji umowy i </t>
    </r>
    <r>
      <rPr>
        <u/>
        <sz val="11"/>
        <color theme="1"/>
        <rFont val="Calibri"/>
        <family val="2"/>
        <charset val="238"/>
        <scheme val="minor"/>
      </rPr>
      <t>nie jest</t>
    </r>
    <r>
      <rPr>
        <sz val="11"/>
        <color theme="1"/>
        <rFont val="Calibri"/>
        <family val="2"/>
        <scheme val="minor"/>
      </rPr>
      <t xml:space="preserve"> podstawą wyceny zamówienia
</t>
    </r>
    <r>
      <rPr>
        <b/>
        <sz val="11"/>
        <color rgb="FFFF0000"/>
        <rFont val="Calibri"/>
        <family val="2"/>
        <charset val="238"/>
        <scheme val="minor"/>
      </rPr>
      <t>!!! WAŻNE !!!</t>
    </r>
    <r>
      <rPr>
        <sz val="11"/>
        <color theme="1"/>
        <rFont val="Calibri"/>
        <family val="2"/>
        <scheme val="minor"/>
      </rPr>
      <t xml:space="preserve"> 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oferowanych.											</t>
    </r>
  </si>
  <si>
    <t>USK nr 2
Ilość minimalna (j.m.)</t>
  </si>
  <si>
    <t>USK nr 2
Ilość podstawowa (j.m.)</t>
  </si>
  <si>
    <t>USK nr 2
Prawo opcji (j.m.)</t>
  </si>
  <si>
    <t>USK nr 2
Oferowane op. - ilość podstawowa</t>
  </si>
  <si>
    <t>USK nr 2
Oferowane op. - prawo opcji</t>
  </si>
  <si>
    <t>USK nr 2
Wartość netto - ilość podstawowa (zł)</t>
  </si>
  <si>
    <t>USK nr 2
Wartość brutto - ilość podstawowa (zł)</t>
  </si>
  <si>
    <t>USK nr 2
Wartość netto - prawo opcji (zł)</t>
  </si>
  <si>
    <t>USK nr 2
Wartość brutto - prawo opcji (zł)</t>
  </si>
  <si>
    <t>USK 2</t>
  </si>
  <si>
    <t>PAKIET 2</t>
  </si>
  <si>
    <t>PAKIET 3</t>
  </si>
  <si>
    <t>PAKIET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</si>
</sst>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_-* #,##0.00\ [$zł-415]_-;\-* #,##0.00\ [$zł-415]_-;_-* \-??\ [$zł-415]_-;_-@_-"/>
    <numFmt numFmtId="166" formatCode="[$-415]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</cellStyleXfs>
  <cellXfs count="102">
    <xf numFmtId="0" fontId="0" fillId="0" borderId="0" xfId="0"/>
    <xf numFmtId="0" fontId="7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 wrapText="1"/>
    </xf>
    <xf numFmtId="164" fontId="8" fillId="0" borderId="4" xfId="2" applyNumberFormat="1" applyFont="1" applyBorder="1" applyAlignment="1">
      <alignment horizontal="center" vertical="center"/>
    </xf>
    <xf numFmtId="9" fontId="8" fillId="0" borderId="4" xfId="4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horizontal="center" vertical="center" wrapText="1"/>
    </xf>
    <xf numFmtId="3" fontId="11" fillId="4" borderId="10" xfId="0" applyNumberFormat="1" applyFont="1" applyFill="1" applyBorder="1" applyAlignment="1">
      <alignment horizontal="center" vertical="center" wrapText="1"/>
    </xf>
    <xf numFmtId="166" fontId="11" fillId="0" borderId="10" xfId="0" applyNumberFormat="1" applyFont="1" applyFill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164" fontId="7" fillId="4" borderId="10" xfId="0" applyNumberFormat="1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>
      <alignment horizontal="center" vertical="center" wrapText="1"/>
    </xf>
    <xf numFmtId="164" fontId="11" fillId="4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2" borderId="8" xfId="4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 wrapText="1"/>
    </xf>
    <xf numFmtId="164" fontId="8" fillId="0" borderId="8" xfId="2" applyNumberFormat="1" applyFont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 wrapText="1"/>
    </xf>
    <xf numFmtId="9" fontId="7" fillId="2" borderId="10" xfId="2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164" fontId="8" fillId="0" borderId="4" xfId="2" applyNumberFormat="1" applyFont="1" applyFill="1" applyBorder="1" applyAlignment="1">
      <alignment horizontal="center" vertical="center"/>
    </xf>
    <xf numFmtId="9" fontId="8" fillId="0" borderId="4" xfId="4" applyNumberFormat="1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horizontal="center" vertical="center"/>
    </xf>
    <xf numFmtId="9" fontId="8" fillId="0" borderId="8" xfId="4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8" xfId="4" applyFont="1" applyFill="1" applyBorder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7" fillId="4" borderId="8" xfId="4" applyFont="1" applyFill="1" applyBorder="1" applyAlignment="1">
      <alignment horizontal="center" vertical="center"/>
    </xf>
    <xf numFmtId="164" fontId="8" fillId="3" borderId="4" xfId="5" applyNumberFormat="1" applyFont="1" applyFill="1" applyBorder="1" applyAlignment="1">
      <alignment horizontal="center" vertical="center"/>
    </xf>
    <xf numFmtId="164" fontId="8" fillId="4" borderId="4" xfId="5" applyNumberFormat="1" applyFont="1" applyFill="1" applyBorder="1" applyAlignment="1">
      <alignment horizontal="center" vertical="center"/>
    </xf>
    <xf numFmtId="164" fontId="8" fillId="4" borderId="4" xfId="3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left" vertical="top" wrapText="1"/>
    </xf>
    <xf numFmtId="0" fontId="8" fillId="0" borderId="8" xfId="4" applyFont="1" applyFill="1" applyBorder="1" applyAlignment="1">
      <alignment horizontal="left" vertical="top" wrapText="1"/>
    </xf>
    <xf numFmtId="9" fontId="8" fillId="0" borderId="10" xfId="4" applyNumberFormat="1" applyFont="1" applyFill="1" applyBorder="1" applyAlignment="1">
      <alignment horizontal="center" vertical="center"/>
    </xf>
    <xf numFmtId="164" fontId="8" fillId="3" borderId="7" xfId="5" applyNumberFormat="1" applyFont="1" applyFill="1" applyBorder="1" applyAlignment="1">
      <alignment horizontal="center" vertical="center"/>
    </xf>
    <xf numFmtId="164" fontId="8" fillId="4" borderId="7" xfId="5" applyNumberFormat="1" applyFont="1" applyFill="1" applyBorder="1" applyAlignment="1">
      <alignment horizontal="center" vertical="center"/>
    </xf>
    <xf numFmtId="164" fontId="8" fillId="4" borderId="7" xfId="3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9" fontId="8" fillId="2" borderId="4" xfId="4" applyNumberFormat="1" applyFont="1" applyFill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/>
    </xf>
    <xf numFmtId="165" fontId="8" fillId="0" borderId="8" xfId="8" applyNumberFormat="1" applyFont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64" fontId="10" fillId="0" borderId="15" xfId="0" applyNumberFormat="1" applyFont="1" applyFill="1" applyBorder="1" applyAlignment="1">
      <alignment horizontal="center" vertical="center"/>
    </xf>
    <xf numFmtId="9" fontId="8" fillId="2" borderId="8" xfId="4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7" fillId="0" borderId="0" xfId="5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8" fillId="2" borderId="4" xfId="4" applyFont="1" applyFill="1" applyBorder="1" applyAlignment="1">
      <alignment horizontal="left" vertical="top" wrapText="1"/>
    </xf>
    <xf numFmtId="0" fontId="8" fillId="2" borderId="8" xfId="4" applyFont="1" applyFill="1" applyBorder="1" applyAlignment="1">
      <alignment horizontal="left" vertical="top" wrapText="1"/>
    </xf>
    <xf numFmtId="0" fontId="8" fillId="0" borderId="8" xfId="4" applyFont="1" applyBorder="1" applyAlignment="1">
      <alignment horizontal="left" vertical="top" wrapText="1"/>
    </xf>
    <xf numFmtId="164" fontId="8" fillId="2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164" fontId="7" fillId="2" borderId="0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left" vertical="center"/>
    </xf>
    <xf numFmtId="164" fontId="7" fillId="0" borderId="17" xfId="0" applyNumberFormat="1" applyFont="1" applyBorder="1" applyAlignment="1">
      <alignment horizontal="left" vertical="center"/>
    </xf>
    <xf numFmtId="164" fontId="7" fillId="0" borderId="18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</cellXfs>
  <cellStyles count="9">
    <cellStyle name="Normalny" xfId="0" builtinId="0"/>
    <cellStyle name="Normalny 3" xfId="4"/>
    <cellStyle name="Normalny 5" xfId="6"/>
    <cellStyle name="Normalny 6" xfId="3"/>
    <cellStyle name="Normalny 7" xfId="7"/>
    <cellStyle name="Normalny 8 2" xfId="2"/>
    <cellStyle name="Normalny_MM_PRZETARG" xfId="8"/>
    <cellStyle name="Walutowy" xfId="1" builtinId="4"/>
    <cellStyle name="Walutowy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zoomScale="70" zoomScaleNormal="70" zoomScaleSheetLayoutView="84" workbookViewId="0">
      <selection activeCell="N1" sqref="N1"/>
    </sheetView>
  </sheetViews>
  <sheetFormatPr defaultRowHeight="12" x14ac:dyDescent="0.25"/>
  <cols>
    <col min="1" max="1" width="7.28515625" style="6" customWidth="1"/>
    <col min="2" max="2" width="35.5703125" style="6" customWidth="1"/>
    <col min="3" max="3" width="6.28515625" style="6" bestFit="1" customWidth="1"/>
    <col min="4" max="4" width="12.42578125" style="6" customWidth="1"/>
    <col min="5" max="5" width="13.85546875" style="6" customWidth="1"/>
    <col min="6" max="6" width="9.140625" style="6" bestFit="1" customWidth="1"/>
    <col min="7" max="7" width="12.140625" style="6" bestFit="1" customWidth="1"/>
    <col min="8" max="8" width="13.7109375" style="6" bestFit="1" customWidth="1"/>
    <col min="9" max="9" width="9.140625" style="6" bestFit="1" customWidth="1"/>
    <col min="10" max="10" width="16.85546875" style="6" customWidth="1"/>
    <col min="11" max="11" width="13" style="6" customWidth="1"/>
    <col min="12" max="12" width="10.5703125" style="6" customWidth="1"/>
    <col min="13" max="13" width="16.28515625" style="6" customWidth="1"/>
    <col min="14" max="14" width="17.42578125" style="6" customWidth="1"/>
    <col min="15" max="15" width="13.28515625" style="6" customWidth="1"/>
    <col min="16" max="16" width="11.5703125" style="6" customWidth="1"/>
    <col min="17" max="17" width="14.7109375" style="6" customWidth="1"/>
    <col min="18" max="18" width="11.42578125" style="6" bestFit="1" customWidth="1"/>
    <col min="19" max="19" width="15.5703125" style="6" customWidth="1"/>
    <col min="20" max="20" width="15.85546875" style="6" customWidth="1"/>
    <col min="21" max="21" width="16" style="6" customWidth="1"/>
    <col min="22" max="22" width="14.85546875" style="6" customWidth="1"/>
    <col min="23" max="23" width="15.28515625" style="6" customWidth="1"/>
    <col min="24" max="24" width="16.28515625" style="6" customWidth="1"/>
    <col min="25" max="26" width="15.5703125" style="6" customWidth="1"/>
    <col min="27" max="16384" width="9.140625" style="6"/>
  </cols>
  <sheetData>
    <row r="1" spans="1:26" ht="212.25" customHeight="1" x14ac:dyDescent="0.25">
      <c r="A1" s="80" t="s">
        <v>67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26" ht="56.25" customHeight="1" thickBot="1" x14ac:dyDescent="0.3">
      <c r="A2" s="22" t="s">
        <v>0</v>
      </c>
      <c r="B2" s="8" t="s">
        <v>38</v>
      </c>
      <c r="C2" s="22" t="s">
        <v>1</v>
      </c>
      <c r="D2" s="9" t="s">
        <v>39</v>
      </c>
      <c r="E2" s="9" t="s">
        <v>40</v>
      </c>
      <c r="F2" s="9" t="s">
        <v>41</v>
      </c>
      <c r="G2" s="10" t="s">
        <v>68</v>
      </c>
      <c r="H2" s="10" t="s">
        <v>69</v>
      </c>
      <c r="I2" s="10" t="s">
        <v>70</v>
      </c>
      <c r="J2" s="11" t="s">
        <v>45</v>
      </c>
      <c r="K2" s="11" t="s">
        <v>46</v>
      </c>
      <c r="L2" s="11" t="s">
        <v>47</v>
      </c>
      <c r="M2" s="9" t="s">
        <v>48</v>
      </c>
      <c r="N2" s="9" t="s">
        <v>49</v>
      </c>
      <c r="O2" s="10" t="s">
        <v>71</v>
      </c>
      <c r="P2" s="10" t="s">
        <v>72</v>
      </c>
      <c r="Q2" s="12" t="s">
        <v>52</v>
      </c>
      <c r="R2" s="23" t="s">
        <v>2</v>
      </c>
      <c r="S2" s="13" t="s">
        <v>53</v>
      </c>
      <c r="T2" s="13" t="s">
        <v>54</v>
      </c>
      <c r="U2" s="15" t="s">
        <v>57</v>
      </c>
      <c r="V2" s="15" t="s">
        <v>58</v>
      </c>
      <c r="W2" s="14" t="s">
        <v>73</v>
      </c>
      <c r="X2" s="14" t="s">
        <v>74</v>
      </c>
      <c r="Y2" s="16" t="s">
        <v>75</v>
      </c>
      <c r="Z2" s="16" t="s">
        <v>76</v>
      </c>
    </row>
    <row r="3" spans="1:26" ht="12.75" thickBot="1" x14ac:dyDescent="0.3">
      <c r="A3" s="17"/>
      <c r="B3" s="86" t="s">
        <v>66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1:26" ht="186.75" customHeight="1" x14ac:dyDescent="0.25">
      <c r="A4" s="30" t="s">
        <v>3</v>
      </c>
      <c r="B4" s="52" t="s">
        <v>26</v>
      </c>
      <c r="C4" s="31" t="s">
        <v>4</v>
      </c>
      <c r="D4" s="42">
        <f>ROUND(E4*0.4,0)</f>
        <v>0</v>
      </c>
      <c r="E4" s="44">
        <v>0</v>
      </c>
      <c r="F4" s="42">
        <f>ROUND(E4*0.7,0)</f>
        <v>0</v>
      </c>
      <c r="G4" s="43">
        <f>ROUND(H4*0.4,0)</f>
        <v>2</v>
      </c>
      <c r="H4" s="46">
        <v>4</v>
      </c>
      <c r="I4" s="43">
        <f>ROUND(H4*0.7,0)</f>
        <v>3</v>
      </c>
      <c r="J4" s="32"/>
      <c r="K4" s="32"/>
      <c r="L4" s="31"/>
      <c r="M4" s="44">
        <f>E4</f>
        <v>0</v>
      </c>
      <c r="N4" s="42">
        <f>F4</f>
        <v>0</v>
      </c>
      <c r="O4" s="46">
        <f>H4</f>
        <v>4</v>
      </c>
      <c r="P4" s="43">
        <f>I4</f>
        <v>3</v>
      </c>
      <c r="Q4" s="33"/>
      <c r="R4" s="34"/>
      <c r="S4" s="48">
        <f>ROUND(M4*Q4,0)</f>
        <v>0</v>
      </c>
      <c r="T4" s="48">
        <f>ROUND(S4+S4*R4,0)</f>
        <v>0</v>
      </c>
      <c r="U4" s="48">
        <f>ROUND(N4*Q4,0)</f>
        <v>0</v>
      </c>
      <c r="V4" s="48">
        <f>ROUND(U4+U4*R4,0)</f>
        <v>0</v>
      </c>
      <c r="W4" s="49">
        <f>ROUND(O4*Q4,0)</f>
        <v>0</v>
      </c>
      <c r="X4" s="50">
        <f>ROUND(W4+W4*R4,0)</f>
        <v>0</v>
      </c>
      <c r="Y4" s="51">
        <f>ROUND(P4*Q4,0)</f>
        <v>0</v>
      </c>
      <c r="Z4" s="51">
        <f>ROUND(Y4+Y4*R4,0)</f>
        <v>0</v>
      </c>
    </row>
    <row r="5" spans="1:26" ht="137.25" customHeight="1" x14ac:dyDescent="0.25">
      <c r="A5" s="35" t="s">
        <v>7</v>
      </c>
      <c r="B5" s="53" t="s">
        <v>29</v>
      </c>
      <c r="C5" s="36" t="s">
        <v>8</v>
      </c>
      <c r="D5" s="42">
        <f t="shared" ref="D5:D7" si="0">ROUND(E5*0.4,0)</f>
        <v>0</v>
      </c>
      <c r="E5" s="45">
        <v>0</v>
      </c>
      <c r="F5" s="42">
        <f t="shared" ref="F5:F7" si="1">ROUND(E5*0.7,0)</f>
        <v>0</v>
      </c>
      <c r="G5" s="43">
        <f t="shared" ref="G5:G7" si="2">ROUND(H5*0.4,0)</f>
        <v>3</v>
      </c>
      <c r="H5" s="47">
        <v>8</v>
      </c>
      <c r="I5" s="43">
        <f t="shared" ref="I5:I7" si="3">ROUND(H5*0.7,0)</f>
        <v>6</v>
      </c>
      <c r="J5" s="37"/>
      <c r="K5" s="37"/>
      <c r="L5" s="36"/>
      <c r="M5" s="44">
        <f t="shared" ref="M5:M7" si="4">E5</f>
        <v>0</v>
      </c>
      <c r="N5" s="42">
        <f t="shared" ref="N5:N7" si="5">F5</f>
        <v>0</v>
      </c>
      <c r="O5" s="46">
        <f t="shared" ref="O5:O7" si="6">H5</f>
        <v>8</v>
      </c>
      <c r="P5" s="43">
        <f t="shared" ref="P5:P7" si="7">I5</f>
        <v>6</v>
      </c>
      <c r="Q5" s="38"/>
      <c r="R5" s="39"/>
      <c r="S5" s="48">
        <f t="shared" ref="S5:S7" si="8">ROUND(M5*Q5,0)</f>
        <v>0</v>
      </c>
      <c r="T5" s="48">
        <f t="shared" ref="T5:T7" si="9">ROUND(S5+S5*R5,0)</f>
        <v>0</v>
      </c>
      <c r="U5" s="48">
        <f t="shared" ref="U5:U7" si="10">ROUND(N5*Q5,0)</f>
        <v>0</v>
      </c>
      <c r="V5" s="48">
        <f t="shared" ref="V5:V7" si="11">ROUND(U5+U5*R5,0)</f>
        <v>0</v>
      </c>
      <c r="W5" s="49">
        <f t="shared" ref="W5:W7" si="12">ROUND(O5*Q5,0)</f>
        <v>0</v>
      </c>
      <c r="X5" s="50">
        <f t="shared" ref="X5:X7" si="13">ROUND(W5+W5*R5,0)</f>
        <v>0</v>
      </c>
      <c r="Y5" s="51">
        <f t="shared" ref="Y5:Y7" si="14">ROUND(P5*Q5,0)</f>
        <v>0</v>
      </c>
      <c r="Z5" s="51">
        <f t="shared" ref="Z5:Z7" si="15">ROUND(Y5+Y5*R5,0)</f>
        <v>0</v>
      </c>
    </row>
    <row r="6" spans="1:26" ht="135.75" customHeight="1" x14ac:dyDescent="0.25">
      <c r="A6" s="35" t="s">
        <v>9</v>
      </c>
      <c r="B6" s="53" t="s">
        <v>27</v>
      </c>
      <c r="C6" s="36" t="s">
        <v>8</v>
      </c>
      <c r="D6" s="42">
        <f t="shared" si="0"/>
        <v>0</v>
      </c>
      <c r="E6" s="45">
        <v>0</v>
      </c>
      <c r="F6" s="42">
        <f t="shared" si="1"/>
        <v>0</v>
      </c>
      <c r="G6" s="43">
        <f t="shared" si="2"/>
        <v>5</v>
      </c>
      <c r="H6" s="47">
        <v>12</v>
      </c>
      <c r="I6" s="43">
        <f t="shared" si="3"/>
        <v>8</v>
      </c>
      <c r="J6" s="37"/>
      <c r="K6" s="37"/>
      <c r="L6" s="36"/>
      <c r="M6" s="44">
        <f t="shared" si="4"/>
        <v>0</v>
      </c>
      <c r="N6" s="42">
        <f t="shared" si="5"/>
        <v>0</v>
      </c>
      <c r="O6" s="46">
        <f t="shared" si="6"/>
        <v>12</v>
      </c>
      <c r="P6" s="43">
        <f t="shared" si="7"/>
        <v>8</v>
      </c>
      <c r="Q6" s="38"/>
      <c r="R6" s="39"/>
      <c r="S6" s="48">
        <f t="shared" si="8"/>
        <v>0</v>
      </c>
      <c r="T6" s="48">
        <f t="shared" si="9"/>
        <v>0</v>
      </c>
      <c r="U6" s="48">
        <f t="shared" si="10"/>
        <v>0</v>
      </c>
      <c r="V6" s="48">
        <f t="shared" si="11"/>
        <v>0</v>
      </c>
      <c r="W6" s="49">
        <f t="shared" si="12"/>
        <v>0</v>
      </c>
      <c r="X6" s="50">
        <f t="shared" si="13"/>
        <v>0</v>
      </c>
      <c r="Y6" s="51">
        <f t="shared" si="14"/>
        <v>0</v>
      </c>
      <c r="Z6" s="51">
        <f t="shared" si="15"/>
        <v>0</v>
      </c>
    </row>
    <row r="7" spans="1:26" ht="136.5" customHeight="1" thickBot="1" x14ac:dyDescent="0.3">
      <c r="A7" s="35" t="s">
        <v>10</v>
      </c>
      <c r="B7" s="53" t="s">
        <v>28</v>
      </c>
      <c r="C7" s="36" t="s">
        <v>8</v>
      </c>
      <c r="D7" s="42">
        <f t="shared" si="0"/>
        <v>0</v>
      </c>
      <c r="E7" s="45">
        <v>0</v>
      </c>
      <c r="F7" s="42">
        <f t="shared" si="1"/>
        <v>0</v>
      </c>
      <c r="G7" s="43">
        <f t="shared" si="2"/>
        <v>2</v>
      </c>
      <c r="H7" s="47">
        <v>5</v>
      </c>
      <c r="I7" s="43">
        <f t="shared" si="3"/>
        <v>4</v>
      </c>
      <c r="J7" s="37"/>
      <c r="K7" s="37"/>
      <c r="L7" s="36"/>
      <c r="M7" s="44">
        <f t="shared" si="4"/>
        <v>0</v>
      </c>
      <c r="N7" s="42">
        <f t="shared" si="5"/>
        <v>0</v>
      </c>
      <c r="O7" s="46">
        <f t="shared" si="6"/>
        <v>5</v>
      </c>
      <c r="P7" s="43">
        <f t="shared" si="7"/>
        <v>4</v>
      </c>
      <c r="Q7" s="38"/>
      <c r="R7" s="54"/>
      <c r="S7" s="55">
        <f t="shared" si="8"/>
        <v>0</v>
      </c>
      <c r="T7" s="55">
        <f t="shared" si="9"/>
        <v>0</v>
      </c>
      <c r="U7" s="55">
        <f t="shared" si="10"/>
        <v>0</v>
      </c>
      <c r="V7" s="55">
        <f t="shared" si="11"/>
        <v>0</v>
      </c>
      <c r="W7" s="56">
        <f t="shared" si="12"/>
        <v>0</v>
      </c>
      <c r="X7" s="57">
        <f t="shared" si="13"/>
        <v>0</v>
      </c>
      <c r="Y7" s="58">
        <f t="shared" si="14"/>
        <v>0</v>
      </c>
      <c r="Z7" s="58">
        <f t="shared" si="15"/>
        <v>0</v>
      </c>
    </row>
    <row r="8" spans="1:26" ht="12.75" thickBot="1" x14ac:dyDescent="0.3">
      <c r="A8" s="40"/>
      <c r="B8" s="41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65" t="s">
        <v>65</v>
      </c>
      <c r="S8" s="66">
        <f>SUM(S4:S7)</f>
        <v>0</v>
      </c>
      <c r="T8" s="66">
        <f t="shared" ref="T8:Z8" si="16">SUM(T4:T7)</f>
        <v>0</v>
      </c>
      <c r="U8" s="66">
        <f t="shared" si="16"/>
        <v>0</v>
      </c>
      <c r="V8" s="66">
        <f t="shared" si="16"/>
        <v>0</v>
      </c>
      <c r="W8" s="66">
        <f t="shared" si="16"/>
        <v>0</v>
      </c>
      <c r="X8" s="66">
        <f t="shared" si="16"/>
        <v>0</v>
      </c>
      <c r="Y8" s="66">
        <f t="shared" si="16"/>
        <v>0</v>
      </c>
      <c r="Z8" s="67">
        <f t="shared" si="16"/>
        <v>0</v>
      </c>
    </row>
    <row r="9" spans="1:26" ht="12.75" thickBot="1" x14ac:dyDescent="0.3"/>
    <row r="10" spans="1:26" ht="12.75" thickBot="1" x14ac:dyDescent="0.3">
      <c r="O10" s="88">
        <f>COUNTIF($U$3:V10,"PAKIET")</f>
        <v>1</v>
      </c>
      <c r="P10" s="89"/>
      <c r="Q10" s="89"/>
      <c r="R10" s="89"/>
      <c r="S10" s="89"/>
      <c r="T10" s="89"/>
      <c r="U10" s="90" t="s">
        <v>61</v>
      </c>
      <c r="V10" s="90"/>
      <c r="W10" s="91"/>
      <c r="X10" s="91"/>
      <c r="Y10" s="91"/>
      <c r="Z10" s="92"/>
    </row>
    <row r="11" spans="1:26" ht="15" customHeight="1" x14ac:dyDescent="0.25">
      <c r="O11" s="93" t="s">
        <v>5</v>
      </c>
      <c r="P11" s="94"/>
      <c r="Q11" s="93" t="s">
        <v>6</v>
      </c>
      <c r="R11" s="94"/>
      <c r="S11" s="95" t="s">
        <v>62</v>
      </c>
      <c r="T11" s="96"/>
      <c r="U11" s="95" t="s">
        <v>63</v>
      </c>
      <c r="V11" s="96"/>
      <c r="W11" s="101"/>
      <c r="X11" s="101"/>
      <c r="Y11" s="100"/>
      <c r="Z11" s="100"/>
    </row>
    <row r="12" spans="1:26" x14ac:dyDescent="0.25">
      <c r="O12" s="24" t="s">
        <v>64</v>
      </c>
      <c r="P12" s="25" t="s">
        <v>77</v>
      </c>
      <c r="Q12" s="26" t="s">
        <v>64</v>
      </c>
      <c r="R12" s="25" t="s">
        <v>77</v>
      </c>
      <c r="S12" s="26" t="s">
        <v>64</v>
      </c>
      <c r="T12" s="27" t="s">
        <v>77</v>
      </c>
      <c r="U12" s="26" t="s">
        <v>64</v>
      </c>
      <c r="V12" s="27" t="s">
        <v>77</v>
      </c>
      <c r="W12" s="79"/>
      <c r="X12" s="79"/>
      <c r="Y12" s="79"/>
      <c r="Z12" s="79"/>
    </row>
    <row r="13" spans="1:26" ht="12.75" thickBot="1" x14ac:dyDescent="0.3">
      <c r="O13" s="28">
        <f>S8</f>
        <v>0</v>
      </c>
      <c r="P13" s="29">
        <f>W8</f>
        <v>0</v>
      </c>
      <c r="Q13" s="28">
        <f>T8</f>
        <v>0</v>
      </c>
      <c r="R13" s="29">
        <f>X8</f>
        <v>0</v>
      </c>
      <c r="S13" s="28">
        <f>U8</f>
        <v>0</v>
      </c>
      <c r="T13" s="29">
        <f>Y8</f>
        <v>0</v>
      </c>
      <c r="U13" s="28">
        <f>V8</f>
        <v>0</v>
      </c>
      <c r="V13" s="29">
        <f>Z8</f>
        <v>0</v>
      </c>
      <c r="W13" s="79"/>
      <c r="X13" s="79"/>
      <c r="Y13" s="79"/>
      <c r="Z13" s="79"/>
    </row>
    <row r="14" spans="1:26" ht="12.75" thickBot="1" x14ac:dyDescent="0.3">
      <c r="O14" s="83">
        <f>SUM(O13:P13)</f>
        <v>0</v>
      </c>
      <c r="P14" s="84"/>
      <c r="Q14" s="85">
        <f>SUM(Q13:R13)</f>
        <v>0</v>
      </c>
      <c r="R14" s="84"/>
      <c r="S14" s="85">
        <f>SUM(S13:T13)</f>
        <v>0</v>
      </c>
      <c r="T14" s="84"/>
      <c r="U14" s="85">
        <f>SUM(U13:V13)</f>
        <v>0</v>
      </c>
      <c r="V14" s="84"/>
      <c r="W14" s="99"/>
      <c r="X14" s="99"/>
      <c r="Y14" s="99"/>
      <c r="Z14" s="99"/>
    </row>
    <row r="19" spans="1:26" ht="48.75" thickBot="1" x14ac:dyDescent="0.3">
      <c r="A19" s="22" t="s">
        <v>0</v>
      </c>
      <c r="B19" s="8" t="s">
        <v>38</v>
      </c>
      <c r="C19" s="22" t="s">
        <v>1</v>
      </c>
      <c r="D19" s="9" t="s">
        <v>39</v>
      </c>
      <c r="E19" s="9" t="s">
        <v>40</v>
      </c>
      <c r="F19" s="9" t="s">
        <v>41</v>
      </c>
      <c r="G19" s="10" t="s">
        <v>68</v>
      </c>
      <c r="H19" s="10" t="s">
        <v>69</v>
      </c>
      <c r="I19" s="10" t="s">
        <v>70</v>
      </c>
      <c r="J19" s="11" t="s">
        <v>45</v>
      </c>
      <c r="K19" s="11" t="s">
        <v>46</v>
      </c>
      <c r="L19" s="11" t="s">
        <v>47</v>
      </c>
      <c r="M19" s="9" t="s">
        <v>48</v>
      </c>
      <c r="N19" s="9" t="s">
        <v>49</v>
      </c>
      <c r="O19" s="10" t="s">
        <v>71</v>
      </c>
      <c r="P19" s="10" t="s">
        <v>72</v>
      </c>
      <c r="Q19" s="12" t="s">
        <v>52</v>
      </c>
      <c r="R19" s="23" t="s">
        <v>2</v>
      </c>
      <c r="S19" s="13" t="s">
        <v>53</v>
      </c>
      <c r="T19" s="13" t="s">
        <v>54</v>
      </c>
      <c r="U19" s="15" t="s">
        <v>57</v>
      </c>
      <c r="V19" s="15" t="s">
        <v>58</v>
      </c>
      <c r="W19" s="14" t="s">
        <v>73</v>
      </c>
      <c r="X19" s="14" t="s">
        <v>74</v>
      </c>
      <c r="Y19" s="16" t="s">
        <v>75</v>
      </c>
      <c r="Z19" s="16" t="s">
        <v>76</v>
      </c>
    </row>
    <row r="20" spans="1:26" ht="12.75" thickBot="1" x14ac:dyDescent="0.3">
      <c r="A20" s="17"/>
      <c r="B20" s="86" t="s">
        <v>78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7"/>
    </row>
    <row r="21" spans="1:26" ht="74.25" customHeight="1" x14ac:dyDescent="0.25">
      <c r="A21" s="1" t="s">
        <v>3</v>
      </c>
      <c r="B21" s="76" t="s">
        <v>31</v>
      </c>
      <c r="C21" s="2" t="s">
        <v>8</v>
      </c>
      <c r="D21" s="42">
        <f t="shared" ref="D21:D27" si="17">ROUND(E21*0.4,0)</f>
        <v>2</v>
      </c>
      <c r="E21" s="44">
        <v>5</v>
      </c>
      <c r="F21" s="42">
        <f t="shared" ref="F21:F27" si="18">ROUND(E21*0.7,0)</f>
        <v>4</v>
      </c>
      <c r="G21" s="43">
        <f t="shared" ref="G21:G27" si="19">ROUND(H21*0.4,0)</f>
        <v>5</v>
      </c>
      <c r="H21" s="46">
        <v>12</v>
      </c>
      <c r="I21" s="43">
        <f t="shared" ref="I21:I27" si="20">ROUND(H21*0.7,0)</f>
        <v>8</v>
      </c>
      <c r="J21" s="3"/>
      <c r="K21" s="3"/>
      <c r="L21" s="2"/>
      <c r="M21" s="44">
        <f t="shared" ref="M21" si="21">E21</f>
        <v>5</v>
      </c>
      <c r="N21" s="42">
        <f t="shared" ref="N21" si="22">F21</f>
        <v>4</v>
      </c>
      <c r="O21" s="46">
        <f t="shared" ref="O21" si="23">H21</f>
        <v>12</v>
      </c>
      <c r="P21" s="43">
        <f t="shared" ref="P21" si="24">I21</f>
        <v>8</v>
      </c>
      <c r="Q21" s="4"/>
      <c r="R21" s="59"/>
      <c r="S21" s="48">
        <f t="shared" ref="S21" si="25">ROUND(M21*Q21,0)</f>
        <v>0</v>
      </c>
      <c r="T21" s="48">
        <f t="shared" ref="T21" si="26">ROUND(S21+S21*R21,0)</f>
        <v>0</v>
      </c>
      <c r="U21" s="48">
        <f t="shared" ref="U21" si="27">ROUND(N21*Q21,0)</f>
        <v>0</v>
      </c>
      <c r="V21" s="48">
        <f t="shared" ref="V21" si="28">ROUND(U21+U21*R21,0)</f>
        <v>0</v>
      </c>
      <c r="W21" s="49">
        <f t="shared" ref="W21" si="29">ROUND(O21*Q21,0)</f>
        <v>0</v>
      </c>
      <c r="X21" s="50">
        <f t="shared" ref="X21" si="30">ROUND(W21+W21*R21,0)</f>
        <v>0</v>
      </c>
      <c r="Y21" s="51">
        <f t="shared" ref="Y21" si="31">ROUND(P21*Q21,0)</f>
        <v>0</v>
      </c>
      <c r="Z21" s="51">
        <f t="shared" ref="Z21" si="32">ROUND(Y21+Y21*R21,0)</f>
        <v>0</v>
      </c>
    </row>
    <row r="22" spans="1:26" ht="77.25" customHeight="1" x14ac:dyDescent="0.25">
      <c r="A22" s="18" t="s">
        <v>7</v>
      </c>
      <c r="B22" s="77" t="s">
        <v>30</v>
      </c>
      <c r="C22" s="19" t="s">
        <v>8</v>
      </c>
      <c r="D22" s="42">
        <f t="shared" si="17"/>
        <v>2</v>
      </c>
      <c r="E22" s="45">
        <v>5</v>
      </c>
      <c r="F22" s="42">
        <f t="shared" si="18"/>
        <v>4</v>
      </c>
      <c r="G22" s="43">
        <f t="shared" si="19"/>
        <v>10</v>
      </c>
      <c r="H22" s="47">
        <v>25</v>
      </c>
      <c r="I22" s="43">
        <f t="shared" si="20"/>
        <v>18</v>
      </c>
      <c r="J22" s="20"/>
      <c r="K22" s="20"/>
      <c r="L22" s="19"/>
      <c r="M22" s="44">
        <f t="shared" ref="M22:M27" si="33">E22</f>
        <v>5</v>
      </c>
      <c r="N22" s="42">
        <f t="shared" ref="N22:N27" si="34">F22</f>
        <v>4</v>
      </c>
      <c r="O22" s="46">
        <f t="shared" ref="O22:O27" si="35">H22</f>
        <v>25</v>
      </c>
      <c r="P22" s="43">
        <f t="shared" ref="P22:P27" si="36">I22</f>
        <v>18</v>
      </c>
      <c r="Q22" s="21"/>
      <c r="R22" s="68"/>
      <c r="S22" s="48">
        <f t="shared" ref="S22:S27" si="37">ROUND(M22*Q22,0)</f>
        <v>0</v>
      </c>
      <c r="T22" s="48">
        <f t="shared" ref="T22:T27" si="38">ROUND(S22+S22*R22,0)</f>
        <v>0</v>
      </c>
      <c r="U22" s="48">
        <f t="shared" ref="U22:U27" si="39">ROUND(N22*Q22,0)</f>
        <v>0</v>
      </c>
      <c r="V22" s="48">
        <f t="shared" ref="V22:V27" si="40">ROUND(U22+U22*R22,0)</f>
        <v>0</v>
      </c>
      <c r="W22" s="49">
        <f t="shared" ref="W22:W27" si="41">ROUND(O22*Q22,0)</f>
        <v>0</v>
      </c>
      <c r="X22" s="50">
        <f t="shared" ref="X22:X27" si="42">ROUND(W22+W22*R22,0)</f>
        <v>0</v>
      </c>
      <c r="Y22" s="51">
        <f t="shared" ref="Y22:Y27" si="43">ROUND(P22*Q22,0)</f>
        <v>0</v>
      </c>
      <c r="Z22" s="51">
        <f t="shared" ref="Z22:Z27" si="44">ROUND(Y22+Y22*R22,0)</f>
        <v>0</v>
      </c>
    </row>
    <row r="23" spans="1:26" ht="78.75" customHeight="1" x14ac:dyDescent="0.25">
      <c r="A23" s="18" t="s">
        <v>9</v>
      </c>
      <c r="B23" s="77" t="s">
        <v>32</v>
      </c>
      <c r="C23" s="19" t="s">
        <v>8</v>
      </c>
      <c r="D23" s="42">
        <f t="shared" si="17"/>
        <v>6</v>
      </c>
      <c r="E23" s="45">
        <v>15</v>
      </c>
      <c r="F23" s="42">
        <f t="shared" si="18"/>
        <v>11</v>
      </c>
      <c r="G23" s="43">
        <f t="shared" si="19"/>
        <v>10</v>
      </c>
      <c r="H23" s="47">
        <v>25</v>
      </c>
      <c r="I23" s="43">
        <f t="shared" si="20"/>
        <v>18</v>
      </c>
      <c r="J23" s="20"/>
      <c r="K23" s="20"/>
      <c r="L23" s="19"/>
      <c r="M23" s="44">
        <f t="shared" si="33"/>
        <v>15</v>
      </c>
      <c r="N23" s="42">
        <f t="shared" si="34"/>
        <v>11</v>
      </c>
      <c r="O23" s="46">
        <f t="shared" si="35"/>
        <v>25</v>
      </c>
      <c r="P23" s="43">
        <f t="shared" si="36"/>
        <v>18</v>
      </c>
      <c r="Q23" s="21"/>
      <c r="R23" s="68"/>
      <c r="S23" s="48">
        <f t="shared" si="37"/>
        <v>0</v>
      </c>
      <c r="T23" s="48">
        <f t="shared" si="38"/>
        <v>0</v>
      </c>
      <c r="U23" s="48">
        <f t="shared" si="39"/>
        <v>0</v>
      </c>
      <c r="V23" s="48">
        <f t="shared" si="40"/>
        <v>0</v>
      </c>
      <c r="W23" s="49">
        <f t="shared" si="41"/>
        <v>0</v>
      </c>
      <c r="X23" s="50">
        <f t="shared" si="42"/>
        <v>0</v>
      </c>
      <c r="Y23" s="51">
        <f t="shared" si="43"/>
        <v>0</v>
      </c>
      <c r="Z23" s="51">
        <f t="shared" si="44"/>
        <v>0</v>
      </c>
    </row>
    <row r="24" spans="1:26" ht="101.25" customHeight="1" x14ac:dyDescent="0.25">
      <c r="A24" s="18" t="s">
        <v>10</v>
      </c>
      <c r="B24" s="77" t="s">
        <v>33</v>
      </c>
      <c r="C24" s="19" t="s">
        <v>35</v>
      </c>
      <c r="D24" s="42">
        <f t="shared" si="17"/>
        <v>4</v>
      </c>
      <c r="E24" s="45">
        <v>10</v>
      </c>
      <c r="F24" s="42">
        <f t="shared" si="18"/>
        <v>7</v>
      </c>
      <c r="G24" s="43">
        <f t="shared" si="19"/>
        <v>8</v>
      </c>
      <c r="H24" s="47">
        <v>20</v>
      </c>
      <c r="I24" s="43">
        <f t="shared" si="20"/>
        <v>14</v>
      </c>
      <c r="J24" s="20"/>
      <c r="K24" s="20"/>
      <c r="L24" s="19"/>
      <c r="M24" s="44">
        <f t="shared" si="33"/>
        <v>10</v>
      </c>
      <c r="N24" s="42">
        <f t="shared" si="34"/>
        <v>7</v>
      </c>
      <c r="O24" s="46">
        <f t="shared" si="35"/>
        <v>20</v>
      </c>
      <c r="P24" s="43">
        <f t="shared" si="36"/>
        <v>14</v>
      </c>
      <c r="Q24" s="21"/>
      <c r="R24" s="68"/>
      <c r="S24" s="48">
        <f t="shared" si="37"/>
        <v>0</v>
      </c>
      <c r="T24" s="48">
        <f t="shared" si="38"/>
        <v>0</v>
      </c>
      <c r="U24" s="48">
        <f t="shared" si="39"/>
        <v>0</v>
      </c>
      <c r="V24" s="48">
        <f t="shared" si="40"/>
        <v>0</v>
      </c>
      <c r="W24" s="49">
        <f t="shared" si="41"/>
        <v>0</v>
      </c>
      <c r="X24" s="50">
        <f t="shared" si="42"/>
        <v>0</v>
      </c>
      <c r="Y24" s="51">
        <f t="shared" si="43"/>
        <v>0</v>
      </c>
      <c r="Z24" s="51">
        <f t="shared" si="44"/>
        <v>0</v>
      </c>
    </row>
    <row r="25" spans="1:26" ht="65.25" customHeight="1" x14ac:dyDescent="0.25">
      <c r="A25" s="18" t="s">
        <v>11</v>
      </c>
      <c r="B25" s="77" t="s">
        <v>34</v>
      </c>
      <c r="C25" s="19" t="s">
        <v>35</v>
      </c>
      <c r="D25" s="42">
        <f t="shared" si="17"/>
        <v>4</v>
      </c>
      <c r="E25" s="45">
        <v>10</v>
      </c>
      <c r="F25" s="42">
        <f t="shared" si="18"/>
        <v>7</v>
      </c>
      <c r="G25" s="43">
        <f t="shared" si="19"/>
        <v>4</v>
      </c>
      <c r="H25" s="47">
        <v>10</v>
      </c>
      <c r="I25" s="43">
        <f t="shared" si="20"/>
        <v>7</v>
      </c>
      <c r="J25" s="20"/>
      <c r="K25" s="20"/>
      <c r="L25" s="19"/>
      <c r="M25" s="44">
        <f t="shared" si="33"/>
        <v>10</v>
      </c>
      <c r="N25" s="42">
        <f t="shared" si="34"/>
        <v>7</v>
      </c>
      <c r="O25" s="46">
        <f t="shared" si="35"/>
        <v>10</v>
      </c>
      <c r="P25" s="43">
        <f t="shared" si="36"/>
        <v>7</v>
      </c>
      <c r="Q25" s="21"/>
      <c r="R25" s="68"/>
      <c r="S25" s="48">
        <f t="shared" si="37"/>
        <v>0</v>
      </c>
      <c r="T25" s="48">
        <f t="shared" si="38"/>
        <v>0</v>
      </c>
      <c r="U25" s="48">
        <f t="shared" si="39"/>
        <v>0</v>
      </c>
      <c r="V25" s="48">
        <f t="shared" si="40"/>
        <v>0</v>
      </c>
      <c r="W25" s="49">
        <f t="shared" si="41"/>
        <v>0</v>
      </c>
      <c r="X25" s="50">
        <f t="shared" si="42"/>
        <v>0</v>
      </c>
      <c r="Y25" s="51">
        <f t="shared" si="43"/>
        <v>0</v>
      </c>
      <c r="Z25" s="51">
        <f t="shared" si="44"/>
        <v>0</v>
      </c>
    </row>
    <row r="26" spans="1:26" ht="111.75" customHeight="1" x14ac:dyDescent="0.25">
      <c r="A26" s="18" t="s">
        <v>12</v>
      </c>
      <c r="B26" s="77" t="s">
        <v>36</v>
      </c>
      <c r="C26" s="19" t="s">
        <v>4</v>
      </c>
      <c r="D26" s="42">
        <f t="shared" si="17"/>
        <v>6</v>
      </c>
      <c r="E26" s="45">
        <v>15</v>
      </c>
      <c r="F26" s="42">
        <f t="shared" si="18"/>
        <v>11</v>
      </c>
      <c r="G26" s="43">
        <f t="shared" si="19"/>
        <v>0</v>
      </c>
      <c r="H26" s="47">
        <v>0</v>
      </c>
      <c r="I26" s="43">
        <f t="shared" si="20"/>
        <v>0</v>
      </c>
      <c r="J26" s="20"/>
      <c r="K26" s="20"/>
      <c r="L26" s="19"/>
      <c r="M26" s="44">
        <f t="shared" si="33"/>
        <v>15</v>
      </c>
      <c r="N26" s="42">
        <f t="shared" si="34"/>
        <v>11</v>
      </c>
      <c r="O26" s="46">
        <f t="shared" si="35"/>
        <v>0</v>
      </c>
      <c r="P26" s="43">
        <f t="shared" si="36"/>
        <v>0</v>
      </c>
      <c r="Q26" s="21"/>
      <c r="R26" s="68"/>
      <c r="S26" s="48">
        <f t="shared" si="37"/>
        <v>0</v>
      </c>
      <c r="T26" s="48">
        <f t="shared" si="38"/>
        <v>0</v>
      </c>
      <c r="U26" s="48">
        <f t="shared" si="39"/>
        <v>0</v>
      </c>
      <c r="V26" s="48">
        <f t="shared" si="40"/>
        <v>0</v>
      </c>
      <c r="W26" s="49">
        <f t="shared" si="41"/>
        <v>0</v>
      </c>
      <c r="X26" s="50">
        <f t="shared" si="42"/>
        <v>0</v>
      </c>
      <c r="Y26" s="51">
        <f t="shared" si="43"/>
        <v>0</v>
      </c>
      <c r="Z26" s="51">
        <f t="shared" si="44"/>
        <v>0</v>
      </c>
    </row>
    <row r="27" spans="1:26" ht="41.25" customHeight="1" thickBot="1" x14ac:dyDescent="0.3">
      <c r="A27" s="18" t="s">
        <v>13</v>
      </c>
      <c r="B27" s="78" t="s">
        <v>14</v>
      </c>
      <c r="C27" s="19" t="s">
        <v>8</v>
      </c>
      <c r="D27" s="42">
        <f t="shared" si="17"/>
        <v>4</v>
      </c>
      <c r="E27" s="45">
        <v>10</v>
      </c>
      <c r="F27" s="42">
        <f t="shared" si="18"/>
        <v>7</v>
      </c>
      <c r="G27" s="43">
        <f t="shared" si="19"/>
        <v>12</v>
      </c>
      <c r="H27" s="47">
        <v>30</v>
      </c>
      <c r="I27" s="43">
        <f t="shared" si="20"/>
        <v>21</v>
      </c>
      <c r="J27" s="20"/>
      <c r="K27" s="20"/>
      <c r="L27" s="19"/>
      <c r="M27" s="44">
        <f t="shared" si="33"/>
        <v>10</v>
      </c>
      <c r="N27" s="42">
        <f t="shared" si="34"/>
        <v>7</v>
      </c>
      <c r="O27" s="46">
        <f t="shared" si="35"/>
        <v>30</v>
      </c>
      <c r="P27" s="43">
        <f t="shared" si="36"/>
        <v>21</v>
      </c>
      <c r="Q27" s="21"/>
      <c r="R27" s="68"/>
      <c r="S27" s="48">
        <f t="shared" si="37"/>
        <v>0</v>
      </c>
      <c r="T27" s="48">
        <f t="shared" si="38"/>
        <v>0</v>
      </c>
      <c r="U27" s="48">
        <f t="shared" si="39"/>
        <v>0</v>
      </c>
      <c r="V27" s="48">
        <f t="shared" si="40"/>
        <v>0</v>
      </c>
      <c r="W27" s="49">
        <f t="shared" si="41"/>
        <v>0</v>
      </c>
      <c r="X27" s="50">
        <f t="shared" si="42"/>
        <v>0</v>
      </c>
      <c r="Y27" s="51">
        <f t="shared" si="43"/>
        <v>0</v>
      </c>
      <c r="Z27" s="51">
        <f t="shared" si="44"/>
        <v>0</v>
      </c>
    </row>
    <row r="28" spans="1:26" ht="12.75" thickBot="1" x14ac:dyDescent="0.3">
      <c r="B28" s="7"/>
      <c r="O28" s="40"/>
      <c r="P28" s="40"/>
      <c r="Q28" s="40"/>
      <c r="R28" s="65" t="s">
        <v>65</v>
      </c>
      <c r="S28" s="66">
        <f>SUM(S21:S27)</f>
        <v>0</v>
      </c>
      <c r="T28" s="66">
        <f t="shared" ref="T28:Z28" si="45">SUM(T21:T27)</f>
        <v>0</v>
      </c>
      <c r="U28" s="66">
        <f t="shared" si="45"/>
        <v>0</v>
      </c>
      <c r="V28" s="66">
        <f t="shared" si="45"/>
        <v>0</v>
      </c>
      <c r="W28" s="66">
        <f t="shared" si="45"/>
        <v>0</v>
      </c>
      <c r="X28" s="66">
        <f t="shared" si="45"/>
        <v>0</v>
      </c>
      <c r="Y28" s="66">
        <f t="shared" si="45"/>
        <v>0</v>
      </c>
      <c r="Z28" s="67">
        <f t="shared" si="45"/>
        <v>0</v>
      </c>
    </row>
    <row r="29" spans="1:26" ht="12.75" thickBot="1" x14ac:dyDescent="0.3">
      <c r="B29" s="7"/>
    </row>
    <row r="30" spans="1:26" ht="12.75" thickBot="1" x14ac:dyDescent="0.3">
      <c r="B30" s="7"/>
      <c r="O30" s="88">
        <f>COUNTIF($U$3:V30,"PAKIET")</f>
        <v>2</v>
      </c>
      <c r="P30" s="89"/>
      <c r="Q30" s="89"/>
      <c r="R30" s="89"/>
      <c r="S30" s="89"/>
      <c r="T30" s="89"/>
      <c r="U30" s="90" t="s">
        <v>61</v>
      </c>
      <c r="V30" s="90"/>
      <c r="W30" s="91"/>
      <c r="X30" s="91"/>
      <c r="Y30" s="91"/>
      <c r="Z30" s="92"/>
    </row>
    <row r="31" spans="1:26" x14ac:dyDescent="0.25">
      <c r="B31" s="7"/>
      <c r="O31" s="93" t="s">
        <v>5</v>
      </c>
      <c r="P31" s="94"/>
      <c r="Q31" s="93" t="s">
        <v>6</v>
      </c>
      <c r="R31" s="94"/>
      <c r="S31" s="95" t="s">
        <v>62</v>
      </c>
      <c r="T31" s="96"/>
      <c r="U31" s="95" t="s">
        <v>63</v>
      </c>
      <c r="V31" s="96"/>
      <c r="W31" s="97"/>
      <c r="X31" s="97"/>
      <c r="Y31" s="98"/>
      <c r="Z31" s="98"/>
    </row>
    <row r="32" spans="1:26" x14ac:dyDescent="0.25">
      <c r="B32" s="7"/>
      <c r="O32" s="24" t="s">
        <v>64</v>
      </c>
      <c r="P32" s="25" t="s">
        <v>77</v>
      </c>
      <c r="Q32" s="26" t="s">
        <v>64</v>
      </c>
      <c r="R32" s="25" t="s">
        <v>77</v>
      </c>
      <c r="S32" s="26" t="s">
        <v>64</v>
      </c>
      <c r="T32" s="27" t="s">
        <v>77</v>
      </c>
      <c r="U32" s="26" t="s">
        <v>64</v>
      </c>
      <c r="V32" s="27" t="s">
        <v>77</v>
      </c>
      <c r="W32" s="79"/>
      <c r="X32" s="79"/>
      <c r="Y32" s="79"/>
      <c r="Z32" s="79"/>
    </row>
    <row r="33" spans="1:26" ht="12.75" thickBot="1" x14ac:dyDescent="0.3">
      <c r="B33" s="7"/>
      <c r="O33" s="28">
        <f>S28</f>
        <v>0</v>
      </c>
      <c r="P33" s="29">
        <f>W28</f>
        <v>0</v>
      </c>
      <c r="Q33" s="28">
        <f>T28</f>
        <v>0</v>
      </c>
      <c r="R33" s="29">
        <f>X28</f>
        <v>0</v>
      </c>
      <c r="S33" s="28">
        <f>U28</f>
        <v>0</v>
      </c>
      <c r="T33" s="29">
        <f>Y28</f>
        <v>0</v>
      </c>
      <c r="U33" s="28">
        <f>V28</f>
        <v>0</v>
      </c>
      <c r="V33" s="29">
        <f>Z28</f>
        <v>0</v>
      </c>
      <c r="W33" s="79"/>
      <c r="X33" s="79"/>
      <c r="Y33" s="79"/>
      <c r="Z33" s="79"/>
    </row>
    <row r="34" spans="1:26" ht="12.75" thickBot="1" x14ac:dyDescent="0.3">
      <c r="B34" s="7"/>
      <c r="O34" s="83">
        <f>SUM(O33:P33)</f>
        <v>0</v>
      </c>
      <c r="P34" s="84"/>
      <c r="Q34" s="85">
        <f>SUM(Q33:R33)</f>
        <v>0</v>
      </c>
      <c r="R34" s="84"/>
      <c r="S34" s="85">
        <f>SUM(S33:T33)</f>
        <v>0</v>
      </c>
      <c r="T34" s="84"/>
      <c r="U34" s="85">
        <f>SUM(U33:V33)</f>
        <v>0</v>
      </c>
      <c r="V34" s="84"/>
      <c r="W34" s="82"/>
      <c r="X34" s="82"/>
      <c r="Y34" s="82"/>
      <c r="Z34" s="82"/>
    </row>
    <row r="35" spans="1:26" x14ac:dyDescent="0.25">
      <c r="B35" s="7"/>
      <c r="Q35" s="69"/>
      <c r="R35" s="70"/>
      <c r="S35" s="69"/>
      <c r="T35" s="69"/>
      <c r="U35" s="69"/>
      <c r="V35" s="69"/>
      <c r="W35" s="71"/>
      <c r="X35" s="71"/>
    </row>
    <row r="36" spans="1:26" x14ac:dyDescent="0.25">
      <c r="B36" s="7"/>
      <c r="Q36" s="69"/>
      <c r="R36" s="70"/>
      <c r="S36" s="69"/>
      <c r="T36" s="69"/>
      <c r="U36" s="69"/>
      <c r="V36" s="69"/>
      <c r="W36" s="71"/>
      <c r="X36" s="71"/>
    </row>
    <row r="37" spans="1:26" x14ac:dyDescent="0.25">
      <c r="B37" s="7"/>
      <c r="Q37" s="40"/>
      <c r="R37" s="40"/>
      <c r="S37" s="40"/>
      <c r="T37" s="40"/>
      <c r="U37" s="40"/>
      <c r="V37" s="40"/>
      <c r="W37" s="40"/>
      <c r="X37" s="40"/>
    </row>
    <row r="39" spans="1:26" ht="48.75" thickBot="1" x14ac:dyDescent="0.3">
      <c r="A39" s="22" t="s">
        <v>0</v>
      </c>
      <c r="B39" s="8" t="s">
        <v>38</v>
      </c>
      <c r="C39" s="22" t="s">
        <v>1</v>
      </c>
      <c r="D39" s="9" t="s">
        <v>39</v>
      </c>
      <c r="E39" s="9" t="s">
        <v>40</v>
      </c>
      <c r="F39" s="9" t="s">
        <v>41</v>
      </c>
      <c r="G39" s="10" t="s">
        <v>68</v>
      </c>
      <c r="H39" s="10" t="s">
        <v>69</v>
      </c>
      <c r="I39" s="10" t="s">
        <v>70</v>
      </c>
      <c r="J39" s="11" t="s">
        <v>45</v>
      </c>
      <c r="K39" s="11" t="s">
        <v>46</v>
      </c>
      <c r="L39" s="11" t="s">
        <v>47</v>
      </c>
      <c r="M39" s="9" t="s">
        <v>48</v>
      </c>
      <c r="N39" s="9" t="s">
        <v>49</v>
      </c>
      <c r="O39" s="10" t="s">
        <v>71</v>
      </c>
      <c r="P39" s="10" t="s">
        <v>72</v>
      </c>
      <c r="Q39" s="12" t="s">
        <v>52</v>
      </c>
      <c r="R39" s="23" t="s">
        <v>2</v>
      </c>
      <c r="S39" s="13" t="s">
        <v>53</v>
      </c>
      <c r="T39" s="13" t="s">
        <v>54</v>
      </c>
      <c r="U39" s="15" t="s">
        <v>57</v>
      </c>
      <c r="V39" s="15" t="s">
        <v>58</v>
      </c>
      <c r="W39" s="14" t="s">
        <v>73</v>
      </c>
      <c r="X39" s="14" t="s">
        <v>74</v>
      </c>
      <c r="Y39" s="16" t="s">
        <v>75</v>
      </c>
      <c r="Z39" s="16" t="s">
        <v>76</v>
      </c>
    </row>
    <row r="40" spans="1:26" ht="12.75" thickBot="1" x14ac:dyDescent="0.3">
      <c r="A40" s="17"/>
      <c r="B40" s="86" t="s">
        <v>79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1:26" x14ac:dyDescent="0.25">
      <c r="A41" s="1" t="s">
        <v>3</v>
      </c>
      <c r="B41" s="73" t="s">
        <v>15</v>
      </c>
      <c r="C41" s="2" t="s">
        <v>4</v>
      </c>
      <c r="D41" s="42">
        <f t="shared" ref="D41:D49" si="46">ROUND(E41*0.4,0)</f>
        <v>1</v>
      </c>
      <c r="E41" s="44">
        <v>3</v>
      </c>
      <c r="F41" s="42">
        <f t="shared" ref="F41:F49" si="47">ROUND(E41*0.7,0)</f>
        <v>2</v>
      </c>
      <c r="G41" s="43">
        <f t="shared" ref="G41:G49" si="48">ROUND(H41*0.4,0)</f>
        <v>1</v>
      </c>
      <c r="H41" s="46">
        <v>3</v>
      </c>
      <c r="I41" s="43">
        <f t="shared" ref="I41:I49" si="49">ROUND(H41*0.7,0)</f>
        <v>2</v>
      </c>
      <c r="J41" s="3"/>
      <c r="K41" s="3"/>
      <c r="L41" s="2"/>
      <c r="M41" s="44">
        <f t="shared" ref="M41" si="50">E41</f>
        <v>3</v>
      </c>
      <c r="N41" s="42">
        <f t="shared" ref="N41" si="51">F41</f>
        <v>2</v>
      </c>
      <c r="O41" s="46">
        <f t="shared" ref="O41" si="52">H41</f>
        <v>3</v>
      </c>
      <c r="P41" s="43">
        <f t="shared" ref="P41" si="53">I41</f>
        <v>2</v>
      </c>
      <c r="Q41" s="4"/>
      <c r="R41" s="5"/>
      <c r="S41" s="48">
        <f t="shared" ref="S41" si="54">ROUND(M41*Q41,0)</f>
        <v>0</v>
      </c>
      <c r="T41" s="48">
        <f t="shared" ref="T41" si="55">ROUND(S41+S41*R41,0)</f>
        <v>0</v>
      </c>
      <c r="U41" s="48">
        <f t="shared" ref="U41" si="56">ROUND(N41*Q41,0)</f>
        <v>0</v>
      </c>
      <c r="V41" s="48">
        <f t="shared" ref="V41" si="57">ROUND(U41+U41*R41,0)</f>
        <v>0</v>
      </c>
      <c r="W41" s="49">
        <f t="shared" ref="W41" si="58">ROUND(O41*Q41,0)</f>
        <v>0</v>
      </c>
      <c r="X41" s="50">
        <f t="shared" ref="X41" si="59">ROUND(W41+W41*R41,0)</f>
        <v>0</v>
      </c>
      <c r="Y41" s="51">
        <f t="shared" ref="Y41" si="60">ROUND(P41*Q41,0)</f>
        <v>0</v>
      </c>
      <c r="Z41" s="51">
        <f t="shared" ref="Z41" si="61">ROUND(Y41+Y41*R41,0)</f>
        <v>0</v>
      </c>
    </row>
    <row r="42" spans="1:26" x14ac:dyDescent="0.25">
      <c r="A42" s="18" t="s">
        <v>7</v>
      </c>
      <c r="B42" s="74" t="s">
        <v>16</v>
      </c>
      <c r="C42" s="19" t="s">
        <v>4</v>
      </c>
      <c r="D42" s="42">
        <f t="shared" si="46"/>
        <v>1</v>
      </c>
      <c r="E42" s="45">
        <v>3</v>
      </c>
      <c r="F42" s="42">
        <f t="shared" si="47"/>
        <v>2</v>
      </c>
      <c r="G42" s="43">
        <f t="shared" si="48"/>
        <v>1</v>
      </c>
      <c r="H42" s="47">
        <v>3</v>
      </c>
      <c r="I42" s="43">
        <f t="shared" si="49"/>
        <v>2</v>
      </c>
      <c r="J42" s="20"/>
      <c r="K42" s="20"/>
      <c r="L42" s="19"/>
      <c r="M42" s="44">
        <f t="shared" ref="M42:M49" si="62">E42</f>
        <v>3</v>
      </c>
      <c r="N42" s="42">
        <f t="shared" ref="N42:N49" si="63">F42</f>
        <v>2</v>
      </c>
      <c r="O42" s="46">
        <f t="shared" ref="O42:O49" si="64">H42</f>
        <v>3</v>
      </c>
      <c r="P42" s="43">
        <f t="shared" ref="P42:P49" si="65">I42</f>
        <v>2</v>
      </c>
      <c r="Q42" s="21"/>
      <c r="R42" s="5"/>
      <c r="S42" s="48">
        <f t="shared" ref="S42:S49" si="66">ROUND(M42*Q42,0)</f>
        <v>0</v>
      </c>
      <c r="T42" s="48">
        <f t="shared" ref="T42:T49" si="67">ROUND(S42+S42*R42,0)</f>
        <v>0</v>
      </c>
      <c r="U42" s="48">
        <f t="shared" ref="U42:U49" si="68">ROUND(N42*Q42,0)</f>
        <v>0</v>
      </c>
      <c r="V42" s="48">
        <f t="shared" ref="V42:V49" si="69">ROUND(U42+U42*R42,0)</f>
        <v>0</v>
      </c>
      <c r="W42" s="49">
        <f t="shared" ref="W42:W49" si="70">ROUND(O42*Q42,0)</f>
        <v>0</v>
      </c>
      <c r="X42" s="50">
        <f t="shared" ref="X42:X49" si="71">ROUND(W42+W42*R42,0)</f>
        <v>0</v>
      </c>
      <c r="Y42" s="51">
        <f t="shared" ref="Y42:Y49" si="72">ROUND(P42*Q42,0)</f>
        <v>0</v>
      </c>
      <c r="Z42" s="51">
        <f t="shared" ref="Z42:Z49" si="73">ROUND(Y42+Y42*R42,0)</f>
        <v>0</v>
      </c>
    </row>
    <row r="43" spans="1:26" x14ac:dyDescent="0.25">
      <c r="A43" s="18" t="s">
        <v>9</v>
      </c>
      <c r="B43" s="74" t="s">
        <v>17</v>
      </c>
      <c r="C43" s="19" t="s">
        <v>4</v>
      </c>
      <c r="D43" s="42">
        <f t="shared" si="46"/>
        <v>1</v>
      </c>
      <c r="E43" s="45">
        <v>3</v>
      </c>
      <c r="F43" s="42">
        <f t="shared" si="47"/>
        <v>2</v>
      </c>
      <c r="G43" s="43">
        <f t="shared" si="48"/>
        <v>1</v>
      </c>
      <c r="H43" s="47">
        <v>3</v>
      </c>
      <c r="I43" s="43">
        <f t="shared" si="49"/>
        <v>2</v>
      </c>
      <c r="J43" s="20"/>
      <c r="K43" s="20"/>
      <c r="L43" s="19"/>
      <c r="M43" s="44">
        <f t="shared" si="62"/>
        <v>3</v>
      </c>
      <c r="N43" s="42">
        <f t="shared" si="63"/>
        <v>2</v>
      </c>
      <c r="O43" s="46">
        <f t="shared" si="64"/>
        <v>3</v>
      </c>
      <c r="P43" s="43">
        <f t="shared" si="65"/>
        <v>2</v>
      </c>
      <c r="Q43" s="21"/>
      <c r="R43" s="5"/>
      <c r="S43" s="48">
        <f t="shared" si="66"/>
        <v>0</v>
      </c>
      <c r="T43" s="48">
        <f t="shared" si="67"/>
        <v>0</v>
      </c>
      <c r="U43" s="48">
        <f t="shared" si="68"/>
        <v>0</v>
      </c>
      <c r="V43" s="48">
        <f t="shared" si="69"/>
        <v>0</v>
      </c>
      <c r="W43" s="49">
        <f t="shared" si="70"/>
        <v>0</v>
      </c>
      <c r="X43" s="50">
        <f t="shared" si="71"/>
        <v>0</v>
      </c>
      <c r="Y43" s="51">
        <f t="shared" si="72"/>
        <v>0</v>
      </c>
      <c r="Z43" s="51">
        <f t="shared" si="73"/>
        <v>0</v>
      </c>
    </row>
    <row r="44" spans="1:26" x14ac:dyDescent="0.25">
      <c r="A44" s="18" t="s">
        <v>10</v>
      </c>
      <c r="B44" s="74" t="s">
        <v>18</v>
      </c>
      <c r="C44" s="19" t="s">
        <v>4</v>
      </c>
      <c r="D44" s="42">
        <f t="shared" si="46"/>
        <v>1</v>
      </c>
      <c r="E44" s="45">
        <v>3</v>
      </c>
      <c r="F44" s="42">
        <f t="shared" si="47"/>
        <v>2</v>
      </c>
      <c r="G44" s="43">
        <f t="shared" si="48"/>
        <v>1</v>
      </c>
      <c r="H44" s="47">
        <v>3</v>
      </c>
      <c r="I44" s="43">
        <f t="shared" si="49"/>
        <v>2</v>
      </c>
      <c r="J44" s="20"/>
      <c r="K44" s="20"/>
      <c r="L44" s="19"/>
      <c r="M44" s="44">
        <f t="shared" si="62"/>
        <v>3</v>
      </c>
      <c r="N44" s="42">
        <f t="shared" si="63"/>
        <v>2</v>
      </c>
      <c r="O44" s="46">
        <f t="shared" si="64"/>
        <v>3</v>
      </c>
      <c r="P44" s="43">
        <f t="shared" si="65"/>
        <v>2</v>
      </c>
      <c r="Q44" s="21"/>
      <c r="R44" s="5"/>
      <c r="S44" s="48">
        <f t="shared" si="66"/>
        <v>0</v>
      </c>
      <c r="T44" s="48">
        <f t="shared" si="67"/>
        <v>0</v>
      </c>
      <c r="U44" s="48">
        <f t="shared" si="68"/>
        <v>0</v>
      </c>
      <c r="V44" s="48">
        <f t="shared" si="69"/>
        <v>0</v>
      </c>
      <c r="W44" s="49">
        <f t="shared" si="70"/>
        <v>0</v>
      </c>
      <c r="X44" s="50">
        <f t="shared" si="71"/>
        <v>0</v>
      </c>
      <c r="Y44" s="51">
        <f t="shared" si="72"/>
        <v>0</v>
      </c>
      <c r="Z44" s="51">
        <f t="shared" si="73"/>
        <v>0</v>
      </c>
    </row>
    <row r="45" spans="1:26" x14ac:dyDescent="0.25">
      <c r="A45" s="18" t="s">
        <v>11</v>
      </c>
      <c r="B45" s="74" t="s">
        <v>19</v>
      </c>
      <c r="C45" s="19" t="s">
        <v>4</v>
      </c>
      <c r="D45" s="42">
        <f t="shared" si="46"/>
        <v>1</v>
      </c>
      <c r="E45" s="45">
        <v>3</v>
      </c>
      <c r="F45" s="42">
        <f t="shared" si="47"/>
        <v>2</v>
      </c>
      <c r="G45" s="43">
        <f t="shared" si="48"/>
        <v>1</v>
      </c>
      <c r="H45" s="47">
        <v>3</v>
      </c>
      <c r="I45" s="43">
        <f t="shared" si="49"/>
        <v>2</v>
      </c>
      <c r="J45" s="20"/>
      <c r="K45" s="20"/>
      <c r="L45" s="19"/>
      <c r="M45" s="44">
        <f t="shared" si="62"/>
        <v>3</v>
      </c>
      <c r="N45" s="42">
        <f t="shared" si="63"/>
        <v>2</v>
      </c>
      <c r="O45" s="46">
        <f t="shared" si="64"/>
        <v>3</v>
      </c>
      <c r="P45" s="43">
        <f t="shared" si="65"/>
        <v>2</v>
      </c>
      <c r="Q45" s="21"/>
      <c r="R45" s="5"/>
      <c r="S45" s="48">
        <f t="shared" si="66"/>
        <v>0</v>
      </c>
      <c r="T45" s="48">
        <f t="shared" si="67"/>
        <v>0</v>
      </c>
      <c r="U45" s="48">
        <f t="shared" si="68"/>
        <v>0</v>
      </c>
      <c r="V45" s="48">
        <f t="shared" si="69"/>
        <v>0</v>
      </c>
      <c r="W45" s="49">
        <f t="shared" si="70"/>
        <v>0</v>
      </c>
      <c r="X45" s="50">
        <f t="shared" si="71"/>
        <v>0</v>
      </c>
      <c r="Y45" s="51">
        <f t="shared" si="72"/>
        <v>0</v>
      </c>
      <c r="Z45" s="51">
        <f t="shared" si="73"/>
        <v>0</v>
      </c>
    </row>
    <row r="46" spans="1:26" x14ac:dyDescent="0.25">
      <c r="A46" s="18" t="s">
        <v>12</v>
      </c>
      <c r="B46" s="74" t="s">
        <v>20</v>
      </c>
      <c r="C46" s="19" t="s">
        <v>4</v>
      </c>
      <c r="D46" s="42">
        <f t="shared" si="46"/>
        <v>1</v>
      </c>
      <c r="E46" s="45">
        <v>3</v>
      </c>
      <c r="F46" s="42">
        <f t="shared" si="47"/>
        <v>2</v>
      </c>
      <c r="G46" s="43">
        <f t="shared" si="48"/>
        <v>1</v>
      </c>
      <c r="H46" s="47">
        <v>3</v>
      </c>
      <c r="I46" s="43">
        <f t="shared" si="49"/>
        <v>2</v>
      </c>
      <c r="J46" s="20"/>
      <c r="K46" s="20"/>
      <c r="L46" s="19"/>
      <c r="M46" s="44">
        <f t="shared" si="62"/>
        <v>3</v>
      </c>
      <c r="N46" s="42">
        <f t="shared" si="63"/>
        <v>2</v>
      </c>
      <c r="O46" s="46">
        <f t="shared" si="64"/>
        <v>3</v>
      </c>
      <c r="P46" s="43">
        <f t="shared" si="65"/>
        <v>2</v>
      </c>
      <c r="Q46" s="21"/>
      <c r="R46" s="5"/>
      <c r="S46" s="48">
        <f t="shared" si="66"/>
        <v>0</v>
      </c>
      <c r="T46" s="48">
        <f t="shared" si="67"/>
        <v>0</v>
      </c>
      <c r="U46" s="48">
        <f t="shared" si="68"/>
        <v>0</v>
      </c>
      <c r="V46" s="48">
        <f t="shared" si="69"/>
        <v>0</v>
      </c>
      <c r="W46" s="49">
        <f t="shared" si="70"/>
        <v>0</v>
      </c>
      <c r="X46" s="50">
        <f t="shared" si="71"/>
        <v>0</v>
      </c>
      <c r="Y46" s="51">
        <f t="shared" si="72"/>
        <v>0</v>
      </c>
      <c r="Z46" s="51">
        <f t="shared" si="73"/>
        <v>0</v>
      </c>
    </row>
    <row r="47" spans="1:26" ht="49.5" customHeight="1" x14ac:dyDescent="0.25">
      <c r="A47" s="18" t="s">
        <v>13</v>
      </c>
      <c r="B47" s="75" t="s">
        <v>37</v>
      </c>
      <c r="C47" s="19" t="s">
        <v>4</v>
      </c>
      <c r="D47" s="42">
        <f t="shared" si="46"/>
        <v>0</v>
      </c>
      <c r="E47" s="45">
        <v>0</v>
      </c>
      <c r="F47" s="42">
        <f t="shared" si="47"/>
        <v>0</v>
      </c>
      <c r="G47" s="43">
        <f t="shared" si="48"/>
        <v>2</v>
      </c>
      <c r="H47" s="47">
        <v>6</v>
      </c>
      <c r="I47" s="43">
        <f t="shared" si="49"/>
        <v>4</v>
      </c>
      <c r="J47" s="20"/>
      <c r="K47" s="20"/>
      <c r="L47" s="19"/>
      <c r="M47" s="44">
        <f t="shared" si="62"/>
        <v>0</v>
      </c>
      <c r="N47" s="42">
        <f t="shared" si="63"/>
        <v>0</v>
      </c>
      <c r="O47" s="46">
        <f t="shared" si="64"/>
        <v>6</v>
      </c>
      <c r="P47" s="43">
        <f t="shared" si="65"/>
        <v>4</v>
      </c>
      <c r="Q47" s="21"/>
      <c r="R47" s="5"/>
      <c r="S47" s="48">
        <f t="shared" si="66"/>
        <v>0</v>
      </c>
      <c r="T47" s="48">
        <f t="shared" si="67"/>
        <v>0</v>
      </c>
      <c r="U47" s="48">
        <f t="shared" si="68"/>
        <v>0</v>
      </c>
      <c r="V47" s="48">
        <f t="shared" si="69"/>
        <v>0</v>
      </c>
      <c r="W47" s="49">
        <f t="shared" si="70"/>
        <v>0</v>
      </c>
      <c r="X47" s="50">
        <f t="shared" si="71"/>
        <v>0</v>
      </c>
      <c r="Y47" s="51">
        <f t="shared" si="72"/>
        <v>0</v>
      </c>
      <c r="Z47" s="51">
        <f t="shared" si="73"/>
        <v>0</v>
      </c>
    </row>
    <row r="48" spans="1:26" x14ac:dyDescent="0.25">
      <c r="A48" s="18" t="s">
        <v>21</v>
      </c>
      <c r="B48" s="75" t="s">
        <v>22</v>
      </c>
      <c r="C48" s="19" t="s">
        <v>4</v>
      </c>
      <c r="D48" s="42">
        <f t="shared" si="46"/>
        <v>2</v>
      </c>
      <c r="E48" s="45">
        <v>5</v>
      </c>
      <c r="F48" s="42">
        <f t="shared" si="47"/>
        <v>4</v>
      </c>
      <c r="G48" s="43">
        <f t="shared" si="48"/>
        <v>0</v>
      </c>
      <c r="H48" s="47">
        <v>0</v>
      </c>
      <c r="I48" s="43">
        <f t="shared" si="49"/>
        <v>0</v>
      </c>
      <c r="J48" s="20"/>
      <c r="K48" s="20"/>
      <c r="L48" s="19"/>
      <c r="M48" s="44">
        <f t="shared" si="62"/>
        <v>5</v>
      </c>
      <c r="N48" s="42">
        <f t="shared" si="63"/>
        <v>4</v>
      </c>
      <c r="O48" s="46">
        <f t="shared" si="64"/>
        <v>0</v>
      </c>
      <c r="P48" s="43">
        <f t="shared" si="65"/>
        <v>0</v>
      </c>
      <c r="Q48" s="21"/>
      <c r="R48" s="5"/>
      <c r="S48" s="48">
        <f t="shared" si="66"/>
        <v>0</v>
      </c>
      <c r="T48" s="48">
        <f t="shared" si="67"/>
        <v>0</v>
      </c>
      <c r="U48" s="48">
        <f t="shared" si="68"/>
        <v>0</v>
      </c>
      <c r="V48" s="48">
        <f t="shared" si="69"/>
        <v>0</v>
      </c>
      <c r="W48" s="49">
        <f t="shared" si="70"/>
        <v>0</v>
      </c>
      <c r="X48" s="50">
        <f t="shared" si="71"/>
        <v>0</v>
      </c>
      <c r="Y48" s="51">
        <f t="shared" si="72"/>
        <v>0</v>
      </c>
      <c r="Z48" s="51">
        <f t="shared" si="73"/>
        <v>0</v>
      </c>
    </row>
    <row r="49" spans="1:26" ht="12.75" thickBot="1" x14ac:dyDescent="0.3">
      <c r="A49" s="18" t="s">
        <v>23</v>
      </c>
      <c r="B49" s="75" t="s">
        <v>24</v>
      </c>
      <c r="C49" s="19" t="s">
        <v>4</v>
      </c>
      <c r="D49" s="42">
        <f t="shared" si="46"/>
        <v>1</v>
      </c>
      <c r="E49" s="45">
        <v>2</v>
      </c>
      <c r="F49" s="42">
        <f t="shared" si="47"/>
        <v>1</v>
      </c>
      <c r="G49" s="43">
        <f t="shared" si="48"/>
        <v>0</v>
      </c>
      <c r="H49" s="47">
        <v>0</v>
      </c>
      <c r="I49" s="43">
        <f t="shared" si="49"/>
        <v>0</v>
      </c>
      <c r="J49" s="20"/>
      <c r="K49" s="20"/>
      <c r="L49" s="19"/>
      <c r="M49" s="44">
        <f t="shared" si="62"/>
        <v>2</v>
      </c>
      <c r="N49" s="42">
        <f t="shared" si="63"/>
        <v>1</v>
      </c>
      <c r="O49" s="46">
        <f t="shared" si="64"/>
        <v>0</v>
      </c>
      <c r="P49" s="43">
        <f t="shared" si="65"/>
        <v>0</v>
      </c>
      <c r="Q49" s="21"/>
      <c r="R49" s="5"/>
      <c r="S49" s="48">
        <f t="shared" si="66"/>
        <v>0</v>
      </c>
      <c r="T49" s="48">
        <f t="shared" si="67"/>
        <v>0</v>
      </c>
      <c r="U49" s="48">
        <f t="shared" si="68"/>
        <v>0</v>
      </c>
      <c r="V49" s="48">
        <f t="shared" si="69"/>
        <v>0</v>
      </c>
      <c r="W49" s="49">
        <f t="shared" si="70"/>
        <v>0</v>
      </c>
      <c r="X49" s="50">
        <f t="shared" si="71"/>
        <v>0</v>
      </c>
      <c r="Y49" s="51">
        <f t="shared" si="72"/>
        <v>0</v>
      </c>
      <c r="Z49" s="51">
        <f t="shared" si="73"/>
        <v>0</v>
      </c>
    </row>
    <row r="50" spans="1:26" ht="12.75" thickBot="1" x14ac:dyDescent="0.3">
      <c r="B50" s="7"/>
      <c r="O50" s="40"/>
      <c r="P50" s="40"/>
      <c r="Q50" s="40"/>
      <c r="R50" s="65" t="s">
        <v>65</v>
      </c>
      <c r="S50" s="66">
        <f>SUM(S41:S49)</f>
        <v>0</v>
      </c>
      <c r="T50" s="66">
        <f t="shared" ref="T50:Z50" si="74">SUM(T41:T49)</f>
        <v>0</v>
      </c>
      <c r="U50" s="66">
        <f t="shared" si="74"/>
        <v>0</v>
      </c>
      <c r="V50" s="66">
        <f t="shared" si="74"/>
        <v>0</v>
      </c>
      <c r="W50" s="66">
        <f t="shared" si="74"/>
        <v>0</v>
      </c>
      <c r="X50" s="66">
        <f t="shared" si="74"/>
        <v>0</v>
      </c>
      <c r="Y50" s="66">
        <f t="shared" si="74"/>
        <v>0</v>
      </c>
      <c r="Z50" s="67">
        <f t="shared" si="74"/>
        <v>0</v>
      </c>
    </row>
    <row r="51" spans="1:26" ht="12.75" thickBot="1" x14ac:dyDescent="0.3">
      <c r="B51" s="7"/>
    </row>
    <row r="52" spans="1:26" ht="12.75" thickBot="1" x14ac:dyDescent="0.3">
      <c r="B52" s="7"/>
      <c r="O52" s="88">
        <f>COUNTIF($U$3:V52,"PAKIET")</f>
        <v>3</v>
      </c>
      <c r="P52" s="89"/>
      <c r="Q52" s="89"/>
      <c r="R52" s="89"/>
      <c r="S52" s="89"/>
      <c r="T52" s="89"/>
      <c r="U52" s="90" t="s">
        <v>61</v>
      </c>
      <c r="V52" s="90"/>
      <c r="W52" s="91"/>
      <c r="X52" s="91"/>
      <c r="Y52" s="91"/>
      <c r="Z52" s="92"/>
    </row>
    <row r="53" spans="1:26" x14ac:dyDescent="0.25">
      <c r="B53" s="7"/>
      <c r="O53" s="93" t="s">
        <v>5</v>
      </c>
      <c r="P53" s="94"/>
      <c r="Q53" s="93" t="s">
        <v>6</v>
      </c>
      <c r="R53" s="94"/>
      <c r="S53" s="95" t="s">
        <v>62</v>
      </c>
      <c r="T53" s="96"/>
      <c r="U53" s="95" t="s">
        <v>63</v>
      </c>
      <c r="V53" s="96"/>
      <c r="W53" s="97"/>
      <c r="X53" s="97"/>
      <c r="Y53" s="98"/>
      <c r="Z53" s="98"/>
    </row>
    <row r="54" spans="1:26" x14ac:dyDescent="0.25">
      <c r="B54" s="7"/>
      <c r="O54" s="24" t="s">
        <v>64</v>
      </c>
      <c r="P54" s="25" t="s">
        <v>77</v>
      </c>
      <c r="Q54" s="26" t="s">
        <v>64</v>
      </c>
      <c r="R54" s="25" t="s">
        <v>77</v>
      </c>
      <c r="S54" s="26" t="s">
        <v>64</v>
      </c>
      <c r="T54" s="27" t="s">
        <v>77</v>
      </c>
      <c r="U54" s="26" t="s">
        <v>64</v>
      </c>
      <c r="V54" s="27" t="s">
        <v>77</v>
      </c>
      <c r="W54" s="79"/>
      <c r="X54" s="79"/>
      <c r="Y54" s="79"/>
      <c r="Z54" s="79"/>
    </row>
    <row r="55" spans="1:26" ht="12.75" thickBot="1" x14ac:dyDescent="0.3">
      <c r="B55" s="7"/>
      <c r="O55" s="28">
        <f>S50</f>
        <v>0</v>
      </c>
      <c r="P55" s="29">
        <f>W50</f>
        <v>0</v>
      </c>
      <c r="Q55" s="28">
        <f>T50</f>
        <v>0</v>
      </c>
      <c r="R55" s="29">
        <f>X50</f>
        <v>0</v>
      </c>
      <c r="S55" s="28">
        <f>U50</f>
        <v>0</v>
      </c>
      <c r="T55" s="29">
        <f>Y50</f>
        <v>0</v>
      </c>
      <c r="U55" s="28">
        <f>V50</f>
        <v>0</v>
      </c>
      <c r="V55" s="29">
        <f>Z50</f>
        <v>0</v>
      </c>
      <c r="W55" s="79"/>
      <c r="X55" s="79"/>
      <c r="Y55" s="79"/>
      <c r="Z55" s="79"/>
    </row>
    <row r="56" spans="1:26" ht="12.75" thickBot="1" x14ac:dyDescent="0.3">
      <c r="B56" s="7"/>
      <c r="O56" s="83">
        <f>SUM(O55:P55)</f>
        <v>0</v>
      </c>
      <c r="P56" s="84"/>
      <c r="Q56" s="85">
        <f>SUM(Q55:R55)</f>
        <v>0</v>
      </c>
      <c r="R56" s="84"/>
      <c r="S56" s="85">
        <f>SUM(S55:T55)</f>
        <v>0</v>
      </c>
      <c r="T56" s="84"/>
      <c r="U56" s="85">
        <f>SUM(U55:V55)</f>
        <v>0</v>
      </c>
      <c r="V56" s="84"/>
      <c r="W56" s="82"/>
      <c r="X56" s="82"/>
      <c r="Y56" s="82"/>
      <c r="Z56" s="82"/>
    </row>
    <row r="57" spans="1:26" x14ac:dyDescent="0.25">
      <c r="B57" s="7"/>
    </row>
    <row r="58" spans="1:26" x14ac:dyDescent="0.25">
      <c r="B58" s="7"/>
    </row>
    <row r="61" spans="1:26" ht="48.75" thickBot="1" x14ac:dyDescent="0.3">
      <c r="A61" s="22" t="s">
        <v>0</v>
      </c>
      <c r="B61" s="8" t="s">
        <v>38</v>
      </c>
      <c r="C61" s="22" t="s">
        <v>1</v>
      </c>
      <c r="D61" s="9" t="s">
        <v>39</v>
      </c>
      <c r="E61" s="9" t="s">
        <v>40</v>
      </c>
      <c r="F61" s="9" t="s">
        <v>41</v>
      </c>
      <c r="G61" s="10" t="s">
        <v>42</v>
      </c>
      <c r="H61" s="10" t="s">
        <v>43</v>
      </c>
      <c r="I61" s="10" t="s">
        <v>44</v>
      </c>
      <c r="J61" s="11" t="s">
        <v>45</v>
      </c>
      <c r="K61" s="11" t="s">
        <v>46</v>
      </c>
      <c r="L61" s="11" t="s">
        <v>47</v>
      </c>
      <c r="M61" s="9" t="s">
        <v>48</v>
      </c>
      <c r="N61" s="9" t="s">
        <v>49</v>
      </c>
      <c r="O61" s="10" t="s">
        <v>50</v>
      </c>
      <c r="P61" s="10" t="s">
        <v>51</v>
      </c>
      <c r="Q61" s="12" t="s">
        <v>52</v>
      </c>
      <c r="R61" s="23" t="s">
        <v>2</v>
      </c>
      <c r="S61" s="13" t="s">
        <v>53</v>
      </c>
      <c r="T61" s="13" t="s">
        <v>54</v>
      </c>
      <c r="U61" s="15" t="s">
        <v>57</v>
      </c>
      <c r="V61" s="15" t="s">
        <v>58</v>
      </c>
      <c r="W61" s="14" t="s">
        <v>55</v>
      </c>
      <c r="X61" s="14" t="s">
        <v>56</v>
      </c>
      <c r="Y61" s="16" t="s">
        <v>59</v>
      </c>
      <c r="Z61" s="16" t="s">
        <v>60</v>
      </c>
    </row>
    <row r="62" spans="1:26" ht="12.75" thickBot="1" x14ac:dyDescent="0.3">
      <c r="A62" s="17"/>
      <c r="B62" s="86" t="s">
        <v>80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7"/>
    </row>
    <row r="63" spans="1:26" ht="129" customHeight="1" thickBot="1" x14ac:dyDescent="0.3">
      <c r="A63" s="60" t="s">
        <v>3</v>
      </c>
      <c r="B63" s="72" t="s">
        <v>25</v>
      </c>
      <c r="C63" s="61" t="s">
        <v>8</v>
      </c>
      <c r="D63" s="42">
        <f>MROUND(E63*0.4,10)</f>
        <v>60</v>
      </c>
      <c r="E63" s="44">
        <v>160</v>
      </c>
      <c r="F63" s="42">
        <f>MROUND(E63*0.7,10)</f>
        <v>110</v>
      </c>
      <c r="G63" s="43">
        <f>MROUND(H63*0.4,10)</f>
        <v>40</v>
      </c>
      <c r="H63" s="46">
        <v>100</v>
      </c>
      <c r="I63" s="43">
        <f>MROUND(H63*0.7,10)</f>
        <v>70</v>
      </c>
      <c r="J63" s="62"/>
      <c r="K63" s="62"/>
      <c r="L63" s="63"/>
      <c r="M63" s="44">
        <f t="shared" ref="M63" si="75">E63</f>
        <v>160</v>
      </c>
      <c r="N63" s="42">
        <f t="shared" ref="N63" si="76">F63</f>
        <v>110</v>
      </c>
      <c r="O63" s="46">
        <f t="shared" ref="O63" si="77">H63</f>
        <v>100</v>
      </c>
      <c r="P63" s="43">
        <f t="shared" ref="P63" si="78">I63</f>
        <v>70</v>
      </c>
      <c r="Q63" s="64"/>
      <c r="R63" s="5"/>
      <c r="S63" s="48">
        <f t="shared" ref="S63" si="79">ROUND(M63*Q63,0)</f>
        <v>0</v>
      </c>
      <c r="T63" s="48">
        <f t="shared" ref="T63" si="80">ROUND(S63+S63*R63,0)</f>
        <v>0</v>
      </c>
      <c r="U63" s="48">
        <f t="shared" ref="U63" si="81">ROUND(N63*Q63,0)</f>
        <v>0</v>
      </c>
      <c r="V63" s="48">
        <f t="shared" ref="V63" si="82">ROUND(U63+U63*R63,0)</f>
        <v>0</v>
      </c>
      <c r="W63" s="49">
        <f t="shared" ref="W63" si="83">ROUND(O63*Q63,0)</f>
        <v>0</v>
      </c>
      <c r="X63" s="50">
        <f t="shared" ref="X63" si="84">ROUND(W63+W63*R63,0)</f>
        <v>0</v>
      </c>
      <c r="Y63" s="51">
        <f t="shared" ref="Y63" si="85">ROUND(P63*Q63,0)</f>
        <v>0</v>
      </c>
      <c r="Z63" s="51">
        <f t="shared" ref="Z63" si="86">ROUND(Y63+Y63*R63,0)</f>
        <v>0</v>
      </c>
    </row>
    <row r="64" spans="1:26" ht="12.75" thickBot="1" x14ac:dyDescent="0.3">
      <c r="O64" s="40"/>
      <c r="P64" s="40"/>
      <c r="Q64" s="40"/>
      <c r="R64" s="65" t="s">
        <v>65</v>
      </c>
      <c r="S64" s="66">
        <f>SUM(S63)</f>
        <v>0</v>
      </c>
      <c r="T64" s="66">
        <f t="shared" ref="T64:Z64" si="87">SUM(T63)</f>
        <v>0</v>
      </c>
      <c r="U64" s="66">
        <f t="shared" si="87"/>
        <v>0</v>
      </c>
      <c r="V64" s="66">
        <f t="shared" si="87"/>
        <v>0</v>
      </c>
      <c r="W64" s="66">
        <f t="shared" si="87"/>
        <v>0</v>
      </c>
      <c r="X64" s="66">
        <f t="shared" si="87"/>
        <v>0</v>
      </c>
      <c r="Y64" s="66">
        <f t="shared" si="87"/>
        <v>0</v>
      </c>
      <c r="Z64" s="67">
        <f t="shared" si="87"/>
        <v>0</v>
      </c>
    </row>
    <row r="65" spans="15:26" ht="12.75" thickBot="1" x14ac:dyDescent="0.3"/>
    <row r="66" spans="15:26" ht="12.75" thickBot="1" x14ac:dyDescent="0.3">
      <c r="O66" s="88">
        <f>COUNTIF($U$3:V66,"PAKIET")</f>
        <v>4</v>
      </c>
      <c r="P66" s="89"/>
      <c r="Q66" s="89"/>
      <c r="R66" s="89"/>
      <c r="S66" s="89"/>
      <c r="T66" s="89"/>
      <c r="U66" s="90" t="s">
        <v>61</v>
      </c>
      <c r="V66" s="90"/>
      <c r="W66" s="91"/>
      <c r="X66" s="91"/>
      <c r="Y66" s="91"/>
      <c r="Z66" s="92"/>
    </row>
    <row r="67" spans="15:26" x14ac:dyDescent="0.25">
      <c r="O67" s="93" t="s">
        <v>5</v>
      </c>
      <c r="P67" s="94"/>
      <c r="Q67" s="93" t="s">
        <v>6</v>
      </c>
      <c r="R67" s="94"/>
      <c r="S67" s="95" t="s">
        <v>62</v>
      </c>
      <c r="T67" s="96"/>
      <c r="U67" s="95" t="s">
        <v>63</v>
      </c>
      <c r="V67" s="96"/>
      <c r="W67" s="97"/>
      <c r="X67" s="97"/>
      <c r="Y67" s="98"/>
      <c r="Z67" s="98"/>
    </row>
    <row r="68" spans="15:26" x14ac:dyDescent="0.25">
      <c r="O68" s="24" t="s">
        <v>64</v>
      </c>
      <c r="P68" s="25" t="s">
        <v>77</v>
      </c>
      <c r="Q68" s="26" t="s">
        <v>64</v>
      </c>
      <c r="R68" s="25" t="s">
        <v>77</v>
      </c>
      <c r="S68" s="26" t="s">
        <v>64</v>
      </c>
      <c r="T68" s="27" t="s">
        <v>77</v>
      </c>
      <c r="U68" s="26" t="s">
        <v>64</v>
      </c>
      <c r="V68" s="27" t="s">
        <v>77</v>
      </c>
      <c r="W68" s="79"/>
      <c r="X68" s="79"/>
      <c r="Y68" s="79"/>
      <c r="Z68" s="79"/>
    </row>
    <row r="69" spans="15:26" ht="12.75" thickBot="1" x14ac:dyDescent="0.3">
      <c r="O69" s="28">
        <f>S64</f>
        <v>0</v>
      </c>
      <c r="P69" s="29">
        <f>W64</f>
        <v>0</v>
      </c>
      <c r="Q69" s="28">
        <f>T64</f>
        <v>0</v>
      </c>
      <c r="R69" s="29">
        <f>X64</f>
        <v>0</v>
      </c>
      <c r="S69" s="28">
        <f>U64</f>
        <v>0</v>
      </c>
      <c r="T69" s="29">
        <f>Y64</f>
        <v>0</v>
      </c>
      <c r="U69" s="28">
        <f>V64</f>
        <v>0</v>
      </c>
      <c r="V69" s="29">
        <f>Z64</f>
        <v>0</v>
      </c>
      <c r="W69" s="79"/>
      <c r="X69" s="79"/>
      <c r="Y69" s="79"/>
      <c r="Z69" s="79"/>
    </row>
    <row r="70" spans="15:26" ht="12.75" thickBot="1" x14ac:dyDescent="0.3">
      <c r="O70" s="83">
        <f>SUM(O69:P69)</f>
        <v>0</v>
      </c>
      <c r="P70" s="84"/>
      <c r="Q70" s="85">
        <f>SUM(Q69:R69)</f>
        <v>0</v>
      </c>
      <c r="R70" s="84"/>
      <c r="S70" s="85">
        <f>SUM(S69:T69)</f>
        <v>0</v>
      </c>
      <c r="T70" s="84"/>
      <c r="U70" s="85">
        <f>SUM(U69:V69)</f>
        <v>0</v>
      </c>
      <c r="V70" s="84"/>
      <c r="W70" s="82"/>
      <c r="X70" s="82"/>
      <c r="Y70" s="82"/>
      <c r="Z70" s="82"/>
    </row>
  </sheetData>
  <mergeCells count="61">
    <mergeCell ref="B3:Z3"/>
    <mergeCell ref="O56:P56"/>
    <mergeCell ref="W14:X14"/>
    <mergeCell ref="O10:T10"/>
    <mergeCell ref="U10:Z10"/>
    <mergeCell ref="Y11:Z11"/>
    <mergeCell ref="Y14:Z14"/>
    <mergeCell ref="O14:P14"/>
    <mergeCell ref="Q14:R14"/>
    <mergeCell ref="S14:T14"/>
    <mergeCell ref="U14:V14"/>
    <mergeCell ref="O11:P11"/>
    <mergeCell ref="Q11:R11"/>
    <mergeCell ref="S11:T11"/>
    <mergeCell ref="U11:V11"/>
    <mergeCell ref="W11:X11"/>
    <mergeCell ref="B20:Z20"/>
    <mergeCell ref="O30:T30"/>
    <mergeCell ref="U30:Z30"/>
    <mergeCell ref="Y31:Z31"/>
    <mergeCell ref="Y34:Z34"/>
    <mergeCell ref="O31:P31"/>
    <mergeCell ref="Q31:R31"/>
    <mergeCell ref="S31:T31"/>
    <mergeCell ref="U31:V31"/>
    <mergeCell ref="W31:X31"/>
    <mergeCell ref="O34:P34"/>
    <mergeCell ref="Q34:R34"/>
    <mergeCell ref="S34:T34"/>
    <mergeCell ref="U34:V34"/>
    <mergeCell ref="W34:X34"/>
    <mergeCell ref="B40:Z40"/>
    <mergeCell ref="O52:T52"/>
    <mergeCell ref="U52:Z52"/>
    <mergeCell ref="O53:P53"/>
    <mergeCell ref="Q53:R53"/>
    <mergeCell ref="S53:T53"/>
    <mergeCell ref="U53:V53"/>
    <mergeCell ref="W53:X53"/>
    <mergeCell ref="Y53:Z53"/>
    <mergeCell ref="Q56:R56"/>
    <mergeCell ref="S56:T56"/>
    <mergeCell ref="U56:V56"/>
    <mergeCell ref="W56:X56"/>
    <mergeCell ref="Y56:Z56"/>
    <mergeCell ref="A1:M1"/>
    <mergeCell ref="Y70:Z70"/>
    <mergeCell ref="O70:P70"/>
    <mergeCell ref="Q70:R70"/>
    <mergeCell ref="S70:T70"/>
    <mergeCell ref="U70:V70"/>
    <mergeCell ref="W70:X70"/>
    <mergeCell ref="B62:Z62"/>
    <mergeCell ref="O66:T66"/>
    <mergeCell ref="U66:Z66"/>
    <mergeCell ref="O67:P67"/>
    <mergeCell ref="Q67:R67"/>
    <mergeCell ref="S67:T67"/>
    <mergeCell ref="U67:V67"/>
    <mergeCell ref="W67:X67"/>
    <mergeCell ref="Y67:Z67"/>
  </mergeCells>
  <printOptions horizontalCentered="1" verticalCentered="1"/>
  <pageMargins left="0.25" right="0.25" top="0.75" bottom="0.75" header="0.3" footer="0.3"/>
  <pageSetup paperSize="9" scale="50" fitToWidth="0" fitToHeight="2" orientation="portrait" horizontalDpi="4294967293" verticalDpi="4294967293" r:id="rId1"/>
  <headerFooter>
    <oddHeader>&amp;L130/PN/ZP/D/2024&amp;CFORMULARZ ASORTYMENTOWO - CENOWY&amp;RZAŁĄCZNIK NR 2 DO SWZ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Piekielny</dc:creator>
  <cp:lastModifiedBy>Magdalena Sawicka</cp:lastModifiedBy>
  <cp:lastPrinted>2024-09-23T08:11:03Z</cp:lastPrinted>
  <dcterms:created xsi:type="dcterms:W3CDTF">2015-06-05T18:17:20Z</dcterms:created>
  <dcterms:modified xsi:type="dcterms:W3CDTF">2024-09-23T10:37:32Z</dcterms:modified>
</cp:coreProperties>
</file>