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rus\Desktop\ZP.271.41.2022 ENERGIA POWTORZENIE\"/>
    </mc:Choice>
  </mc:AlternateContent>
  <xr:revisionPtr revIDLastSave="0" documentId="13_ncr:1_{F36840BB-6882-4709-8936-881DF7500B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ł. nr 1AFormularz cenowy 2022" sheetId="1" r:id="rId1"/>
    <sheet name="zał. nr 1BFormularz cenowy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3" i="2" l="1"/>
  <c r="L114" i="2" s="1"/>
  <c r="K109" i="2"/>
  <c r="F109" i="2"/>
  <c r="E109" i="2"/>
  <c r="D109" i="2"/>
  <c r="L110" i="2" s="1"/>
  <c r="C109" i="2"/>
  <c r="J108" i="2"/>
  <c r="G108" i="2"/>
  <c r="J107" i="2"/>
  <c r="G107" i="2"/>
  <c r="J106" i="2"/>
  <c r="H106" i="2"/>
  <c r="G106" i="2"/>
  <c r="J105" i="2"/>
  <c r="G105" i="2"/>
  <c r="J104" i="2"/>
  <c r="H104" i="2"/>
  <c r="G104" i="2"/>
  <c r="J103" i="2"/>
  <c r="H103" i="2"/>
  <c r="G103" i="2"/>
  <c r="J102" i="2"/>
  <c r="G102" i="2"/>
  <c r="J101" i="2"/>
  <c r="G101" i="2"/>
  <c r="J100" i="2"/>
  <c r="I100" i="2"/>
  <c r="H100" i="2"/>
  <c r="G100" i="2"/>
  <c r="J99" i="2"/>
  <c r="G99" i="2"/>
  <c r="L92" i="2"/>
  <c r="L93" i="2" s="1"/>
  <c r="K88" i="2"/>
  <c r="F88" i="2"/>
  <c r="E88" i="2"/>
  <c r="D88" i="2"/>
  <c r="L89" i="2" s="1"/>
  <c r="C88" i="2"/>
  <c r="J87" i="2"/>
  <c r="H87" i="2"/>
  <c r="G87" i="2"/>
  <c r="J86" i="2"/>
  <c r="G86" i="2"/>
  <c r="J85" i="2"/>
  <c r="H85" i="2"/>
  <c r="G85" i="2"/>
  <c r="J84" i="2"/>
  <c r="G84" i="2"/>
  <c r="J83" i="2"/>
  <c r="I83" i="2"/>
  <c r="H83" i="2"/>
  <c r="G83" i="2"/>
  <c r="J82" i="2"/>
  <c r="G82" i="2"/>
  <c r="L76" i="2"/>
  <c r="L75" i="2"/>
  <c r="K71" i="2"/>
  <c r="F71" i="2"/>
  <c r="E71" i="2"/>
  <c r="D71" i="2"/>
  <c r="L72" i="2" s="1"/>
  <c r="C71" i="2"/>
  <c r="J70" i="2"/>
  <c r="G70" i="2"/>
  <c r="L63" i="2"/>
  <c r="L64" i="2" s="1"/>
  <c r="K59" i="2"/>
  <c r="F59" i="2"/>
  <c r="E59" i="2"/>
  <c r="D59" i="2"/>
  <c r="C59" i="2"/>
  <c r="J58" i="2"/>
  <c r="G58" i="2"/>
  <c r="J57" i="2"/>
  <c r="H57" i="2"/>
  <c r="G57" i="2"/>
  <c r="J56" i="2"/>
  <c r="G56" i="2"/>
  <c r="L49" i="2"/>
  <c r="L50" i="2" s="1"/>
  <c r="K45" i="2"/>
  <c r="F45" i="2"/>
  <c r="E45" i="2"/>
  <c r="D45" i="2"/>
  <c r="L46" i="2" s="1"/>
  <c r="C45" i="2"/>
  <c r="J44" i="2"/>
  <c r="G44" i="2"/>
  <c r="J43" i="2"/>
  <c r="G43" i="2"/>
  <c r="J42" i="2"/>
  <c r="G42" i="2"/>
  <c r="J41" i="2"/>
  <c r="H41" i="2"/>
  <c r="G41" i="2"/>
  <c r="J40" i="2"/>
  <c r="H40" i="2"/>
  <c r="G40" i="2"/>
  <c r="J39" i="2"/>
  <c r="G39" i="2"/>
  <c r="J38" i="2"/>
  <c r="G38" i="2"/>
  <c r="J37" i="2"/>
  <c r="G37" i="2"/>
  <c r="L30" i="2"/>
  <c r="L31" i="2" s="1"/>
  <c r="K26" i="2"/>
  <c r="F26" i="2"/>
  <c r="E26" i="2"/>
  <c r="D26" i="2"/>
  <c r="L27" i="2" s="1"/>
  <c r="C26" i="2"/>
  <c r="J25" i="2"/>
  <c r="G25" i="2"/>
  <c r="J24" i="2"/>
  <c r="G24" i="2"/>
  <c r="J23" i="2"/>
  <c r="G23" i="2"/>
  <c r="J22" i="2"/>
  <c r="H22" i="2"/>
  <c r="G22" i="2"/>
  <c r="J21" i="2"/>
  <c r="H21" i="2"/>
  <c r="G21" i="2"/>
  <c r="J20" i="2"/>
  <c r="G20" i="2"/>
  <c r="J19" i="2"/>
  <c r="G19" i="2"/>
  <c r="J18" i="2"/>
  <c r="G18" i="2"/>
  <c r="L113" i="1"/>
  <c r="L114" i="1" s="1"/>
  <c r="J108" i="1"/>
  <c r="G108" i="1"/>
  <c r="J107" i="1"/>
  <c r="G107" i="1"/>
  <c r="J106" i="1"/>
  <c r="H106" i="1"/>
  <c r="G106" i="1"/>
  <c r="J105" i="1"/>
  <c r="G105" i="1"/>
  <c r="J104" i="1"/>
  <c r="H104" i="1"/>
  <c r="G104" i="1"/>
  <c r="J103" i="1"/>
  <c r="H103" i="1"/>
  <c r="G103" i="1"/>
  <c r="J102" i="1"/>
  <c r="G102" i="1"/>
  <c r="J101" i="1"/>
  <c r="G101" i="1"/>
  <c r="J100" i="1"/>
  <c r="I100" i="1"/>
  <c r="H100" i="1"/>
  <c r="G100" i="1"/>
  <c r="J99" i="1"/>
  <c r="G99" i="1"/>
  <c r="L92" i="1"/>
  <c r="L93" i="1" s="1"/>
  <c r="J87" i="1"/>
  <c r="H87" i="1"/>
  <c r="G87" i="1"/>
  <c r="J86" i="1"/>
  <c r="G86" i="1"/>
  <c r="J85" i="1"/>
  <c r="H85" i="1"/>
  <c r="G85" i="1"/>
  <c r="J84" i="1"/>
  <c r="G84" i="1"/>
  <c r="J83" i="1"/>
  <c r="I83" i="1"/>
  <c r="H83" i="1"/>
  <c r="G83" i="1"/>
  <c r="K88" i="1"/>
  <c r="J82" i="1"/>
  <c r="G82" i="1"/>
  <c r="E88" i="1"/>
  <c r="D88" i="1"/>
  <c r="C88" i="1"/>
  <c r="L75" i="1"/>
  <c r="L76" i="1" s="1"/>
  <c r="F71" i="1"/>
  <c r="D71" i="1"/>
  <c r="K71" i="1"/>
  <c r="J70" i="1"/>
  <c r="G70" i="1"/>
  <c r="E71" i="1"/>
  <c r="C71" i="1"/>
  <c r="L63" i="1"/>
  <c r="L64" i="1" s="1"/>
  <c r="C59" i="1"/>
  <c r="J58" i="1"/>
  <c r="G58" i="1"/>
  <c r="J57" i="1"/>
  <c r="H57" i="1"/>
  <c r="G57" i="1"/>
  <c r="D59" i="1"/>
  <c r="K59" i="1"/>
  <c r="J56" i="1"/>
  <c r="G56" i="1"/>
  <c r="F59" i="1"/>
  <c r="E59" i="1"/>
  <c r="L49" i="1"/>
  <c r="L50" i="1" s="1"/>
  <c r="J44" i="1"/>
  <c r="G44" i="1"/>
  <c r="J43" i="1"/>
  <c r="G43" i="1"/>
  <c r="J42" i="1"/>
  <c r="G42" i="1"/>
  <c r="J41" i="1"/>
  <c r="H41" i="1"/>
  <c r="G41" i="1"/>
  <c r="J40" i="1"/>
  <c r="H40" i="1"/>
  <c r="G40" i="1"/>
  <c r="J39" i="1"/>
  <c r="G39" i="1"/>
  <c r="J38" i="1"/>
  <c r="G38" i="1"/>
  <c r="J37" i="1"/>
  <c r="G37" i="1"/>
  <c r="L30" i="1"/>
  <c r="L31" i="1" s="1"/>
  <c r="J25" i="1"/>
  <c r="G25" i="1"/>
  <c r="J24" i="1"/>
  <c r="G24" i="1"/>
  <c r="J23" i="1"/>
  <c r="G23" i="1"/>
  <c r="J22" i="1"/>
  <c r="H22" i="1"/>
  <c r="G22" i="1"/>
  <c r="J21" i="1"/>
  <c r="H21" i="1"/>
  <c r="G21" i="1"/>
  <c r="J20" i="1"/>
  <c r="G20" i="1"/>
  <c r="J19" i="1"/>
  <c r="G19" i="1"/>
  <c r="J18" i="1"/>
  <c r="G18" i="1"/>
  <c r="L60" i="2" l="1"/>
  <c r="D45" i="1"/>
  <c r="D109" i="1"/>
  <c r="K109" i="1"/>
  <c r="K45" i="1"/>
  <c r="C45" i="1"/>
  <c r="L72" i="1"/>
  <c r="E109" i="1"/>
  <c r="E45" i="1"/>
  <c r="F45" i="1"/>
  <c r="F109" i="1"/>
  <c r="L60" i="1"/>
  <c r="C26" i="1"/>
  <c r="K26" i="1"/>
  <c r="F88" i="1"/>
  <c r="L89" i="1" s="1"/>
  <c r="D26" i="1"/>
  <c r="L27" i="1" s="1"/>
  <c r="C109" i="1"/>
  <c r="E26" i="1"/>
  <c r="F26" i="1"/>
  <c r="L110" i="1" l="1"/>
  <c r="L46" i="1"/>
</calcChain>
</file>

<file path=xl/sharedStrings.xml><?xml version="1.0" encoding="utf-8"?>
<sst xmlns="http://schemas.openxmlformats.org/spreadsheetml/2006/main" count="712" uniqueCount="54">
  <si>
    <t>L.p</t>
  </si>
  <si>
    <t>grupa taryfowa</t>
  </si>
  <si>
    <t>Cena jednostkowa netto STREFA I [zł/MWh]</t>
  </si>
  <si>
    <t>Cena jednostkowa netto STREFA II [zł/MWh]</t>
  </si>
  <si>
    <t>Cena jednostkowa netto STREFA III [zł/MWh]</t>
  </si>
  <si>
    <t>opłata handlowa [zł/miesiąc]</t>
  </si>
  <si>
    <t>WYKONAWCA WYPEŁNIA TYLKO POLA ZAZNACZONE NA SZARO, TJ. TABELĘ 1 ORAZ KOLUMNĘ L</t>
  </si>
  <si>
    <t>B21</t>
  </si>
  <si>
    <t>–––</t>
  </si>
  <si>
    <t>B23</t>
  </si>
  <si>
    <t>C11</t>
  </si>
  <si>
    <t>C11o</t>
  </si>
  <si>
    <t>C12a</t>
  </si>
  <si>
    <t>C12b</t>
  </si>
  <si>
    <t>C21</t>
  </si>
  <si>
    <t>C22a</t>
  </si>
  <si>
    <t>G11</t>
  </si>
  <si>
    <t>R</t>
  </si>
  <si>
    <t>Tabela 2: dla Gminy</t>
  </si>
  <si>
    <t>Nr kolumny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</si>
  <si>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</si>
  <si>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</si>
  <si>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</si>
  <si>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</si>
  <si>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</si>
  <si>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</si>
  <si>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</si>
  <si>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</si>
  <si>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</si>
  <si>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</si>
  <si>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L.p.</t>
  </si>
  <si>
    <t>Grupa taryfowa</t>
  </si>
  <si>
    <t>Liczba PPE w grupie taryfowej</t>
  </si>
  <si>
    <t>Szacunkowe roczne zużycie energii STREFA I [MWh]</t>
  </si>
  <si>
    <t>Szacunkowe roczne zużycie energii STREFA II [MWh]</t>
  </si>
  <si>
    <t>Szacunkowe roczne zużycie energii STREFA III [MWh]</t>
  </si>
  <si>
    <t>Stawka netto opłaty handlowej [zł/mc]</t>
  </si>
  <si>
    <t>Suma mocy umownych wszystkich punktów w danej grupie taryfowej [kW]</t>
  </si>
  <si>
    <t>RAZEM</t>
  </si>
  <si>
    <t>CAŁKOWITE ZUŻYCIE ENERGII ELEKTRYCZNEJ DLA WSZYSTKICH PPE W OKRESIE OBOWIĄZYWANIA UMOWY</t>
  </si>
  <si>
    <t>MWh</t>
  </si>
  <si>
    <t>CAŁKOWITA WARTOŚĆ NETTO SPRZEDAŻY ENERGII ELEKTRYCZNEJ</t>
  </si>
  <si>
    <t>zł</t>
  </si>
  <si>
    <t>CAŁKOWITA WARTOŚĆ NETTO USŁUG DYSTRYBUCJI ENERGII ELEKTRYCZNEJ</t>
  </si>
  <si>
    <t>CAŁKOWITA WARTOŚĆ NETTO RAZEM SPRZEDAŻY I DYSTRYBUCJI ENERGII ELEKTRYCZNEJ</t>
  </si>
  <si>
    <t>CAŁKOWITA WARTOŚĆ BRUTTO RAZEM SPRZEDAŻY I DYSTRYBUCJI ENERGII ELEKTRYCZNEJ</t>
  </si>
  <si>
    <t>Tabela 3: dla Gminy i jej jednostek organizacyjnych (oświata, sport, ZGM)</t>
  </si>
  <si>
    <t>Tabela 4: dla Ośrodka Kultury</t>
  </si>
  <si>
    <t>Tabela 5: dla Biblioteki Publicznej</t>
  </si>
  <si>
    <t>Tabela 6: dla Zakładu Wodociągów i Kanalizacji</t>
  </si>
  <si>
    <t>Tabela 7: zbiorcza dla WSZYSTKICH OBIEKTÓW</t>
  </si>
  <si>
    <t>Liczba lat obowiązywania ceny z umowy:</t>
  </si>
  <si>
    <t>Tabela 1: ceny zaproponowane przez Wykonawcę dla okresu lipiec-grudzień 2022</t>
  </si>
  <si>
    <t>Tabela 1: ceny zaproponowane przez Wykonawcę dla okresu styczeń-grudzień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</si>
</sst>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164" fontId="1" fillId="0" borderId="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zoomScale="85" zoomScaleNormal="85" workbookViewId="0">
      <selection activeCell="F123" sqref="F123"/>
    </sheetView>
  </sheetViews>
  <sheetFormatPr defaultRowHeight="15" x14ac:dyDescent="0.25"/>
  <cols>
    <col min="4" max="4" width="10.28515625" customWidth="1"/>
    <col min="5" max="5" width="10" customWidth="1"/>
    <col min="6" max="6" width="11.140625" customWidth="1"/>
    <col min="10" max="10" width="10.42578125" customWidth="1"/>
    <col min="12" max="12" width="11.140625" customWidth="1"/>
    <col min="13" max="13" width="11" customWidth="1"/>
    <col min="14" max="14" width="10.42578125" customWidth="1"/>
    <col min="15" max="15" width="10.7109375" customWidth="1"/>
    <col min="16" max="16" width="13.5703125" customWidth="1"/>
  </cols>
  <sheetData>
    <row r="1" spans="1:17" ht="15.75" thickBot="1" x14ac:dyDescent="0.3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81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1"/>
      <c r="H2" s="1"/>
      <c r="I2" s="68" t="s">
        <v>6</v>
      </c>
      <c r="J2" s="69"/>
      <c r="K2" s="70"/>
      <c r="L2" s="1"/>
      <c r="M2" s="1"/>
      <c r="N2" s="1"/>
      <c r="O2" s="6"/>
      <c r="P2" s="6"/>
      <c r="Q2" s="6"/>
    </row>
    <row r="3" spans="1:17" ht="15.75" thickBot="1" x14ac:dyDescent="0.3">
      <c r="A3" s="7">
        <v>1</v>
      </c>
      <c r="B3" s="8" t="s">
        <v>7</v>
      </c>
      <c r="C3" s="9"/>
      <c r="D3" s="10" t="s">
        <v>8</v>
      </c>
      <c r="E3" s="10" t="s">
        <v>8</v>
      </c>
      <c r="F3" s="11"/>
      <c r="G3" s="1"/>
      <c r="H3" s="1"/>
      <c r="I3" s="1"/>
      <c r="J3" s="1"/>
      <c r="K3" s="1"/>
      <c r="L3" s="1"/>
      <c r="M3" s="1"/>
      <c r="N3" s="1"/>
    </row>
    <row r="4" spans="1:17" ht="15" customHeight="1" x14ac:dyDescent="0.25">
      <c r="A4" s="7">
        <v>2</v>
      </c>
      <c r="B4" s="8" t="s">
        <v>9</v>
      </c>
      <c r="C4" s="9"/>
      <c r="D4" s="9"/>
      <c r="E4" s="9"/>
      <c r="F4" s="11"/>
      <c r="G4" s="1"/>
      <c r="H4" s="1"/>
      <c r="I4" s="71" t="s">
        <v>51</v>
      </c>
      <c r="J4" s="72"/>
      <c r="K4" s="77">
        <v>0.5</v>
      </c>
      <c r="M4" s="1"/>
      <c r="N4" s="1"/>
    </row>
    <row r="5" spans="1:17" ht="15" customHeight="1" x14ac:dyDescent="0.25">
      <c r="A5" s="7">
        <v>3</v>
      </c>
      <c r="B5" s="8" t="s">
        <v>10</v>
      </c>
      <c r="C5" s="9"/>
      <c r="D5" s="10" t="s">
        <v>8</v>
      </c>
      <c r="E5" s="10" t="s">
        <v>8</v>
      </c>
      <c r="F5" s="11"/>
      <c r="G5" s="1"/>
      <c r="H5" s="1"/>
      <c r="I5" s="73"/>
      <c r="J5" s="74"/>
      <c r="K5" s="78"/>
      <c r="M5" s="1"/>
      <c r="N5" s="1"/>
    </row>
    <row r="6" spans="1:17" ht="15" customHeight="1" x14ac:dyDescent="0.25">
      <c r="A6" s="7">
        <v>4</v>
      </c>
      <c r="B6" s="8" t="s">
        <v>11</v>
      </c>
      <c r="C6" s="9"/>
      <c r="D6" s="10" t="s">
        <v>8</v>
      </c>
      <c r="E6" s="10" t="s">
        <v>8</v>
      </c>
      <c r="F6" s="11"/>
      <c r="G6" s="1"/>
      <c r="H6" s="1"/>
      <c r="I6" s="73"/>
      <c r="J6" s="74"/>
      <c r="K6" s="78"/>
      <c r="M6" s="1"/>
      <c r="N6" s="1"/>
    </row>
    <row r="7" spans="1:17" ht="15" customHeight="1" thickBot="1" x14ac:dyDescent="0.3">
      <c r="A7" s="7">
        <v>5</v>
      </c>
      <c r="B7" s="8" t="s">
        <v>12</v>
      </c>
      <c r="C7" s="9"/>
      <c r="D7" s="9"/>
      <c r="E7" s="10" t="s">
        <v>8</v>
      </c>
      <c r="F7" s="11"/>
      <c r="G7" s="1"/>
      <c r="H7" s="1"/>
      <c r="I7" s="75"/>
      <c r="J7" s="76"/>
      <c r="K7" s="79"/>
      <c r="M7" s="1"/>
      <c r="N7" s="1"/>
    </row>
    <row r="8" spans="1:17" x14ac:dyDescent="0.25">
      <c r="A8" s="7">
        <v>6</v>
      </c>
      <c r="B8" s="8" t="s">
        <v>13</v>
      </c>
      <c r="C8" s="9"/>
      <c r="D8" s="9"/>
      <c r="E8" s="10" t="s">
        <v>8</v>
      </c>
      <c r="F8" s="11"/>
      <c r="G8" s="1"/>
      <c r="H8" s="1"/>
      <c r="I8" s="1"/>
      <c r="J8" s="1"/>
      <c r="K8" s="1"/>
      <c r="L8" s="1"/>
      <c r="M8" s="1"/>
      <c r="N8" s="1"/>
    </row>
    <row r="9" spans="1:17" x14ac:dyDescent="0.25">
      <c r="A9" s="7">
        <v>7</v>
      </c>
      <c r="B9" s="8" t="s">
        <v>14</v>
      </c>
      <c r="C9" s="9"/>
      <c r="D9" s="10" t="s">
        <v>8</v>
      </c>
      <c r="E9" s="10" t="s">
        <v>8</v>
      </c>
      <c r="F9" s="11"/>
      <c r="G9" s="1"/>
      <c r="H9" s="1"/>
      <c r="I9" s="1"/>
      <c r="J9" s="1"/>
      <c r="K9" s="1"/>
      <c r="L9" s="1"/>
      <c r="M9" s="1"/>
      <c r="N9" s="1"/>
    </row>
    <row r="10" spans="1:17" x14ac:dyDescent="0.25">
      <c r="A10" s="7">
        <v>8</v>
      </c>
      <c r="B10" s="8" t="s">
        <v>15</v>
      </c>
      <c r="C10" s="9"/>
      <c r="D10" s="9"/>
      <c r="E10" s="10" t="s">
        <v>8</v>
      </c>
      <c r="F10" s="11"/>
      <c r="G10" s="1"/>
      <c r="H10" s="1"/>
      <c r="I10" s="1"/>
      <c r="J10" s="1"/>
      <c r="K10" s="1"/>
      <c r="L10" s="1"/>
      <c r="M10" s="1"/>
      <c r="N10" s="1"/>
    </row>
    <row r="11" spans="1:17" x14ac:dyDescent="0.25">
      <c r="A11" s="7">
        <v>9</v>
      </c>
      <c r="B11" s="8" t="s">
        <v>16</v>
      </c>
      <c r="C11" s="9"/>
      <c r="D11" s="10" t="s">
        <v>8</v>
      </c>
      <c r="E11" s="10" t="s">
        <v>8</v>
      </c>
      <c r="F11" s="11"/>
      <c r="G11" s="1"/>
      <c r="H11" s="1"/>
      <c r="I11" s="1"/>
      <c r="J11" s="1"/>
      <c r="K11" s="1"/>
      <c r="L11" s="1"/>
      <c r="M11" s="1"/>
      <c r="N11" s="1"/>
    </row>
    <row r="12" spans="1:17" ht="15.75" thickBot="1" x14ac:dyDescent="0.3">
      <c r="A12" s="12">
        <v>10</v>
      </c>
      <c r="B12" s="13" t="s">
        <v>17</v>
      </c>
      <c r="C12" s="9"/>
      <c r="D12" s="14" t="s">
        <v>8</v>
      </c>
      <c r="E12" s="14" t="s">
        <v>8</v>
      </c>
      <c r="F12" s="15"/>
      <c r="G12" s="1"/>
      <c r="H12" s="1"/>
      <c r="I12" s="1"/>
      <c r="J12" s="1"/>
      <c r="K12" s="1"/>
      <c r="L12" s="1"/>
      <c r="M12" s="1"/>
      <c r="N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ht="15.75" thickBot="1" x14ac:dyDescent="0.3">
      <c r="A15" t="s">
        <v>18</v>
      </c>
    </row>
    <row r="16" spans="1:17" x14ac:dyDescent="0.25">
      <c r="A16" s="16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17" t="s">
        <v>27</v>
      </c>
      <c r="J16" s="4" t="s">
        <v>28</v>
      </c>
      <c r="K16" s="18" t="s">
        <v>29</v>
      </c>
    </row>
    <row r="17" spans="1:13" ht="108" x14ac:dyDescent="0.25">
      <c r="A17" s="19" t="s">
        <v>30</v>
      </c>
      <c r="B17" s="20" t="s">
        <v>31</v>
      </c>
      <c r="C17" s="20" t="s">
        <v>32</v>
      </c>
      <c r="D17" s="21" t="s">
        <v>33</v>
      </c>
      <c r="E17" s="21" t="s">
        <v>34</v>
      </c>
      <c r="F17" s="21" t="s">
        <v>35</v>
      </c>
      <c r="G17" s="20" t="s">
        <v>2</v>
      </c>
      <c r="H17" s="20" t="s">
        <v>3</v>
      </c>
      <c r="I17" s="20" t="s">
        <v>4</v>
      </c>
      <c r="J17" s="21" t="s">
        <v>36</v>
      </c>
      <c r="K17" s="22" t="s">
        <v>37</v>
      </c>
    </row>
    <row r="18" spans="1:13" x14ac:dyDescent="0.25">
      <c r="A18" s="23">
        <v>1</v>
      </c>
      <c r="B18" s="8" t="s">
        <v>7</v>
      </c>
      <c r="C18" s="24">
        <v>2</v>
      </c>
      <c r="D18" s="25">
        <v>830</v>
      </c>
      <c r="E18" s="25">
        <v>0</v>
      </c>
      <c r="F18" s="25">
        <v>0</v>
      </c>
      <c r="G18" s="10">
        <f t="shared" ref="G18:G25" si="0">VLOOKUP($B18,$B$3:$F$12,2,FALSE)</f>
        <v>0</v>
      </c>
      <c r="H18" s="10" t="s">
        <v>8</v>
      </c>
      <c r="I18" s="10" t="s">
        <v>8</v>
      </c>
      <c r="J18" s="10">
        <f t="shared" ref="J18:J25" si="1">VLOOKUP($B18,$B$3:$F$12,5,FALSE)</f>
        <v>0</v>
      </c>
      <c r="K18" s="26">
        <v>250</v>
      </c>
    </row>
    <row r="19" spans="1:13" x14ac:dyDescent="0.25">
      <c r="A19" s="23">
        <v>2</v>
      </c>
      <c r="B19" s="8" t="s">
        <v>10</v>
      </c>
      <c r="C19" s="24">
        <v>28</v>
      </c>
      <c r="D19" s="25">
        <v>448.16199999999998</v>
      </c>
      <c r="E19" s="25">
        <v>0</v>
      </c>
      <c r="F19" s="25">
        <v>0</v>
      </c>
      <c r="G19" s="10">
        <f t="shared" si="0"/>
        <v>0</v>
      </c>
      <c r="H19" s="10" t="s">
        <v>8</v>
      </c>
      <c r="I19" s="10" t="s">
        <v>8</v>
      </c>
      <c r="J19" s="10">
        <f t="shared" si="1"/>
        <v>0</v>
      </c>
      <c r="K19" s="26">
        <v>444</v>
      </c>
    </row>
    <row r="20" spans="1:13" x14ac:dyDescent="0.25">
      <c r="A20" s="23">
        <v>3</v>
      </c>
      <c r="B20" s="8" t="s">
        <v>11</v>
      </c>
      <c r="C20" s="24">
        <v>290</v>
      </c>
      <c r="D20" s="25">
        <v>3042.188000000001</v>
      </c>
      <c r="E20" s="25">
        <v>0</v>
      </c>
      <c r="F20" s="25">
        <v>0</v>
      </c>
      <c r="G20" s="10">
        <f t="shared" si="0"/>
        <v>0</v>
      </c>
      <c r="H20" s="10" t="s">
        <v>8</v>
      </c>
      <c r="I20" s="10" t="s">
        <v>8</v>
      </c>
      <c r="J20" s="10">
        <f t="shared" si="1"/>
        <v>0</v>
      </c>
      <c r="K20" s="26">
        <v>1579.9999999999998</v>
      </c>
    </row>
    <row r="21" spans="1:13" x14ac:dyDescent="0.25">
      <c r="A21" s="23">
        <v>4</v>
      </c>
      <c r="B21" s="8" t="s">
        <v>12</v>
      </c>
      <c r="C21" s="24">
        <v>5</v>
      </c>
      <c r="D21" s="25">
        <v>8.766</v>
      </c>
      <c r="E21" s="25">
        <v>17.579999999999998</v>
      </c>
      <c r="F21" s="25">
        <v>0</v>
      </c>
      <c r="G21" s="10">
        <f t="shared" si="0"/>
        <v>0</v>
      </c>
      <c r="H21" s="10">
        <f>VLOOKUP($B21,$B$3:$F$12,3,FALSE)</f>
        <v>0</v>
      </c>
      <c r="I21" s="10" t="s">
        <v>8</v>
      </c>
      <c r="J21" s="10">
        <f t="shared" si="1"/>
        <v>0</v>
      </c>
      <c r="K21" s="26">
        <v>82</v>
      </c>
    </row>
    <row r="22" spans="1:13" x14ac:dyDescent="0.25">
      <c r="A22" s="23">
        <v>5</v>
      </c>
      <c r="B22" s="8" t="s">
        <v>13</v>
      </c>
      <c r="C22" s="24">
        <v>1</v>
      </c>
      <c r="D22" s="25">
        <v>3.915</v>
      </c>
      <c r="E22" s="25">
        <v>4.62</v>
      </c>
      <c r="F22" s="25">
        <v>0</v>
      </c>
      <c r="G22" s="10">
        <f t="shared" si="0"/>
        <v>0</v>
      </c>
      <c r="H22" s="10">
        <f>VLOOKUP($B22,$B$3:$F$12,3,FALSE)</f>
        <v>0</v>
      </c>
      <c r="I22" s="10" t="s">
        <v>8</v>
      </c>
      <c r="J22" s="10">
        <f t="shared" si="1"/>
        <v>0</v>
      </c>
      <c r="K22" s="26">
        <v>17</v>
      </c>
    </row>
    <row r="23" spans="1:13" x14ac:dyDescent="0.25">
      <c r="A23" s="23">
        <v>6</v>
      </c>
      <c r="B23" s="8" t="s">
        <v>14</v>
      </c>
      <c r="C23" s="24">
        <v>3</v>
      </c>
      <c r="D23" s="25">
        <v>310</v>
      </c>
      <c r="E23" s="25">
        <v>0</v>
      </c>
      <c r="F23" s="25">
        <v>0</v>
      </c>
      <c r="G23" s="10">
        <f t="shared" si="0"/>
        <v>0</v>
      </c>
      <c r="H23" s="10" t="s">
        <v>8</v>
      </c>
      <c r="I23" s="10" t="s">
        <v>8</v>
      </c>
      <c r="J23" s="10">
        <f t="shared" si="1"/>
        <v>0</v>
      </c>
      <c r="K23" s="26">
        <v>270</v>
      </c>
    </row>
    <row r="24" spans="1:13" x14ac:dyDescent="0.25">
      <c r="A24" s="23">
        <v>7</v>
      </c>
      <c r="B24" s="8" t="s">
        <v>16</v>
      </c>
      <c r="C24" s="24">
        <v>1</v>
      </c>
      <c r="D24" s="25">
        <v>1.2</v>
      </c>
      <c r="E24" s="25">
        <v>0</v>
      </c>
      <c r="F24" s="25">
        <v>0</v>
      </c>
      <c r="G24" s="10">
        <f t="shared" si="0"/>
        <v>0</v>
      </c>
      <c r="H24" s="10" t="s">
        <v>8</v>
      </c>
      <c r="I24" s="10" t="s">
        <v>8</v>
      </c>
      <c r="J24" s="10">
        <f t="shared" si="1"/>
        <v>0</v>
      </c>
      <c r="K24" s="26">
        <v>4</v>
      </c>
    </row>
    <row r="25" spans="1:13" ht="15.75" thickBot="1" x14ac:dyDescent="0.3">
      <c r="A25" s="27">
        <v>8</v>
      </c>
      <c r="B25" s="13" t="s">
        <v>17</v>
      </c>
      <c r="C25" s="28">
        <v>40</v>
      </c>
      <c r="D25" s="29">
        <v>34.211999999999996</v>
      </c>
      <c r="E25" s="29">
        <v>0</v>
      </c>
      <c r="F25" s="25">
        <v>0</v>
      </c>
      <c r="G25" s="10">
        <f t="shared" si="0"/>
        <v>0</v>
      </c>
      <c r="H25" s="14" t="s">
        <v>8</v>
      </c>
      <c r="I25" s="14" t="s">
        <v>8</v>
      </c>
      <c r="J25" s="10">
        <f t="shared" si="1"/>
        <v>0</v>
      </c>
      <c r="K25" s="26">
        <v>15.799999999999997</v>
      </c>
    </row>
    <row r="26" spans="1:13" ht="15.75" thickBot="1" x14ac:dyDescent="0.3">
      <c r="A26" s="63" t="s">
        <v>38</v>
      </c>
      <c r="B26" s="64"/>
      <c r="C26" s="30">
        <f>SUM(C18:C25)</f>
        <v>370</v>
      </c>
      <c r="D26" s="31">
        <f t="shared" ref="D26:F26" si="2">SUM(D18:D25)</f>
        <v>4678.4430000000011</v>
      </c>
      <c r="E26" s="31">
        <f t="shared" si="2"/>
        <v>22.2</v>
      </c>
      <c r="F26" s="31">
        <f t="shared" si="2"/>
        <v>0</v>
      </c>
      <c r="G26" s="32" t="s">
        <v>8</v>
      </c>
      <c r="H26" s="32" t="s">
        <v>8</v>
      </c>
      <c r="I26" s="32" t="s">
        <v>8</v>
      </c>
      <c r="J26" s="32" t="s">
        <v>8</v>
      </c>
      <c r="K26" s="33">
        <f>SUM(K18:K25)</f>
        <v>2662.8</v>
      </c>
    </row>
    <row r="27" spans="1:13" x14ac:dyDescent="0.25">
      <c r="A27" s="65" t="s">
        <v>39</v>
      </c>
      <c r="B27" s="66"/>
      <c r="C27" s="66"/>
      <c r="D27" s="66"/>
      <c r="E27" s="66"/>
      <c r="F27" s="66"/>
      <c r="G27" s="66"/>
      <c r="H27" s="66"/>
      <c r="I27" s="66"/>
      <c r="J27" s="66"/>
      <c r="K27" s="67"/>
      <c r="L27" s="34">
        <f>SUM(D26:F26)*K4</f>
        <v>2350.3215000000005</v>
      </c>
      <c r="M27" s="35" t="s">
        <v>40</v>
      </c>
    </row>
    <row r="28" spans="1:13" x14ac:dyDescent="0.25">
      <c r="A28" s="54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36"/>
      <c r="M28" s="37" t="s">
        <v>42</v>
      </c>
    </row>
    <row r="29" spans="1:13" x14ac:dyDescent="0.25">
      <c r="A29" s="54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36"/>
      <c r="M29" s="37" t="s">
        <v>42</v>
      </c>
    </row>
    <row r="30" spans="1:13" x14ac:dyDescent="0.25">
      <c r="A30" s="57" t="s">
        <v>44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38">
        <f>L28+L29</f>
        <v>0</v>
      </c>
      <c r="M30" s="37" t="s">
        <v>42</v>
      </c>
    </row>
    <row r="31" spans="1:13" ht="15.75" thickBot="1" x14ac:dyDescent="0.3">
      <c r="A31" s="60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39">
        <f>L30*1.23</f>
        <v>0</v>
      </c>
      <c r="M31" s="40" t="s">
        <v>42</v>
      </c>
    </row>
    <row r="32" spans="1:13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3"/>
    </row>
    <row r="33" spans="1:13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3"/>
    </row>
    <row r="34" spans="1:13" ht="15.75" thickBot="1" x14ac:dyDescent="0.3">
      <c r="A34" s="44" t="s">
        <v>46</v>
      </c>
      <c r="B34" s="44"/>
      <c r="C34" s="44"/>
      <c r="D34" s="44"/>
      <c r="E34" s="44"/>
      <c r="F34" s="44"/>
      <c r="G34" s="44"/>
      <c r="H34" s="44"/>
    </row>
    <row r="35" spans="1:13" x14ac:dyDescent="0.25">
      <c r="A35" s="16" t="s">
        <v>19</v>
      </c>
      <c r="B35" s="4" t="s">
        <v>20</v>
      </c>
      <c r="C35" s="4" t="s">
        <v>21</v>
      </c>
      <c r="D35" s="4" t="s">
        <v>22</v>
      </c>
      <c r="E35" s="4" t="s">
        <v>23</v>
      </c>
      <c r="F35" s="4" t="s">
        <v>24</v>
      </c>
      <c r="G35" s="4" t="s">
        <v>25</v>
      </c>
      <c r="H35" s="4" t="s">
        <v>26</v>
      </c>
      <c r="I35" s="17" t="s">
        <v>27</v>
      </c>
      <c r="J35" s="4" t="s">
        <v>28</v>
      </c>
      <c r="K35" s="18" t="s">
        <v>29</v>
      </c>
    </row>
    <row r="36" spans="1:13" ht="108" x14ac:dyDescent="0.25">
      <c r="A36" s="19" t="s">
        <v>30</v>
      </c>
      <c r="B36" s="20" t="s">
        <v>31</v>
      </c>
      <c r="C36" s="20" t="s">
        <v>32</v>
      </c>
      <c r="D36" s="21" t="s">
        <v>33</v>
      </c>
      <c r="E36" s="21" t="s">
        <v>34</v>
      </c>
      <c r="F36" s="21" t="s">
        <v>35</v>
      </c>
      <c r="G36" s="20" t="s">
        <v>2</v>
      </c>
      <c r="H36" s="20" t="s">
        <v>3</v>
      </c>
      <c r="I36" s="20" t="s">
        <v>4</v>
      </c>
      <c r="J36" s="21" t="s">
        <v>36</v>
      </c>
      <c r="K36" s="22" t="s">
        <v>37</v>
      </c>
    </row>
    <row r="37" spans="1:13" ht="15" customHeight="1" x14ac:dyDescent="0.25">
      <c r="A37" s="23">
        <v>1</v>
      </c>
      <c r="B37" s="8" t="s">
        <v>7</v>
      </c>
      <c r="C37" s="24">
        <v>2</v>
      </c>
      <c r="D37" s="45">
        <v>830</v>
      </c>
      <c r="E37" s="45">
        <v>0</v>
      </c>
      <c r="F37" s="45">
        <v>0</v>
      </c>
      <c r="G37" s="10">
        <f t="shared" ref="G37:G44" si="3">VLOOKUP($B37,$B$3:$F$12,2,FALSE)</f>
        <v>0</v>
      </c>
      <c r="H37" s="10" t="s">
        <v>8</v>
      </c>
      <c r="I37" s="10" t="s">
        <v>8</v>
      </c>
      <c r="J37" s="10">
        <f t="shared" ref="J37:J44" si="4">VLOOKUP($B37,$B$3:$F$12,5,FALSE)</f>
        <v>0</v>
      </c>
      <c r="K37" s="26">
        <v>250</v>
      </c>
    </row>
    <row r="38" spans="1:13" x14ac:dyDescent="0.25">
      <c r="A38" s="23">
        <v>2</v>
      </c>
      <c r="B38" s="8" t="s">
        <v>10</v>
      </c>
      <c r="C38" s="24">
        <v>55</v>
      </c>
      <c r="D38" s="45">
        <v>992.58600000000001</v>
      </c>
      <c r="E38" s="45">
        <v>0</v>
      </c>
      <c r="F38" s="45">
        <v>0</v>
      </c>
      <c r="G38" s="10">
        <f t="shared" si="3"/>
        <v>0</v>
      </c>
      <c r="H38" s="10" t="s">
        <v>8</v>
      </c>
      <c r="I38" s="10" t="s">
        <v>8</v>
      </c>
      <c r="J38" s="10">
        <f t="shared" si="4"/>
        <v>0</v>
      </c>
      <c r="K38" s="26">
        <v>1020</v>
      </c>
    </row>
    <row r="39" spans="1:13" x14ac:dyDescent="0.25">
      <c r="A39" s="23">
        <v>3</v>
      </c>
      <c r="B39" s="8" t="s">
        <v>11</v>
      </c>
      <c r="C39" s="24">
        <v>290</v>
      </c>
      <c r="D39" s="45">
        <v>3042.188000000001</v>
      </c>
      <c r="E39" s="45">
        <v>0</v>
      </c>
      <c r="F39" s="45">
        <v>0</v>
      </c>
      <c r="G39" s="10">
        <f t="shared" si="3"/>
        <v>0</v>
      </c>
      <c r="H39" s="10" t="s">
        <v>8</v>
      </c>
      <c r="I39" s="10" t="s">
        <v>8</v>
      </c>
      <c r="J39" s="10">
        <f t="shared" si="4"/>
        <v>0</v>
      </c>
      <c r="K39" s="26">
        <v>1579.9999999999998</v>
      </c>
    </row>
    <row r="40" spans="1:13" x14ac:dyDescent="0.25">
      <c r="A40" s="23">
        <v>4</v>
      </c>
      <c r="B40" s="8" t="s">
        <v>12</v>
      </c>
      <c r="C40" s="24">
        <v>8</v>
      </c>
      <c r="D40" s="45">
        <v>15.395</v>
      </c>
      <c r="E40" s="45">
        <v>26.434999999999999</v>
      </c>
      <c r="F40" s="45">
        <v>0</v>
      </c>
      <c r="G40" s="10">
        <f t="shared" si="3"/>
        <v>0</v>
      </c>
      <c r="H40" s="10">
        <f>VLOOKUP($B40,$B$3:$F$12,3,FALSE)</f>
        <v>0</v>
      </c>
      <c r="I40" s="10" t="s">
        <v>8</v>
      </c>
      <c r="J40" s="10">
        <f t="shared" si="4"/>
        <v>0</v>
      </c>
      <c r="K40" s="26">
        <v>144</v>
      </c>
    </row>
    <row r="41" spans="1:13" x14ac:dyDescent="0.25">
      <c r="A41" s="23">
        <v>5</v>
      </c>
      <c r="B41" s="8" t="s">
        <v>13</v>
      </c>
      <c r="C41" s="24">
        <v>1</v>
      </c>
      <c r="D41" s="45">
        <v>3.915</v>
      </c>
      <c r="E41" s="45">
        <v>4.62</v>
      </c>
      <c r="F41" s="45">
        <v>0</v>
      </c>
      <c r="G41" s="10">
        <f t="shared" si="3"/>
        <v>0</v>
      </c>
      <c r="H41" s="10">
        <f>VLOOKUP($B41,$B$3:$F$12,3,FALSE)</f>
        <v>0</v>
      </c>
      <c r="I41" s="10" t="s">
        <v>8</v>
      </c>
      <c r="J41" s="10">
        <f t="shared" si="4"/>
        <v>0</v>
      </c>
      <c r="K41" s="26">
        <v>17</v>
      </c>
    </row>
    <row r="42" spans="1:13" x14ac:dyDescent="0.25">
      <c r="A42" s="23">
        <v>6</v>
      </c>
      <c r="B42" s="8" t="s">
        <v>14</v>
      </c>
      <c r="C42" s="24">
        <v>11</v>
      </c>
      <c r="D42" s="45">
        <v>1972.164</v>
      </c>
      <c r="E42" s="45">
        <v>0</v>
      </c>
      <c r="F42" s="45">
        <v>0</v>
      </c>
      <c r="G42" s="10">
        <f t="shared" si="3"/>
        <v>0</v>
      </c>
      <c r="H42" s="10" t="s">
        <v>8</v>
      </c>
      <c r="I42" s="10" t="s">
        <v>8</v>
      </c>
      <c r="J42" s="10">
        <f t="shared" si="4"/>
        <v>0</v>
      </c>
      <c r="K42" s="26">
        <v>835</v>
      </c>
    </row>
    <row r="43" spans="1:13" x14ac:dyDescent="0.25">
      <c r="A43" s="23">
        <v>7</v>
      </c>
      <c r="B43" s="8" t="s">
        <v>16</v>
      </c>
      <c r="C43" s="24">
        <v>41</v>
      </c>
      <c r="D43" s="45">
        <v>109.89900000000002</v>
      </c>
      <c r="E43" s="45">
        <v>0</v>
      </c>
      <c r="F43" s="45">
        <v>0</v>
      </c>
      <c r="G43" s="10">
        <f t="shared" si="3"/>
        <v>0</v>
      </c>
      <c r="H43" s="10" t="s">
        <v>8</v>
      </c>
      <c r="I43" s="10" t="s">
        <v>8</v>
      </c>
      <c r="J43" s="10">
        <f t="shared" si="4"/>
        <v>0</v>
      </c>
      <c r="K43" s="26">
        <v>164.49999999999997</v>
      </c>
    </row>
    <row r="44" spans="1:13" ht="15.75" thickBot="1" x14ac:dyDescent="0.3">
      <c r="A44" s="27">
        <v>8</v>
      </c>
      <c r="B44" s="13" t="s">
        <v>17</v>
      </c>
      <c r="C44" s="24">
        <v>40</v>
      </c>
      <c r="D44" s="45">
        <v>34.211999999999996</v>
      </c>
      <c r="E44" s="45">
        <v>0</v>
      </c>
      <c r="F44" s="45">
        <v>0</v>
      </c>
      <c r="G44" s="10">
        <f t="shared" si="3"/>
        <v>0</v>
      </c>
      <c r="H44" s="14" t="s">
        <v>8</v>
      </c>
      <c r="I44" s="14" t="s">
        <v>8</v>
      </c>
      <c r="J44" s="10">
        <f t="shared" si="4"/>
        <v>0</v>
      </c>
      <c r="K44" s="26">
        <v>15.799999999999997</v>
      </c>
    </row>
    <row r="45" spans="1:13" ht="15.75" thickBot="1" x14ac:dyDescent="0.3">
      <c r="A45" s="63" t="s">
        <v>38</v>
      </c>
      <c r="B45" s="64"/>
      <c r="C45" s="30">
        <f>SUM(C37:C44)</f>
        <v>448</v>
      </c>
      <c r="D45" s="30">
        <f t="shared" ref="D45:F45" si="5">SUM(D37:D44)</f>
        <v>7000.3590000000022</v>
      </c>
      <c r="E45" s="30">
        <f t="shared" si="5"/>
        <v>31.055</v>
      </c>
      <c r="F45" s="30">
        <f t="shared" si="5"/>
        <v>0</v>
      </c>
      <c r="G45" s="46" t="s">
        <v>8</v>
      </c>
      <c r="H45" s="46" t="s">
        <v>8</v>
      </c>
      <c r="I45" s="46" t="s">
        <v>8</v>
      </c>
      <c r="J45" s="46" t="s">
        <v>8</v>
      </c>
      <c r="K45" s="33">
        <f>SUM(K37:K44)</f>
        <v>4026.3</v>
      </c>
    </row>
    <row r="46" spans="1:13" x14ac:dyDescent="0.25">
      <c r="A46" s="65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34">
        <f>SUM(D45:F45)*K4</f>
        <v>3515.7070000000012</v>
      </c>
      <c r="M46" s="35" t="s">
        <v>40</v>
      </c>
    </row>
    <row r="47" spans="1:13" x14ac:dyDescent="0.25">
      <c r="A47" s="54" t="s">
        <v>41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36"/>
      <c r="M47" s="37" t="s">
        <v>42</v>
      </c>
    </row>
    <row r="48" spans="1:13" x14ac:dyDescent="0.25">
      <c r="A48" s="54" t="s">
        <v>43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  <c r="L48" s="36"/>
      <c r="M48" s="37" t="s">
        <v>42</v>
      </c>
    </row>
    <row r="49" spans="1:13" x14ac:dyDescent="0.25">
      <c r="A49" s="57" t="s">
        <v>44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38">
        <f>L47+L48</f>
        <v>0</v>
      </c>
      <c r="M49" s="47" t="s">
        <v>42</v>
      </c>
    </row>
    <row r="50" spans="1:13" ht="15.75" thickBot="1" x14ac:dyDescent="0.3">
      <c r="A50" s="60" t="s">
        <v>45</v>
      </c>
      <c r="B50" s="61"/>
      <c r="C50" s="61"/>
      <c r="D50" s="61"/>
      <c r="E50" s="61"/>
      <c r="F50" s="61"/>
      <c r="G50" s="61"/>
      <c r="H50" s="61"/>
      <c r="I50" s="61"/>
      <c r="J50" s="61"/>
      <c r="K50" s="62"/>
      <c r="L50" s="39">
        <f>L49*1.23</f>
        <v>0</v>
      </c>
      <c r="M50" s="40" t="s">
        <v>42</v>
      </c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3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3" ht="15.75" thickBot="1" x14ac:dyDescent="0.3">
      <c r="A53" t="s">
        <v>47</v>
      </c>
    </row>
    <row r="54" spans="1:13" x14ac:dyDescent="0.25">
      <c r="A54" s="16" t="s">
        <v>19</v>
      </c>
      <c r="B54" s="4" t="s">
        <v>20</v>
      </c>
      <c r="C54" s="4" t="s">
        <v>21</v>
      </c>
      <c r="D54" s="4" t="s">
        <v>22</v>
      </c>
      <c r="E54" s="4" t="s">
        <v>23</v>
      </c>
      <c r="F54" s="4" t="s">
        <v>24</v>
      </c>
      <c r="G54" s="4" t="s">
        <v>25</v>
      </c>
      <c r="H54" s="4" t="s">
        <v>26</v>
      </c>
      <c r="I54" s="17" t="s">
        <v>27</v>
      </c>
      <c r="J54" s="4" t="s">
        <v>28</v>
      </c>
      <c r="K54" s="18" t="s">
        <v>29</v>
      </c>
    </row>
    <row r="55" spans="1:13" ht="108" x14ac:dyDescent="0.25">
      <c r="A55" s="19" t="s">
        <v>30</v>
      </c>
      <c r="B55" s="20" t="s">
        <v>31</v>
      </c>
      <c r="C55" s="20" t="s">
        <v>32</v>
      </c>
      <c r="D55" s="21" t="s">
        <v>33</v>
      </c>
      <c r="E55" s="21" t="s">
        <v>34</v>
      </c>
      <c r="F55" s="21" t="s">
        <v>35</v>
      </c>
      <c r="G55" s="20" t="s">
        <v>2</v>
      </c>
      <c r="H55" s="20" t="s">
        <v>3</v>
      </c>
      <c r="I55" s="20" t="s">
        <v>4</v>
      </c>
      <c r="J55" s="21" t="s">
        <v>36</v>
      </c>
      <c r="K55" s="22" t="s">
        <v>37</v>
      </c>
    </row>
    <row r="56" spans="1:13" x14ac:dyDescent="0.25">
      <c r="A56" s="23">
        <v>1</v>
      </c>
      <c r="B56" s="8" t="s">
        <v>10</v>
      </c>
      <c r="C56" s="24">
        <v>3</v>
      </c>
      <c r="D56" s="25">
        <v>58.1</v>
      </c>
      <c r="E56" s="25">
        <v>0</v>
      </c>
      <c r="F56" s="25">
        <v>0</v>
      </c>
      <c r="G56" s="10">
        <f>VLOOKUP($B56,$B$3:$F$12,2,FALSE)</f>
        <v>0</v>
      </c>
      <c r="H56" s="10" t="s">
        <v>8</v>
      </c>
      <c r="I56" s="10" t="s">
        <v>8</v>
      </c>
      <c r="J56" s="10">
        <f>VLOOKUP($B56,$B$3:$F$12,5,FALSE)</f>
        <v>0</v>
      </c>
      <c r="K56" s="26">
        <v>55</v>
      </c>
    </row>
    <row r="57" spans="1:13" x14ac:dyDescent="0.25">
      <c r="A57" s="23">
        <v>2</v>
      </c>
      <c r="B57" s="8" t="s">
        <v>12</v>
      </c>
      <c r="C57" s="24">
        <v>1</v>
      </c>
      <c r="D57" s="25">
        <v>4.3140000000000001</v>
      </c>
      <c r="E57" s="25">
        <v>12.811</v>
      </c>
      <c r="F57" s="25">
        <v>0</v>
      </c>
      <c r="G57" s="10">
        <f>VLOOKUP($B57,$B$3:$F$12,2,FALSE)</f>
        <v>0</v>
      </c>
      <c r="H57" s="10">
        <f>VLOOKUP($B57,$B$3:$F$12,3,FALSE)</f>
        <v>0</v>
      </c>
      <c r="I57" s="10" t="s">
        <v>8</v>
      </c>
      <c r="J57" s="10">
        <f>VLOOKUP($B57,$B$3:$F$12,5,FALSE)</f>
        <v>0</v>
      </c>
      <c r="K57" s="26">
        <v>17</v>
      </c>
    </row>
    <row r="58" spans="1:13" ht="15.75" thickBot="1" x14ac:dyDescent="0.3">
      <c r="A58" s="23">
        <v>3</v>
      </c>
      <c r="B58" s="8" t="s">
        <v>14</v>
      </c>
      <c r="C58" s="24">
        <v>2</v>
      </c>
      <c r="D58" s="25">
        <v>718.81799999999998</v>
      </c>
      <c r="E58" s="25">
        <v>0</v>
      </c>
      <c r="F58" s="25">
        <v>0</v>
      </c>
      <c r="G58" s="10">
        <f>VLOOKUP($B58,$B$3:$F$12,2,FALSE)</f>
        <v>0</v>
      </c>
      <c r="H58" s="10" t="s">
        <v>8</v>
      </c>
      <c r="I58" s="10" t="s">
        <v>8</v>
      </c>
      <c r="J58" s="10">
        <f>VLOOKUP($B58,$B$3:$F$12,5,FALSE)</f>
        <v>0</v>
      </c>
      <c r="K58" s="26">
        <v>220</v>
      </c>
    </row>
    <row r="59" spans="1:13" ht="15.75" thickBot="1" x14ac:dyDescent="0.3">
      <c r="A59" s="63" t="s">
        <v>38</v>
      </c>
      <c r="B59" s="64"/>
      <c r="C59" s="30">
        <f>SUM(C56:C58)</f>
        <v>6</v>
      </c>
      <c r="D59" s="31">
        <f>SUM(D56:D58)</f>
        <v>781.23199999999997</v>
      </c>
      <c r="E59" s="31">
        <f>SUM(E56:E58)</f>
        <v>12.811</v>
      </c>
      <c r="F59" s="31">
        <f>SUM(F56:F58)</f>
        <v>0</v>
      </c>
      <c r="G59" s="46" t="s">
        <v>8</v>
      </c>
      <c r="H59" s="46" t="s">
        <v>8</v>
      </c>
      <c r="I59" s="46" t="s">
        <v>8</v>
      </c>
      <c r="J59" s="46" t="s">
        <v>8</v>
      </c>
      <c r="K59" s="33">
        <f>SUM(K56:K58)</f>
        <v>292</v>
      </c>
    </row>
    <row r="60" spans="1:13" x14ac:dyDescent="0.25">
      <c r="A60" s="65" t="s">
        <v>39</v>
      </c>
      <c r="B60" s="66"/>
      <c r="C60" s="66"/>
      <c r="D60" s="66"/>
      <c r="E60" s="66"/>
      <c r="F60" s="66"/>
      <c r="G60" s="66"/>
      <c r="H60" s="66"/>
      <c r="I60" s="66"/>
      <c r="J60" s="66"/>
      <c r="K60" s="67"/>
      <c r="L60" s="34">
        <f>SUM(D59:F59)*K4</f>
        <v>397.0215</v>
      </c>
      <c r="M60" s="35" t="s">
        <v>40</v>
      </c>
    </row>
    <row r="61" spans="1:13" x14ac:dyDescent="0.25">
      <c r="A61" s="54" t="s">
        <v>41</v>
      </c>
      <c r="B61" s="55"/>
      <c r="C61" s="55"/>
      <c r="D61" s="55"/>
      <c r="E61" s="55"/>
      <c r="F61" s="55"/>
      <c r="G61" s="55"/>
      <c r="H61" s="55"/>
      <c r="I61" s="55"/>
      <c r="J61" s="55"/>
      <c r="K61" s="56"/>
      <c r="L61" s="36"/>
      <c r="M61" s="37" t="s">
        <v>42</v>
      </c>
    </row>
    <row r="62" spans="1:13" x14ac:dyDescent="0.25">
      <c r="A62" s="54" t="s">
        <v>43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  <c r="L62" s="36"/>
      <c r="M62" s="37" t="s">
        <v>42</v>
      </c>
    </row>
    <row r="63" spans="1:13" x14ac:dyDescent="0.25">
      <c r="A63" s="57" t="s">
        <v>44</v>
      </c>
      <c r="B63" s="58"/>
      <c r="C63" s="58"/>
      <c r="D63" s="58"/>
      <c r="E63" s="58"/>
      <c r="F63" s="58"/>
      <c r="G63" s="58"/>
      <c r="H63" s="58"/>
      <c r="I63" s="58"/>
      <c r="J63" s="58"/>
      <c r="K63" s="59"/>
      <c r="L63" s="38">
        <f>L61+L62</f>
        <v>0</v>
      </c>
      <c r="M63" s="37" t="s">
        <v>42</v>
      </c>
    </row>
    <row r="64" spans="1:13" ht="15.75" thickBot="1" x14ac:dyDescent="0.3">
      <c r="A64" s="60" t="s">
        <v>45</v>
      </c>
      <c r="B64" s="61"/>
      <c r="C64" s="61"/>
      <c r="D64" s="61"/>
      <c r="E64" s="61"/>
      <c r="F64" s="61"/>
      <c r="G64" s="61"/>
      <c r="H64" s="61"/>
      <c r="I64" s="61"/>
      <c r="J64" s="61"/>
      <c r="K64" s="62"/>
      <c r="L64" s="39">
        <f>L63*1.23</f>
        <v>0</v>
      </c>
      <c r="M64" s="40" t="s">
        <v>42</v>
      </c>
    </row>
    <row r="65" spans="1:13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3"/>
    </row>
    <row r="67" spans="1:13" ht="15.75" thickBot="1" x14ac:dyDescent="0.3">
      <c r="A67" t="s">
        <v>48</v>
      </c>
    </row>
    <row r="68" spans="1:13" x14ac:dyDescent="0.25">
      <c r="A68" s="16" t="s">
        <v>19</v>
      </c>
      <c r="B68" s="4" t="s">
        <v>20</v>
      </c>
      <c r="C68" s="4" t="s">
        <v>21</v>
      </c>
      <c r="D68" s="4" t="s">
        <v>22</v>
      </c>
      <c r="E68" s="4" t="s">
        <v>23</v>
      </c>
      <c r="F68" s="4" t="s">
        <v>24</v>
      </c>
      <c r="G68" s="4" t="s">
        <v>25</v>
      </c>
      <c r="H68" s="4" t="s">
        <v>26</v>
      </c>
      <c r="I68" s="17" t="s">
        <v>27</v>
      </c>
      <c r="J68" s="4" t="s">
        <v>28</v>
      </c>
      <c r="K68" s="18" t="s">
        <v>29</v>
      </c>
    </row>
    <row r="69" spans="1:13" ht="108" x14ac:dyDescent="0.25">
      <c r="A69" s="19" t="s">
        <v>30</v>
      </c>
      <c r="B69" s="20" t="s">
        <v>31</v>
      </c>
      <c r="C69" s="20" t="s">
        <v>32</v>
      </c>
      <c r="D69" s="21" t="s">
        <v>33</v>
      </c>
      <c r="E69" s="21" t="s">
        <v>34</v>
      </c>
      <c r="F69" s="21" t="s">
        <v>35</v>
      </c>
      <c r="G69" s="20" t="s">
        <v>2</v>
      </c>
      <c r="H69" s="20" t="s">
        <v>3</v>
      </c>
      <c r="I69" s="20" t="s">
        <v>4</v>
      </c>
      <c r="J69" s="21" t="s">
        <v>36</v>
      </c>
      <c r="K69" s="22" t="s">
        <v>37</v>
      </c>
    </row>
    <row r="70" spans="1:13" ht="15.75" thickBot="1" x14ac:dyDescent="0.3">
      <c r="A70" s="23">
        <v>1</v>
      </c>
      <c r="B70" s="8" t="s">
        <v>10</v>
      </c>
      <c r="C70" s="24">
        <v>1</v>
      </c>
      <c r="D70" s="25">
        <v>18.446000000000002</v>
      </c>
      <c r="E70" s="25">
        <v>0</v>
      </c>
      <c r="F70" s="25">
        <v>0</v>
      </c>
      <c r="G70" s="10">
        <f>VLOOKUP($B70,$B$3:$F$12,2,FALSE)</f>
        <v>0</v>
      </c>
      <c r="H70" s="10" t="s">
        <v>8</v>
      </c>
      <c r="I70" s="10" t="s">
        <v>8</v>
      </c>
      <c r="J70" s="10">
        <f>VLOOKUP($B70,$B$3:$F$12,5,FALSE)</f>
        <v>0</v>
      </c>
      <c r="K70" s="26">
        <v>35</v>
      </c>
    </row>
    <row r="71" spans="1:13" ht="15.75" thickBot="1" x14ac:dyDescent="0.3">
      <c r="A71" s="63" t="s">
        <v>38</v>
      </c>
      <c r="B71" s="64"/>
      <c r="C71" s="30">
        <f>SUM(C70:C70)</f>
        <v>1</v>
      </c>
      <c r="D71" s="31">
        <f>SUM(D70:D70)</f>
        <v>18.446000000000002</v>
      </c>
      <c r="E71" s="31">
        <f>SUM(E70:E70)</f>
        <v>0</v>
      </c>
      <c r="F71" s="31">
        <f>SUM(F70:F70)</f>
        <v>0</v>
      </c>
      <c r="G71" s="46" t="s">
        <v>8</v>
      </c>
      <c r="H71" s="46" t="s">
        <v>8</v>
      </c>
      <c r="I71" s="46" t="s">
        <v>8</v>
      </c>
      <c r="J71" s="46" t="s">
        <v>8</v>
      </c>
      <c r="K71" s="33">
        <f>SUM(K70:K70)</f>
        <v>35</v>
      </c>
    </row>
    <row r="72" spans="1:13" x14ac:dyDescent="0.25">
      <c r="A72" s="65" t="s">
        <v>39</v>
      </c>
      <c r="B72" s="66"/>
      <c r="C72" s="66"/>
      <c r="D72" s="66"/>
      <c r="E72" s="66"/>
      <c r="F72" s="66"/>
      <c r="G72" s="66"/>
      <c r="H72" s="66"/>
      <c r="I72" s="66"/>
      <c r="J72" s="66"/>
      <c r="K72" s="67"/>
      <c r="L72" s="34">
        <f>SUM(D71:F71)*K4</f>
        <v>9.2230000000000008</v>
      </c>
      <c r="M72" s="35" t="s">
        <v>40</v>
      </c>
    </row>
    <row r="73" spans="1:13" x14ac:dyDescent="0.25">
      <c r="A73" s="54" t="s">
        <v>41</v>
      </c>
      <c r="B73" s="55"/>
      <c r="C73" s="55"/>
      <c r="D73" s="55"/>
      <c r="E73" s="55"/>
      <c r="F73" s="55"/>
      <c r="G73" s="55"/>
      <c r="H73" s="55"/>
      <c r="I73" s="55"/>
      <c r="J73" s="55"/>
      <c r="K73" s="56"/>
      <c r="L73" s="36"/>
      <c r="M73" s="37" t="s">
        <v>42</v>
      </c>
    </row>
    <row r="74" spans="1:13" x14ac:dyDescent="0.25">
      <c r="A74" s="54" t="s">
        <v>43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  <c r="L74" s="36"/>
      <c r="M74" s="37" t="s">
        <v>42</v>
      </c>
    </row>
    <row r="75" spans="1:13" x14ac:dyDescent="0.25">
      <c r="A75" s="57" t="s">
        <v>44</v>
      </c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38">
        <f>L73+L74</f>
        <v>0</v>
      </c>
      <c r="M75" s="37" t="s">
        <v>42</v>
      </c>
    </row>
    <row r="76" spans="1:13" ht="15.75" thickBot="1" x14ac:dyDescent="0.3">
      <c r="A76" s="60" t="s">
        <v>45</v>
      </c>
      <c r="B76" s="61"/>
      <c r="C76" s="61"/>
      <c r="D76" s="61"/>
      <c r="E76" s="61"/>
      <c r="F76" s="61"/>
      <c r="G76" s="61"/>
      <c r="H76" s="61"/>
      <c r="I76" s="61"/>
      <c r="J76" s="61"/>
      <c r="K76" s="62"/>
      <c r="L76" s="39">
        <f>L75*1.23</f>
        <v>0</v>
      </c>
      <c r="M76" s="40" t="s">
        <v>42</v>
      </c>
    </row>
    <row r="79" spans="1:13" ht="15.75" thickBot="1" x14ac:dyDescent="0.3">
      <c r="A79" t="s">
        <v>49</v>
      </c>
    </row>
    <row r="80" spans="1:13" x14ac:dyDescent="0.25">
      <c r="A80" s="16" t="s">
        <v>19</v>
      </c>
      <c r="B80" s="4" t="s">
        <v>20</v>
      </c>
      <c r="C80" s="4" t="s">
        <v>21</v>
      </c>
      <c r="D80" s="4" t="s">
        <v>22</v>
      </c>
      <c r="E80" s="4" t="s">
        <v>23</v>
      </c>
      <c r="F80" s="4" t="s">
        <v>24</v>
      </c>
      <c r="G80" s="4" t="s">
        <v>25</v>
      </c>
      <c r="H80" s="4" t="s">
        <v>26</v>
      </c>
      <c r="I80" s="17" t="s">
        <v>27</v>
      </c>
      <c r="J80" s="4" t="s">
        <v>28</v>
      </c>
      <c r="K80" s="18" t="s">
        <v>29</v>
      </c>
    </row>
    <row r="81" spans="1:13" ht="108" x14ac:dyDescent="0.25">
      <c r="A81" s="19" t="s">
        <v>30</v>
      </c>
      <c r="B81" s="20" t="s">
        <v>31</v>
      </c>
      <c r="C81" s="20" t="s">
        <v>32</v>
      </c>
      <c r="D81" s="21" t="s">
        <v>33</v>
      </c>
      <c r="E81" s="21" t="s">
        <v>34</v>
      </c>
      <c r="F81" s="21" t="s">
        <v>35</v>
      </c>
      <c r="G81" s="20" t="s">
        <v>2</v>
      </c>
      <c r="H81" s="20" t="s">
        <v>3</v>
      </c>
      <c r="I81" s="20" t="s">
        <v>4</v>
      </c>
      <c r="J81" s="21" t="s">
        <v>36</v>
      </c>
      <c r="K81" s="22" t="s">
        <v>37</v>
      </c>
    </row>
    <row r="82" spans="1:13" x14ac:dyDescent="0.25">
      <c r="A82" s="23">
        <v>1</v>
      </c>
      <c r="B82" s="8" t="s">
        <v>7</v>
      </c>
      <c r="C82" s="24">
        <v>4</v>
      </c>
      <c r="D82" s="25">
        <v>675</v>
      </c>
      <c r="E82" s="25">
        <v>0</v>
      </c>
      <c r="F82" s="25">
        <v>0</v>
      </c>
      <c r="G82" s="10">
        <f t="shared" ref="G82:G87" si="6">VLOOKUP($B82,$B$3:$F$12,2,FALSE)</f>
        <v>0</v>
      </c>
      <c r="H82" s="10" t="s">
        <v>8</v>
      </c>
      <c r="I82" s="10" t="s">
        <v>8</v>
      </c>
      <c r="J82" s="10">
        <f t="shared" ref="J82:J87" si="7">VLOOKUP($B82,$B$3:$F$12,5,FALSE)</f>
        <v>0</v>
      </c>
      <c r="K82" s="26">
        <v>310</v>
      </c>
    </row>
    <row r="83" spans="1:13" x14ac:dyDescent="0.25">
      <c r="A83" s="23">
        <v>2</v>
      </c>
      <c r="B83" s="8" t="s">
        <v>9</v>
      </c>
      <c r="C83" s="24">
        <v>2</v>
      </c>
      <c r="D83" s="25">
        <v>774</v>
      </c>
      <c r="E83" s="25">
        <v>722.4</v>
      </c>
      <c r="F83" s="25">
        <v>3663.6</v>
      </c>
      <c r="G83" s="10">
        <f t="shared" si="6"/>
        <v>0</v>
      </c>
      <c r="H83" s="10">
        <f>VLOOKUP($B83,$B$3:$F$12,3,FALSE)</f>
        <v>0</v>
      </c>
      <c r="I83" s="10">
        <f>VLOOKUP($B83,$B$3:$F$12,4,FALSE)</f>
        <v>0</v>
      </c>
      <c r="J83" s="10">
        <f t="shared" si="7"/>
        <v>0</v>
      </c>
      <c r="K83" s="26">
        <v>810</v>
      </c>
    </row>
    <row r="84" spans="1:13" x14ac:dyDescent="0.25">
      <c r="A84" s="23">
        <v>3</v>
      </c>
      <c r="B84" s="8" t="s">
        <v>10</v>
      </c>
      <c r="C84" s="24">
        <v>6</v>
      </c>
      <c r="D84" s="25">
        <v>4.9999999999999991</v>
      </c>
      <c r="E84" s="25">
        <v>0</v>
      </c>
      <c r="F84" s="25">
        <v>0</v>
      </c>
      <c r="G84" s="10">
        <f t="shared" si="6"/>
        <v>0</v>
      </c>
      <c r="H84" s="10" t="s">
        <v>8</v>
      </c>
      <c r="I84" s="10" t="s">
        <v>8</v>
      </c>
      <c r="J84" s="10">
        <f t="shared" si="7"/>
        <v>0</v>
      </c>
      <c r="K84" s="26">
        <v>39</v>
      </c>
    </row>
    <row r="85" spans="1:13" x14ac:dyDescent="0.25">
      <c r="A85" s="23">
        <v>4</v>
      </c>
      <c r="B85" s="8" t="s">
        <v>12</v>
      </c>
      <c r="C85" s="24">
        <v>27</v>
      </c>
      <c r="D85" s="25">
        <v>39.51</v>
      </c>
      <c r="E85" s="25">
        <v>96.57</v>
      </c>
      <c r="F85" s="25">
        <v>0</v>
      </c>
      <c r="G85" s="10">
        <f t="shared" si="6"/>
        <v>0</v>
      </c>
      <c r="H85" s="10">
        <f>VLOOKUP($B85,$B$3:$F$12,3,FALSE)</f>
        <v>0</v>
      </c>
      <c r="I85" s="10" t="s">
        <v>8</v>
      </c>
      <c r="J85" s="10">
        <f t="shared" si="7"/>
        <v>0</v>
      </c>
      <c r="K85" s="26">
        <v>253.9</v>
      </c>
    </row>
    <row r="86" spans="1:13" x14ac:dyDescent="0.25">
      <c r="A86" s="23">
        <v>5</v>
      </c>
      <c r="B86" s="8" t="s">
        <v>14</v>
      </c>
      <c r="C86" s="24">
        <v>4</v>
      </c>
      <c r="D86" s="25">
        <v>906</v>
      </c>
      <c r="E86" s="25">
        <v>0</v>
      </c>
      <c r="F86" s="25">
        <v>0</v>
      </c>
      <c r="G86" s="10">
        <f t="shared" si="6"/>
        <v>0</v>
      </c>
      <c r="H86" s="10" t="s">
        <v>8</v>
      </c>
      <c r="I86" s="10" t="s">
        <v>8</v>
      </c>
      <c r="J86" s="10">
        <f t="shared" si="7"/>
        <v>0</v>
      </c>
      <c r="K86" s="26">
        <v>243</v>
      </c>
    </row>
    <row r="87" spans="1:13" ht="15.75" thickBot="1" x14ac:dyDescent="0.3">
      <c r="A87" s="48">
        <v>6</v>
      </c>
      <c r="B87" s="49" t="s">
        <v>15</v>
      </c>
      <c r="C87" s="24">
        <v>1</v>
      </c>
      <c r="D87" s="25">
        <v>36</v>
      </c>
      <c r="E87" s="25">
        <v>147</v>
      </c>
      <c r="F87" s="25">
        <v>0</v>
      </c>
      <c r="G87" s="10">
        <f t="shared" si="6"/>
        <v>0</v>
      </c>
      <c r="H87" s="10">
        <f>VLOOKUP($B87,$B$3:$F$12,3,FALSE)</f>
        <v>0</v>
      </c>
      <c r="I87" s="50" t="s">
        <v>8</v>
      </c>
      <c r="J87" s="10">
        <f t="shared" si="7"/>
        <v>0</v>
      </c>
      <c r="K87" s="26">
        <v>55</v>
      </c>
    </row>
    <row r="88" spans="1:13" ht="15.75" thickBot="1" x14ac:dyDescent="0.3">
      <c r="A88" s="63" t="s">
        <v>38</v>
      </c>
      <c r="B88" s="64"/>
      <c r="C88" s="30">
        <f>SUM(C82:C87)</f>
        <v>44</v>
      </c>
      <c r="D88" s="31">
        <f>SUM(D82:D87)</f>
        <v>2435.5100000000002</v>
      </c>
      <c r="E88" s="31">
        <f>SUM(E82:E87)</f>
        <v>965.97</v>
      </c>
      <c r="F88" s="31">
        <f>SUM(F82:F87)</f>
        <v>3663.6</v>
      </c>
      <c r="G88" s="46" t="s">
        <v>8</v>
      </c>
      <c r="H88" s="46" t="s">
        <v>8</v>
      </c>
      <c r="I88" s="46" t="s">
        <v>8</v>
      </c>
      <c r="J88" s="46" t="s">
        <v>8</v>
      </c>
      <c r="K88" s="33">
        <f>SUM(K82:K87)</f>
        <v>1710.9</v>
      </c>
    </row>
    <row r="89" spans="1:13" x14ac:dyDescent="0.25">
      <c r="A89" s="65" t="s">
        <v>39</v>
      </c>
      <c r="B89" s="66"/>
      <c r="C89" s="66"/>
      <c r="D89" s="66"/>
      <c r="E89" s="66"/>
      <c r="F89" s="66"/>
      <c r="G89" s="66"/>
      <c r="H89" s="66"/>
      <c r="I89" s="66"/>
      <c r="J89" s="66"/>
      <c r="K89" s="67"/>
      <c r="L89" s="34">
        <f>SUM(D88:F88)*K4</f>
        <v>3532.54</v>
      </c>
      <c r="M89" s="35" t="s">
        <v>40</v>
      </c>
    </row>
    <row r="90" spans="1:13" x14ac:dyDescent="0.25">
      <c r="A90" s="54" t="s">
        <v>41</v>
      </c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36"/>
      <c r="M90" s="37" t="s">
        <v>42</v>
      </c>
    </row>
    <row r="91" spans="1:13" x14ac:dyDescent="0.25">
      <c r="A91" s="54" t="s">
        <v>43</v>
      </c>
      <c r="B91" s="55"/>
      <c r="C91" s="55"/>
      <c r="D91" s="55"/>
      <c r="E91" s="55"/>
      <c r="F91" s="55"/>
      <c r="G91" s="55"/>
      <c r="H91" s="55"/>
      <c r="I91" s="55"/>
      <c r="J91" s="55"/>
      <c r="K91" s="56"/>
      <c r="L91" s="36"/>
      <c r="M91" s="37" t="s">
        <v>42</v>
      </c>
    </row>
    <row r="92" spans="1:13" x14ac:dyDescent="0.25">
      <c r="A92" s="57" t="s">
        <v>44</v>
      </c>
      <c r="B92" s="58"/>
      <c r="C92" s="58"/>
      <c r="D92" s="58"/>
      <c r="E92" s="58"/>
      <c r="F92" s="58"/>
      <c r="G92" s="58"/>
      <c r="H92" s="58"/>
      <c r="I92" s="58"/>
      <c r="J92" s="58"/>
      <c r="K92" s="59"/>
      <c r="L92" s="38">
        <f>L90+L91</f>
        <v>0</v>
      </c>
      <c r="M92" s="37" t="s">
        <v>42</v>
      </c>
    </row>
    <row r="93" spans="1:13" ht="15.75" thickBot="1" x14ac:dyDescent="0.3">
      <c r="A93" s="60" t="s">
        <v>45</v>
      </c>
      <c r="B93" s="61"/>
      <c r="C93" s="61"/>
      <c r="D93" s="61"/>
      <c r="E93" s="61"/>
      <c r="F93" s="61"/>
      <c r="G93" s="61"/>
      <c r="H93" s="61"/>
      <c r="I93" s="61"/>
      <c r="J93" s="61"/>
      <c r="K93" s="62"/>
      <c r="L93" s="39">
        <f>L92*1.23</f>
        <v>0</v>
      </c>
      <c r="M93" s="40" t="s">
        <v>42</v>
      </c>
    </row>
    <row r="96" spans="1:13" ht="15.75" thickBot="1" x14ac:dyDescent="0.3">
      <c r="A96" t="s">
        <v>50</v>
      </c>
    </row>
    <row r="97" spans="1:13" x14ac:dyDescent="0.25">
      <c r="A97" s="16" t="s">
        <v>19</v>
      </c>
      <c r="B97" s="4" t="s">
        <v>20</v>
      </c>
      <c r="C97" s="4" t="s">
        <v>21</v>
      </c>
      <c r="D97" s="4" t="s">
        <v>22</v>
      </c>
      <c r="E97" s="4" t="s">
        <v>23</v>
      </c>
      <c r="F97" s="4" t="s">
        <v>24</v>
      </c>
      <c r="G97" s="4" t="s">
        <v>25</v>
      </c>
      <c r="H97" s="4" t="s">
        <v>26</v>
      </c>
      <c r="I97" s="17" t="s">
        <v>27</v>
      </c>
      <c r="J97" s="4" t="s">
        <v>28</v>
      </c>
      <c r="K97" s="18" t="s">
        <v>29</v>
      </c>
    </row>
    <row r="98" spans="1:13" ht="108" x14ac:dyDescent="0.25">
      <c r="A98" s="19" t="s">
        <v>30</v>
      </c>
      <c r="B98" s="20" t="s">
        <v>31</v>
      </c>
      <c r="C98" s="20" t="s">
        <v>32</v>
      </c>
      <c r="D98" s="21" t="s">
        <v>33</v>
      </c>
      <c r="E98" s="21" t="s">
        <v>34</v>
      </c>
      <c r="F98" s="21" t="s">
        <v>35</v>
      </c>
      <c r="G98" s="20" t="s">
        <v>2</v>
      </c>
      <c r="H98" s="20" t="s">
        <v>3</v>
      </c>
      <c r="I98" s="20" t="s">
        <v>4</v>
      </c>
      <c r="J98" s="21" t="s">
        <v>36</v>
      </c>
      <c r="K98" s="22" t="s">
        <v>37</v>
      </c>
    </row>
    <row r="99" spans="1:13" x14ac:dyDescent="0.25">
      <c r="A99" s="23">
        <v>1</v>
      </c>
      <c r="B99" s="8" t="s">
        <v>7</v>
      </c>
      <c r="C99" s="24">
        <v>6</v>
      </c>
      <c r="D99" s="45">
        <v>1505</v>
      </c>
      <c r="E99" s="45">
        <v>0</v>
      </c>
      <c r="F99" s="45">
        <v>0</v>
      </c>
      <c r="G99" s="10">
        <f>VLOOKUP($B99,$B$3:$F$12,2,FALSE)</f>
        <v>0</v>
      </c>
      <c r="H99" s="10" t="s">
        <v>8</v>
      </c>
      <c r="I99" s="10" t="s">
        <v>8</v>
      </c>
      <c r="J99" s="10">
        <f>VLOOKUP($B99,$B$3:$F$12,5,FALSE)</f>
        <v>0</v>
      </c>
      <c r="K99" s="51">
        <v>560</v>
      </c>
    </row>
    <row r="100" spans="1:13" x14ac:dyDescent="0.25">
      <c r="A100" s="23">
        <v>2</v>
      </c>
      <c r="B100" s="8" t="s">
        <v>9</v>
      </c>
      <c r="C100" s="24">
        <v>2</v>
      </c>
      <c r="D100" s="45">
        <v>774</v>
      </c>
      <c r="E100" s="45">
        <v>722.4</v>
      </c>
      <c r="F100" s="45">
        <v>3663.6</v>
      </c>
      <c r="G100" s="10">
        <f t="shared" ref="G100:G108" si="8">VLOOKUP($B100,$B$3:$F$12,2,FALSE)</f>
        <v>0</v>
      </c>
      <c r="H100" s="10">
        <f>VLOOKUP($B100,$B$3:$F$12,3,FALSE)</f>
        <v>0</v>
      </c>
      <c r="I100" s="10">
        <f>VLOOKUP($B100,$B$3:$F$12,4,FALSE)</f>
        <v>0</v>
      </c>
      <c r="J100" s="10">
        <f t="shared" ref="J100:J108" si="9">VLOOKUP($B100,$B$3:$F$12,5,FALSE)</f>
        <v>0</v>
      </c>
      <c r="K100" s="51">
        <v>810</v>
      </c>
    </row>
    <row r="101" spans="1:13" x14ac:dyDescent="0.25">
      <c r="A101" s="23">
        <v>3</v>
      </c>
      <c r="B101" s="8" t="s">
        <v>10</v>
      </c>
      <c r="C101" s="24">
        <v>65</v>
      </c>
      <c r="D101" s="45">
        <v>1074.1319999999998</v>
      </c>
      <c r="E101" s="45">
        <v>0</v>
      </c>
      <c r="F101" s="45">
        <v>0</v>
      </c>
      <c r="G101" s="10">
        <f t="shared" si="8"/>
        <v>0</v>
      </c>
      <c r="H101" s="10" t="s">
        <v>8</v>
      </c>
      <c r="I101" s="10" t="s">
        <v>8</v>
      </c>
      <c r="J101" s="10">
        <f t="shared" si="9"/>
        <v>0</v>
      </c>
      <c r="K101" s="51">
        <v>1149</v>
      </c>
    </row>
    <row r="102" spans="1:13" x14ac:dyDescent="0.25">
      <c r="A102" s="23">
        <v>4</v>
      </c>
      <c r="B102" s="8" t="s">
        <v>11</v>
      </c>
      <c r="C102" s="24">
        <v>290</v>
      </c>
      <c r="D102" s="45">
        <v>3042.188000000001</v>
      </c>
      <c r="E102" s="45">
        <v>0</v>
      </c>
      <c r="F102" s="45">
        <v>0</v>
      </c>
      <c r="G102" s="10">
        <f t="shared" si="8"/>
        <v>0</v>
      </c>
      <c r="H102" s="10" t="s">
        <v>8</v>
      </c>
      <c r="I102" s="10" t="s">
        <v>8</v>
      </c>
      <c r="J102" s="10">
        <f t="shared" si="9"/>
        <v>0</v>
      </c>
      <c r="K102" s="51">
        <v>1579.9999999999998</v>
      </c>
    </row>
    <row r="103" spans="1:13" x14ac:dyDescent="0.25">
      <c r="A103" s="23">
        <v>5</v>
      </c>
      <c r="B103" s="8" t="s">
        <v>12</v>
      </c>
      <c r="C103" s="24">
        <v>36</v>
      </c>
      <c r="D103" s="45">
        <v>59.218999999999994</v>
      </c>
      <c r="E103" s="45">
        <v>135.81599999999997</v>
      </c>
      <c r="F103" s="45">
        <v>0</v>
      </c>
      <c r="G103" s="10">
        <f t="shared" si="8"/>
        <v>0</v>
      </c>
      <c r="H103" s="10">
        <f>VLOOKUP($B103,$B$3:$F$12,3,FALSE)</f>
        <v>0</v>
      </c>
      <c r="I103" s="10" t="s">
        <v>8</v>
      </c>
      <c r="J103" s="10">
        <f t="shared" si="9"/>
        <v>0</v>
      </c>
      <c r="K103" s="51">
        <v>414.9</v>
      </c>
    </row>
    <row r="104" spans="1:13" x14ac:dyDescent="0.25">
      <c r="A104" s="23">
        <v>6</v>
      </c>
      <c r="B104" s="8" t="s">
        <v>13</v>
      </c>
      <c r="C104" s="24">
        <v>1</v>
      </c>
      <c r="D104" s="45">
        <v>3.915</v>
      </c>
      <c r="E104" s="45">
        <v>4.62</v>
      </c>
      <c r="F104" s="45">
        <v>0</v>
      </c>
      <c r="G104" s="10">
        <f t="shared" si="8"/>
        <v>0</v>
      </c>
      <c r="H104" s="10">
        <f>VLOOKUP($B104,$B$3:$F$12,3,FALSE)</f>
        <v>0</v>
      </c>
      <c r="I104" s="10" t="s">
        <v>8</v>
      </c>
      <c r="J104" s="10">
        <f t="shared" si="9"/>
        <v>0</v>
      </c>
      <c r="K104" s="51">
        <v>17</v>
      </c>
    </row>
    <row r="105" spans="1:13" x14ac:dyDescent="0.25">
      <c r="A105" s="23">
        <v>7</v>
      </c>
      <c r="B105" s="8" t="s">
        <v>14</v>
      </c>
      <c r="C105" s="24">
        <v>17</v>
      </c>
      <c r="D105" s="45">
        <v>3596.982</v>
      </c>
      <c r="E105" s="45">
        <v>0</v>
      </c>
      <c r="F105" s="45">
        <v>0</v>
      </c>
      <c r="G105" s="10">
        <f t="shared" si="8"/>
        <v>0</v>
      </c>
      <c r="H105" s="10" t="s">
        <v>8</v>
      </c>
      <c r="I105" s="10" t="s">
        <v>8</v>
      </c>
      <c r="J105" s="10">
        <f t="shared" si="9"/>
        <v>0</v>
      </c>
      <c r="K105" s="51">
        <v>1298</v>
      </c>
    </row>
    <row r="106" spans="1:13" x14ac:dyDescent="0.25">
      <c r="A106" s="23">
        <v>8</v>
      </c>
      <c r="B106" s="8" t="s">
        <v>15</v>
      </c>
      <c r="C106" s="24">
        <v>1</v>
      </c>
      <c r="D106" s="45">
        <v>36</v>
      </c>
      <c r="E106" s="45">
        <v>147</v>
      </c>
      <c r="F106" s="45">
        <v>0</v>
      </c>
      <c r="G106" s="10">
        <f t="shared" si="8"/>
        <v>0</v>
      </c>
      <c r="H106" s="10">
        <f>VLOOKUP($B106,$B$3:$F$12,3,FALSE)</f>
        <v>0</v>
      </c>
      <c r="I106" s="10" t="s">
        <v>8</v>
      </c>
      <c r="J106" s="10">
        <f t="shared" si="9"/>
        <v>0</v>
      </c>
      <c r="K106" s="51">
        <v>55</v>
      </c>
    </row>
    <row r="107" spans="1:13" x14ac:dyDescent="0.25">
      <c r="A107" s="23">
        <v>9</v>
      </c>
      <c r="B107" s="8" t="s">
        <v>16</v>
      </c>
      <c r="C107" s="24">
        <v>41</v>
      </c>
      <c r="D107" s="45">
        <v>109.89900000000002</v>
      </c>
      <c r="E107" s="45">
        <v>0</v>
      </c>
      <c r="F107" s="45">
        <v>0</v>
      </c>
      <c r="G107" s="10">
        <f t="shared" si="8"/>
        <v>0</v>
      </c>
      <c r="H107" s="10" t="s">
        <v>8</v>
      </c>
      <c r="I107" s="10" t="s">
        <v>8</v>
      </c>
      <c r="J107" s="10">
        <f t="shared" si="9"/>
        <v>0</v>
      </c>
      <c r="K107" s="51">
        <v>164.49999999999997</v>
      </c>
    </row>
    <row r="108" spans="1:13" ht="15.75" thickBot="1" x14ac:dyDescent="0.3">
      <c r="A108" s="52">
        <v>10</v>
      </c>
      <c r="B108" s="13" t="s">
        <v>17</v>
      </c>
      <c r="C108" s="24">
        <v>40</v>
      </c>
      <c r="D108" s="45">
        <v>34.211999999999996</v>
      </c>
      <c r="E108" s="45">
        <v>0</v>
      </c>
      <c r="F108" s="45">
        <v>0</v>
      </c>
      <c r="G108" s="10">
        <f t="shared" si="8"/>
        <v>0</v>
      </c>
      <c r="H108" s="14" t="s">
        <v>8</v>
      </c>
      <c r="I108" s="14" t="s">
        <v>8</v>
      </c>
      <c r="J108" s="10">
        <f t="shared" si="9"/>
        <v>0</v>
      </c>
      <c r="K108" s="51">
        <v>15.799999999999997</v>
      </c>
    </row>
    <row r="109" spans="1:13" ht="15.75" thickBot="1" x14ac:dyDescent="0.3">
      <c r="A109" s="63" t="s">
        <v>38</v>
      </c>
      <c r="B109" s="64"/>
      <c r="C109" s="30">
        <f>SUM(C99:C108)</f>
        <v>499</v>
      </c>
      <c r="D109" s="30">
        <f t="shared" ref="D109:F109" si="10">SUM(D99:D108)</f>
        <v>10235.547</v>
      </c>
      <c r="E109" s="30">
        <f t="shared" si="10"/>
        <v>1009.8359999999999</v>
      </c>
      <c r="F109" s="30">
        <f t="shared" si="10"/>
        <v>3663.6</v>
      </c>
      <c r="G109" s="46" t="s">
        <v>8</v>
      </c>
      <c r="H109" s="46" t="s">
        <v>8</v>
      </c>
      <c r="I109" s="46" t="s">
        <v>8</v>
      </c>
      <c r="J109" s="46" t="s">
        <v>8</v>
      </c>
      <c r="K109" s="53">
        <f t="shared" ref="K109" si="11">SUM(K99:K108)</f>
        <v>6064.2</v>
      </c>
    </row>
    <row r="110" spans="1:13" x14ac:dyDescent="0.25">
      <c r="A110" s="65" t="s">
        <v>39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7"/>
      <c r="L110" s="34">
        <f>SUM(D109:F109)*K4</f>
        <v>7454.4915000000001</v>
      </c>
      <c r="M110" s="35" t="s">
        <v>40</v>
      </c>
    </row>
    <row r="111" spans="1:13" x14ac:dyDescent="0.25">
      <c r="A111" s="54" t="s">
        <v>41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6"/>
      <c r="L111" s="36"/>
      <c r="M111" s="37" t="s">
        <v>42</v>
      </c>
    </row>
    <row r="112" spans="1:13" x14ac:dyDescent="0.25">
      <c r="A112" s="54" t="s">
        <v>43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6"/>
      <c r="L112" s="36"/>
      <c r="M112" s="37" t="s">
        <v>42</v>
      </c>
    </row>
    <row r="113" spans="1:13" x14ac:dyDescent="0.25">
      <c r="A113" s="57" t="s">
        <v>44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9"/>
      <c r="L113" s="38">
        <f>L111+L112</f>
        <v>0</v>
      </c>
      <c r="M113" s="37" t="s">
        <v>42</v>
      </c>
    </row>
    <row r="114" spans="1:13" ht="15.75" thickBot="1" x14ac:dyDescent="0.3">
      <c r="A114" s="60" t="s">
        <v>45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2"/>
      <c r="L114" s="39">
        <f>L113*1.23</f>
        <v>0</v>
      </c>
      <c r="M114" s="40" t="s">
        <v>42</v>
      </c>
    </row>
  </sheetData>
  <mergeCells count="39">
    <mergeCell ref="A28:K28"/>
    <mergeCell ref="I2:K2"/>
    <mergeCell ref="I4:J7"/>
    <mergeCell ref="K4:K7"/>
    <mergeCell ref="A26:B26"/>
    <mergeCell ref="A27:K27"/>
    <mergeCell ref="A61:K61"/>
    <mergeCell ref="A29:K29"/>
    <mergeCell ref="A30:K30"/>
    <mergeCell ref="A31:K31"/>
    <mergeCell ref="A45:B45"/>
    <mergeCell ref="A46:K46"/>
    <mergeCell ref="A47:K47"/>
    <mergeCell ref="A48:K48"/>
    <mergeCell ref="A49:K49"/>
    <mergeCell ref="A50:K50"/>
    <mergeCell ref="A59:B59"/>
    <mergeCell ref="A60:K60"/>
    <mergeCell ref="A90:K90"/>
    <mergeCell ref="A62:K62"/>
    <mergeCell ref="A63:K63"/>
    <mergeCell ref="A64:K64"/>
    <mergeCell ref="A71:B71"/>
    <mergeCell ref="A72:K72"/>
    <mergeCell ref="A73:K73"/>
    <mergeCell ref="A74:K74"/>
    <mergeCell ref="A75:K75"/>
    <mergeCell ref="A76:K76"/>
    <mergeCell ref="A88:B88"/>
    <mergeCell ref="A89:K89"/>
    <mergeCell ref="A112:K112"/>
    <mergeCell ref="A113:K113"/>
    <mergeCell ref="A114:K114"/>
    <mergeCell ref="A91:K91"/>
    <mergeCell ref="A92:K92"/>
    <mergeCell ref="A93:K93"/>
    <mergeCell ref="A109:B109"/>
    <mergeCell ref="A110:K110"/>
    <mergeCell ref="A111:K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4"/>
  <sheetViews>
    <sheetView tabSelected="1" zoomScale="85" zoomScaleNormal="85" workbookViewId="0">
      <selection activeCell="P18" sqref="P18"/>
    </sheetView>
  </sheetViews>
  <sheetFormatPr defaultRowHeight="15" x14ac:dyDescent="0.25"/>
  <cols>
    <col min="4" max="4" width="10.28515625" customWidth="1"/>
    <col min="5" max="5" width="10" customWidth="1"/>
    <col min="6" max="6" width="11.140625" customWidth="1"/>
    <col min="10" max="10" width="10.42578125" customWidth="1"/>
    <col min="12" max="12" width="11.140625" customWidth="1"/>
    <col min="13" max="13" width="11" customWidth="1"/>
    <col min="14" max="14" width="10.42578125" customWidth="1"/>
    <col min="15" max="15" width="10.7109375" customWidth="1"/>
    <col min="16" max="16" width="13.5703125" customWidth="1"/>
  </cols>
  <sheetData>
    <row r="1" spans="1:17" ht="15.75" thickBot="1" x14ac:dyDescent="0.3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81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1"/>
      <c r="H2" s="1"/>
      <c r="I2" s="68" t="s">
        <v>6</v>
      </c>
      <c r="J2" s="69"/>
      <c r="K2" s="70"/>
      <c r="L2" s="1"/>
      <c r="M2" s="1"/>
      <c r="N2" s="1"/>
      <c r="O2" s="6"/>
      <c r="P2" s="6"/>
      <c r="Q2" s="6"/>
    </row>
    <row r="3" spans="1:17" ht="15.75" thickBot="1" x14ac:dyDescent="0.3">
      <c r="A3" s="7">
        <v>1</v>
      </c>
      <c r="B3" s="8" t="s">
        <v>7</v>
      </c>
      <c r="C3" s="9"/>
      <c r="D3" s="10" t="s">
        <v>8</v>
      </c>
      <c r="E3" s="10" t="s">
        <v>8</v>
      </c>
      <c r="F3" s="11"/>
      <c r="G3" s="1"/>
      <c r="H3" s="1"/>
      <c r="I3" s="1"/>
      <c r="J3" s="1"/>
      <c r="K3" s="1"/>
      <c r="L3" s="1"/>
      <c r="M3" s="1"/>
      <c r="N3" s="1"/>
    </row>
    <row r="4" spans="1:17" ht="15" customHeight="1" x14ac:dyDescent="0.25">
      <c r="A4" s="7">
        <v>2</v>
      </c>
      <c r="B4" s="8" t="s">
        <v>9</v>
      </c>
      <c r="C4" s="9"/>
      <c r="D4" s="9"/>
      <c r="E4" s="9"/>
      <c r="F4" s="11"/>
      <c r="G4" s="1"/>
      <c r="H4" s="1"/>
      <c r="I4" s="71" t="s">
        <v>51</v>
      </c>
      <c r="J4" s="72"/>
      <c r="K4" s="77">
        <v>1</v>
      </c>
      <c r="M4" s="1"/>
      <c r="N4" s="1"/>
    </row>
    <row r="5" spans="1:17" ht="15" customHeight="1" x14ac:dyDescent="0.25">
      <c r="A5" s="7">
        <v>3</v>
      </c>
      <c r="B5" s="8" t="s">
        <v>10</v>
      </c>
      <c r="C5" s="9"/>
      <c r="D5" s="10" t="s">
        <v>8</v>
      </c>
      <c r="E5" s="10" t="s">
        <v>8</v>
      </c>
      <c r="F5" s="11"/>
      <c r="G5" s="1"/>
      <c r="H5" s="1"/>
      <c r="I5" s="73"/>
      <c r="J5" s="74"/>
      <c r="K5" s="78"/>
      <c r="M5" s="1"/>
      <c r="N5" s="1"/>
    </row>
    <row r="6" spans="1:17" ht="15" customHeight="1" x14ac:dyDescent="0.25">
      <c r="A6" s="7">
        <v>4</v>
      </c>
      <c r="B6" s="8" t="s">
        <v>11</v>
      </c>
      <c r="C6" s="9"/>
      <c r="D6" s="10" t="s">
        <v>8</v>
      </c>
      <c r="E6" s="10" t="s">
        <v>8</v>
      </c>
      <c r="F6" s="11"/>
      <c r="G6" s="1"/>
      <c r="H6" s="1"/>
      <c r="I6" s="73"/>
      <c r="J6" s="74"/>
      <c r="K6" s="78"/>
      <c r="M6" s="1"/>
      <c r="N6" s="1"/>
    </row>
    <row r="7" spans="1:17" ht="15" customHeight="1" thickBot="1" x14ac:dyDescent="0.3">
      <c r="A7" s="7">
        <v>5</v>
      </c>
      <c r="B7" s="8" t="s">
        <v>12</v>
      </c>
      <c r="C7" s="9"/>
      <c r="D7" s="9"/>
      <c r="E7" s="10" t="s">
        <v>8</v>
      </c>
      <c r="F7" s="11"/>
      <c r="G7" s="1"/>
      <c r="H7" s="1"/>
      <c r="I7" s="75"/>
      <c r="J7" s="76"/>
      <c r="K7" s="79"/>
      <c r="M7" s="1"/>
      <c r="N7" s="1"/>
    </row>
    <row r="8" spans="1:17" x14ac:dyDescent="0.25">
      <c r="A8" s="7">
        <v>6</v>
      </c>
      <c r="B8" s="8" t="s">
        <v>13</v>
      </c>
      <c r="C8" s="9"/>
      <c r="D8" s="9"/>
      <c r="E8" s="10" t="s">
        <v>8</v>
      </c>
      <c r="F8" s="11"/>
      <c r="G8" s="1"/>
      <c r="H8" s="1"/>
      <c r="I8" s="1"/>
      <c r="J8" s="1"/>
      <c r="K8" s="1"/>
      <c r="L8" s="1"/>
      <c r="M8" s="1"/>
      <c r="N8" s="1"/>
    </row>
    <row r="9" spans="1:17" x14ac:dyDescent="0.25">
      <c r="A9" s="7">
        <v>7</v>
      </c>
      <c r="B9" s="8" t="s">
        <v>14</v>
      </c>
      <c r="C9" s="9"/>
      <c r="D9" s="10" t="s">
        <v>8</v>
      </c>
      <c r="E9" s="10" t="s">
        <v>8</v>
      </c>
      <c r="F9" s="11"/>
      <c r="G9" s="1"/>
      <c r="H9" s="1"/>
      <c r="I9" s="1"/>
      <c r="J9" s="1"/>
      <c r="K9" s="1"/>
      <c r="L9" s="1"/>
      <c r="M9" s="1"/>
      <c r="N9" s="1"/>
    </row>
    <row r="10" spans="1:17" x14ac:dyDescent="0.25">
      <c r="A10" s="7">
        <v>8</v>
      </c>
      <c r="B10" s="8" t="s">
        <v>15</v>
      </c>
      <c r="C10" s="9"/>
      <c r="D10" s="9"/>
      <c r="E10" s="10" t="s">
        <v>8</v>
      </c>
      <c r="F10" s="11"/>
      <c r="G10" s="1"/>
      <c r="H10" s="1"/>
      <c r="I10" s="1"/>
      <c r="J10" s="1"/>
      <c r="K10" s="1"/>
      <c r="L10" s="1"/>
      <c r="M10" s="1"/>
      <c r="N10" s="1"/>
    </row>
    <row r="11" spans="1:17" x14ac:dyDescent="0.25">
      <c r="A11" s="7">
        <v>9</v>
      </c>
      <c r="B11" s="8" t="s">
        <v>16</v>
      </c>
      <c r="C11" s="9"/>
      <c r="D11" s="10" t="s">
        <v>8</v>
      </c>
      <c r="E11" s="10" t="s">
        <v>8</v>
      </c>
      <c r="F11" s="11"/>
      <c r="G11" s="1"/>
      <c r="H11" s="1"/>
      <c r="I11" s="1"/>
      <c r="J11" s="1"/>
      <c r="K11" s="1"/>
      <c r="L11" s="1"/>
      <c r="M11" s="1"/>
      <c r="N11" s="1"/>
    </row>
    <row r="12" spans="1:17" ht="15.75" thickBot="1" x14ac:dyDescent="0.3">
      <c r="A12" s="12">
        <v>10</v>
      </c>
      <c r="B12" s="13" t="s">
        <v>17</v>
      </c>
      <c r="C12" s="9"/>
      <c r="D12" s="14" t="s">
        <v>8</v>
      </c>
      <c r="E12" s="14" t="s">
        <v>8</v>
      </c>
      <c r="F12" s="15"/>
      <c r="G12" s="1"/>
      <c r="H12" s="1"/>
      <c r="I12" s="1"/>
      <c r="J12" s="1"/>
      <c r="K12" s="1"/>
      <c r="L12" s="1"/>
      <c r="M12" s="1"/>
      <c r="N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ht="15.75" thickBot="1" x14ac:dyDescent="0.3">
      <c r="A15" t="s">
        <v>18</v>
      </c>
    </row>
    <row r="16" spans="1:17" x14ac:dyDescent="0.25">
      <c r="A16" s="16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17" t="s">
        <v>27</v>
      </c>
      <c r="J16" s="4" t="s">
        <v>28</v>
      </c>
      <c r="K16" s="18" t="s">
        <v>29</v>
      </c>
    </row>
    <row r="17" spans="1:13" ht="108" x14ac:dyDescent="0.25">
      <c r="A17" s="19" t="s">
        <v>30</v>
      </c>
      <c r="B17" s="20" t="s">
        <v>31</v>
      </c>
      <c r="C17" s="20" t="s">
        <v>32</v>
      </c>
      <c r="D17" s="21" t="s">
        <v>33</v>
      </c>
      <c r="E17" s="21" t="s">
        <v>34</v>
      </c>
      <c r="F17" s="21" t="s">
        <v>35</v>
      </c>
      <c r="G17" s="20" t="s">
        <v>2</v>
      </c>
      <c r="H17" s="20" t="s">
        <v>3</v>
      </c>
      <c r="I17" s="20" t="s">
        <v>4</v>
      </c>
      <c r="J17" s="21" t="s">
        <v>36</v>
      </c>
      <c r="K17" s="22" t="s">
        <v>37</v>
      </c>
    </row>
    <row r="18" spans="1:13" x14ac:dyDescent="0.25">
      <c r="A18" s="23">
        <v>1</v>
      </c>
      <c r="B18" s="8" t="s">
        <v>7</v>
      </c>
      <c r="C18" s="24">
        <v>2</v>
      </c>
      <c r="D18" s="25">
        <v>830</v>
      </c>
      <c r="E18" s="25">
        <v>0</v>
      </c>
      <c r="F18" s="25">
        <v>0</v>
      </c>
      <c r="G18" s="10">
        <f t="shared" ref="G18:G25" si="0">VLOOKUP($B18,$B$3:$F$12,2,FALSE)</f>
        <v>0</v>
      </c>
      <c r="H18" s="10" t="s">
        <v>8</v>
      </c>
      <c r="I18" s="10" t="s">
        <v>8</v>
      </c>
      <c r="J18" s="10">
        <f t="shared" ref="J18:J25" si="1">VLOOKUP($B18,$B$3:$F$12,5,FALSE)</f>
        <v>0</v>
      </c>
      <c r="K18" s="26">
        <v>250</v>
      </c>
    </row>
    <row r="19" spans="1:13" x14ac:dyDescent="0.25">
      <c r="A19" s="23">
        <v>2</v>
      </c>
      <c r="B19" s="8" t="s">
        <v>10</v>
      </c>
      <c r="C19" s="24">
        <v>28</v>
      </c>
      <c r="D19" s="25">
        <v>448.16199999999998</v>
      </c>
      <c r="E19" s="25">
        <v>0</v>
      </c>
      <c r="F19" s="25">
        <v>0</v>
      </c>
      <c r="G19" s="10">
        <f t="shared" si="0"/>
        <v>0</v>
      </c>
      <c r="H19" s="10" t="s">
        <v>8</v>
      </c>
      <c r="I19" s="10" t="s">
        <v>8</v>
      </c>
      <c r="J19" s="10">
        <f t="shared" si="1"/>
        <v>0</v>
      </c>
      <c r="K19" s="26">
        <v>444</v>
      </c>
    </row>
    <row r="20" spans="1:13" x14ac:dyDescent="0.25">
      <c r="A20" s="23">
        <v>3</v>
      </c>
      <c r="B20" s="8" t="s">
        <v>11</v>
      </c>
      <c r="C20" s="24">
        <v>290</v>
      </c>
      <c r="D20" s="25">
        <v>3042.188000000001</v>
      </c>
      <c r="E20" s="25">
        <v>0</v>
      </c>
      <c r="F20" s="25">
        <v>0</v>
      </c>
      <c r="G20" s="10">
        <f t="shared" si="0"/>
        <v>0</v>
      </c>
      <c r="H20" s="10" t="s">
        <v>8</v>
      </c>
      <c r="I20" s="10" t="s">
        <v>8</v>
      </c>
      <c r="J20" s="10">
        <f t="shared" si="1"/>
        <v>0</v>
      </c>
      <c r="K20" s="26">
        <v>1579.9999999999998</v>
      </c>
    </row>
    <row r="21" spans="1:13" x14ac:dyDescent="0.25">
      <c r="A21" s="23">
        <v>4</v>
      </c>
      <c r="B21" s="8" t="s">
        <v>12</v>
      </c>
      <c r="C21" s="24">
        <v>5</v>
      </c>
      <c r="D21" s="25">
        <v>8.766</v>
      </c>
      <c r="E21" s="25">
        <v>17.579999999999998</v>
      </c>
      <c r="F21" s="25">
        <v>0</v>
      </c>
      <c r="G21" s="10">
        <f t="shared" si="0"/>
        <v>0</v>
      </c>
      <c r="H21" s="10">
        <f>VLOOKUP($B21,$B$3:$F$12,3,FALSE)</f>
        <v>0</v>
      </c>
      <c r="I21" s="10" t="s">
        <v>8</v>
      </c>
      <c r="J21" s="10">
        <f t="shared" si="1"/>
        <v>0</v>
      </c>
      <c r="K21" s="26">
        <v>82</v>
      </c>
    </row>
    <row r="22" spans="1:13" x14ac:dyDescent="0.25">
      <c r="A22" s="23">
        <v>5</v>
      </c>
      <c r="B22" s="8" t="s">
        <v>13</v>
      </c>
      <c r="C22" s="24">
        <v>1</v>
      </c>
      <c r="D22" s="25">
        <v>3.915</v>
      </c>
      <c r="E22" s="25">
        <v>4.62</v>
      </c>
      <c r="F22" s="25">
        <v>0</v>
      </c>
      <c r="G22" s="10">
        <f t="shared" si="0"/>
        <v>0</v>
      </c>
      <c r="H22" s="10">
        <f>VLOOKUP($B22,$B$3:$F$12,3,FALSE)</f>
        <v>0</v>
      </c>
      <c r="I22" s="10" t="s">
        <v>8</v>
      </c>
      <c r="J22" s="10">
        <f t="shared" si="1"/>
        <v>0</v>
      </c>
      <c r="K22" s="26">
        <v>17</v>
      </c>
    </row>
    <row r="23" spans="1:13" x14ac:dyDescent="0.25">
      <c r="A23" s="23">
        <v>6</v>
      </c>
      <c r="B23" s="8" t="s">
        <v>14</v>
      </c>
      <c r="C23" s="24">
        <v>3</v>
      </c>
      <c r="D23" s="25">
        <v>310</v>
      </c>
      <c r="E23" s="25">
        <v>0</v>
      </c>
      <c r="F23" s="25">
        <v>0</v>
      </c>
      <c r="G23" s="10">
        <f t="shared" si="0"/>
        <v>0</v>
      </c>
      <c r="H23" s="10" t="s">
        <v>8</v>
      </c>
      <c r="I23" s="10" t="s">
        <v>8</v>
      </c>
      <c r="J23" s="10">
        <f t="shared" si="1"/>
        <v>0</v>
      </c>
      <c r="K23" s="26">
        <v>270</v>
      </c>
    </row>
    <row r="24" spans="1:13" x14ac:dyDescent="0.25">
      <c r="A24" s="23">
        <v>7</v>
      </c>
      <c r="B24" s="8" t="s">
        <v>16</v>
      </c>
      <c r="C24" s="24">
        <v>1</v>
      </c>
      <c r="D24" s="25">
        <v>1.2</v>
      </c>
      <c r="E24" s="25">
        <v>0</v>
      </c>
      <c r="F24" s="25">
        <v>0</v>
      </c>
      <c r="G24" s="10">
        <f t="shared" si="0"/>
        <v>0</v>
      </c>
      <c r="H24" s="10" t="s">
        <v>8</v>
      </c>
      <c r="I24" s="10" t="s">
        <v>8</v>
      </c>
      <c r="J24" s="10">
        <f t="shared" si="1"/>
        <v>0</v>
      </c>
      <c r="K24" s="26">
        <v>4</v>
      </c>
    </row>
    <row r="25" spans="1:13" ht="15.75" thickBot="1" x14ac:dyDescent="0.3">
      <c r="A25" s="27">
        <v>8</v>
      </c>
      <c r="B25" s="13" t="s">
        <v>17</v>
      </c>
      <c r="C25" s="28">
        <v>40</v>
      </c>
      <c r="D25" s="29">
        <v>34.211999999999996</v>
      </c>
      <c r="E25" s="29">
        <v>0</v>
      </c>
      <c r="F25" s="25">
        <v>0</v>
      </c>
      <c r="G25" s="10">
        <f t="shared" si="0"/>
        <v>0</v>
      </c>
      <c r="H25" s="14" t="s">
        <v>8</v>
      </c>
      <c r="I25" s="14" t="s">
        <v>8</v>
      </c>
      <c r="J25" s="10">
        <f t="shared" si="1"/>
        <v>0</v>
      </c>
      <c r="K25" s="26">
        <v>15.799999999999997</v>
      </c>
    </row>
    <row r="26" spans="1:13" ht="15.75" thickBot="1" x14ac:dyDescent="0.3">
      <c r="A26" s="63" t="s">
        <v>38</v>
      </c>
      <c r="B26" s="64"/>
      <c r="C26" s="30">
        <f>SUM(C18:C25)</f>
        <v>370</v>
      </c>
      <c r="D26" s="31">
        <f t="shared" ref="D26:F26" si="2">SUM(D18:D25)</f>
        <v>4678.4430000000011</v>
      </c>
      <c r="E26" s="31">
        <f t="shared" si="2"/>
        <v>22.2</v>
      </c>
      <c r="F26" s="31">
        <f t="shared" si="2"/>
        <v>0</v>
      </c>
      <c r="G26" s="32" t="s">
        <v>8</v>
      </c>
      <c r="H26" s="32" t="s">
        <v>8</v>
      </c>
      <c r="I26" s="32" t="s">
        <v>8</v>
      </c>
      <c r="J26" s="32" t="s">
        <v>8</v>
      </c>
      <c r="K26" s="33">
        <f>SUM(K18:K25)</f>
        <v>2662.8</v>
      </c>
    </row>
    <row r="27" spans="1:13" x14ac:dyDescent="0.25">
      <c r="A27" s="65" t="s">
        <v>39</v>
      </c>
      <c r="B27" s="66"/>
      <c r="C27" s="66"/>
      <c r="D27" s="66"/>
      <c r="E27" s="66"/>
      <c r="F27" s="66"/>
      <c r="G27" s="66"/>
      <c r="H27" s="66"/>
      <c r="I27" s="66"/>
      <c r="J27" s="66"/>
      <c r="K27" s="67"/>
      <c r="L27" s="34">
        <f>SUM(D26:F26)*K4</f>
        <v>4700.6430000000009</v>
      </c>
      <c r="M27" s="35" t="s">
        <v>40</v>
      </c>
    </row>
    <row r="28" spans="1:13" x14ac:dyDescent="0.25">
      <c r="A28" s="54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36"/>
      <c r="M28" s="37" t="s">
        <v>42</v>
      </c>
    </row>
    <row r="29" spans="1:13" x14ac:dyDescent="0.25">
      <c r="A29" s="54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36"/>
      <c r="M29" s="37" t="s">
        <v>42</v>
      </c>
    </row>
    <row r="30" spans="1:13" x14ac:dyDescent="0.25">
      <c r="A30" s="57" t="s">
        <v>44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38">
        <f>L28+L29</f>
        <v>0</v>
      </c>
      <c r="M30" s="37" t="s">
        <v>42</v>
      </c>
    </row>
    <row r="31" spans="1:13" ht="15.75" thickBot="1" x14ac:dyDescent="0.3">
      <c r="A31" s="60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39">
        <f>L30*1.23</f>
        <v>0</v>
      </c>
      <c r="M31" s="40" t="s">
        <v>42</v>
      </c>
    </row>
    <row r="32" spans="1:13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3"/>
    </row>
    <row r="33" spans="1:13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3"/>
    </row>
    <row r="34" spans="1:13" ht="15.75" thickBot="1" x14ac:dyDescent="0.3">
      <c r="A34" s="44" t="s">
        <v>46</v>
      </c>
      <c r="B34" s="44"/>
      <c r="C34" s="44"/>
      <c r="D34" s="44"/>
      <c r="E34" s="44"/>
      <c r="F34" s="44"/>
      <c r="G34" s="44"/>
      <c r="H34" s="44"/>
    </row>
    <row r="35" spans="1:13" x14ac:dyDescent="0.25">
      <c r="A35" s="16" t="s">
        <v>19</v>
      </c>
      <c r="B35" s="4" t="s">
        <v>20</v>
      </c>
      <c r="C35" s="4" t="s">
        <v>21</v>
      </c>
      <c r="D35" s="4" t="s">
        <v>22</v>
      </c>
      <c r="E35" s="4" t="s">
        <v>23</v>
      </c>
      <c r="F35" s="4" t="s">
        <v>24</v>
      </c>
      <c r="G35" s="4" t="s">
        <v>25</v>
      </c>
      <c r="H35" s="4" t="s">
        <v>26</v>
      </c>
      <c r="I35" s="17" t="s">
        <v>27</v>
      </c>
      <c r="J35" s="4" t="s">
        <v>28</v>
      </c>
      <c r="K35" s="18" t="s">
        <v>29</v>
      </c>
    </row>
    <row r="36" spans="1:13" ht="108" x14ac:dyDescent="0.25">
      <c r="A36" s="19" t="s">
        <v>30</v>
      </c>
      <c r="B36" s="20" t="s">
        <v>31</v>
      </c>
      <c r="C36" s="20" t="s">
        <v>32</v>
      </c>
      <c r="D36" s="21" t="s">
        <v>33</v>
      </c>
      <c r="E36" s="21" t="s">
        <v>34</v>
      </c>
      <c r="F36" s="21" t="s">
        <v>35</v>
      </c>
      <c r="G36" s="20" t="s">
        <v>2</v>
      </c>
      <c r="H36" s="20" t="s">
        <v>3</v>
      </c>
      <c r="I36" s="20" t="s">
        <v>4</v>
      </c>
      <c r="J36" s="21" t="s">
        <v>36</v>
      </c>
      <c r="K36" s="22" t="s">
        <v>37</v>
      </c>
    </row>
    <row r="37" spans="1:13" ht="15" customHeight="1" x14ac:dyDescent="0.25">
      <c r="A37" s="23">
        <v>1</v>
      </c>
      <c r="B37" s="8" t="s">
        <v>7</v>
      </c>
      <c r="C37" s="24">
        <v>2</v>
      </c>
      <c r="D37" s="45">
        <v>830</v>
      </c>
      <c r="E37" s="45">
        <v>0</v>
      </c>
      <c r="F37" s="45">
        <v>0</v>
      </c>
      <c r="G37" s="10">
        <f t="shared" ref="G37:G44" si="3">VLOOKUP($B37,$B$3:$F$12,2,FALSE)</f>
        <v>0</v>
      </c>
      <c r="H37" s="10" t="s">
        <v>8</v>
      </c>
      <c r="I37" s="10" t="s">
        <v>8</v>
      </c>
      <c r="J37" s="10">
        <f t="shared" ref="J37:J44" si="4">VLOOKUP($B37,$B$3:$F$12,5,FALSE)</f>
        <v>0</v>
      </c>
      <c r="K37" s="26">
        <v>250</v>
      </c>
    </row>
    <row r="38" spans="1:13" x14ac:dyDescent="0.25">
      <c r="A38" s="23">
        <v>2</v>
      </c>
      <c r="B38" s="8" t="s">
        <v>10</v>
      </c>
      <c r="C38" s="24">
        <v>55</v>
      </c>
      <c r="D38" s="45">
        <v>992.58600000000001</v>
      </c>
      <c r="E38" s="45">
        <v>0</v>
      </c>
      <c r="F38" s="45">
        <v>0</v>
      </c>
      <c r="G38" s="10">
        <f t="shared" si="3"/>
        <v>0</v>
      </c>
      <c r="H38" s="10" t="s">
        <v>8</v>
      </c>
      <c r="I38" s="10" t="s">
        <v>8</v>
      </c>
      <c r="J38" s="10">
        <f t="shared" si="4"/>
        <v>0</v>
      </c>
      <c r="K38" s="26">
        <v>1020</v>
      </c>
    </row>
    <row r="39" spans="1:13" x14ac:dyDescent="0.25">
      <c r="A39" s="23">
        <v>3</v>
      </c>
      <c r="B39" s="8" t="s">
        <v>11</v>
      </c>
      <c r="C39" s="24">
        <v>290</v>
      </c>
      <c r="D39" s="45">
        <v>3042.188000000001</v>
      </c>
      <c r="E39" s="45">
        <v>0</v>
      </c>
      <c r="F39" s="45">
        <v>0</v>
      </c>
      <c r="G39" s="10">
        <f t="shared" si="3"/>
        <v>0</v>
      </c>
      <c r="H39" s="10" t="s">
        <v>8</v>
      </c>
      <c r="I39" s="10" t="s">
        <v>8</v>
      </c>
      <c r="J39" s="10">
        <f t="shared" si="4"/>
        <v>0</v>
      </c>
      <c r="K39" s="26">
        <v>1579.9999999999998</v>
      </c>
    </row>
    <row r="40" spans="1:13" x14ac:dyDescent="0.25">
      <c r="A40" s="23">
        <v>4</v>
      </c>
      <c r="B40" s="8" t="s">
        <v>12</v>
      </c>
      <c r="C40" s="24">
        <v>8</v>
      </c>
      <c r="D40" s="45">
        <v>15.395</v>
      </c>
      <c r="E40" s="45">
        <v>26.434999999999999</v>
      </c>
      <c r="F40" s="45">
        <v>0</v>
      </c>
      <c r="G40" s="10">
        <f t="shared" si="3"/>
        <v>0</v>
      </c>
      <c r="H40" s="10">
        <f>VLOOKUP($B40,$B$3:$F$12,3,FALSE)</f>
        <v>0</v>
      </c>
      <c r="I40" s="10" t="s">
        <v>8</v>
      </c>
      <c r="J40" s="10">
        <f t="shared" si="4"/>
        <v>0</v>
      </c>
      <c r="K40" s="26">
        <v>144</v>
      </c>
    </row>
    <row r="41" spans="1:13" x14ac:dyDescent="0.25">
      <c r="A41" s="23">
        <v>5</v>
      </c>
      <c r="B41" s="8" t="s">
        <v>13</v>
      </c>
      <c r="C41" s="24">
        <v>1</v>
      </c>
      <c r="D41" s="45">
        <v>3.915</v>
      </c>
      <c r="E41" s="45">
        <v>4.62</v>
      </c>
      <c r="F41" s="45">
        <v>0</v>
      </c>
      <c r="G41" s="10">
        <f t="shared" si="3"/>
        <v>0</v>
      </c>
      <c r="H41" s="10">
        <f>VLOOKUP($B41,$B$3:$F$12,3,FALSE)</f>
        <v>0</v>
      </c>
      <c r="I41" s="10" t="s">
        <v>8</v>
      </c>
      <c r="J41" s="10">
        <f t="shared" si="4"/>
        <v>0</v>
      </c>
      <c r="K41" s="26">
        <v>17</v>
      </c>
    </row>
    <row r="42" spans="1:13" x14ac:dyDescent="0.25">
      <c r="A42" s="23">
        <v>6</v>
      </c>
      <c r="B42" s="8" t="s">
        <v>14</v>
      </c>
      <c r="C42" s="24">
        <v>11</v>
      </c>
      <c r="D42" s="45">
        <v>1972.164</v>
      </c>
      <c r="E42" s="45">
        <v>0</v>
      </c>
      <c r="F42" s="45">
        <v>0</v>
      </c>
      <c r="G42" s="10">
        <f t="shared" si="3"/>
        <v>0</v>
      </c>
      <c r="H42" s="10" t="s">
        <v>8</v>
      </c>
      <c r="I42" s="10" t="s">
        <v>8</v>
      </c>
      <c r="J42" s="10">
        <f t="shared" si="4"/>
        <v>0</v>
      </c>
      <c r="K42" s="26">
        <v>835</v>
      </c>
    </row>
    <row r="43" spans="1:13" x14ac:dyDescent="0.25">
      <c r="A43" s="23">
        <v>7</v>
      </c>
      <c r="B43" s="8" t="s">
        <v>16</v>
      </c>
      <c r="C43" s="24">
        <v>41</v>
      </c>
      <c r="D43" s="45">
        <v>109.89900000000002</v>
      </c>
      <c r="E43" s="45">
        <v>0</v>
      </c>
      <c r="F43" s="45">
        <v>0</v>
      </c>
      <c r="G43" s="10">
        <f t="shared" si="3"/>
        <v>0</v>
      </c>
      <c r="H43" s="10" t="s">
        <v>8</v>
      </c>
      <c r="I43" s="10" t="s">
        <v>8</v>
      </c>
      <c r="J43" s="10">
        <f t="shared" si="4"/>
        <v>0</v>
      </c>
      <c r="K43" s="26">
        <v>164.49999999999997</v>
      </c>
    </row>
    <row r="44" spans="1:13" ht="15.75" thickBot="1" x14ac:dyDescent="0.3">
      <c r="A44" s="27">
        <v>8</v>
      </c>
      <c r="B44" s="13" t="s">
        <v>17</v>
      </c>
      <c r="C44" s="24">
        <v>40</v>
      </c>
      <c r="D44" s="45">
        <v>34.211999999999996</v>
      </c>
      <c r="E44" s="45">
        <v>0</v>
      </c>
      <c r="F44" s="45">
        <v>0</v>
      </c>
      <c r="G44" s="10">
        <f t="shared" si="3"/>
        <v>0</v>
      </c>
      <c r="H44" s="14" t="s">
        <v>8</v>
      </c>
      <c r="I44" s="14" t="s">
        <v>8</v>
      </c>
      <c r="J44" s="10">
        <f t="shared" si="4"/>
        <v>0</v>
      </c>
      <c r="K44" s="26">
        <v>15.799999999999997</v>
      </c>
    </row>
    <row r="45" spans="1:13" ht="15.75" thickBot="1" x14ac:dyDescent="0.3">
      <c r="A45" s="63" t="s">
        <v>38</v>
      </c>
      <c r="B45" s="64"/>
      <c r="C45" s="30">
        <f>SUM(C37:C44)</f>
        <v>448</v>
      </c>
      <c r="D45" s="30">
        <f t="shared" ref="D45:F45" si="5">SUM(D37:D44)</f>
        <v>7000.3590000000022</v>
      </c>
      <c r="E45" s="30">
        <f t="shared" si="5"/>
        <v>31.055</v>
      </c>
      <c r="F45" s="30">
        <f t="shared" si="5"/>
        <v>0</v>
      </c>
      <c r="G45" s="46" t="s">
        <v>8</v>
      </c>
      <c r="H45" s="46" t="s">
        <v>8</v>
      </c>
      <c r="I45" s="46" t="s">
        <v>8</v>
      </c>
      <c r="J45" s="46" t="s">
        <v>8</v>
      </c>
      <c r="K45" s="33">
        <f>SUM(K37:K44)</f>
        <v>4026.3</v>
      </c>
    </row>
    <row r="46" spans="1:13" x14ac:dyDescent="0.25">
      <c r="A46" s="65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34">
        <f>SUM(D45:F45)*K4</f>
        <v>7031.4140000000025</v>
      </c>
      <c r="M46" s="35" t="s">
        <v>40</v>
      </c>
    </row>
    <row r="47" spans="1:13" x14ac:dyDescent="0.25">
      <c r="A47" s="54" t="s">
        <v>41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36"/>
      <c r="M47" s="37" t="s">
        <v>42</v>
      </c>
    </row>
    <row r="48" spans="1:13" x14ac:dyDescent="0.25">
      <c r="A48" s="54" t="s">
        <v>43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  <c r="L48" s="36"/>
      <c r="M48" s="37" t="s">
        <v>42</v>
      </c>
    </row>
    <row r="49" spans="1:13" x14ac:dyDescent="0.25">
      <c r="A49" s="57" t="s">
        <v>44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38">
        <f>L47+L48</f>
        <v>0</v>
      </c>
      <c r="M49" s="47" t="s">
        <v>42</v>
      </c>
    </row>
    <row r="50" spans="1:13" ht="15.75" thickBot="1" x14ac:dyDescent="0.3">
      <c r="A50" s="60" t="s">
        <v>45</v>
      </c>
      <c r="B50" s="61"/>
      <c r="C50" s="61"/>
      <c r="D50" s="61"/>
      <c r="E50" s="61"/>
      <c r="F50" s="61"/>
      <c r="G50" s="61"/>
      <c r="H50" s="61"/>
      <c r="I50" s="61"/>
      <c r="J50" s="61"/>
      <c r="K50" s="62"/>
      <c r="L50" s="39">
        <f>L49*1.23</f>
        <v>0</v>
      </c>
      <c r="M50" s="40" t="s">
        <v>42</v>
      </c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3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3" ht="15.75" thickBot="1" x14ac:dyDescent="0.3">
      <c r="A53" t="s">
        <v>47</v>
      </c>
    </row>
    <row r="54" spans="1:13" x14ac:dyDescent="0.25">
      <c r="A54" s="16" t="s">
        <v>19</v>
      </c>
      <c r="B54" s="4" t="s">
        <v>20</v>
      </c>
      <c r="C54" s="4" t="s">
        <v>21</v>
      </c>
      <c r="D54" s="4" t="s">
        <v>22</v>
      </c>
      <c r="E54" s="4" t="s">
        <v>23</v>
      </c>
      <c r="F54" s="4" t="s">
        <v>24</v>
      </c>
      <c r="G54" s="4" t="s">
        <v>25</v>
      </c>
      <c r="H54" s="4" t="s">
        <v>26</v>
      </c>
      <c r="I54" s="17" t="s">
        <v>27</v>
      </c>
      <c r="J54" s="4" t="s">
        <v>28</v>
      </c>
      <c r="K54" s="18" t="s">
        <v>29</v>
      </c>
    </row>
    <row r="55" spans="1:13" ht="108" x14ac:dyDescent="0.25">
      <c r="A55" s="19" t="s">
        <v>30</v>
      </c>
      <c r="B55" s="20" t="s">
        <v>31</v>
      </c>
      <c r="C55" s="20" t="s">
        <v>32</v>
      </c>
      <c r="D55" s="21" t="s">
        <v>33</v>
      </c>
      <c r="E55" s="21" t="s">
        <v>34</v>
      </c>
      <c r="F55" s="21" t="s">
        <v>35</v>
      </c>
      <c r="G55" s="20" t="s">
        <v>2</v>
      </c>
      <c r="H55" s="20" t="s">
        <v>3</v>
      </c>
      <c r="I55" s="20" t="s">
        <v>4</v>
      </c>
      <c r="J55" s="21" t="s">
        <v>36</v>
      </c>
      <c r="K55" s="22" t="s">
        <v>37</v>
      </c>
    </row>
    <row r="56" spans="1:13" x14ac:dyDescent="0.25">
      <c r="A56" s="23">
        <v>1</v>
      </c>
      <c r="B56" s="8" t="s">
        <v>10</v>
      </c>
      <c r="C56" s="24">
        <v>3</v>
      </c>
      <c r="D56" s="25">
        <v>58.1</v>
      </c>
      <c r="E56" s="25">
        <v>0</v>
      </c>
      <c r="F56" s="25">
        <v>0</v>
      </c>
      <c r="G56" s="10">
        <f>VLOOKUP($B56,$B$3:$F$12,2,FALSE)</f>
        <v>0</v>
      </c>
      <c r="H56" s="10" t="s">
        <v>8</v>
      </c>
      <c r="I56" s="10" t="s">
        <v>8</v>
      </c>
      <c r="J56" s="10">
        <f>VLOOKUP($B56,$B$3:$F$12,5,FALSE)</f>
        <v>0</v>
      </c>
      <c r="K56" s="26">
        <v>55</v>
      </c>
    </row>
    <row r="57" spans="1:13" x14ac:dyDescent="0.25">
      <c r="A57" s="23">
        <v>2</v>
      </c>
      <c r="B57" s="8" t="s">
        <v>12</v>
      </c>
      <c r="C57" s="24">
        <v>1</v>
      </c>
      <c r="D57" s="25">
        <v>4.3140000000000001</v>
      </c>
      <c r="E57" s="25">
        <v>12.811</v>
      </c>
      <c r="F57" s="25">
        <v>0</v>
      </c>
      <c r="G57" s="10">
        <f>VLOOKUP($B57,$B$3:$F$12,2,FALSE)</f>
        <v>0</v>
      </c>
      <c r="H57" s="10">
        <f>VLOOKUP($B57,$B$3:$F$12,3,FALSE)</f>
        <v>0</v>
      </c>
      <c r="I57" s="10" t="s">
        <v>8</v>
      </c>
      <c r="J57" s="10">
        <f>VLOOKUP($B57,$B$3:$F$12,5,FALSE)</f>
        <v>0</v>
      </c>
      <c r="K57" s="26">
        <v>17</v>
      </c>
    </row>
    <row r="58" spans="1:13" ht="15.75" thickBot="1" x14ac:dyDescent="0.3">
      <c r="A58" s="23">
        <v>3</v>
      </c>
      <c r="B58" s="8" t="s">
        <v>14</v>
      </c>
      <c r="C58" s="24">
        <v>2</v>
      </c>
      <c r="D58" s="25">
        <v>718.81799999999998</v>
      </c>
      <c r="E58" s="25">
        <v>0</v>
      </c>
      <c r="F58" s="25">
        <v>0</v>
      </c>
      <c r="G58" s="10">
        <f>VLOOKUP($B58,$B$3:$F$12,2,FALSE)</f>
        <v>0</v>
      </c>
      <c r="H58" s="10" t="s">
        <v>8</v>
      </c>
      <c r="I58" s="10" t="s">
        <v>8</v>
      </c>
      <c r="J58" s="10">
        <f>VLOOKUP($B58,$B$3:$F$12,5,FALSE)</f>
        <v>0</v>
      </c>
      <c r="K58" s="26">
        <v>220</v>
      </c>
    </row>
    <row r="59" spans="1:13" ht="15.75" thickBot="1" x14ac:dyDescent="0.3">
      <c r="A59" s="63" t="s">
        <v>38</v>
      </c>
      <c r="B59" s="64"/>
      <c r="C59" s="30">
        <f>SUM(C56:C58)</f>
        <v>6</v>
      </c>
      <c r="D59" s="31">
        <f>SUM(D56:D58)</f>
        <v>781.23199999999997</v>
      </c>
      <c r="E59" s="31">
        <f>SUM(E56:E58)</f>
        <v>12.811</v>
      </c>
      <c r="F59" s="31">
        <f>SUM(F56:F58)</f>
        <v>0</v>
      </c>
      <c r="G59" s="46" t="s">
        <v>8</v>
      </c>
      <c r="H59" s="46" t="s">
        <v>8</v>
      </c>
      <c r="I59" s="46" t="s">
        <v>8</v>
      </c>
      <c r="J59" s="46" t="s">
        <v>8</v>
      </c>
      <c r="K59" s="33">
        <f>SUM(K56:K58)</f>
        <v>292</v>
      </c>
    </row>
    <row r="60" spans="1:13" x14ac:dyDescent="0.25">
      <c r="A60" s="65" t="s">
        <v>39</v>
      </c>
      <c r="B60" s="66"/>
      <c r="C60" s="66"/>
      <c r="D60" s="66"/>
      <c r="E60" s="66"/>
      <c r="F60" s="66"/>
      <c r="G60" s="66"/>
      <c r="H60" s="66"/>
      <c r="I60" s="66"/>
      <c r="J60" s="66"/>
      <c r="K60" s="67"/>
      <c r="L60" s="34">
        <f>SUM(D59:F59)*K4</f>
        <v>794.04300000000001</v>
      </c>
      <c r="M60" s="35" t="s">
        <v>40</v>
      </c>
    </row>
    <row r="61" spans="1:13" x14ac:dyDescent="0.25">
      <c r="A61" s="54" t="s">
        <v>41</v>
      </c>
      <c r="B61" s="55"/>
      <c r="C61" s="55"/>
      <c r="D61" s="55"/>
      <c r="E61" s="55"/>
      <c r="F61" s="55"/>
      <c r="G61" s="55"/>
      <c r="H61" s="55"/>
      <c r="I61" s="55"/>
      <c r="J61" s="55"/>
      <c r="K61" s="56"/>
      <c r="L61" s="36"/>
      <c r="M61" s="37" t="s">
        <v>42</v>
      </c>
    </row>
    <row r="62" spans="1:13" x14ac:dyDescent="0.25">
      <c r="A62" s="54" t="s">
        <v>43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  <c r="L62" s="36"/>
      <c r="M62" s="37" t="s">
        <v>42</v>
      </c>
    </row>
    <row r="63" spans="1:13" x14ac:dyDescent="0.25">
      <c r="A63" s="57" t="s">
        <v>44</v>
      </c>
      <c r="B63" s="58"/>
      <c r="C63" s="58"/>
      <c r="D63" s="58"/>
      <c r="E63" s="58"/>
      <c r="F63" s="58"/>
      <c r="G63" s="58"/>
      <c r="H63" s="58"/>
      <c r="I63" s="58"/>
      <c r="J63" s="58"/>
      <c r="K63" s="59"/>
      <c r="L63" s="38">
        <f>L61+L62</f>
        <v>0</v>
      </c>
      <c r="M63" s="37" t="s">
        <v>42</v>
      </c>
    </row>
    <row r="64" spans="1:13" ht="15.75" thickBot="1" x14ac:dyDescent="0.3">
      <c r="A64" s="60" t="s">
        <v>45</v>
      </c>
      <c r="B64" s="61"/>
      <c r="C64" s="61"/>
      <c r="D64" s="61"/>
      <c r="E64" s="61"/>
      <c r="F64" s="61"/>
      <c r="G64" s="61"/>
      <c r="H64" s="61"/>
      <c r="I64" s="61"/>
      <c r="J64" s="61"/>
      <c r="K64" s="62"/>
      <c r="L64" s="39">
        <f>L63*1.23</f>
        <v>0</v>
      </c>
      <c r="M64" s="40" t="s">
        <v>42</v>
      </c>
    </row>
    <row r="65" spans="1:13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3"/>
    </row>
    <row r="67" spans="1:13" ht="15.75" thickBot="1" x14ac:dyDescent="0.3">
      <c r="A67" t="s">
        <v>48</v>
      </c>
    </row>
    <row r="68" spans="1:13" x14ac:dyDescent="0.25">
      <c r="A68" s="16" t="s">
        <v>19</v>
      </c>
      <c r="B68" s="4" t="s">
        <v>20</v>
      </c>
      <c r="C68" s="4" t="s">
        <v>21</v>
      </c>
      <c r="D68" s="4" t="s">
        <v>22</v>
      </c>
      <c r="E68" s="4" t="s">
        <v>23</v>
      </c>
      <c r="F68" s="4" t="s">
        <v>24</v>
      </c>
      <c r="G68" s="4" t="s">
        <v>25</v>
      </c>
      <c r="H68" s="4" t="s">
        <v>26</v>
      </c>
      <c r="I68" s="17" t="s">
        <v>27</v>
      </c>
      <c r="J68" s="4" t="s">
        <v>28</v>
      </c>
      <c r="K68" s="18" t="s">
        <v>29</v>
      </c>
    </row>
    <row r="69" spans="1:13" ht="108" x14ac:dyDescent="0.25">
      <c r="A69" s="19" t="s">
        <v>30</v>
      </c>
      <c r="B69" s="20" t="s">
        <v>31</v>
      </c>
      <c r="C69" s="20" t="s">
        <v>32</v>
      </c>
      <c r="D69" s="21" t="s">
        <v>33</v>
      </c>
      <c r="E69" s="21" t="s">
        <v>34</v>
      </c>
      <c r="F69" s="21" t="s">
        <v>35</v>
      </c>
      <c r="G69" s="20" t="s">
        <v>2</v>
      </c>
      <c r="H69" s="20" t="s">
        <v>3</v>
      </c>
      <c r="I69" s="20" t="s">
        <v>4</v>
      </c>
      <c r="J69" s="21" t="s">
        <v>36</v>
      </c>
      <c r="K69" s="22" t="s">
        <v>37</v>
      </c>
    </row>
    <row r="70" spans="1:13" ht="15.75" thickBot="1" x14ac:dyDescent="0.3">
      <c r="A70" s="23">
        <v>1</v>
      </c>
      <c r="B70" s="8" t="s">
        <v>10</v>
      </c>
      <c r="C70" s="24">
        <v>1</v>
      </c>
      <c r="D70" s="25">
        <v>18.446000000000002</v>
      </c>
      <c r="E70" s="25">
        <v>0</v>
      </c>
      <c r="F70" s="25">
        <v>0</v>
      </c>
      <c r="G70" s="10">
        <f>VLOOKUP($B70,$B$3:$F$12,2,FALSE)</f>
        <v>0</v>
      </c>
      <c r="H70" s="10" t="s">
        <v>8</v>
      </c>
      <c r="I70" s="10" t="s">
        <v>8</v>
      </c>
      <c r="J70" s="10">
        <f>VLOOKUP($B70,$B$3:$F$12,5,FALSE)</f>
        <v>0</v>
      </c>
      <c r="K70" s="26">
        <v>35</v>
      </c>
    </row>
    <row r="71" spans="1:13" ht="15.75" thickBot="1" x14ac:dyDescent="0.3">
      <c r="A71" s="63" t="s">
        <v>38</v>
      </c>
      <c r="B71" s="64"/>
      <c r="C71" s="30">
        <f>SUM(C70:C70)</f>
        <v>1</v>
      </c>
      <c r="D71" s="31">
        <f>SUM(D70:D70)</f>
        <v>18.446000000000002</v>
      </c>
      <c r="E71" s="31">
        <f>SUM(E70:E70)</f>
        <v>0</v>
      </c>
      <c r="F71" s="31">
        <f>SUM(F70:F70)</f>
        <v>0</v>
      </c>
      <c r="G71" s="46" t="s">
        <v>8</v>
      </c>
      <c r="H71" s="46" t="s">
        <v>8</v>
      </c>
      <c r="I71" s="46" t="s">
        <v>8</v>
      </c>
      <c r="J71" s="46" t="s">
        <v>8</v>
      </c>
      <c r="K71" s="33">
        <f>SUM(K70:K70)</f>
        <v>35</v>
      </c>
    </row>
    <row r="72" spans="1:13" x14ac:dyDescent="0.25">
      <c r="A72" s="65" t="s">
        <v>39</v>
      </c>
      <c r="B72" s="66"/>
      <c r="C72" s="66"/>
      <c r="D72" s="66"/>
      <c r="E72" s="66"/>
      <c r="F72" s="66"/>
      <c r="G72" s="66"/>
      <c r="H72" s="66"/>
      <c r="I72" s="66"/>
      <c r="J72" s="66"/>
      <c r="K72" s="67"/>
      <c r="L72" s="34">
        <f>SUM(D71:F71)*K4</f>
        <v>18.446000000000002</v>
      </c>
      <c r="M72" s="35" t="s">
        <v>40</v>
      </c>
    </row>
    <row r="73" spans="1:13" x14ac:dyDescent="0.25">
      <c r="A73" s="54" t="s">
        <v>41</v>
      </c>
      <c r="B73" s="55"/>
      <c r="C73" s="55"/>
      <c r="D73" s="55"/>
      <c r="E73" s="55"/>
      <c r="F73" s="55"/>
      <c r="G73" s="55"/>
      <c r="H73" s="55"/>
      <c r="I73" s="55"/>
      <c r="J73" s="55"/>
      <c r="K73" s="56"/>
      <c r="L73" s="36"/>
      <c r="M73" s="37" t="s">
        <v>42</v>
      </c>
    </row>
    <row r="74" spans="1:13" x14ac:dyDescent="0.25">
      <c r="A74" s="54" t="s">
        <v>43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  <c r="L74" s="36"/>
      <c r="M74" s="37" t="s">
        <v>42</v>
      </c>
    </row>
    <row r="75" spans="1:13" x14ac:dyDescent="0.25">
      <c r="A75" s="57" t="s">
        <v>44</v>
      </c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38">
        <f>L73+L74</f>
        <v>0</v>
      </c>
      <c r="M75" s="37" t="s">
        <v>42</v>
      </c>
    </row>
    <row r="76" spans="1:13" ht="15.75" thickBot="1" x14ac:dyDescent="0.3">
      <c r="A76" s="60" t="s">
        <v>45</v>
      </c>
      <c r="B76" s="61"/>
      <c r="C76" s="61"/>
      <c r="D76" s="61"/>
      <c r="E76" s="61"/>
      <c r="F76" s="61"/>
      <c r="G76" s="61"/>
      <c r="H76" s="61"/>
      <c r="I76" s="61"/>
      <c r="J76" s="61"/>
      <c r="K76" s="62"/>
      <c r="L76" s="39">
        <f>L75*1.23</f>
        <v>0</v>
      </c>
      <c r="M76" s="40" t="s">
        <v>42</v>
      </c>
    </row>
    <row r="79" spans="1:13" ht="15.75" thickBot="1" x14ac:dyDescent="0.3">
      <c r="A79" t="s">
        <v>49</v>
      </c>
    </row>
    <row r="80" spans="1:13" x14ac:dyDescent="0.25">
      <c r="A80" s="16" t="s">
        <v>19</v>
      </c>
      <c r="B80" s="4" t="s">
        <v>20</v>
      </c>
      <c r="C80" s="4" t="s">
        <v>21</v>
      </c>
      <c r="D80" s="4" t="s">
        <v>22</v>
      </c>
      <c r="E80" s="4" t="s">
        <v>23</v>
      </c>
      <c r="F80" s="4" t="s">
        <v>24</v>
      </c>
      <c r="G80" s="4" t="s">
        <v>25</v>
      </c>
      <c r="H80" s="4" t="s">
        <v>26</v>
      </c>
      <c r="I80" s="17" t="s">
        <v>27</v>
      </c>
      <c r="J80" s="4" t="s">
        <v>28</v>
      </c>
      <c r="K80" s="18" t="s">
        <v>29</v>
      </c>
    </row>
    <row r="81" spans="1:13" ht="108" x14ac:dyDescent="0.25">
      <c r="A81" s="19" t="s">
        <v>30</v>
      </c>
      <c r="B81" s="20" t="s">
        <v>31</v>
      </c>
      <c r="C81" s="20" t="s">
        <v>32</v>
      </c>
      <c r="D81" s="21" t="s">
        <v>33</v>
      </c>
      <c r="E81" s="21" t="s">
        <v>34</v>
      </c>
      <c r="F81" s="21" t="s">
        <v>35</v>
      </c>
      <c r="G81" s="20" t="s">
        <v>2</v>
      </c>
      <c r="H81" s="20" t="s">
        <v>3</v>
      </c>
      <c r="I81" s="20" t="s">
        <v>4</v>
      </c>
      <c r="J81" s="21" t="s">
        <v>36</v>
      </c>
      <c r="K81" s="22" t="s">
        <v>37</v>
      </c>
    </row>
    <row r="82" spans="1:13" x14ac:dyDescent="0.25">
      <c r="A82" s="23">
        <v>1</v>
      </c>
      <c r="B82" s="8" t="s">
        <v>7</v>
      </c>
      <c r="C82" s="24">
        <v>4</v>
      </c>
      <c r="D82" s="25">
        <v>675</v>
      </c>
      <c r="E82" s="25">
        <v>0</v>
      </c>
      <c r="F82" s="25">
        <v>0</v>
      </c>
      <c r="G82" s="10">
        <f t="shared" ref="G82:G87" si="6">VLOOKUP($B82,$B$3:$F$12,2,FALSE)</f>
        <v>0</v>
      </c>
      <c r="H82" s="10" t="s">
        <v>8</v>
      </c>
      <c r="I82" s="10" t="s">
        <v>8</v>
      </c>
      <c r="J82" s="10">
        <f t="shared" ref="J82:J87" si="7">VLOOKUP($B82,$B$3:$F$12,5,FALSE)</f>
        <v>0</v>
      </c>
      <c r="K82" s="26">
        <v>310</v>
      </c>
    </row>
    <row r="83" spans="1:13" x14ac:dyDescent="0.25">
      <c r="A83" s="23">
        <v>2</v>
      </c>
      <c r="B83" s="8" t="s">
        <v>9</v>
      </c>
      <c r="C83" s="24">
        <v>2</v>
      </c>
      <c r="D83" s="25">
        <v>774</v>
      </c>
      <c r="E83" s="25">
        <v>722.4</v>
      </c>
      <c r="F83" s="25">
        <v>3663.6</v>
      </c>
      <c r="G83" s="10">
        <f t="shared" si="6"/>
        <v>0</v>
      </c>
      <c r="H83" s="10">
        <f>VLOOKUP($B83,$B$3:$F$12,3,FALSE)</f>
        <v>0</v>
      </c>
      <c r="I83" s="10">
        <f>VLOOKUP($B83,$B$3:$F$12,4,FALSE)</f>
        <v>0</v>
      </c>
      <c r="J83" s="10">
        <f t="shared" si="7"/>
        <v>0</v>
      </c>
      <c r="K83" s="26">
        <v>810</v>
      </c>
    </row>
    <row r="84" spans="1:13" x14ac:dyDescent="0.25">
      <c r="A84" s="23">
        <v>3</v>
      </c>
      <c r="B84" s="8" t="s">
        <v>10</v>
      </c>
      <c r="C84" s="24">
        <v>6</v>
      </c>
      <c r="D84" s="25">
        <v>4.9999999999999991</v>
      </c>
      <c r="E84" s="25">
        <v>0</v>
      </c>
      <c r="F84" s="25">
        <v>0</v>
      </c>
      <c r="G84" s="10">
        <f t="shared" si="6"/>
        <v>0</v>
      </c>
      <c r="H84" s="10" t="s">
        <v>8</v>
      </c>
      <c r="I84" s="10" t="s">
        <v>8</v>
      </c>
      <c r="J84" s="10">
        <f t="shared" si="7"/>
        <v>0</v>
      </c>
      <c r="K84" s="26">
        <v>39</v>
      </c>
    </row>
    <row r="85" spans="1:13" x14ac:dyDescent="0.25">
      <c r="A85" s="23">
        <v>4</v>
      </c>
      <c r="B85" s="8" t="s">
        <v>12</v>
      </c>
      <c r="C85" s="24">
        <v>27</v>
      </c>
      <c r="D85" s="25">
        <v>39.51</v>
      </c>
      <c r="E85" s="25">
        <v>96.57</v>
      </c>
      <c r="F85" s="25">
        <v>0</v>
      </c>
      <c r="G85" s="10">
        <f t="shared" si="6"/>
        <v>0</v>
      </c>
      <c r="H85" s="10">
        <f>VLOOKUP($B85,$B$3:$F$12,3,FALSE)</f>
        <v>0</v>
      </c>
      <c r="I85" s="10" t="s">
        <v>8</v>
      </c>
      <c r="J85" s="10">
        <f t="shared" si="7"/>
        <v>0</v>
      </c>
      <c r="K85" s="26">
        <v>253.9</v>
      </c>
    </row>
    <row r="86" spans="1:13" x14ac:dyDescent="0.25">
      <c r="A86" s="23">
        <v>5</v>
      </c>
      <c r="B86" s="8" t="s">
        <v>14</v>
      </c>
      <c r="C86" s="24">
        <v>4</v>
      </c>
      <c r="D86" s="25">
        <v>906</v>
      </c>
      <c r="E86" s="25">
        <v>0</v>
      </c>
      <c r="F86" s="25">
        <v>0</v>
      </c>
      <c r="G86" s="10">
        <f t="shared" si="6"/>
        <v>0</v>
      </c>
      <c r="H86" s="10" t="s">
        <v>8</v>
      </c>
      <c r="I86" s="10" t="s">
        <v>8</v>
      </c>
      <c r="J86" s="10">
        <f t="shared" si="7"/>
        <v>0</v>
      </c>
      <c r="K86" s="26">
        <v>243</v>
      </c>
    </row>
    <row r="87" spans="1:13" ht="15.75" thickBot="1" x14ac:dyDescent="0.3">
      <c r="A87" s="48">
        <v>6</v>
      </c>
      <c r="B87" s="49" t="s">
        <v>15</v>
      </c>
      <c r="C87" s="24">
        <v>1</v>
      </c>
      <c r="D87" s="25">
        <v>36</v>
      </c>
      <c r="E87" s="25">
        <v>147</v>
      </c>
      <c r="F87" s="25">
        <v>0</v>
      </c>
      <c r="G87" s="10">
        <f t="shared" si="6"/>
        <v>0</v>
      </c>
      <c r="H87" s="10">
        <f>VLOOKUP($B87,$B$3:$F$12,3,FALSE)</f>
        <v>0</v>
      </c>
      <c r="I87" s="50" t="s">
        <v>8</v>
      </c>
      <c r="J87" s="10">
        <f t="shared" si="7"/>
        <v>0</v>
      </c>
      <c r="K87" s="26">
        <v>55</v>
      </c>
    </row>
    <row r="88" spans="1:13" ht="15.75" thickBot="1" x14ac:dyDescent="0.3">
      <c r="A88" s="63" t="s">
        <v>38</v>
      </c>
      <c r="B88" s="64"/>
      <c r="C88" s="30">
        <f>SUM(C82:C87)</f>
        <v>44</v>
      </c>
      <c r="D88" s="31">
        <f>SUM(D82:D87)</f>
        <v>2435.5100000000002</v>
      </c>
      <c r="E88" s="31">
        <f>SUM(E82:E87)</f>
        <v>965.97</v>
      </c>
      <c r="F88" s="31">
        <f>SUM(F82:F87)</f>
        <v>3663.6</v>
      </c>
      <c r="G88" s="46" t="s">
        <v>8</v>
      </c>
      <c r="H88" s="46" t="s">
        <v>8</v>
      </c>
      <c r="I88" s="46" t="s">
        <v>8</v>
      </c>
      <c r="J88" s="46" t="s">
        <v>8</v>
      </c>
      <c r="K88" s="33">
        <f>SUM(K82:K87)</f>
        <v>1710.9</v>
      </c>
    </row>
    <row r="89" spans="1:13" x14ac:dyDescent="0.25">
      <c r="A89" s="65" t="s">
        <v>39</v>
      </c>
      <c r="B89" s="66"/>
      <c r="C89" s="66"/>
      <c r="D89" s="66"/>
      <c r="E89" s="66"/>
      <c r="F89" s="66"/>
      <c r="G89" s="66"/>
      <c r="H89" s="66"/>
      <c r="I89" s="66"/>
      <c r="J89" s="66"/>
      <c r="K89" s="67"/>
      <c r="L89" s="34">
        <f>SUM(D88:F88)*K4</f>
        <v>7065.08</v>
      </c>
      <c r="M89" s="35" t="s">
        <v>40</v>
      </c>
    </row>
    <row r="90" spans="1:13" x14ac:dyDescent="0.25">
      <c r="A90" s="54" t="s">
        <v>41</v>
      </c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36"/>
      <c r="M90" s="37" t="s">
        <v>42</v>
      </c>
    </row>
    <row r="91" spans="1:13" x14ac:dyDescent="0.25">
      <c r="A91" s="54" t="s">
        <v>43</v>
      </c>
      <c r="B91" s="55"/>
      <c r="C91" s="55"/>
      <c r="D91" s="55"/>
      <c r="E91" s="55"/>
      <c r="F91" s="55"/>
      <c r="G91" s="55"/>
      <c r="H91" s="55"/>
      <c r="I91" s="55"/>
      <c r="J91" s="55"/>
      <c r="K91" s="56"/>
      <c r="L91" s="36"/>
      <c r="M91" s="37" t="s">
        <v>42</v>
      </c>
    </row>
    <row r="92" spans="1:13" x14ac:dyDescent="0.25">
      <c r="A92" s="57" t="s">
        <v>44</v>
      </c>
      <c r="B92" s="58"/>
      <c r="C92" s="58"/>
      <c r="D92" s="58"/>
      <c r="E92" s="58"/>
      <c r="F92" s="58"/>
      <c r="G92" s="58"/>
      <c r="H92" s="58"/>
      <c r="I92" s="58"/>
      <c r="J92" s="58"/>
      <c r="K92" s="59"/>
      <c r="L92" s="38">
        <f>L90+L91</f>
        <v>0</v>
      </c>
      <c r="M92" s="37" t="s">
        <v>42</v>
      </c>
    </row>
    <row r="93" spans="1:13" ht="15.75" thickBot="1" x14ac:dyDescent="0.3">
      <c r="A93" s="60" t="s">
        <v>45</v>
      </c>
      <c r="B93" s="61"/>
      <c r="C93" s="61"/>
      <c r="D93" s="61"/>
      <c r="E93" s="61"/>
      <c r="F93" s="61"/>
      <c r="G93" s="61"/>
      <c r="H93" s="61"/>
      <c r="I93" s="61"/>
      <c r="J93" s="61"/>
      <c r="K93" s="62"/>
      <c r="L93" s="39">
        <f>L92*1.23</f>
        <v>0</v>
      </c>
      <c r="M93" s="40" t="s">
        <v>42</v>
      </c>
    </row>
    <row r="96" spans="1:13" ht="15.75" thickBot="1" x14ac:dyDescent="0.3">
      <c r="A96" t="s">
        <v>50</v>
      </c>
    </row>
    <row r="97" spans="1:13" x14ac:dyDescent="0.25">
      <c r="A97" s="16" t="s">
        <v>19</v>
      </c>
      <c r="B97" s="4" t="s">
        <v>20</v>
      </c>
      <c r="C97" s="4" t="s">
        <v>21</v>
      </c>
      <c r="D97" s="4" t="s">
        <v>22</v>
      </c>
      <c r="E97" s="4" t="s">
        <v>23</v>
      </c>
      <c r="F97" s="4" t="s">
        <v>24</v>
      </c>
      <c r="G97" s="4" t="s">
        <v>25</v>
      </c>
      <c r="H97" s="4" t="s">
        <v>26</v>
      </c>
      <c r="I97" s="17" t="s">
        <v>27</v>
      </c>
      <c r="J97" s="4" t="s">
        <v>28</v>
      </c>
      <c r="K97" s="18" t="s">
        <v>29</v>
      </c>
    </row>
    <row r="98" spans="1:13" ht="108" x14ac:dyDescent="0.25">
      <c r="A98" s="19" t="s">
        <v>30</v>
      </c>
      <c r="B98" s="20" t="s">
        <v>31</v>
      </c>
      <c r="C98" s="20" t="s">
        <v>32</v>
      </c>
      <c r="D98" s="21" t="s">
        <v>33</v>
      </c>
      <c r="E98" s="21" t="s">
        <v>34</v>
      </c>
      <c r="F98" s="21" t="s">
        <v>35</v>
      </c>
      <c r="G98" s="20" t="s">
        <v>2</v>
      </c>
      <c r="H98" s="20" t="s">
        <v>3</v>
      </c>
      <c r="I98" s="20" t="s">
        <v>4</v>
      </c>
      <c r="J98" s="21" t="s">
        <v>36</v>
      </c>
      <c r="K98" s="22" t="s">
        <v>37</v>
      </c>
    </row>
    <row r="99" spans="1:13" x14ac:dyDescent="0.25">
      <c r="A99" s="23">
        <v>1</v>
      </c>
      <c r="B99" s="8" t="s">
        <v>7</v>
      </c>
      <c r="C99" s="24">
        <v>6</v>
      </c>
      <c r="D99" s="45">
        <v>1505</v>
      </c>
      <c r="E99" s="45">
        <v>0</v>
      </c>
      <c r="F99" s="45">
        <v>0</v>
      </c>
      <c r="G99" s="10">
        <f>VLOOKUP($B99,$B$3:$F$12,2,FALSE)</f>
        <v>0</v>
      </c>
      <c r="H99" s="10" t="s">
        <v>8</v>
      </c>
      <c r="I99" s="10" t="s">
        <v>8</v>
      </c>
      <c r="J99" s="10">
        <f>VLOOKUP($B99,$B$3:$F$12,5,FALSE)</f>
        <v>0</v>
      </c>
      <c r="K99" s="51">
        <v>560</v>
      </c>
    </row>
    <row r="100" spans="1:13" x14ac:dyDescent="0.25">
      <c r="A100" s="23">
        <v>2</v>
      </c>
      <c r="B100" s="8" t="s">
        <v>9</v>
      </c>
      <c r="C100" s="24">
        <v>2</v>
      </c>
      <c r="D100" s="45">
        <v>774</v>
      </c>
      <c r="E100" s="45">
        <v>722.4</v>
      </c>
      <c r="F100" s="45">
        <v>3663.6</v>
      </c>
      <c r="G100" s="10">
        <f t="shared" ref="G100:G108" si="8">VLOOKUP($B100,$B$3:$F$12,2,FALSE)</f>
        <v>0</v>
      </c>
      <c r="H100" s="10">
        <f>VLOOKUP($B100,$B$3:$F$12,3,FALSE)</f>
        <v>0</v>
      </c>
      <c r="I100" s="10">
        <f>VLOOKUP($B100,$B$3:$F$12,4,FALSE)</f>
        <v>0</v>
      </c>
      <c r="J100" s="10">
        <f t="shared" ref="J100:J108" si="9">VLOOKUP($B100,$B$3:$F$12,5,FALSE)</f>
        <v>0</v>
      </c>
      <c r="K100" s="51">
        <v>810</v>
      </c>
    </row>
    <row r="101" spans="1:13" x14ac:dyDescent="0.25">
      <c r="A101" s="23">
        <v>3</v>
      </c>
      <c r="B101" s="8" t="s">
        <v>10</v>
      </c>
      <c r="C101" s="24">
        <v>65</v>
      </c>
      <c r="D101" s="45">
        <v>1074.1319999999998</v>
      </c>
      <c r="E101" s="45">
        <v>0</v>
      </c>
      <c r="F101" s="45">
        <v>0</v>
      </c>
      <c r="G101" s="10">
        <f t="shared" si="8"/>
        <v>0</v>
      </c>
      <c r="H101" s="10" t="s">
        <v>8</v>
      </c>
      <c r="I101" s="10" t="s">
        <v>8</v>
      </c>
      <c r="J101" s="10">
        <f t="shared" si="9"/>
        <v>0</v>
      </c>
      <c r="K101" s="51">
        <v>1149</v>
      </c>
    </row>
    <row r="102" spans="1:13" x14ac:dyDescent="0.25">
      <c r="A102" s="23">
        <v>4</v>
      </c>
      <c r="B102" s="8" t="s">
        <v>11</v>
      </c>
      <c r="C102" s="24">
        <v>290</v>
      </c>
      <c r="D102" s="45">
        <v>3042.188000000001</v>
      </c>
      <c r="E102" s="45">
        <v>0</v>
      </c>
      <c r="F102" s="45">
        <v>0</v>
      </c>
      <c r="G102" s="10">
        <f t="shared" si="8"/>
        <v>0</v>
      </c>
      <c r="H102" s="10" t="s">
        <v>8</v>
      </c>
      <c r="I102" s="10" t="s">
        <v>8</v>
      </c>
      <c r="J102" s="10">
        <f t="shared" si="9"/>
        <v>0</v>
      </c>
      <c r="K102" s="51">
        <v>1579.9999999999998</v>
      </c>
    </row>
    <row r="103" spans="1:13" x14ac:dyDescent="0.25">
      <c r="A103" s="23">
        <v>5</v>
      </c>
      <c r="B103" s="8" t="s">
        <v>12</v>
      </c>
      <c r="C103" s="24">
        <v>36</v>
      </c>
      <c r="D103" s="45">
        <v>59.218999999999994</v>
      </c>
      <c r="E103" s="45">
        <v>135.81599999999997</v>
      </c>
      <c r="F103" s="45">
        <v>0</v>
      </c>
      <c r="G103" s="10">
        <f t="shared" si="8"/>
        <v>0</v>
      </c>
      <c r="H103" s="10">
        <f>VLOOKUP($B103,$B$3:$F$12,3,FALSE)</f>
        <v>0</v>
      </c>
      <c r="I103" s="10" t="s">
        <v>8</v>
      </c>
      <c r="J103" s="10">
        <f t="shared" si="9"/>
        <v>0</v>
      </c>
      <c r="K103" s="51">
        <v>414.9</v>
      </c>
    </row>
    <row r="104" spans="1:13" x14ac:dyDescent="0.25">
      <c r="A104" s="23">
        <v>6</v>
      </c>
      <c r="B104" s="8" t="s">
        <v>13</v>
      </c>
      <c r="C104" s="24">
        <v>1</v>
      </c>
      <c r="D104" s="45">
        <v>3.915</v>
      </c>
      <c r="E104" s="45">
        <v>4.62</v>
      </c>
      <c r="F104" s="45">
        <v>0</v>
      </c>
      <c r="G104" s="10">
        <f t="shared" si="8"/>
        <v>0</v>
      </c>
      <c r="H104" s="10">
        <f>VLOOKUP($B104,$B$3:$F$12,3,FALSE)</f>
        <v>0</v>
      </c>
      <c r="I104" s="10" t="s">
        <v>8</v>
      </c>
      <c r="J104" s="10">
        <f t="shared" si="9"/>
        <v>0</v>
      </c>
      <c r="K104" s="51">
        <v>17</v>
      </c>
    </row>
    <row r="105" spans="1:13" x14ac:dyDescent="0.25">
      <c r="A105" s="23">
        <v>7</v>
      </c>
      <c r="B105" s="8" t="s">
        <v>14</v>
      </c>
      <c r="C105" s="24">
        <v>17</v>
      </c>
      <c r="D105" s="45">
        <v>3596.982</v>
      </c>
      <c r="E105" s="45">
        <v>0</v>
      </c>
      <c r="F105" s="45">
        <v>0</v>
      </c>
      <c r="G105" s="10">
        <f t="shared" si="8"/>
        <v>0</v>
      </c>
      <c r="H105" s="10" t="s">
        <v>8</v>
      </c>
      <c r="I105" s="10" t="s">
        <v>8</v>
      </c>
      <c r="J105" s="10">
        <f t="shared" si="9"/>
        <v>0</v>
      </c>
      <c r="K105" s="51">
        <v>1298</v>
      </c>
    </row>
    <row r="106" spans="1:13" x14ac:dyDescent="0.25">
      <c r="A106" s="23">
        <v>8</v>
      </c>
      <c r="B106" s="8" t="s">
        <v>15</v>
      </c>
      <c r="C106" s="24">
        <v>1</v>
      </c>
      <c r="D106" s="45">
        <v>36</v>
      </c>
      <c r="E106" s="45">
        <v>147</v>
      </c>
      <c r="F106" s="45">
        <v>0</v>
      </c>
      <c r="G106" s="10">
        <f t="shared" si="8"/>
        <v>0</v>
      </c>
      <c r="H106" s="10">
        <f>VLOOKUP($B106,$B$3:$F$12,3,FALSE)</f>
        <v>0</v>
      </c>
      <c r="I106" s="10" t="s">
        <v>8</v>
      </c>
      <c r="J106" s="10">
        <f t="shared" si="9"/>
        <v>0</v>
      </c>
      <c r="K106" s="51">
        <v>55</v>
      </c>
    </row>
    <row r="107" spans="1:13" x14ac:dyDescent="0.25">
      <c r="A107" s="23">
        <v>9</v>
      </c>
      <c r="B107" s="8" t="s">
        <v>16</v>
      </c>
      <c r="C107" s="24">
        <v>41</v>
      </c>
      <c r="D107" s="45">
        <v>109.89900000000002</v>
      </c>
      <c r="E107" s="45">
        <v>0</v>
      </c>
      <c r="F107" s="45">
        <v>0</v>
      </c>
      <c r="G107" s="10">
        <f t="shared" si="8"/>
        <v>0</v>
      </c>
      <c r="H107" s="10" t="s">
        <v>8</v>
      </c>
      <c r="I107" s="10" t="s">
        <v>8</v>
      </c>
      <c r="J107" s="10">
        <f t="shared" si="9"/>
        <v>0</v>
      </c>
      <c r="K107" s="51">
        <v>164.49999999999997</v>
      </c>
    </row>
    <row r="108" spans="1:13" ht="15.75" thickBot="1" x14ac:dyDescent="0.3">
      <c r="A108" s="52">
        <v>10</v>
      </c>
      <c r="B108" s="13" t="s">
        <v>17</v>
      </c>
      <c r="C108" s="24">
        <v>40</v>
      </c>
      <c r="D108" s="45">
        <v>34.211999999999996</v>
      </c>
      <c r="E108" s="45">
        <v>0</v>
      </c>
      <c r="F108" s="45">
        <v>0</v>
      </c>
      <c r="G108" s="10">
        <f t="shared" si="8"/>
        <v>0</v>
      </c>
      <c r="H108" s="14" t="s">
        <v>8</v>
      </c>
      <c r="I108" s="14" t="s">
        <v>8</v>
      </c>
      <c r="J108" s="10">
        <f t="shared" si="9"/>
        <v>0</v>
      </c>
      <c r="K108" s="51">
        <v>15.799999999999997</v>
      </c>
    </row>
    <row r="109" spans="1:13" ht="15.75" thickBot="1" x14ac:dyDescent="0.3">
      <c r="A109" s="63" t="s">
        <v>38</v>
      </c>
      <c r="B109" s="64"/>
      <c r="C109" s="30">
        <f>SUM(C99:C108)</f>
        <v>499</v>
      </c>
      <c r="D109" s="30">
        <f t="shared" ref="D109:F109" si="10">SUM(D99:D108)</f>
        <v>10235.547</v>
      </c>
      <c r="E109" s="30">
        <f t="shared" si="10"/>
        <v>1009.8359999999999</v>
      </c>
      <c r="F109" s="30">
        <f t="shared" si="10"/>
        <v>3663.6</v>
      </c>
      <c r="G109" s="46" t="s">
        <v>8</v>
      </c>
      <c r="H109" s="46" t="s">
        <v>8</v>
      </c>
      <c r="I109" s="46" t="s">
        <v>8</v>
      </c>
      <c r="J109" s="46" t="s">
        <v>8</v>
      </c>
      <c r="K109" s="53">
        <f t="shared" ref="K109" si="11">SUM(K99:K108)</f>
        <v>6064.2</v>
      </c>
    </row>
    <row r="110" spans="1:13" x14ac:dyDescent="0.25">
      <c r="A110" s="65" t="s">
        <v>39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7"/>
      <c r="L110" s="34">
        <f>SUM(D109:F109)*K4</f>
        <v>14908.983</v>
      </c>
      <c r="M110" s="35" t="s">
        <v>40</v>
      </c>
    </row>
    <row r="111" spans="1:13" x14ac:dyDescent="0.25">
      <c r="A111" s="54" t="s">
        <v>41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6"/>
      <c r="L111" s="36"/>
      <c r="M111" s="37" t="s">
        <v>42</v>
      </c>
    </row>
    <row r="112" spans="1:13" x14ac:dyDescent="0.25">
      <c r="A112" s="54" t="s">
        <v>43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6"/>
      <c r="L112" s="36"/>
      <c r="M112" s="37" t="s">
        <v>42</v>
      </c>
    </row>
    <row r="113" spans="1:13" x14ac:dyDescent="0.25">
      <c r="A113" s="57" t="s">
        <v>44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9"/>
      <c r="L113" s="38">
        <f>L111+L112</f>
        <v>0</v>
      </c>
      <c r="M113" s="37" t="s">
        <v>42</v>
      </c>
    </row>
    <row r="114" spans="1:13" ht="15.75" thickBot="1" x14ac:dyDescent="0.3">
      <c r="A114" s="60" t="s">
        <v>45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2"/>
      <c r="L114" s="39">
        <f>L113*1.23</f>
        <v>0</v>
      </c>
      <c r="M114" s="40" t="s">
        <v>42</v>
      </c>
    </row>
  </sheetData>
  <mergeCells count="39">
    <mergeCell ref="A28:K28"/>
    <mergeCell ref="I2:K2"/>
    <mergeCell ref="I4:J7"/>
    <mergeCell ref="K4:K7"/>
    <mergeCell ref="A26:B26"/>
    <mergeCell ref="A27:K27"/>
    <mergeCell ref="A61:K61"/>
    <mergeCell ref="A29:K29"/>
    <mergeCell ref="A30:K30"/>
    <mergeCell ref="A31:K31"/>
    <mergeCell ref="A45:B45"/>
    <mergeCell ref="A46:K46"/>
    <mergeCell ref="A47:K47"/>
    <mergeCell ref="A48:K48"/>
    <mergeCell ref="A49:K49"/>
    <mergeCell ref="A50:K50"/>
    <mergeCell ref="A59:B59"/>
    <mergeCell ref="A60:K60"/>
    <mergeCell ref="A90:K90"/>
    <mergeCell ref="A62:K62"/>
    <mergeCell ref="A63:K63"/>
    <mergeCell ref="A64:K64"/>
    <mergeCell ref="A71:B71"/>
    <mergeCell ref="A72:K72"/>
    <mergeCell ref="A73:K73"/>
    <mergeCell ref="A74:K74"/>
    <mergeCell ref="A75:K75"/>
    <mergeCell ref="A76:K76"/>
    <mergeCell ref="A88:B88"/>
    <mergeCell ref="A89:K89"/>
    <mergeCell ref="A112:K112"/>
    <mergeCell ref="A113:K113"/>
    <mergeCell ref="A114:K114"/>
    <mergeCell ref="A91:K91"/>
    <mergeCell ref="A92:K92"/>
    <mergeCell ref="A93:K93"/>
    <mergeCell ref="A109:B109"/>
    <mergeCell ref="A110:K110"/>
    <mergeCell ref="A111:K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1AFormularz cenowy 2022</vt:lpstr>
      <vt:lpstr>zał. nr 1BFormularz cenowy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Terlikowski</dc:creator>
  <cp:lastModifiedBy>Anita Rusin</cp:lastModifiedBy>
  <dcterms:created xsi:type="dcterms:W3CDTF">2022-04-13T12:43:14Z</dcterms:created>
  <dcterms:modified xsi:type="dcterms:W3CDTF">2022-04-14T07:48:15Z</dcterms:modified>
</cp:coreProperties>
</file>