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30" windowHeight="9645" activeTab="0"/>
  </bookViews>
  <sheets>
    <sheet name="Formularz" sheetId="1" r:id="rId1"/>
  </sheets>
  <definedNames>
    <definedName name="_xlnm.Print_Titles" localSheetId="0">'Formularz'!$2:$2</definedName>
  </definedNames>
  <calcPr fullCalcOnLoad="1"/>
</workbook>
</file>

<file path=xl/sharedStrings.xml><?xml version="1.0" encoding="utf-8"?>
<sst xmlns="http://schemas.openxmlformats.org/spreadsheetml/2006/main" count="819" uniqueCount="411">
  <si>
    <t>nrPoz</t>
  </si>
  <si>
    <t>Nr pozycji</t>
  </si>
  <si>
    <t>podst</t>
  </si>
  <si>
    <t>Podstawa</t>
  </si>
  <si>
    <t>stwior</t>
  </si>
  <si>
    <t>Nr ST</t>
  </si>
  <si>
    <t>opis</t>
  </si>
  <si>
    <t>Opis</t>
  </si>
  <si>
    <t>jm</t>
  </si>
  <si>
    <t>Jm</t>
  </si>
  <si>
    <t>ilosc</t>
  </si>
  <si>
    <t>Ilość</t>
  </si>
  <si>
    <t>cenaJedn</t>
  </si>
  <si>
    <t>Cena jednost.</t>
  </si>
  <si>
    <t>wartosc</t>
  </si>
  <si>
    <t>Wartość</t>
  </si>
  <si>
    <t>E</t>
  </si>
  <si>
    <t>1</t>
  </si>
  <si>
    <t>1.1</t>
  </si>
  <si>
    <t>WYBURZENIA I ZAMUROWANIA</t>
  </si>
  <si>
    <t>U</t>
  </si>
  <si>
    <t>1.1.1</t>
  </si>
  <si>
    <t>KNR 1901/1019/5</t>
  </si>
  <si>
    <t>B01</t>
  </si>
  <si>
    <t>Demontaż ościeżnic drewnianych okiennych i drzwiowych</t>
  </si>
  <si>
    <t>m2</t>
  </si>
  <si>
    <t>1.1.2</t>
  </si>
  <si>
    <t>KNR 401/329/3</t>
  </si>
  <si>
    <t>B09</t>
  </si>
  <si>
    <t>Wykucie otworów w ścianach z cegieł dla otworów drzwiowych i okiennych, zaprawa wapienna lub cementowo-wapienna, grubość ponad 1/2 cegły</t>
  </si>
  <si>
    <t>m3</t>
  </si>
  <si>
    <t>1.1.3</t>
  </si>
  <si>
    <t>KNR 1323/101/7</t>
  </si>
  <si>
    <t>B02</t>
  </si>
  <si>
    <t>Rozbiórki ręczne konstrukcji monolitycznych żelbetowych - murki oporowe</t>
  </si>
  <si>
    <t>1.1.4</t>
  </si>
  <si>
    <t>KNR 1323/101/2</t>
  </si>
  <si>
    <t>Rozbiórki ręczne konstrukcji z cegły o grubości muru 1/2 cegły</t>
  </si>
  <si>
    <t>1.1.5</t>
  </si>
  <si>
    <t>KNR 1323/101/4</t>
  </si>
  <si>
    <t>B03</t>
  </si>
  <si>
    <t>Rozbiórki ręczne konstrukcji z cegły o gr. MURU ponad 1/2 cegły na zaprawie "C"</t>
  </si>
  <si>
    <t>1.1.6</t>
  </si>
  <si>
    <t>KNR 1323/105/1</t>
  </si>
  <si>
    <t>Rozebranie drewnianych ścianek</t>
  </si>
  <si>
    <t>1.1.7</t>
  </si>
  <si>
    <t>Rozbiórki ręczne konstrukcji monolitycznych żelbetowych - strop nad poddaszem</t>
  </si>
  <si>
    <t>1.1.8</t>
  </si>
  <si>
    <t>Rozbiórki ręczne konstrukcji monolitycznych żelbetowych - schody zewnętrzne</t>
  </si>
  <si>
    <t>1.1.9</t>
  </si>
  <si>
    <t>KNR 401/313/5</t>
  </si>
  <si>
    <t>Zamocowanie wymianu, belek stalowych, dostarczenie i obsadzenie belek stalowych, CEOWNIK 120,140,160</t>
  </si>
  <si>
    <t>m</t>
  </si>
  <si>
    <t>1.1.10</t>
  </si>
  <si>
    <t>KNR 202/2004/7</t>
  </si>
  <si>
    <t>B04</t>
  </si>
  <si>
    <t>Obudowa płytami gipsowo-kartonowymi na rusztach metalowych pojedynczych, belki i podciągi, 2-warstwowa, 55-02</t>
  </si>
  <si>
    <t>1.1.11</t>
  </si>
  <si>
    <t>KNKRB 3/302/1</t>
  </si>
  <si>
    <t>Uzupełnienie ścian i zamurowanie otworów w ścianach z cegły konstrukcja na zaprawie wap. i cementowo - wapien.</t>
  </si>
  <si>
    <t>1.1.12</t>
  </si>
  <si>
    <t>KNKRB 3/602/1</t>
  </si>
  <si>
    <t>Uzupełnienie tynków zwykłych kat. III</t>
  </si>
  <si>
    <t>1.1.13</t>
  </si>
  <si>
    <t>KNR 1901/116/4</t>
  </si>
  <si>
    <t>Usunięcie z budynku gruzu i ziemi, z parteru</t>
  </si>
  <si>
    <t>1.1.14</t>
  </si>
  <si>
    <t>KNR 211/1101/1</t>
  </si>
  <si>
    <t>Transport lądowy materiałów na odległość do 0,5 km, załadunek i wyładunek ręczny, kamień, żwir, pospółka</t>
  </si>
  <si>
    <t>t</t>
  </si>
  <si>
    <t>1.2</t>
  </si>
  <si>
    <t>IZOLACJA TERMICZNA I PRZECIWWILGOCIOWA ŚCIAN PIWNIC</t>
  </si>
  <si>
    <t>1.2.1</t>
  </si>
  <si>
    <t>KNR 401/619/3</t>
  </si>
  <si>
    <t>B05</t>
  </si>
  <si>
    <t>Odgrzybianie powierzchni z cegły przy użyciu szczotek stalowych, ściany łatwo dostępne, ponad 5 m2</t>
  </si>
  <si>
    <t>1.2.2</t>
  </si>
  <si>
    <t>KNNR 4/1425/2</t>
  </si>
  <si>
    <t>Tynk cementowy na ścianach pionowych, zwykły -Rapówka</t>
  </si>
  <si>
    <t>1.2.3</t>
  </si>
  <si>
    <t>KNR 202/602/9</t>
  </si>
  <si>
    <t>Izolacje przeciwwilgociowe powłokowe poziome wykonywane na zimno, roztwór asfaltowy, 1 warstwa</t>
  </si>
  <si>
    <t>1.2.4</t>
  </si>
  <si>
    <t>KNR 202/602/10</t>
  </si>
  <si>
    <t>Izolacje przeciwwilgociowe powłokowe poziome wykonywane na zimno, roztwór asfaltowy, dodatek za każdą następną warstwę</t>
  </si>
  <si>
    <t>1.2.5</t>
  </si>
  <si>
    <t>KNR 202/609/10</t>
  </si>
  <si>
    <t>Izolacje cieplne i przeciwdźwiękowe z  POLISTYRENU EKSTRUDOWANEGO 8 cm, izolacje pionowe,</t>
  </si>
  <si>
    <t>1.2.6</t>
  </si>
  <si>
    <t>KNR 17/2609/5</t>
  </si>
  <si>
    <t>Przymocowanie płyt styropianowych za pomocą dybli plastikowych do ścian z betonu</t>
  </si>
  <si>
    <t>szt</t>
  </si>
  <si>
    <t>1.2.7</t>
  </si>
  <si>
    <t>KNR 202/607/2</t>
  </si>
  <si>
    <t>Izolacje przeciwwilgociowe i przeciwwodne z folii polietylenowej szerokiej,</t>
  </si>
  <si>
    <t>1.2.8</t>
  </si>
  <si>
    <t>KNR 17/2609/6</t>
  </si>
  <si>
    <t>Przyklejenie jednej warstwy siatki na cokole</t>
  </si>
  <si>
    <t>1.2.9</t>
  </si>
  <si>
    <t>KNR 17/929/3</t>
  </si>
  <si>
    <t>Tynk mozaikowy na cokole</t>
  </si>
  <si>
    <t>1.3</t>
  </si>
  <si>
    <t>MURKI OPOROWE I SCHODY ZEWNĘTRZNE DO PIWNIC</t>
  </si>
  <si>
    <t>1.3.1</t>
  </si>
  <si>
    <t>KNR 202/1101/1</t>
  </si>
  <si>
    <t>B06</t>
  </si>
  <si>
    <t>Podkłady, betonowe na podłożu gruntowym, beton C8/10 gr. 10 cm</t>
  </si>
  <si>
    <t>1.3.2</t>
  </si>
  <si>
    <t>Izolacja pozioma 2 x masa asfaltowo - kauczukowa</t>
  </si>
  <si>
    <t>1.3.3</t>
  </si>
  <si>
    <t>KNR 202/252/1</t>
  </si>
  <si>
    <t>Ławy fundamentowe żelbetowe w deskowaniu U-Form, prostokątne o szerokości do 0.8 m, wariant II wykonania</t>
  </si>
  <si>
    <t>1.3.4</t>
  </si>
  <si>
    <t>KNR 20/267/1</t>
  </si>
  <si>
    <t>Ściana fundamentowa gr. 20 cm</t>
  </si>
  <si>
    <t>1.3.5</t>
  </si>
  <si>
    <t>KNR 202/290/2</t>
  </si>
  <si>
    <t xml:space="preserve">Zbrojenie konstrukcji żelbetowych elementów budynków i budowli, pręty stalowe okrągłe żebrowane, </t>
  </si>
  <si>
    <t>1.3.6</t>
  </si>
  <si>
    <t>KNR 202/603/9</t>
  </si>
  <si>
    <t>Izolacje przeciwwilgociowe powłokowe bitumiczne pionowe wykonywane na zimno, roztwór asfaltowy, 1 warstwa</t>
  </si>
  <si>
    <t>1.3.7</t>
  </si>
  <si>
    <t>KNR 202/603/10</t>
  </si>
  <si>
    <t>Izolacje przeciwwilgociowe powłokowe bitumiczne pionowe wykonywane na zimno, roztwór asfaltowy, dodatek za każdą następną warstwę</t>
  </si>
  <si>
    <t>1.3.8</t>
  </si>
  <si>
    <t>1.3.9</t>
  </si>
  <si>
    <t>1.3.10</t>
  </si>
  <si>
    <t>Dylatacja ze styroduru</t>
  </si>
  <si>
    <t>1.3.11</t>
  </si>
  <si>
    <t>1.3.12</t>
  </si>
  <si>
    <t>1.3.13</t>
  </si>
  <si>
    <t>1.3.14</t>
  </si>
  <si>
    <t>KNR 202/218/1</t>
  </si>
  <si>
    <t>Schody żelbetowe, stopnie betonowe zewnętrzne i wewnętrzne na gotowym podłożu, beton podawany pompą</t>
  </si>
  <si>
    <t>1.3.15</t>
  </si>
  <si>
    <t>DC 20/319/2</t>
  </si>
  <si>
    <t>Okładziny płytkami gresowymi schodów - biegi schodowe proste, stopnice i podstopnice docinane z płytek, płytki średnie 30x30 cm, 40x40 cm</t>
  </si>
  <si>
    <t>1.3.16</t>
  </si>
  <si>
    <t>B10</t>
  </si>
  <si>
    <t>1.3.17</t>
  </si>
  <si>
    <t>KNP 7/116/1</t>
  </si>
  <si>
    <t>B14</t>
  </si>
  <si>
    <t>Balustrady schodowe, balustrada prosta,</t>
  </si>
  <si>
    <t>mb</t>
  </si>
  <si>
    <t>1.4</t>
  </si>
  <si>
    <t>SCHODY NA PARTER</t>
  </si>
  <si>
    <t>1.4.1</t>
  </si>
  <si>
    <t>KNR 202/204/1</t>
  </si>
  <si>
    <t>Stopy fundamentowe żelbetowe, prostokątne o objętości do 0.5 m3, beton podawany pompą</t>
  </si>
  <si>
    <t>1.4.2</t>
  </si>
  <si>
    <t>KNR 202/231/4</t>
  </si>
  <si>
    <t>Słupy i trzpienie, obwód/przekrój: do 14 m/m2, beton podawany pompą</t>
  </si>
  <si>
    <t>1.4.3</t>
  </si>
  <si>
    <t>KNR 202/218/2</t>
  </si>
  <si>
    <t>Schody żelbetowe, proste na płycie grubości 8 cm, beton podawany pompą</t>
  </si>
  <si>
    <t>1.4.4</t>
  </si>
  <si>
    <t>KNR 202/218/6</t>
  </si>
  <si>
    <t>Schody żelbetowe, dodatek za każdy 1 cm różnicy grubości płyty, beton podawany pompą</t>
  </si>
  <si>
    <t>1.4.5</t>
  </si>
  <si>
    <t>Zbrojenie konstrukcji żelbetowych elementów budynków i budowli, pręty stalowe okrągłe żebrowane, Fi 8-14 mm</t>
  </si>
  <si>
    <t>1.4.6</t>
  </si>
  <si>
    <t>1.5</t>
  </si>
  <si>
    <t>ŚCIANY WEWNĘTRZNE</t>
  </si>
  <si>
    <t>1.5.1</t>
  </si>
  <si>
    <t>KNR 202/109/11</t>
  </si>
  <si>
    <t>Ściany budynków jednokondygnacyjnych z pustaków ściennych, wysokość powyżej 4.5 m, pustak U/220, grubość 25 cm</t>
  </si>
  <si>
    <t>1.5.2</t>
  </si>
  <si>
    <t>KNR 909/503/3</t>
  </si>
  <si>
    <t>Ściany z płyt gipsowo-kartonowych na konstrukcji metalowej, pokrycie obustronne, 2-krotne, na ruszcie gr. 100 mm, 12,5 mm o izolacyjności akustycznej &gt; 50 [dB], z wypełnieniem wełną</t>
  </si>
  <si>
    <t>1.5.3</t>
  </si>
  <si>
    <t>Ściany z płyt gipsowo-kartonowych na konstrukcji metalowej, pokrycie obustronne, 1-krotne, na ruszcie gr. 100 mm, 12,5 mm, z wypełnieniem wełną</t>
  </si>
  <si>
    <t>1.5.4</t>
  </si>
  <si>
    <t>KNR 202/122/7</t>
  </si>
  <si>
    <t>Kanały z pustaków wentylacyjne, ceramiczne</t>
  </si>
  <si>
    <t>1.5.5</t>
  </si>
  <si>
    <t>KNR 202/120/1</t>
  </si>
  <si>
    <t>Obmurowanie kanałów wentylacyjnych</t>
  </si>
  <si>
    <t>1.6</t>
  </si>
  <si>
    <t>KONSTRUKCJE ŻELBETOWE</t>
  </si>
  <si>
    <t>1.6.1</t>
  </si>
  <si>
    <t>KNR 202/210/4</t>
  </si>
  <si>
    <t>Belki i podciągi żelbetowe, obwód/przekrój belki: do 14m/m2, beton podawany pompą</t>
  </si>
  <si>
    <t>1.6.2</t>
  </si>
  <si>
    <t>KNR 202/1915/3</t>
  </si>
  <si>
    <t>Wieńce</t>
  </si>
  <si>
    <t>1.6.3</t>
  </si>
  <si>
    <t>1.6.4</t>
  </si>
  <si>
    <t>1.6.5</t>
  </si>
  <si>
    <t>1.6.6</t>
  </si>
  <si>
    <t>1.7</t>
  </si>
  <si>
    <t>DACH KONSTRUKCJA POKRYCIE</t>
  </si>
  <si>
    <t>1.7.1</t>
  </si>
  <si>
    <t>KNR 404/507/3</t>
  </si>
  <si>
    <t>Rozebranie pokrycia dachowego z dachówek, dachówka cementowa</t>
  </si>
  <si>
    <t>1.7.2</t>
  </si>
  <si>
    <t>KNR 404/403/5</t>
  </si>
  <si>
    <t>Rozebranie konstrukcji więźb dachowych, więźby ze stolcami</t>
  </si>
  <si>
    <t>1.7.3</t>
  </si>
  <si>
    <t>KNR 202/406/2</t>
  </si>
  <si>
    <t>Murłaty,podwaliny, płatwie 14x14cm</t>
  </si>
  <si>
    <t>1.7.4</t>
  </si>
  <si>
    <t>KNR 205/208/5</t>
  </si>
  <si>
    <t>Konstrukcje podparć - płatwie i słupki stalowe</t>
  </si>
  <si>
    <t>1.7.5</t>
  </si>
  <si>
    <t>KNR 202/408/5</t>
  </si>
  <si>
    <t>Krokwie zwykłe o długości ponad 4.5 m, przekrój poprzeczny drewna do 180 cm2</t>
  </si>
  <si>
    <t>1.7.6</t>
  </si>
  <si>
    <t>KNR 202/408/2</t>
  </si>
  <si>
    <t>Jętki przekrój poprzeczny drewna do 180 cm2</t>
  </si>
  <si>
    <t>1.7.7</t>
  </si>
  <si>
    <t>KNR 202/409/4</t>
  </si>
  <si>
    <t>Wymiany i rozpory, przekrój poprzeczny drewna do 180 cm2</t>
  </si>
  <si>
    <t>1.7.8</t>
  </si>
  <si>
    <t>KNR 401/322/1</t>
  </si>
  <si>
    <t>Obsadzenie kotew stalowych fi.14 dł.25 cm</t>
  </si>
  <si>
    <t>1.7.9</t>
  </si>
  <si>
    <t>KNNR 2/1105/1</t>
  </si>
  <si>
    <t>Okna poddaszy połaciowe</t>
  </si>
  <si>
    <t>1.7.10</t>
  </si>
  <si>
    <t xml:space="preserve">Analogia - właz </t>
  </si>
  <si>
    <t>1.7.11</t>
  </si>
  <si>
    <t>Kalkulacja własna</t>
  </si>
  <si>
    <t>Ułożenie foli paroprzepuszczalna (wiatroziolacja)</t>
  </si>
  <si>
    <t>1.7.12</t>
  </si>
  <si>
    <t>KNNR 2/403/2</t>
  </si>
  <si>
    <t>Łacenie połaci dachowych z tarcicy nasyconej</t>
  </si>
  <si>
    <t>1.7.13</t>
  </si>
  <si>
    <t>NNRNKB 202/537/4</t>
  </si>
  <si>
    <t>Pokrycie dachów o nachyleniu połaci do 85% blachodachówka powlekaną  na łatach, dachy ponad 100 m2</t>
  </si>
  <si>
    <t>1.7.14</t>
  </si>
  <si>
    <t>KNR 202/508/4</t>
  </si>
  <si>
    <t>Rynny dachowe z blachy ocynkowanej, półokrągłe o średnicy 15 cm</t>
  </si>
  <si>
    <t>1.7.15</t>
  </si>
  <si>
    <t>KNR 202/510/3</t>
  </si>
  <si>
    <t>Rury spustowe z blachy ocynkowanej, rury spustowe okrągłe o średnicy 12 cm</t>
  </si>
  <si>
    <t>1.7.16</t>
  </si>
  <si>
    <t>KNR 202/506/2</t>
  </si>
  <si>
    <t>Różne obróbki z blachy ocynkowanej przy szerokości w rozwinięciu ponad 25 cm</t>
  </si>
  <si>
    <t>1.7.17</t>
  </si>
  <si>
    <t>KNR 17/2610/2</t>
  </si>
  <si>
    <t>Docieplanie kominów  płytami styrop.gr. 6 cm  z tynkiem sylikonowo-sylikatowym</t>
  </si>
  <si>
    <t>1.8</t>
  </si>
  <si>
    <t>TYNKI WEWNĘTRZNE I OKŁADZINY</t>
  </si>
  <si>
    <t>1.8.1</t>
  </si>
  <si>
    <t>KNR 202/803/3</t>
  </si>
  <si>
    <t>Tynki zwykłe wykonywane ręcznie, ściany i słupy, kategoria III</t>
  </si>
  <si>
    <t>1.8.2</t>
  </si>
  <si>
    <t>KNR 202/810/6</t>
  </si>
  <si>
    <t>Tynki zwykłe ościeży o szerokości do 20 cm i o powierzchni otworów ponad 3 m2, wykonywane ręcznie, tynki kategoria III-IV, na ościeżach 20 cm</t>
  </si>
  <si>
    <t>1.8.3</t>
  </si>
  <si>
    <t>KNR 202/811/2</t>
  </si>
  <si>
    <t>Tynki zwykłe biegów klatek schodowych, kategoria III</t>
  </si>
  <si>
    <t>1.8.4</t>
  </si>
  <si>
    <t>KNNRW 3/1002/6</t>
  </si>
  <si>
    <t>Zeskrobanie i zmycie starej farby</t>
  </si>
  <si>
    <t>1.8.5</t>
  </si>
  <si>
    <t>KNR 221/609/3</t>
  </si>
  <si>
    <t>Okładziny z płytek terakotowych, na ścianach</t>
  </si>
  <si>
    <t>1.8.6</t>
  </si>
  <si>
    <t>KNR 17/926/1</t>
  </si>
  <si>
    <t>B08</t>
  </si>
  <si>
    <t>Zagruntowanie tynków pod malowanie</t>
  </si>
  <si>
    <t>1.8.7</t>
  </si>
  <si>
    <t>KNNR 2/1401/4</t>
  </si>
  <si>
    <t>Malowanie tynków, farbą syntetyczną 3-krotnie (z 2-krotnym szpachlowaniem)</t>
  </si>
  <si>
    <t>1.8.8</t>
  </si>
  <si>
    <t>KNNRS 2/1302/6</t>
  </si>
  <si>
    <t>Malowanie płyt gipsowych, spoinowanych, szpachlowanych, farbą emulsyjną z gruntowaniem</t>
  </si>
  <si>
    <t>1.8.9</t>
  </si>
  <si>
    <t>KNR 401/322/2</t>
  </si>
  <si>
    <t>Obsadzenie drobnych elementów, w ścianach z cegieł, kratki wentylacyjne</t>
  </si>
  <si>
    <t>1.8.10</t>
  </si>
  <si>
    <t>Ułożenie foli paroizolacyjna</t>
  </si>
  <si>
    <t>1.8.11</t>
  </si>
  <si>
    <t>KNR 909/101/1</t>
  </si>
  <si>
    <t>Obudowa poddasza w systemi z płyt gipsowo-kartonowych ogniochronnych GKF na konstrukcji drewnianej z wypełnieniem wełną mineralną gr. 25 cm</t>
  </si>
  <si>
    <t>1.9</t>
  </si>
  <si>
    <t>PODŁOŻA I POSADZKI</t>
  </si>
  <si>
    <t>1.9.1</t>
  </si>
  <si>
    <t>KNR 202/1118/8</t>
  </si>
  <si>
    <t>Posadzki płytkowe z kamieni sztucznych układanych na klej, płytki 30x30 cm, metoda zwykła - terakota</t>
  </si>
  <si>
    <t>1.9.2</t>
  </si>
  <si>
    <t>KNR 202/1120/5</t>
  </si>
  <si>
    <t>Cokoliki płytkowe z kamieni sztucznych na klej - z przycinaniem płytek, płytki 30x30 cm, cokolik 15 cm, metoda zwykła - terakota</t>
  </si>
  <si>
    <t>1.9.3</t>
  </si>
  <si>
    <t>KNNR 3/807/4 analogia</t>
  </si>
  <si>
    <t>Układanie Paneli podłogowych wraz z montażem listw przyściennych</t>
  </si>
  <si>
    <t>1.9.4</t>
  </si>
  <si>
    <t>KNR 12/1121/5</t>
  </si>
  <si>
    <t>Okładziny schodów z płytek na klej, płytki 30x30 cm wraz z cokołem</t>
  </si>
  <si>
    <t>1.10</t>
  </si>
  <si>
    <t>STOLARKA OKIENNA</t>
  </si>
  <si>
    <t>1.10.1</t>
  </si>
  <si>
    <t>KNR 19/1023/10</t>
  </si>
  <si>
    <t>B07</t>
  </si>
  <si>
    <t>Okna i drzwi balkonowe z PCV z obróbką obsadzenia, okna rozwierane i uchylno-rozwierane, osadzanie na kotwach</t>
  </si>
  <si>
    <t>1.10.2</t>
  </si>
  <si>
    <t>KNR 202/121/6</t>
  </si>
  <si>
    <t>Okno kształtek szklanych: pustaków o wymiarach 25x25x8 cm</t>
  </si>
  <si>
    <t>1.10.3</t>
  </si>
  <si>
    <t>KNNR 7/203/4</t>
  </si>
  <si>
    <t>Drzwi aluminiowe zewnętrzne oszklone, profil ciepły- DZ1</t>
  </si>
  <si>
    <t>kpl</t>
  </si>
  <si>
    <t>1.10.4</t>
  </si>
  <si>
    <t>KNR 19/1024/7</t>
  </si>
  <si>
    <t>Drzwi aluminiowe zewnętrzne oszklone, profil ciepły - DZ2</t>
  </si>
  <si>
    <t>1.10.5</t>
  </si>
  <si>
    <t>KNR 19/1023/10 (1) analogia</t>
  </si>
  <si>
    <t>Drzwi wejścowe - D4</t>
  </si>
  <si>
    <t>1.10.6</t>
  </si>
  <si>
    <t>KNKRB 2/1003/4</t>
  </si>
  <si>
    <t>Ościeżnice drzwiowe drewniane zwykłe</t>
  </si>
  <si>
    <t>1.10.7</t>
  </si>
  <si>
    <t>KNKRB 2/1002/1</t>
  </si>
  <si>
    <t>Skrzydła drzwiowe płytowe wewnętrzne fabrycznie wykończone pełne</t>
  </si>
  <si>
    <t>1.10.8</t>
  </si>
  <si>
    <t>KNRW 202/2104/1</t>
  </si>
  <si>
    <t>Parapety wenętrzne z kamieni syntetycznych</t>
  </si>
  <si>
    <t>1.10.9</t>
  </si>
  <si>
    <t>Parapety zewnętzne z blachy ocynkowanej w kolorze grafitu</t>
  </si>
  <si>
    <t>1.11</t>
  </si>
  <si>
    <t>ELEWACJE</t>
  </si>
  <si>
    <t>1.11.1</t>
  </si>
  <si>
    <t>Docieplanie ścian budynków płytami styrop.gr. 15 cm  z tynkiem sylikonowo-sylikatowym</t>
  </si>
  <si>
    <t>1.11.2</t>
  </si>
  <si>
    <t>KNR 202/925/1</t>
  </si>
  <si>
    <t>Osłony okien i drzwi, folią polietylenową</t>
  </si>
  <si>
    <t>1.11.3</t>
  </si>
  <si>
    <t>KNR 28/2629/2</t>
  </si>
  <si>
    <t>Listwy startowe, montaże profili do podłoża</t>
  </si>
  <si>
    <t>1.11.4</t>
  </si>
  <si>
    <t>KNR 23/2611/1</t>
  </si>
  <si>
    <t>Przygotowanie starego podłoża pod docieplenie metodą lekką - mokrą, oczyszczenie  mechaniczne i zmycie</t>
  </si>
  <si>
    <t>1.11.5</t>
  </si>
  <si>
    <t>KNR 23/2614/5</t>
  </si>
  <si>
    <t>Docieplenie, ościeży szerokości do 15 cm,</t>
  </si>
  <si>
    <t>1.11.6</t>
  </si>
  <si>
    <t>KNR 23/2614/10</t>
  </si>
  <si>
    <t>Ochrona narożników wypukłych kątownikiem metalowym</t>
  </si>
  <si>
    <t>1.11.7</t>
  </si>
  <si>
    <t>KNR 202/1610/1</t>
  </si>
  <si>
    <t>Rusztowania ramowe RR-1/30 przyścienne, wysokość do 10 m, nakłady podstawowe</t>
  </si>
  <si>
    <t>1.11.8</t>
  </si>
  <si>
    <t>KNR 202/1613/3</t>
  </si>
  <si>
    <t>Instalacje odgromowe, rusztowania zewnętrzne przyścienne, wysokość do 20 m, bednarka (nakłady podstawowe)</t>
  </si>
  <si>
    <t>1.11.9</t>
  </si>
  <si>
    <t>KNNR 2/1505/1</t>
  </si>
  <si>
    <t>Osłony z siatki na rusztowaniach zewnętrznych</t>
  </si>
  <si>
    <t>1.11.10</t>
  </si>
  <si>
    <t>Praca rusztowań</t>
  </si>
  <si>
    <t>r-d</t>
  </si>
  <si>
    <t>1.11.11</t>
  </si>
  <si>
    <t>Daszek nad wejściem - konstrukcja z montażem</t>
  </si>
  <si>
    <t>kg</t>
  </si>
  <si>
    <t>1.11.12</t>
  </si>
  <si>
    <t>Daszek nad wejściem - pokrycie poliwęglan 4 -komorowy</t>
  </si>
  <si>
    <t>2</t>
  </si>
  <si>
    <t>2.1</t>
  </si>
  <si>
    <t>2.1.1</t>
  </si>
  <si>
    <t>TZKNBK 2/201/4</t>
  </si>
  <si>
    <t>Roboty rozbiórkowe ręczne zerwanie płyt chodnikowych, -ODBÓJ</t>
  </si>
  <si>
    <t>2.1.2</t>
  </si>
  <si>
    <t>KNR 201/206/4</t>
  </si>
  <si>
    <t>Roboty ziemne koparkami podsiębiernymi z transportem urobku samochodami samowyładowczymi do 1 km, koparka 0,60 m3, grunt kategorii III, samochód do 5 t</t>
  </si>
  <si>
    <t>2.1.3</t>
  </si>
  <si>
    <t>KNR 201/230/1</t>
  </si>
  <si>
    <t>Zasypywanie wykopów spycharkami, przemieszczanie na odległość do 10 m, grunt kategorii I-III, spycharka 74 kW (100 KM)</t>
  </si>
  <si>
    <t>2.1.4</t>
  </si>
  <si>
    <t>KNR 201/236/3</t>
  </si>
  <si>
    <t>Zagęszczanie nasypów, zagęszczarkami, grunt sypki kategorii I-III</t>
  </si>
  <si>
    <t>2.2</t>
  </si>
  <si>
    <t>ODBÓJ</t>
  </si>
  <si>
    <t>2.2.1</t>
  </si>
  <si>
    <t>KNR 231/407/2</t>
  </si>
  <si>
    <t>B13</t>
  </si>
  <si>
    <t>Obrzeża betonowe, 20x6 cm na podsypce piaskowej z wypełnieniem spoin piaskiem - z wykorzystaniem krawężników</t>
  </si>
  <si>
    <t>2.2.2</t>
  </si>
  <si>
    <t>KNKRB 6/102/5</t>
  </si>
  <si>
    <t>Warstwy odsączające i podsypkowe podsypka piaskowa, zagęszczenie mechaniczne</t>
  </si>
  <si>
    <t>2.2.3</t>
  </si>
  <si>
    <t>KNKRB 6/104/5</t>
  </si>
  <si>
    <t>Podbudowa z kruszywa łamanego, warstwa górna</t>
  </si>
  <si>
    <t>2.2.4</t>
  </si>
  <si>
    <t>KNR 231/511/1</t>
  </si>
  <si>
    <t>Nawierzchnie z kostki brukowej betonowej, grubość 6 cm, na podsypce piaskowej, wykorzystanie kostki szer. 50 cm</t>
  </si>
  <si>
    <t>3</t>
  </si>
  <si>
    <t>3.1</t>
  </si>
  <si>
    <t>CHODNIK I PLAC UTWARDZONY</t>
  </si>
  <si>
    <t>3.1.1</t>
  </si>
  <si>
    <t>KNR 231/407/4</t>
  </si>
  <si>
    <t>Obrzeża betonowe, 30x8 cm na podsypce piaskowej z wypełnieniem spoin zaprawą cementową</t>
  </si>
  <si>
    <t>3.1.2</t>
  </si>
  <si>
    <t>3.1.3</t>
  </si>
  <si>
    <t>3.1.4</t>
  </si>
  <si>
    <t>KNR 231/511/3</t>
  </si>
  <si>
    <t>Nawierzchnie z kostki brukowej betonowej, grubość 8 cm, na podsypce cementowo-piaskowej, kostka szara</t>
  </si>
  <si>
    <t>ROBOTY BUDOWLANE - BUDOWLANKA - 8%</t>
  </si>
  <si>
    <t>ROBOTY BUDOWLANE - BUDOWLANKA-23 %</t>
  </si>
  <si>
    <t>ZAGOSPODAROWANIE TERENU-23%</t>
  </si>
  <si>
    <t>1.9.5</t>
  </si>
  <si>
    <t>1.9.6</t>
  </si>
  <si>
    <t>1.9.7</t>
  </si>
  <si>
    <t>1.9.8</t>
  </si>
  <si>
    <t>Izolacje cieplne i przeciwdźwiękowe z płyt styropianowych XPS gr. 5 cm</t>
  </si>
  <si>
    <t>KNR 202/1102/3</t>
  </si>
  <si>
    <t xml:space="preserve">Analogia - wykonanie wylewki 20 mm </t>
  </si>
  <si>
    <t xml:space="preserve">Analogia - pogrubienie o 10 mm  krotność= 3 </t>
  </si>
  <si>
    <t>KNR 202/
1102/1</t>
  </si>
  <si>
    <t>KNR 202/1106/7</t>
  </si>
  <si>
    <t>Dodatek za zbrojenie posadzki siatką stalową</t>
  </si>
  <si>
    <t>KNR 202/
609/03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</si>
</sst>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tabSelected="1" zoomScalePageLayoutView="0" workbookViewId="0" topLeftCell="B107">
      <selection activeCell="G110" sqref="G110"/>
    </sheetView>
  </sheetViews>
  <sheetFormatPr defaultColWidth="9.140625" defaultRowHeight="12.75"/>
  <cols>
    <col min="1" max="1" width="9.140625" style="1" hidden="1" customWidth="1"/>
    <col min="2" max="2" width="9.00390625" style="1" customWidth="1"/>
    <col min="3" max="3" width="12.8515625" style="1" customWidth="1"/>
    <col min="5" max="5" width="40.00390625" style="1" customWidth="1"/>
    <col min="6" max="6" width="7.140625" style="1" customWidth="1"/>
    <col min="7" max="7" width="9.00390625" style="1" customWidth="1"/>
    <col min="8" max="9" width="10.57421875" style="1" customWidth="1"/>
  </cols>
  <sheetData>
    <row r="1" spans="2:9" s="1" customFormat="1" ht="12.75" hidden="1">
      <c r="B1" s="1" t="s">
        <v>0</v>
      </c>
      <c r="C1" s="1" t="s">
        <v>2</v>
      </c>
      <c r="D1" s="1" t="s">
        <v>4</v>
      </c>
      <c r="E1" s="1" t="s">
        <v>6</v>
      </c>
      <c r="F1" s="1" t="s">
        <v>8</v>
      </c>
      <c r="G1" s="1" t="s">
        <v>10</v>
      </c>
      <c r="H1" s="1" t="s">
        <v>12</v>
      </c>
      <c r="I1" s="1" t="s">
        <v>14</v>
      </c>
    </row>
    <row r="2" spans="2:9" ht="25.5">
      <c r="B2" s="2" t="s">
        <v>1</v>
      </c>
      <c r="C2" s="2" t="s">
        <v>3</v>
      </c>
      <c r="D2" s="2" t="s">
        <v>5</v>
      </c>
      <c r="E2" s="3" t="s">
        <v>7</v>
      </c>
      <c r="F2" s="3" t="s">
        <v>9</v>
      </c>
      <c r="G2" s="3" t="s">
        <v>11</v>
      </c>
      <c r="H2" s="3" t="s">
        <v>13</v>
      </c>
      <c r="I2" s="3" t="s">
        <v>15</v>
      </c>
    </row>
    <row r="3" spans="1:9" s="4" customFormat="1" ht="11.25">
      <c r="A3" s="4" t="s">
        <v>16</v>
      </c>
      <c r="B3" s="5" t="s">
        <v>17</v>
      </c>
      <c r="C3" s="18" t="s">
        <v>396</v>
      </c>
      <c r="D3" s="19"/>
      <c r="E3" s="19"/>
      <c r="F3" s="19"/>
      <c r="G3" s="19"/>
      <c r="H3" s="19"/>
      <c r="I3" s="6"/>
    </row>
    <row r="4" spans="1:9" s="4" customFormat="1" ht="11.25">
      <c r="A4" s="4" t="s">
        <v>16</v>
      </c>
      <c r="B4" s="5" t="s">
        <v>18</v>
      </c>
      <c r="C4" s="18" t="s">
        <v>19</v>
      </c>
      <c r="D4" s="19"/>
      <c r="E4" s="19"/>
      <c r="F4" s="19"/>
      <c r="G4" s="19"/>
      <c r="H4" s="19"/>
      <c r="I4" s="6"/>
    </row>
    <row r="5" spans="1:9" s="7" customFormat="1" ht="22.5">
      <c r="A5" s="7" t="s">
        <v>20</v>
      </c>
      <c r="B5" s="8" t="s">
        <v>21</v>
      </c>
      <c r="C5" s="8" t="s">
        <v>22</v>
      </c>
      <c r="D5" s="8" t="s">
        <v>23</v>
      </c>
      <c r="E5" s="9" t="s">
        <v>24</v>
      </c>
      <c r="F5" s="8" t="s">
        <v>25</v>
      </c>
      <c r="G5" s="10">
        <v>48.18</v>
      </c>
      <c r="H5" s="10">
        <v>0</v>
      </c>
      <c r="I5" s="10">
        <f aca="true" t="shared" si="0" ref="I5:I18">ROUND(G5*H5,2)</f>
        <v>0</v>
      </c>
    </row>
    <row r="6" spans="1:9" s="7" customFormat="1" ht="33.75">
      <c r="A6" s="7" t="s">
        <v>20</v>
      </c>
      <c r="B6" s="8" t="s">
        <v>26</v>
      </c>
      <c r="C6" s="8" t="s">
        <v>27</v>
      </c>
      <c r="D6" s="8" t="s">
        <v>28</v>
      </c>
      <c r="E6" s="9" t="s">
        <v>29</v>
      </c>
      <c r="F6" s="8" t="s">
        <v>30</v>
      </c>
      <c r="G6" s="10">
        <v>6.34</v>
      </c>
      <c r="H6" s="10">
        <v>0</v>
      </c>
      <c r="I6" s="10">
        <f t="shared" si="0"/>
        <v>0</v>
      </c>
    </row>
    <row r="7" spans="1:9" s="7" customFormat="1" ht="22.5">
      <c r="A7" s="7" t="s">
        <v>20</v>
      </c>
      <c r="B7" s="8" t="s">
        <v>31</v>
      </c>
      <c r="C7" s="8" t="s">
        <v>32</v>
      </c>
      <c r="D7" s="8" t="s">
        <v>33</v>
      </c>
      <c r="E7" s="9" t="s">
        <v>34</v>
      </c>
      <c r="F7" s="8" t="s">
        <v>30</v>
      </c>
      <c r="G7" s="10">
        <v>5.58</v>
      </c>
      <c r="H7" s="10">
        <v>0</v>
      </c>
      <c r="I7" s="10">
        <f t="shared" si="0"/>
        <v>0</v>
      </c>
    </row>
    <row r="8" spans="1:9" s="7" customFormat="1" ht="22.5">
      <c r="A8" s="7" t="s">
        <v>20</v>
      </c>
      <c r="B8" s="8" t="s">
        <v>35</v>
      </c>
      <c r="C8" s="8" t="s">
        <v>36</v>
      </c>
      <c r="D8" s="8" t="s">
        <v>33</v>
      </c>
      <c r="E8" s="9" t="s">
        <v>37</v>
      </c>
      <c r="F8" s="8" t="s">
        <v>25</v>
      </c>
      <c r="G8" s="10">
        <v>35.24</v>
      </c>
      <c r="H8" s="10">
        <v>0</v>
      </c>
      <c r="I8" s="10">
        <f t="shared" si="0"/>
        <v>0</v>
      </c>
    </row>
    <row r="9" spans="1:9" s="7" customFormat="1" ht="22.5">
      <c r="A9" s="7" t="s">
        <v>20</v>
      </c>
      <c r="B9" s="8" t="s">
        <v>38</v>
      </c>
      <c r="C9" s="8" t="s">
        <v>39</v>
      </c>
      <c r="D9" s="8" t="s">
        <v>40</v>
      </c>
      <c r="E9" s="9" t="s">
        <v>41</v>
      </c>
      <c r="F9" s="8" t="s">
        <v>30</v>
      </c>
      <c r="G9" s="10">
        <v>33.03</v>
      </c>
      <c r="H9" s="10">
        <v>0</v>
      </c>
      <c r="I9" s="10">
        <f t="shared" si="0"/>
        <v>0</v>
      </c>
    </row>
    <row r="10" spans="1:9" s="7" customFormat="1" ht="11.25">
      <c r="A10" s="7" t="s">
        <v>20</v>
      </c>
      <c r="B10" s="8" t="s">
        <v>42</v>
      </c>
      <c r="C10" s="8" t="s">
        <v>43</v>
      </c>
      <c r="D10" s="8" t="s">
        <v>40</v>
      </c>
      <c r="E10" s="9" t="s">
        <v>44</v>
      </c>
      <c r="F10" s="8" t="s">
        <v>25</v>
      </c>
      <c r="G10" s="10">
        <v>10.26</v>
      </c>
      <c r="H10" s="10">
        <v>0</v>
      </c>
      <c r="I10" s="10">
        <f t="shared" si="0"/>
        <v>0</v>
      </c>
    </row>
    <row r="11" spans="1:9" s="7" customFormat="1" ht="22.5">
      <c r="A11" s="7" t="s">
        <v>20</v>
      </c>
      <c r="B11" s="8" t="s">
        <v>45</v>
      </c>
      <c r="C11" s="8" t="s">
        <v>32</v>
      </c>
      <c r="D11" s="8" t="s">
        <v>33</v>
      </c>
      <c r="E11" s="9" t="s">
        <v>46</v>
      </c>
      <c r="F11" s="8" t="s">
        <v>30</v>
      </c>
      <c r="G11" s="10">
        <v>15.83</v>
      </c>
      <c r="H11" s="10">
        <v>0</v>
      </c>
      <c r="I11" s="10">
        <f t="shared" si="0"/>
        <v>0</v>
      </c>
    </row>
    <row r="12" spans="1:9" s="7" customFormat="1" ht="22.5">
      <c r="A12" s="7" t="s">
        <v>20</v>
      </c>
      <c r="B12" s="8" t="s">
        <v>47</v>
      </c>
      <c r="C12" s="8" t="s">
        <v>32</v>
      </c>
      <c r="D12" s="8" t="s">
        <v>33</v>
      </c>
      <c r="E12" s="9" t="s">
        <v>48</v>
      </c>
      <c r="F12" s="8" t="s">
        <v>30</v>
      </c>
      <c r="G12" s="10">
        <v>5.56</v>
      </c>
      <c r="H12" s="10">
        <v>0</v>
      </c>
      <c r="I12" s="10">
        <f t="shared" si="0"/>
        <v>0</v>
      </c>
    </row>
    <row r="13" spans="1:9" s="7" customFormat="1" ht="33.75">
      <c r="A13" s="7" t="s">
        <v>20</v>
      </c>
      <c r="B13" s="8" t="s">
        <v>49</v>
      </c>
      <c r="C13" s="8" t="s">
        <v>50</v>
      </c>
      <c r="D13" s="8" t="s">
        <v>33</v>
      </c>
      <c r="E13" s="9" t="s">
        <v>51</v>
      </c>
      <c r="F13" s="8" t="s">
        <v>52</v>
      </c>
      <c r="G13" s="10">
        <v>50.6</v>
      </c>
      <c r="H13" s="10">
        <v>0</v>
      </c>
      <c r="I13" s="10">
        <f t="shared" si="0"/>
        <v>0</v>
      </c>
    </row>
    <row r="14" spans="1:9" s="7" customFormat="1" ht="33.75">
      <c r="A14" s="7" t="s">
        <v>20</v>
      </c>
      <c r="B14" s="8" t="s">
        <v>53</v>
      </c>
      <c r="C14" s="8" t="s">
        <v>54</v>
      </c>
      <c r="D14" s="8" t="s">
        <v>55</v>
      </c>
      <c r="E14" s="9" t="s">
        <v>56</v>
      </c>
      <c r="F14" s="8" t="s">
        <v>25</v>
      </c>
      <c r="G14" s="10">
        <v>25.3</v>
      </c>
      <c r="H14" s="10">
        <v>0</v>
      </c>
      <c r="I14" s="10">
        <f t="shared" si="0"/>
        <v>0</v>
      </c>
    </row>
    <row r="15" spans="1:9" s="7" customFormat="1" ht="33.75">
      <c r="A15" s="7" t="s">
        <v>20</v>
      </c>
      <c r="B15" s="8" t="s">
        <v>57</v>
      </c>
      <c r="C15" s="8" t="s">
        <v>58</v>
      </c>
      <c r="D15" s="8" t="s">
        <v>40</v>
      </c>
      <c r="E15" s="9" t="s">
        <v>59</v>
      </c>
      <c r="F15" s="8" t="s">
        <v>30</v>
      </c>
      <c r="G15" s="10">
        <v>12.83</v>
      </c>
      <c r="H15" s="10">
        <v>0</v>
      </c>
      <c r="I15" s="10">
        <f t="shared" si="0"/>
        <v>0</v>
      </c>
    </row>
    <row r="16" spans="1:9" s="7" customFormat="1" ht="11.25">
      <c r="A16" s="7" t="s">
        <v>20</v>
      </c>
      <c r="B16" s="8" t="s">
        <v>60</v>
      </c>
      <c r="C16" s="8" t="s">
        <v>61</v>
      </c>
      <c r="D16" s="8" t="s">
        <v>55</v>
      </c>
      <c r="E16" s="9" t="s">
        <v>62</v>
      </c>
      <c r="F16" s="8" t="s">
        <v>25</v>
      </c>
      <c r="G16" s="10">
        <v>30.55</v>
      </c>
      <c r="H16" s="10">
        <v>0</v>
      </c>
      <c r="I16" s="10">
        <f t="shared" si="0"/>
        <v>0</v>
      </c>
    </row>
    <row r="17" spans="1:9" s="7" customFormat="1" ht="11.25">
      <c r="A17" s="7" t="s">
        <v>20</v>
      </c>
      <c r="B17" s="8" t="s">
        <v>63</v>
      </c>
      <c r="C17" s="8" t="s">
        <v>64</v>
      </c>
      <c r="D17" s="8" t="s">
        <v>23</v>
      </c>
      <c r="E17" s="9" t="s">
        <v>65</v>
      </c>
      <c r="F17" s="8" t="s">
        <v>30</v>
      </c>
      <c r="G17" s="10">
        <v>73.86</v>
      </c>
      <c r="H17" s="10">
        <v>0</v>
      </c>
      <c r="I17" s="10">
        <f t="shared" si="0"/>
        <v>0</v>
      </c>
    </row>
    <row r="18" spans="1:9" s="7" customFormat="1" ht="22.5">
      <c r="A18" s="7" t="s">
        <v>20</v>
      </c>
      <c r="B18" s="8" t="s">
        <v>66</v>
      </c>
      <c r="C18" s="8" t="s">
        <v>67</v>
      </c>
      <c r="D18" s="8" t="s">
        <v>23</v>
      </c>
      <c r="E18" s="9" t="s">
        <v>68</v>
      </c>
      <c r="F18" s="8" t="s">
        <v>69</v>
      </c>
      <c r="G18" s="10">
        <v>162.5</v>
      </c>
      <c r="H18" s="10">
        <v>0</v>
      </c>
      <c r="I18" s="10">
        <f t="shared" si="0"/>
        <v>0</v>
      </c>
    </row>
    <row r="19" spans="2:9" s="4" customFormat="1" ht="11.25">
      <c r="B19" s="20" t="str">
        <f>CONCATENATE("Razem - ",C4)</f>
        <v>Razem - WYBURZENIA I ZAMUROWANIA</v>
      </c>
      <c r="C19" s="21"/>
      <c r="D19" s="21"/>
      <c r="E19" s="21"/>
      <c r="F19" s="21"/>
      <c r="G19" s="21"/>
      <c r="H19" s="21"/>
      <c r="I19" s="11">
        <f>SUM(I5:I18)</f>
        <v>0</v>
      </c>
    </row>
    <row r="20" spans="1:9" s="4" customFormat="1" ht="11.25">
      <c r="A20" s="4" t="s">
        <v>16</v>
      </c>
      <c r="B20" s="5" t="s">
        <v>70</v>
      </c>
      <c r="C20" s="18" t="s">
        <v>71</v>
      </c>
      <c r="D20" s="19"/>
      <c r="E20" s="19"/>
      <c r="F20" s="19"/>
      <c r="G20" s="19"/>
      <c r="H20" s="19"/>
      <c r="I20" s="6"/>
    </row>
    <row r="21" spans="1:9" s="7" customFormat="1" ht="33.75">
      <c r="A21" s="7" t="s">
        <v>20</v>
      </c>
      <c r="B21" s="8" t="s">
        <v>72</v>
      </c>
      <c r="C21" s="8" t="s">
        <v>73</v>
      </c>
      <c r="D21" s="8" t="s">
        <v>74</v>
      </c>
      <c r="E21" s="9" t="s">
        <v>75</v>
      </c>
      <c r="F21" s="8" t="s">
        <v>25</v>
      </c>
      <c r="G21" s="10">
        <v>105.88</v>
      </c>
      <c r="H21" s="10">
        <v>0</v>
      </c>
      <c r="I21" s="10">
        <f aca="true" t="shared" si="1" ref="I21:I29">ROUND(G21*H21,2)</f>
        <v>0</v>
      </c>
    </row>
    <row r="22" spans="1:9" s="7" customFormat="1" ht="22.5">
      <c r="A22" s="7" t="s">
        <v>20</v>
      </c>
      <c r="B22" s="8" t="s">
        <v>76</v>
      </c>
      <c r="C22" s="8" t="s">
        <v>77</v>
      </c>
      <c r="D22" s="8" t="s">
        <v>74</v>
      </c>
      <c r="E22" s="9" t="s">
        <v>78</v>
      </c>
      <c r="F22" s="8" t="s">
        <v>25</v>
      </c>
      <c r="G22" s="10">
        <v>105.88</v>
      </c>
      <c r="H22" s="10">
        <v>0</v>
      </c>
      <c r="I22" s="10">
        <f t="shared" si="1"/>
        <v>0</v>
      </c>
    </row>
    <row r="23" spans="1:9" s="7" customFormat="1" ht="33.75">
      <c r="A23" s="7" t="s">
        <v>20</v>
      </c>
      <c r="B23" s="8" t="s">
        <v>79</v>
      </c>
      <c r="C23" s="8" t="s">
        <v>80</v>
      </c>
      <c r="D23" s="8" t="s">
        <v>74</v>
      </c>
      <c r="E23" s="9" t="s">
        <v>81</v>
      </c>
      <c r="F23" s="8" t="s">
        <v>25</v>
      </c>
      <c r="G23" s="10">
        <v>105.88</v>
      </c>
      <c r="H23" s="10">
        <v>0</v>
      </c>
      <c r="I23" s="10">
        <f t="shared" si="1"/>
        <v>0</v>
      </c>
    </row>
    <row r="24" spans="1:9" s="7" customFormat="1" ht="33.75">
      <c r="A24" s="7" t="s">
        <v>20</v>
      </c>
      <c r="B24" s="8" t="s">
        <v>82</v>
      </c>
      <c r="C24" s="8" t="s">
        <v>83</v>
      </c>
      <c r="D24" s="8" t="s">
        <v>74</v>
      </c>
      <c r="E24" s="9" t="s">
        <v>84</v>
      </c>
      <c r="F24" s="8" t="s">
        <v>25</v>
      </c>
      <c r="G24" s="10">
        <v>105.88</v>
      </c>
      <c r="H24" s="10">
        <v>0</v>
      </c>
      <c r="I24" s="10">
        <f t="shared" si="1"/>
        <v>0</v>
      </c>
    </row>
    <row r="25" spans="1:9" s="7" customFormat="1" ht="22.5">
      <c r="A25" s="7" t="s">
        <v>20</v>
      </c>
      <c r="B25" s="8" t="s">
        <v>85</v>
      </c>
      <c r="C25" s="8" t="s">
        <v>86</v>
      </c>
      <c r="D25" s="8" t="s">
        <v>74</v>
      </c>
      <c r="E25" s="9" t="s">
        <v>87</v>
      </c>
      <c r="F25" s="8" t="s">
        <v>25</v>
      </c>
      <c r="G25" s="10">
        <v>105.88</v>
      </c>
      <c r="H25" s="10">
        <v>0</v>
      </c>
      <c r="I25" s="10">
        <f t="shared" si="1"/>
        <v>0</v>
      </c>
    </row>
    <row r="26" spans="1:9" s="7" customFormat="1" ht="22.5">
      <c r="A26" s="7" t="s">
        <v>20</v>
      </c>
      <c r="B26" s="8" t="s">
        <v>88</v>
      </c>
      <c r="C26" s="8" t="s">
        <v>89</v>
      </c>
      <c r="D26" s="8" t="s">
        <v>74</v>
      </c>
      <c r="E26" s="9" t="s">
        <v>90</v>
      </c>
      <c r="F26" s="8" t="s">
        <v>91</v>
      </c>
      <c r="G26" s="10">
        <v>420</v>
      </c>
      <c r="H26" s="10">
        <v>0</v>
      </c>
      <c r="I26" s="10">
        <f t="shared" si="1"/>
        <v>0</v>
      </c>
    </row>
    <row r="27" spans="1:9" s="7" customFormat="1" ht="22.5">
      <c r="A27" s="7" t="s">
        <v>20</v>
      </c>
      <c r="B27" s="8" t="s">
        <v>92</v>
      </c>
      <c r="C27" s="8" t="s">
        <v>93</v>
      </c>
      <c r="D27" s="8" t="s">
        <v>74</v>
      </c>
      <c r="E27" s="9" t="s">
        <v>94</v>
      </c>
      <c r="F27" s="8" t="s">
        <v>25</v>
      </c>
      <c r="G27" s="10">
        <v>106</v>
      </c>
      <c r="H27" s="10">
        <v>0</v>
      </c>
      <c r="I27" s="10">
        <f t="shared" si="1"/>
        <v>0</v>
      </c>
    </row>
    <row r="28" spans="1:9" s="7" customFormat="1" ht="11.25">
      <c r="A28" s="7" t="s">
        <v>20</v>
      </c>
      <c r="B28" s="8" t="s">
        <v>95</v>
      </c>
      <c r="C28" s="8" t="s">
        <v>96</v>
      </c>
      <c r="D28" s="8" t="s">
        <v>74</v>
      </c>
      <c r="E28" s="9" t="s">
        <v>97</v>
      </c>
      <c r="F28" s="8" t="s">
        <v>25</v>
      </c>
      <c r="G28" s="10">
        <v>15.88</v>
      </c>
      <c r="H28" s="10">
        <v>0</v>
      </c>
      <c r="I28" s="10">
        <f t="shared" si="1"/>
        <v>0</v>
      </c>
    </row>
    <row r="29" spans="1:9" s="7" customFormat="1" ht="11.25">
      <c r="A29" s="7" t="s">
        <v>20</v>
      </c>
      <c r="B29" s="8" t="s">
        <v>98</v>
      </c>
      <c r="C29" s="8" t="s">
        <v>99</v>
      </c>
      <c r="D29" s="8" t="s">
        <v>74</v>
      </c>
      <c r="E29" s="9" t="s">
        <v>100</v>
      </c>
      <c r="F29" s="8" t="s">
        <v>25</v>
      </c>
      <c r="G29" s="10">
        <v>15.88</v>
      </c>
      <c r="H29" s="10">
        <v>0</v>
      </c>
      <c r="I29" s="10">
        <f t="shared" si="1"/>
        <v>0</v>
      </c>
    </row>
    <row r="30" spans="2:9" s="4" customFormat="1" ht="11.25">
      <c r="B30" s="20" t="str">
        <f>CONCATENATE("Razem - ",C20)</f>
        <v>Razem - IZOLACJA TERMICZNA I PRZECIWWILGOCIOWA ŚCIAN PIWNIC</v>
      </c>
      <c r="C30" s="21"/>
      <c r="D30" s="21"/>
      <c r="E30" s="21"/>
      <c r="F30" s="21"/>
      <c r="G30" s="21"/>
      <c r="H30" s="21"/>
      <c r="I30" s="11">
        <f>SUM(I21:I29)</f>
        <v>0</v>
      </c>
    </row>
    <row r="31" spans="1:9" s="4" customFormat="1" ht="11.25">
      <c r="A31" s="4" t="s">
        <v>16</v>
      </c>
      <c r="B31" s="5" t="s">
        <v>101</v>
      </c>
      <c r="C31" s="18" t="s">
        <v>102</v>
      </c>
      <c r="D31" s="19"/>
      <c r="E31" s="19"/>
      <c r="F31" s="19"/>
      <c r="G31" s="19"/>
      <c r="H31" s="19"/>
      <c r="I31" s="6"/>
    </row>
    <row r="32" spans="1:9" s="7" customFormat="1" ht="22.5">
      <c r="A32" s="7" t="s">
        <v>20</v>
      </c>
      <c r="B32" s="8" t="s">
        <v>103</v>
      </c>
      <c r="C32" s="8" t="s">
        <v>104</v>
      </c>
      <c r="D32" s="8" t="s">
        <v>105</v>
      </c>
      <c r="E32" s="9" t="s">
        <v>106</v>
      </c>
      <c r="F32" s="8" t="s">
        <v>30</v>
      </c>
      <c r="G32" s="10">
        <v>1.21</v>
      </c>
      <c r="H32" s="10">
        <v>0</v>
      </c>
      <c r="I32" s="10">
        <f aca="true" t="shared" si="2" ref="I32:I48">ROUND(G32*H32,2)</f>
        <v>0</v>
      </c>
    </row>
    <row r="33" spans="1:9" s="7" customFormat="1" ht="11.25">
      <c r="A33" s="7" t="s">
        <v>20</v>
      </c>
      <c r="B33" s="8" t="s">
        <v>107</v>
      </c>
      <c r="C33" s="8" t="s">
        <v>80</v>
      </c>
      <c r="D33" s="8" t="s">
        <v>55</v>
      </c>
      <c r="E33" s="9" t="s">
        <v>108</v>
      </c>
      <c r="F33" s="8" t="s">
        <v>25</v>
      </c>
      <c r="G33" s="10">
        <v>1.2</v>
      </c>
      <c r="H33" s="10">
        <v>0</v>
      </c>
      <c r="I33" s="10">
        <f t="shared" si="2"/>
        <v>0</v>
      </c>
    </row>
    <row r="34" spans="1:9" s="7" customFormat="1" ht="33.75">
      <c r="A34" s="7" t="s">
        <v>20</v>
      </c>
      <c r="B34" s="8" t="s">
        <v>109</v>
      </c>
      <c r="C34" s="8" t="s">
        <v>110</v>
      </c>
      <c r="D34" s="8" t="s">
        <v>33</v>
      </c>
      <c r="E34" s="9" t="s">
        <v>111</v>
      </c>
      <c r="F34" s="8" t="s">
        <v>30</v>
      </c>
      <c r="G34" s="10">
        <v>2.65</v>
      </c>
      <c r="H34" s="10">
        <v>0</v>
      </c>
      <c r="I34" s="10">
        <f t="shared" si="2"/>
        <v>0</v>
      </c>
    </row>
    <row r="35" spans="1:9" s="7" customFormat="1" ht="11.25">
      <c r="A35" s="7" t="s">
        <v>20</v>
      </c>
      <c r="B35" s="8" t="s">
        <v>112</v>
      </c>
      <c r="C35" s="8" t="s">
        <v>113</v>
      </c>
      <c r="D35" s="8" t="s">
        <v>33</v>
      </c>
      <c r="E35" s="9" t="s">
        <v>114</v>
      </c>
      <c r="F35" s="8" t="s">
        <v>25</v>
      </c>
      <c r="G35" s="10">
        <v>21.75</v>
      </c>
      <c r="H35" s="10">
        <v>0</v>
      </c>
      <c r="I35" s="10">
        <f t="shared" si="2"/>
        <v>0</v>
      </c>
    </row>
    <row r="36" spans="1:9" s="7" customFormat="1" ht="33.75">
      <c r="A36" s="7" t="s">
        <v>20</v>
      </c>
      <c r="B36" s="8" t="s">
        <v>115</v>
      </c>
      <c r="C36" s="8" t="s">
        <v>116</v>
      </c>
      <c r="D36" s="8" t="s">
        <v>33</v>
      </c>
      <c r="E36" s="9" t="s">
        <v>117</v>
      </c>
      <c r="F36" s="8" t="s">
        <v>69</v>
      </c>
      <c r="G36" s="10">
        <v>0.36</v>
      </c>
      <c r="H36" s="10">
        <v>0</v>
      </c>
      <c r="I36" s="10">
        <f t="shared" si="2"/>
        <v>0</v>
      </c>
    </row>
    <row r="37" spans="1:9" s="7" customFormat="1" ht="33.75">
      <c r="A37" s="7" t="s">
        <v>20</v>
      </c>
      <c r="B37" s="8" t="s">
        <v>118</v>
      </c>
      <c r="C37" s="8" t="s">
        <v>119</v>
      </c>
      <c r="D37" s="8" t="s">
        <v>74</v>
      </c>
      <c r="E37" s="9" t="s">
        <v>120</v>
      </c>
      <c r="F37" s="8" t="s">
        <v>25</v>
      </c>
      <c r="G37" s="10">
        <v>50.1</v>
      </c>
      <c r="H37" s="10">
        <v>0</v>
      </c>
      <c r="I37" s="10">
        <f t="shared" si="2"/>
        <v>0</v>
      </c>
    </row>
    <row r="38" spans="1:9" s="7" customFormat="1" ht="33.75">
      <c r="A38" s="7" t="s">
        <v>20</v>
      </c>
      <c r="B38" s="8" t="s">
        <v>121</v>
      </c>
      <c r="C38" s="8" t="s">
        <v>122</v>
      </c>
      <c r="D38" s="8" t="s">
        <v>74</v>
      </c>
      <c r="E38" s="9" t="s">
        <v>123</v>
      </c>
      <c r="F38" s="8" t="s">
        <v>25</v>
      </c>
      <c r="G38" s="10">
        <v>50.1</v>
      </c>
      <c r="H38" s="10">
        <v>0</v>
      </c>
      <c r="I38" s="10">
        <f t="shared" si="2"/>
        <v>0</v>
      </c>
    </row>
    <row r="39" spans="1:9" s="7" customFormat="1" ht="33.75">
      <c r="A39" s="7" t="s">
        <v>20</v>
      </c>
      <c r="B39" s="8" t="s">
        <v>124</v>
      </c>
      <c r="C39" s="8" t="s">
        <v>80</v>
      </c>
      <c r="D39" s="8" t="s">
        <v>74</v>
      </c>
      <c r="E39" s="9" t="s">
        <v>81</v>
      </c>
      <c r="F39" s="8" t="s">
        <v>25</v>
      </c>
      <c r="G39" s="10">
        <v>13.18</v>
      </c>
      <c r="H39" s="10">
        <v>0</v>
      </c>
      <c r="I39" s="10">
        <f t="shared" si="2"/>
        <v>0</v>
      </c>
    </row>
    <row r="40" spans="1:9" s="7" customFormat="1" ht="33.75">
      <c r="A40" s="7" t="s">
        <v>20</v>
      </c>
      <c r="B40" s="8" t="s">
        <v>125</v>
      </c>
      <c r="C40" s="8" t="s">
        <v>83</v>
      </c>
      <c r="D40" s="8" t="s">
        <v>74</v>
      </c>
      <c r="E40" s="9" t="s">
        <v>84</v>
      </c>
      <c r="F40" s="8" t="s">
        <v>25</v>
      </c>
      <c r="G40" s="10">
        <v>13.18</v>
      </c>
      <c r="H40" s="10">
        <v>0</v>
      </c>
      <c r="I40" s="10">
        <f t="shared" si="2"/>
        <v>0</v>
      </c>
    </row>
    <row r="41" spans="1:9" s="7" customFormat="1" ht="11.25">
      <c r="A41" s="7" t="s">
        <v>20</v>
      </c>
      <c r="B41" s="8" t="s">
        <v>126</v>
      </c>
      <c r="C41" s="8" t="s">
        <v>86</v>
      </c>
      <c r="D41" s="8" t="s">
        <v>74</v>
      </c>
      <c r="E41" s="9" t="s">
        <v>127</v>
      </c>
      <c r="F41" s="8" t="s">
        <v>25</v>
      </c>
      <c r="G41" s="10">
        <v>1.44</v>
      </c>
      <c r="H41" s="10">
        <v>0</v>
      </c>
      <c r="I41" s="10">
        <f t="shared" si="2"/>
        <v>0</v>
      </c>
    </row>
    <row r="42" spans="1:9" s="7" customFormat="1" ht="22.5">
      <c r="A42" s="7" t="s">
        <v>20</v>
      </c>
      <c r="B42" s="8" t="s">
        <v>128</v>
      </c>
      <c r="C42" s="8" t="s">
        <v>104</v>
      </c>
      <c r="D42" s="8" t="s">
        <v>105</v>
      </c>
      <c r="E42" s="9" t="s">
        <v>106</v>
      </c>
      <c r="F42" s="8" t="s">
        <v>30</v>
      </c>
      <c r="G42" s="10">
        <v>1.72</v>
      </c>
      <c r="H42" s="10">
        <v>0</v>
      </c>
      <c r="I42" s="10">
        <f t="shared" si="2"/>
        <v>0</v>
      </c>
    </row>
    <row r="43" spans="1:9" s="7" customFormat="1" ht="33.75">
      <c r="A43" s="7" t="s">
        <v>20</v>
      </c>
      <c r="B43" s="8" t="s">
        <v>129</v>
      </c>
      <c r="C43" s="8" t="s">
        <v>80</v>
      </c>
      <c r="D43" s="8" t="s">
        <v>74</v>
      </c>
      <c r="E43" s="9" t="s">
        <v>81</v>
      </c>
      <c r="F43" s="8" t="s">
        <v>25</v>
      </c>
      <c r="G43" s="10">
        <v>17.22</v>
      </c>
      <c r="H43" s="10">
        <v>0</v>
      </c>
      <c r="I43" s="10">
        <f t="shared" si="2"/>
        <v>0</v>
      </c>
    </row>
    <row r="44" spans="1:9" s="7" customFormat="1" ht="33.75">
      <c r="A44" s="7" t="s">
        <v>20</v>
      </c>
      <c r="B44" s="8" t="s">
        <v>130</v>
      </c>
      <c r="C44" s="8" t="s">
        <v>83</v>
      </c>
      <c r="D44" s="8" t="s">
        <v>74</v>
      </c>
      <c r="E44" s="9" t="s">
        <v>84</v>
      </c>
      <c r="F44" s="8" t="s">
        <v>25</v>
      </c>
      <c r="G44" s="10">
        <v>17.22</v>
      </c>
      <c r="H44" s="10">
        <v>0</v>
      </c>
      <c r="I44" s="10">
        <f t="shared" si="2"/>
        <v>0</v>
      </c>
    </row>
    <row r="45" spans="1:9" s="7" customFormat="1" ht="33.75">
      <c r="A45" s="7" t="s">
        <v>20</v>
      </c>
      <c r="B45" s="8" t="s">
        <v>131</v>
      </c>
      <c r="C45" s="8" t="s">
        <v>132</v>
      </c>
      <c r="D45" s="8" t="s">
        <v>33</v>
      </c>
      <c r="E45" s="9" t="s">
        <v>133</v>
      </c>
      <c r="F45" s="8" t="s">
        <v>30</v>
      </c>
      <c r="G45" s="10">
        <v>3.44</v>
      </c>
      <c r="H45" s="10">
        <v>0</v>
      </c>
      <c r="I45" s="10">
        <f t="shared" si="2"/>
        <v>0</v>
      </c>
    </row>
    <row r="46" spans="1:9" s="7" customFormat="1" ht="33.75">
      <c r="A46" s="7" t="s">
        <v>20</v>
      </c>
      <c r="B46" s="8" t="s">
        <v>134</v>
      </c>
      <c r="C46" s="8" t="s">
        <v>135</v>
      </c>
      <c r="D46" s="8" t="s">
        <v>55</v>
      </c>
      <c r="E46" s="9" t="s">
        <v>136</v>
      </c>
      <c r="F46" s="8" t="s">
        <v>25</v>
      </c>
      <c r="G46" s="10">
        <v>21.42</v>
      </c>
      <c r="H46" s="10">
        <v>0</v>
      </c>
      <c r="I46" s="10">
        <f t="shared" si="2"/>
        <v>0</v>
      </c>
    </row>
    <row r="47" spans="1:9" s="7" customFormat="1" ht="11.25">
      <c r="A47" s="7" t="s">
        <v>20</v>
      </c>
      <c r="B47" s="8" t="s">
        <v>137</v>
      </c>
      <c r="C47" s="8" t="s">
        <v>99</v>
      </c>
      <c r="D47" s="8" t="s">
        <v>138</v>
      </c>
      <c r="E47" s="9" t="s">
        <v>100</v>
      </c>
      <c r="F47" s="8" t="s">
        <v>25</v>
      </c>
      <c r="G47" s="10">
        <v>22.91</v>
      </c>
      <c r="H47" s="10">
        <v>0</v>
      </c>
      <c r="I47" s="10">
        <f t="shared" si="2"/>
        <v>0</v>
      </c>
    </row>
    <row r="48" spans="1:9" s="7" customFormat="1" ht="11.25">
      <c r="A48" s="7" t="s">
        <v>20</v>
      </c>
      <c r="B48" s="8" t="s">
        <v>139</v>
      </c>
      <c r="C48" s="8" t="s">
        <v>140</v>
      </c>
      <c r="D48" s="8" t="s">
        <v>141</v>
      </c>
      <c r="E48" s="9" t="s">
        <v>142</v>
      </c>
      <c r="F48" s="8" t="s">
        <v>143</v>
      </c>
      <c r="G48" s="10">
        <v>13.1</v>
      </c>
      <c r="H48" s="10">
        <v>0</v>
      </c>
      <c r="I48" s="10">
        <f t="shared" si="2"/>
        <v>0</v>
      </c>
    </row>
    <row r="49" spans="2:9" s="4" customFormat="1" ht="11.25">
      <c r="B49" s="20" t="str">
        <f>CONCATENATE("Razem - ",C31)</f>
        <v>Razem - MURKI OPOROWE I SCHODY ZEWNĘTRZNE DO PIWNIC</v>
      </c>
      <c r="C49" s="21"/>
      <c r="D49" s="21"/>
      <c r="E49" s="21"/>
      <c r="F49" s="21"/>
      <c r="G49" s="21"/>
      <c r="H49" s="21"/>
      <c r="I49" s="11">
        <f>SUM(I32:I48)</f>
        <v>0</v>
      </c>
    </row>
    <row r="50" spans="1:9" s="4" customFormat="1" ht="11.25">
      <c r="A50" s="4" t="s">
        <v>16</v>
      </c>
      <c r="B50" s="5" t="s">
        <v>144</v>
      </c>
      <c r="C50" s="18" t="s">
        <v>145</v>
      </c>
      <c r="D50" s="19"/>
      <c r="E50" s="19"/>
      <c r="F50" s="19"/>
      <c r="G50" s="19"/>
      <c r="H50" s="19"/>
      <c r="I50" s="6"/>
    </row>
    <row r="51" spans="1:9" s="7" customFormat="1" ht="22.5">
      <c r="A51" s="7" t="s">
        <v>20</v>
      </c>
      <c r="B51" s="8" t="s">
        <v>146</v>
      </c>
      <c r="C51" s="8" t="s">
        <v>147</v>
      </c>
      <c r="D51" s="8" t="s">
        <v>33</v>
      </c>
      <c r="E51" s="9" t="s">
        <v>148</v>
      </c>
      <c r="F51" s="8" t="s">
        <v>30</v>
      </c>
      <c r="G51" s="10">
        <v>1.44</v>
      </c>
      <c r="H51" s="10">
        <v>0</v>
      </c>
      <c r="I51" s="10">
        <f aca="true" t="shared" si="3" ref="I51:I56">ROUND(G51*H51,2)</f>
        <v>0</v>
      </c>
    </row>
    <row r="52" spans="1:9" s="7" customFormat="1" ht="22.5">
      <c r="A52" s="7" t="s">
        <v>20</v>
      </c>
      <c r="B52" s="8" t="s">
        <v>149</v>
      </c>
      <c r="C52" s="8" t="s">
        <v>150</v>
      </c>
      <c r="D52" s="8" t="s">
        <v>33</v>
      </c>
      <c r="E52" s="9" t="s">
        <v>151</v>
      </c>
      <c r="F52" s="8" t="s">
        <v>30</v>
      </c>
      <c r="G52" s="10">
        <v>1.27</v>
      </c>
      <c r="H52" s="10">
        <v>0</v>
      </c>
      <c r="I52" s="10">
        <f t="shared" si="3"/>
        <v>0</v>
      </c>
    </row>
    <row r="53" spans="1:9" s="7" customFormat="1" ht="22.5">
      <c r="A53" s="7" t="s">
        <v>20</v>
      </c>
      <c r="B53" s="8" t="s">
        <v>152</v>
      </c>
      <c r="C53" s="8" t="s">
        <v>153</v>
      </c>
      <c r="D53" s="8" t="s">
        <v>33</v>
      </c>
      <c r="E53" s="9" t="s">
        <v>154</v>
      </c>
      <c r="F53" s="8" t="s">
        <v>25</v>
      </c>
      <c r="G53" s="10">
        <v>22.95</v>
      </c>
      <c r="H53" s="10">
        <v>0</v>
      </c>
      <c r="I53" s="10">
        <f t="shared" si="3"/>
        <v>0</v>
      </c>
    </row>
    <row r="54" spans="1:9" s="7" customFormat="1" ht="22.5">
      <c r="A54" s="7" t="s">
        <v>20</v>
      </c>
      <c r="B54" s="8" t="s">
        <v>155</v>
      </c>
      <c r="C54" s="8" t="s">
        <v>156</v>
      </c>
      <c r="D54" s="8" t="s">
        <v>33</v>
      </c>
      <c r="E54" s="9" t="s">
        <v>157</v>
      </c>
      <c r="F54" s="8" t="s">
        <v>25</v>
      </c>
      <c r="G54" s="10">
        <v>22.95</v>
      </c>
      <c r="H54" s="10">
        <v>0</v>
      </c>
      <c r="I54" s="10">
        <f t="shared" si="3"/>
        <v>0</v>
      </c>
    </row>
    <row r="55" spans="1:9" s="7" customFormat="1" ht="33.75">
      <c r="A55" s="7" t="s">
        <v>20</v>
      </c>
      <c r="B55" s="8" t="s">
        <v>158</v>
      </c>
      <c r="C55" s="8" t="s">
        <v>116</v>
      </c>
      <c r="D55" s="8" t="s">
        <v>33</v>
      </c>
      <c r="E55" s="9" t="s">
        <v>159</v>
      </c>
      <c r="F55" s="8" t="s">
        <v>69</v>
      </c>
      <c r="G55" s="10">
        <v>0.26</v>
      </c>
      <c r="H55" s="10">
        <v>0</v>
      </c>
      <c r="I55" s="10">
        <f t="shared" si="3"/>
        <v>0</v>
      </c>
    </row>
    <row r="56" spans="1:9" s="7" customFormat="1" ht="11.25">
      <c r="A56" s="7" t="s">
        <v>20</v>
      </c>
      <c r="B56" s="8" t="s">
        <v>160</v>
      </c>
      <c r="C56" s="8" t="s">
        <v>140</v>
      </c>
      <c r="D56" s="8" t="s">
        <v>141</v>
      </c>
      <c r="E56" s="9" t="s">
        <v>142</v>
      </c>
      <c r="F56" s="8" t="s">
        <v>143</v>
      </c>
      <c r="G56" s="10">
        <v>21</v>
      </c>
      <c r="H56" s="10">
        <v>0</v>
      </c>
      <c r="I56" s="10">
        <f t="shared" si="3"/>
        <v>0</v>
      </c>
    </row>
    <row r="57" spans="2:9" s="4" customFormat="1" ht="11.25">
      <c r="B57" s="20" t="str">
        <f>CONCATENATE("Razem - ",C50)</f>
        <v>Razem - SCHODY NA PARTER</v>
      </c>
      <c r="C57" s="21"/>
      <c r="D57" s="21"/>
      <c r="E57" s="21"/>
      <c r="F57" s="21"/>
      <c r="G57" s="21"/>
      <c r="H57" s="21"/>
      <c r="I57" s="11">
        <f>SUM(I51:I56)</f>
        <v>0</v>
      </c>
    </row>
    <row r="58" spans="1:9" s="4" customFormat="1" ht="11.25">
      <c r="A58" s="4" t="s">
        <v>16</v>
      </c>
      <c r="B58" s="5" t="s">
        <v>161</v>
      </c>
      <c r="C58" s="18" t="s">
        <v>162</v>
      </c>
      <c r="D58" s="19"/>
      <c r="E58" s="19"/>
      <c r="F58" s="19"/>
      <c r="G58" s="19"/>
      <c r="H58" s="19"/>
      <c r="I58" s="6"/>
    </row>
    <row r="59" spans="1:9" s="7" customFormat="1" ht="33.75">
      <c r="A59" s="7" t="s">
        <v>20</v>
      </c>
      <c r="B59" s="8" t="s">
        <v>163</v>
      </c>
      <c r="C59" s="8" t="s">
        <v>164</v>
      </c>
      <c r="D59" s="8" t="s">
        <v>40</v>
      </c>
      <c r="E59" s="9" t="s">
        <v>165</v>
      </c>
      <c r="F59" s="8" t="s">
        <v>25</v>
      </c>
      <c r="G59" s="10">
        <v>11.95</v>
      </c>
      <c r="H59" s="10">
        <v>0</v>
      </c>
      <c r="I59" s="10">
        <f>ROUND(G59*H59,2)</f>
        <v>0</v>
      </c>
    </row>
    <row r="60" spans="1:9" s="7" customFormat="1" ht="45">
      <c r="A60" s="7" t="s">
        <v>20</v>
      </c>
      <c r="B60" s="8" t="s">
        <v>166</v>
      </c>
      <c r="C60" s="8" t="s">
        <v>167</v>
      </c>
      <c r="D60" s="8" t="s">
        <v>40</v>
      </c>
      <c r="E60" s="9" t="s">
        <v>168</v>
      </c>
      <c r="F60" s="8" t="s">
        <v>25</v>
      </c>
      <c r="G60" s="10">
        <v>52.79</v>
      </c>
      <c r="H60" s="10">
        <v>0</v>
      </c>
      <c r="I60" s="10">
        <f>ROUND(G60*H60,2)</f>
        <v>0</v>
      </c>
    </row>
    <row r="61" spans="1:9" s="7" customFormat="1" ht="33.75">
      <c r="A61" s="7" t="s">
        <v>20</v>
      </c>
      <c r="B61" s="8" t="s">
        <v>169</v>
      </c>
      <c r="C61" s="8" t="s">
        <v>167</v>
      </c>
      <c r="D61" s="8" t="s">
        <v>40</v>
      </c>
      <c r="E61" s="9" t="s">
        <v>170</v>
      </c>
      <c r="F61" s="8" t="s">
        <v>25</v>
      </c>
      <c r="G61" s="10">
        <v>231.71</v>
      </c>
      <c r="H61" s="10">
        <v>0</v>
      </c>
      <c r="I61" s="10">
        <f>ROUND(G61*H61,2)</f>
        <v>0</v>
      </c>
    </row>
    <row r="62" spans="1:9" s="7" customFormat="1" ht="11.25">
      <c r="A62" s="7" t="s">
        <v>20</v>
      </c>
      <c r="B62" s="8" t="s">
        <v>171</v>
      </c>
      <c r="C62" s="8" t="s">
        <v>172</v>
      </c>
      <c r="D62" s="8" t="s">
        <v>40</v>
      </c>
      <c r="E62" s="9" t="s">
        <v>173</v>
      </c>
      <c r="F62" s="8" t="s">
        <v>52</v>
      </c>
      <c r="G62" s="10">
        <v>101.7</v>
      </c>
      <c r="H62" s="10">
        <v>0</v>
      </c>
      <c r="I62" s="10">
        <f>ROUND(G62*H62,2)</f>
        <v>0</v>
      </c>
    </row>
    <row r="63" spans="1:9" s="7" customFormat="1" ht="11.25">
      <c r="A63" s="7" t="s">
        <v>20</v>
      </c>
      <c r="B63" s="8" t="s">
        <v>174</v>
      </c>
      <c r="C63" s="8" t="s">
        <v>175</v>
      </c>
      <c r="D63" s="8" t="s">
        <v>40</v>
      </c>
      <c r="E63" s="9" t="s">
        <v>176</v>
      </c>
      <c r="F63" s="8" t="s">
        <v>25</v>
      </c>
      <c r="G63" s="10">
        <v>46.08</v>
      </c>
      <c r="H63" s="10">
        <v>0</v>
      </c>
      <c r="I63" s="10">
        <f>ROUND(G63*H63,2)</f>
        <v>0</v>
      </c>
    </row>
    <row r="64" spans="2:9" s="4" customFormat="1" ht="11.25">
      <c r="B64" s="20" t="str">
        <f>CONCATENATE("Razem - ",C58)</f>
        <v>Razem - ŚCIANY WEWNĘTRZNE</v>
      </c>
      <c r="C64" s="21"/>
      <c r="D64" s="21"/>
      <c r="E64" s="21"/>
      <c r="F64" s="21"/>
      <c r="G64" s="21"/>
      <c r="H64" s="21"/>
      <c r="I64" s="11">
        <f>SUM(I59:I63)</f>
        <v>0</v>
      </c>
    </row>
    <row r="65" spans="1:9" s="4" customFormat="1" ht="11.25">
      <c r="A65" s="4" t="s">
        <v>16</v>
      </c>
      <c r="B65" s="5" t="s">
        <v>177</v>
      </c>
      <c r="C65" s="18" t="s">
        <v>178</v>
      </c>
      <c r="D65" s="19"/>
      <c r="E65" s="19"/>
      <c r="F65" s="19"/>
      <c r="G65" s="19"/>
      <c r="H65" s="19"/>
      <c r="I65" s="6"/>
    </row>
    <row r="66" spans="1:9" s="7" customFormat="1" ht="22.5">
      <c r="A66" s="7" t="s">
        <v>20</v>
      </c>
      <c r="B66" s="8" t="s">
        <v>179</v>
      </c>
      <c r="C66" s="8" t="s">
        <v>180</v>
      </c>
      <c r="D66" s="8" t="s">
        <v>33</v>
      </c>
      <c r="E66" s="9" t="s">
        <v>181</v>
      </c>
      <c r="F66" s="8" t="s">
        <v>30</v>
      </c>
      <c r="G66" s="10">
        <v>0.2</v>
      </c>
      <c r="H66" s="10">
        <f>0</f>
        <v>0</v>
      </c>
      <c r="I66" s="10">
        <f aca="true" t="shared" si="4" ref="I66:I71">ROUND(G66*H66,2)</f>
        <v>0</v>
      </c>
    </row>
    <row r="67" spans="1:9" s="7" customFormat="1" ht="11.25">
      <c r="A67" s="7" t="s">
        <v>20</v>
      </c>
      <c r="B67" s="8" t="s">
        <v>182</v>
      </c>
      <c r="C67" s="8" t="s">
        <v>183</v>
      </c>
      <c r="D67" s="8" t="s">
        <v>33</v>
      </c>
      <c r="E67" s="9" t="s">
        <v>184</v>
      </c>
      <c r="F67" s="8" t="s">
        <v>30</v>
      </c>
      <c r="G67" s="10">
        <v>2.73</v>
      </c>
      <c r="H67" s="10">
        <f>0</f>
        <v>0</v>
      </c>
      <c r="I67" s="10">
        <f t="shared" si="4"/>
        <v>0</v>
      </c>
    </row>
    <row r="68" spans="1:9" s="7" customFormat="1" ht="22.5">
      <c r="A68" s="7" t="s">
        <v>20</v>
      </c>
      <c r="B68" s="8" t="s">
        <v>185</v>
      </c>
      <c r="C68" s="8" t="s">
        <v>153</v>
      </c>
      <c r="D68" s="8" t="s">
        <v>33</v>
      </c>
      <c r="E68" s="9" t="s">
        <v>154</v>
      </c>
      <c r="F68" s="8" t="s">
        <v>25</v>
      </c>
      <c r="G68" s="10">
        <v>16.35</v>
      </c>
      <c r="H68" s="10">
        <f>0</f>
        <v>0</v>
      </c>
      <c r="I68" s="10">
        <f t="shared" si="4"/>
        <v>0</v>
      </c>
    </row>
    <row r="69" spans="1:9" s="7" customFormat="1" ht="22.5">
      <c r="A69" s="7" t="s">
        <v>20</v>
      </c>
      <c r="B69" s="8" t="s">
        <v>186</v>
      </c>
      <c r="C69" s="8" t="s">
        <v>156</v>
      </c>
      <c r="D69" s="8" t="s">
        <v>33</v>
      </c>
      <c r="E69" s="9" t="s">
        <v>157</v>
      </c>
      <c r="F69" s="8" t="s">
        <v>25</v>
      </c>
      <c r="G69" s="10">
        <v>16.35</v>
      </c>
      <c r="H69" s="10">
        <f>0</f>
        <v>0</v>
      </c>
      <c r="I69" s="10">
        <f t="shared" si="4"/>
        <v>0</v>
      </c>
    </row>
    <row r="70" spans="1:9" s="7" customFormat="1" ht="11.25">
      <c r="A70" s="7" t="s">
        <v>20</v>
      </c>
      <c r="B70" s="8" t="s">
        <v>187</v>
      </c>
      <c r="C70" s="8" t="s">
        <v>140</v>
      </c>
      <c r="D70" s="8" t="s">
        <v>141</v>
      </c>
      <c r="E70" s="9" t="s">
        <v>142</v>
      </c>
      <c r="F70" s="8" t="s">
        <v>143</v>
      </c>
      <c r="G70" s="10">
        <v>6.83</v>
      </c>
      <c r="H70" s="10">
        <f>0</f>
        <v>0</v>
      </c>
      <c r="I70" s="10">
        <f t="shared" si="4"/>
        <v>0</v>
      </c>
    </row>
    <row r="71" spans="1:9" s="7" customFormat="1" ht="33.75">
      <c r="A71" s="7" t="s">
        <v>20</v>
      </c>
      <c r="B71" s="8" t="s">
        <v>188</v>
      </c>
      <c r="C71" s="8" t="s">
        <v>116</v>
      </c>
      <c r="D71" s="8" t="s">
        <v>33</v>
      </c>
      <c r="E71" s="9" t="s">
        <v>159</v>
      </c>
      <c r="F71" s="8" t="s">
        <v>69</v>
      </c>
      <c r="G71" s="10">
        <v>0.29</v>
      </c>
      <c r="H71" s="10">
        <f>0</f>
        <v>0</v>
      </c>
      <c r="I71" s="10">
        <f t="shared" si="4"/>
        <v>0</v>
      </c>
    </row>
    <row r="72" spans="2:9" s="4" customFormat="1" ht="11.25">
      <c r="B72" s="20" t="str">
        <f>CONCATENATE("Razem - ",C65)</f>
        <v>Razem - KONSTRUKCJE ŻELBETOWE</v>
      </c>
      <c r="C72" s="21"/>
      <c r="D72" s="21"/>
      <c r="E72" s="21"/>
      <c r="F72" s="21"/>
      <c r="G72" s="21"/>
      <c r="H72" s="21"/>
      <c r="I72" s="11">
        <f>SUM(I66:I71)</f>
        <v>0</v>
      </c>
    </row>
    <row r="73" spans="1:9" s="4" customFormat="1" ht="11.25">
      <c r="A73" s="4" t="s">
        <v>16</v>
      </c>
      <c r="B73" s="5" t="s">
        <v>189</v>
      </c>
      <c r="C73" s="18" t="s">
        <v>190</v>
      </c>
      <c r="D73" s="19"/>
      <c r="E73" s="19"/>
      <c r="F73" s="19"/>
      <c r="G73" s="19"/>
      <c r="H73" s="19"/>
      <c r="I73" s="6"/>
    </row>
    <row r="74" spans="1:9" s="7" customFormat="1" ht="22.5">
      <c r="A74" s="7" t="s">
        <v>20</v>
      </c>
      <c r="B74" s="8" t="s">
        <v>191</v>
      </c>
      <c r="C74" s="8" t="s">
        <v>192</v>
      </c>
      <c r="D74" s="8" t="s">
        <v>28</v>
      </c>
      <c r="E74" s="9" t="s">
        <v>193</v>
      </c>
      <c r="F74" s="8" t="s">
        <v>25</v>
      </c>
      <c r="G74" s="10">
        <v>198.83</v>
      </c>
      <c r="H74" s="10">
        <v>0</v>
      </c>
      <c r="I74" s="10">
        <f aca="true" t="shared" si="5" ref="I74:I90">ROUND(G74*H74,2)</f>
        <v>0</v>
      </c>
    </row>
    <row r="75" spans="1:9" s="7" customFormat="1" ht="22.5">
      <c r="A75" s="7" t="s">
        <v>20</v>
      </c>
      <c r="B75" s="8" t="s">
        <v>194</v>
      </c>
      <c r="C75" s="8" t="s">
        <v>195</v>
      </c>
      <c r="D75" s="8" t="s">
        <v>28</v>
      </c>
      <c r="E75" s="9" t="s">
        <v>196</v>
      </c>
      <c r="F75" s="8" t="s">
        <v>25</v>
      </c>
      <c r="G75" s="10">
        <v>198.83</v>
      </c>
      <c r="H75" s="10">
        <v>0</v>
      </c>
      <c r="I75" s="10">
        <f t="shared" si="5"/>
        <v>0</v>
      </c>
    </row>
    <row r="76" spans="1:9" s="7" customFormat="1" ht="11.25">
      <c r="A76" s="7" t="s">
        <v>20</v>
      </c>
      <c r="B76" s="8" t="s">
        <v>197</v>
      </c>
      <c r="C76" s="8" t="s">
        <v>198</v>
      </c>
      <c r="D76" s="8" t="s">
        <v>28</v>
      </c>
      <c r="E76" s="9" t="s">
        <v>199</v>
      </c>
      <c r="F76" s="8" t="s">
        <v>30</v>
      </c>
      <c r="G76" s="10">
        <v>2.24</v>
      </c>
      <c r="H76" s="10">
        <v>0</v>
      </c>
      <c r="I76" s="10">
        <f t="shared" si="5"/>
        <v>0</v>
      </c>
    </row>
    <row r="77" spans="1:9" s="7" customFormat="1" ht="11.25">
      <c r="A77" s="7" t="s">
        <v>20</v>
      </c>
      <c r="B77" s="8" t="s">
        <v>200</v>
      </c>
      <c r="C77" s="8" t="s">
        <v>201</v>
      </c>
      <c r="D77" s="8" t="s">
        <v>28</v>
      </c>
      <c r="E77" s="9" t="s">
        <v>202</v>
      </c>
      <c r="F77" s="8" t="s">
        <v>69</v>
      </c>
      <c r="G77" s="10">
        <v>1.06</v>
      </c>
      <c r="H77" s="10">
        <v>0</v>
      </c>
      <c r="I77" s="10">
        <f t="shared" si="5"/>
        <v>0</v>
      </c>
    </row>
    <row r="78" spans="1:9" s="7" customFormat="1" ht="22.5">
      <c r="A78" s="7" t="s">
        <v>20</v>
      </c>
      <c r="B78" s="8" t="s">
        <v>203</v>
      </c>
      <c r="C78" s="8" t="s">
        <v>204</v>
      </c>
      <c r="D78" s="8" t="s">
        <v>28</v>
      </c>
      <c r="E78" s="9" t="s">
        <v>205</v>
      </c>
      <c r="F78" s="8" t="s">
        <v>30</v>
      </c>
      <c r="G78" s="10">
        <v>3.83</v>
      </c>
      <c r="H78" s="10">
        <v>0</v>
      </c>
      <c r="I78" s="10">
        <f t="shared" si="5"/>
        <v>0</v>
      </c>
    </row>
    <row r="79" spans="1:9" s="7" customFormat="1" ht="11.25">
      <c r="A79" s="7" t="s">
        <v>20</v>
      </c>
      <c r="B79" s="8" t="s">
        <v>206</v>
      </c>
      <c r="C79" s="8" t="s">
        <v>207</v>
      </c>
      <c r="D79" s="8" t="s">
        <v>28</v>
      </c>
      <c r="E79" s="9" t="s">
        <v>208</v>
      </c>
      <c r="F79" s="8" t="s">
        <v>30</v>
      </c>
      <c r="G79" s="10">
        <v>1.23</v>
      </c>
      <c r="H79" s="10">
        <v>0</v>
      </c>
      <c r="I79" s="10">
        <f t="shared" si="5"/>
        <v>0</v>
      </c>
    </row>
    <row r="80" spans="1:9" s="7" customFormat="1" ht="22.5">
      <c r="A80" s="7" t="s">
        <v>20</v>
      </c>
      <c r="B80" s="8" t="s">
        <v>209</v>
      </c>
      <c r="C80" s="8" t="s">
        <v>210</v>
      </c>
      <c r="D80" s="8" t="s">
        <v>28</v>
      </c>
      <c r="E80" s="9" t="s">
        <v>211</v>
      </c>
      <c r="F80" s="8" t="s">
        <v>30</v>
      </c>
      <c r="G80" s="10">
        <v>0.29</v>
      </c>
      <c r="H80" s="10">
        <v>0</v>
      </c>
      <c r="I80" s="10">
        <f t="shared" si="5"/>
        <v>0</v>
      </c>
    </row>
    <row r="81" spans="1:9" s="7" customFormat="1" ht="11.25">
      <c r="A81" s="7" t="s">
        <v>20</v>
      </c>
      <c r="B81" s="8" t="s">
        <v>212</v>
      </c>
      <c r="C81" s="8" t="s">
        <v>213</v>
      </c>
      <c r="D81" s="8" t="s">
        <v>28</v>
      </c>
      <c r="E81" s="9" t="s">
        <v>214</v>
      </c>
      <c r="F81" s="8" t="s">
        <v>91</v>
      </c>
      <c r="G81" s="10">
        <v>14</v>
      </c>
      <c r="H81" s="10">
        <v>0</v>
      </c>
      <c r="I81" s="10">
        <f t="shared" si="5"/>
        <v>0</v>
      </c>
    </row>
    <row r="82" spans="1:9" s="7" customFormat="1" ht="11.25">
      <c r="A82" s="7" t="s">
        <v>20</v>
      </c>
      <c r="B82" s="8" t="s">
        <v>215</v>
      </c>
      <c r="C82" s="8" t="s">
        <v>216</v>
      </c>
      <c r="D82" s="8" t="s">
        <v>28</v>
      </c>
      <c r="E82" s="9" t="s">
        <v>217</v>
      </c>
      <c r="F82" s="8" t="s">
        <v>25</v>
      </c>
      <c r="G82" s="10">
        <v>3.2</v>
      </c>
      <c r="H82" s="10">
        <v>0</v>
      </c>
      <c r="I82" s="10">
        <f t="shared" si="5"/>
        <v>0</v>
      </c>
    </row>
    <row r="83" spans="1:9" s="7" customFormat="1" ht="11.25">
      <c r="A83" s="7" t="s">
        <v>20</v>
      </c>
      <c r="B83" s="8" t="s">
        <v>218</v>
      </c>
      <c r="C83" s="8" t="s">
        <v>216</v>
      </c>
      <c r="D83" s="8" t="s">
        <v>28</v>
      </c>
      <c r="E83" s="9" t="s">
        <v>219</v>
      </c>
      <c r="F83" s="8" t="s">
        <v>25</v>
      </c>
      <c r="G83" s="10">
        <v>0.81</v>
      </c>
      <c r="H83" s="10">
        <v>0</v>
      </c>
      <c r="I83" s="10">
        <f t="shared" si="5"/>
        <v>0</v>
      </c>
    </row>
    <row r="84" spans="1:9" s="7" customFormat="1" ht="22.5">
      <c r="A84" s="7" t="s">
        <v>20</v>
      </c>
      <c r="B84" s="8" t="s">
        <v>220</v>
      </c>
      <c r="C84" s="8" t="s">
        <v>221</v>
      </c>
      <c r="D84" s="8" t="s">
        <v>28</v>
      </c>
      <c r="E84" s="9" t="s">
        <v>222</v>
      </c>
      <c r="F84" s="8" t="s">
        <v>25</v>
      </c>
      <c r="G84" s="10">
        <v>204.8</v>
      </c>
      <c r="H84" s="10">
        <v>0</v>
      </c>
      <c r="I84" s="10">
        <f t="shared" si="5"/>
        <v>0</v>
      </c>
    </row>
    <row r="85" spans="1:9" s="7" customFormat="1" ht="11.25">
      <c r="A85" s="7" t="s">
        <v>20</v>
      </c>
      <c r="B85" s="8" t="s">
        <v>223</v>
      </c>
      <c r="C85" s="8" t="s">
        <v>224</v>
      </c>
      <c r="D85" s="8" t="s">
        <v>28</v>
      </c>
      <c r="E85" s="9" t="s">
        <v>225</v>
      </c>
      <c r="F85" s="8" t="s">
        <v>25</v>
      </c>
      <c r="G85" s="10">
        <v>204.8</v>
      </c>
      <c r="H85" s="10">
        <v>0</v>
      </c>
      <c r="I85" s="10">
        <f t="shared" si="5"/>
        <v>0</v>
      </c>
    </row>
    <row r="86" spans="1:9" s="7" customFormat="1" ht="33.75">
      <c r="A86" s="7" t="s">
        <v>20</v>
      </c>
      <c r="B86" s="8" t="s">
        <v>226</v>
      </c>
      <c r="C86" s="8" t="s">
        <v>227</v>
      </c>
      <c r="D86" s="8" t="s">
        <v>28</v>
      </c>
      <c r="E86" s="9" t="s">
        <v>228</v>
      </c>
      <c r="F86" s="8" t="s">
        <v>25</v>
      </c>
      <c r="G86" s="10">
        <v>204.8</v>
      </c>
      <c r="H86" s="10">
        <v>0</v>
      </c>
      <c r="I86" s="10">
        <f t="shared" si="5"/>
        <v>0</v>
      </c>
    </row>
    <row r="87" spans="1:9" s="7" customFormat="1" ht="22.5">
      <c r="A87" s="7" t="s">
        <v>20</v>
      </c>
      <c r="B87" s="8" t="s">
        <v>229</v>
      </c>
      <c r="C87" s="8" t="s">
        <v>230</v>
      </c>
      <c r="D87" s="8" t="s">
        <v>28</v>
      </c>
      <c r="E87" s="9" t="s">
        <v>231</v>
      </c>
      <c r="F87" s="8" t="s">
        <v>52</v>
      </c>
      <c r="G87" s="10">
        <v>23.76</v>
      </c>
      <c r="H87" s="10">
        <v>0</v>
      </c>
      <c r="I87" s="10">
        <f t="shared" si="5"/>
        <v>0</v>
      </c>
    </row>
    <row r="88" spans="1:9" s="7" customFormat="1" ht="22.5">
      <c r="A88" s="7" t="s">
        <v>20</v>
      </c>
      <c r="B88" s="8" t="s">
        <v>232</v>
      </c>
      <c r="C88" s="8" t="s">
        <v>233</v>
      </c>
      <c r="D88" s="8" t="s">
        <v>28</v>
      </c>
      <c r="E88" s="9" t="s">
        <v>234</v>
      </c>
      <c r="F88" s="8" t="s">
        <v>52</v>
      </c>
      <c r="G88" s="10">
        <v>22</v>
      </c>
      <c r="H88" s="10">
        <v>0</v>
      </c>
      <c r="I88" s="10">
        <f t="shared" si="5"/>
        <v>0</v>
      </c>
    </row>
    <row r="89" spans="1:9" s="7" customFormat="1" ht="22.5">
      <c r="A89" s="7" t="s">
        <v>20</v>
      </c>
      <c r="B89" s="8" t="s">
        <v>235</v>
      </c>
      <c r="C89" s="8" t="s">
        <v>236</v>
      </c>
      <c r="D89" s="8" t="s">
        <v>28</v>
      </c>
      <c r="E89" s="9" t="s">
        <v>237</v>
      </c>
      <c r="F89" s="8" t="s">
        <v>25</v>
      </c>
      <c r="G89" s="10">
        <v>53.53</v>
      </c>
      <c r="H89" s="10">
        <v>0</v>
      </c>
      <c r="I89" s="10">
        <f t="shared" si="5"/>
        <v>0</v>
      </c>
    </row>
    <row r="90" spans="1:9" s="7" customFormat="1" ht="22.5">
      <c r="A90" s="7" t="s">
        <v>20</v>
      </c>
      <c r="B90" s="8" t="s">
        <v>238</v>
      </c>
      <c r="C90" s="8" t="s">
        <v>239</v>
      </c>
      <c r="D90" s="8" t="s">
        <v>28</v>
      </c>
      <c r="E90" s="9" t="s">
        <v>240</v>
      </c>
      <c r="F90" s="8" t="s">
        <v>25</v>
      </c>
      <c r="G90" s="10">
        <v>24.51</v>
      </c>
      <c r="H90" s="10">
        <v>0</v>
      </c>
      <c r="I90" s="10">
        <f t="shared" si="5"/>
        <v>0</v>
      </c>
    </row>
    <row r="91" spans="2:9" s="4" customFormat="1" ht="11.25">
      <c r="B91" s="20" t="str">
        <f>CONCATENATE("Razem - ",C73)</f>
        <v>Razem - DACH KONSTRUKCJA POKRYCIE</v>
      </c>
      <c r="C91" s="21"/>
      <c r="D91" s="21"/>
      <c r="E91" s="21"/>
      <c r="F91" s="21"/>
      <c r="G91" s="21"/>
      <c r="H91" s="21"/>
      <c r="I91" s="11">
        <f>SUM(I74:I90)</f>
        <v>0</v>
      </c>
    </row>
    <row r="92" spans="1:9" s="4" customFormat="1" ht="11.25">
      <c r="A92" s="4" t="s">
        <v>16</v>
      </c>
      <c r="B92" s="5" t="s">
        <v>241</v>
      </c>
      <c r="C92" s="18" t="s">
        <v>242</v>
      </c>
      <c r="D92" s="19"/>
      <c r="E92" s="19"/>
      <c r="F92" s="19"/>
      <c r="G92" s="19"/>
      <c r="H92" s="19"/>
      <c r="I92" s="6"/>
    </row>
    <row r="93" spans="1:9" s="7" customFormat="1" ht="22.5">
      <c r="A93" s="7" t="s">
        <v>20</v>
      </c>
      <c r="B93" s="8" t="s">
        <v>243</v>
      </c>
      <c r="C93" s="8" t="s">
        <v>244</v>
      </c>
      <c r="D93" s="8" t="s">
        <v>55</v>
      </c>
      <c r="E93" s="9" t="s">
        <v>245</v>
      </c>
      <c r="F93" s="8" t="s">
        <v>25</v>
      </c>
      <c r="G93" s="10">
        <v>107.76</v>
      </c>
      <c r="H93" s="10">
        <v>0</v>
      </c>
      <c r="I93" s="10">
        <f aca="true" t="shared" si="6" ref="I93:I103">ROUND(G93*H93,2)</f>
        <v>0</v>
      </c>
    </row>
    <row r="94" spans="1:9" s="7" customFormat="1" ht="33.75">
      <c r="A94" s="7" t="s">
        <v>20</v>
      </c>
      <c r="B94" s="8" t="s">
        <v>246</v>
      </c>
      <c r="C94" s="8" t="s">
        <v>247</v>
      </c>
      <c r="D94" s="8" t="s">
        <v>55</v>
      </c>
      <c r="E94" s="9" t="s">
        <v>248</v>
      </c>
      <c r="F94" s="8" t="s">
        <v>25</v>
      </c>
      <c r="G94" s="10">
        <v>22.42</v>
      </c>
      <c r="H94" s="10">
        <v>0</v>
      </c>
      <c r="I94" s="10">
        <f t="shared" si="6"/>
        <v>0</v>
      </c>
    </row>
    <row r="95" spans="1:9" s="7" customFormat="1" ht="11.25">
      <c r="A95" s="7" t="s">
        <v>20</v>
      </c>
      <c r="B95" s="8" t="s">
        <v>249</v>
      </c>
      <c r="C95" s="8" t="s">
        <v>250</v>
      </c>
      <c r="D95" s="8" t="s">
        <v>55</v>
      </c>
      <c r="E95" s="9" t="s">
        <v>251</v>
      </c>
      <c r="F95" s="8" t="s">
        <v>25</v>
      </c>
      <c r="G95" s="10">
        <v>19.6</v>
      </c>
      <c r="H95" s="10">
        <v>0</v>
      </c>
      <c r="I95" s="10">
        <f t="shared" si="6"/>
        <v>0</v>
      </c>
    </row>
    <row r="96" spans="1:9" s="7" customFormat="1" ht="11.25">
      <c r="A96" s="7" t="s">
        <v>20</v>
      </c>
      <c r="B96" s="8" t="s">
        <v>252</v>
      </c>
      <c r="C96" s="8" t="s">
        <v>253</v>
      </c>
      <c r="D96" s="8" t="s">
        <v>55</v>
      </c>
      <c r="E96" s="9" t="s">
        <v>254</v>
      </c>
      <c r="F96" s="8" t="s">
        <v>25</v>
      </c>
      <c r="G96" s="10">
        <v>574.21</v>
      </c>
      <c r="H96" s="10">
        <v>0</v>
      </c>
      <c r="I96" s="10">
        <f t="shared" si="6"/>
        <v>0</v>
      </c>
    </row>
    <row r="97" spans="1:9" s="7" customFormat="1" ht="11.25">
      <c r="A97" s="7" t="s">
        <v>20</v>
      </c>
      <c r="B97" s="8" t="s">
        <v>255</v>
      </c>
      <c r="C97" s="8" t="s">
        <v>256</v>
      </c>
      <c r="D97" s="8" t="s">
        <v>55</v>
      </c>
      <c r="E97" s="9" t="s">
        <v>257</v>
      </c>
      <c r="F97" s="8" t="s">
        <v>25</v>
      </c>
      <c r="G97" s="10">
        <v>80.49</v>
      </c>
      <c r="H97" s="10">
        <v>0</v>
      </c>
      <c r="I97" s="10">
        <f t="shared" si="6"/>
        <v>0</v>
      </c>
    </row>
    <row r="98" spans="1:9" s="7" customFormat="1" ht="11.25">
      <c r="A98" s="7" t="s">
        <v>20</v>
      </c>
      <c r="B98" s="8" t="s">
        <v>258</v>
      </c>
      <c r="C98" s="8" t="s">
        <v>259</v>
      </c>
      <c r="D98" s="8" t="s">
        <v>260</v>
      </c>
      <c r="E98" s="9" t="s">
        <v>261</v>
      </c>
      <c r="F98" s="8" t="s">
        <v>25</v>
      </c>
      <c r="G98" s="10">
        <v>759.65</v>
      </c>
      <c r="H98" s="10">
        <v>0</v>
      </c>
      <c r="I98" s="10">
        <f t="shared" si="6"/>
        <v>0</v>
      </c>
    </row>
    <row r="99" spans="1:9" s="7" customFormat="1" ht="22.5">
      <c r="A99" s="7" t="s">
        <v>20</v>
      </c>
      <c r="B99" s="8" t="s">
        <v>262</v>
      </c>
      <c r="C99" s="8" t="s">
        <v>263</v>
      </c>
      <c r="D99" s="8" t="s">
        <v>260</v>
      </c>
      <c r="E99" s="9" t="s">
        <v>264</v>
      </c>
      <c r="F99" s="8" t="s">
        <v>25</v>
      </c>
      <c r="G99" s="10">
        <v>713.57</v>
      </c>
      <c r="H99" s="10">
        <v>0</v>
      </c>
      <c r="I99" s="10">
        <f t="shared" si="6"/>
        <v>0</v>
      </c>
    </row>
    <row r="100" spans="1:9" s="7" customFormat="1" ht="22.5">
      <c r="A100" s="7" t="s">
        <v>20</v>
      </c>
      <c r="B100" s="8" t="s">
        <v>265</v>
      </c>
      <c r="C100" s="8" t="s">
        <v>266</v>
      </c>
      <c r="D100" s="8" t="s">
        <v>260</v>
      </c>
      <c r="E100" s="9" t="s">
        <v>267</v>
      </c>
      <c r="F100" s="8" t="s">
        <v>25</v>
      </c>
      <c r="G100" s="10">
        <v>585.66</v>
      </c>
      <c r="H100" s="10">
        <v>0</v>
      </c>
      <c r="I100" s="10">
        <f t="shared" si="6"/>
        <v>0</v>
      </c>
    </row>
    <row r="101" spans="1:9" s="7" customFormat="1" ht="22.5">
      <c r="A101" s="7" t="s">
        <v>20</v>
      </c>
      <c r="B101" s="8" t="s">
        <v>268</v>
      </c>
      <c r="C101" s="8" t="s">
        <v>269</v>
      </c>
      <c r="D101" s="8" t="s">
        <v>55</v>
      </c>
      <c r="E101" s="9" t="s">
        <v>270</v>
      </c>
      <c r="F101" s="8" t="s">
        <v>91</v>
      </c>
      <c r="G101" s="10">
        <v>15</v>
      </c>
      <c r="H101" s="10">
        <v>0</v>
      </c>
      <c r="I101" s="10">
        <f t="shared" si="6"/>
        <v>0</v>
      </c>
    </row>
    <row r="102" spans="1:9" s="7" customFormat="1" ht="22.5">
      <c r="A102" s="7" t="s">
        <v>20</v>
      </c>
      <c r="B102" s="8" t="s">
        <v>271</v>
      </c>
      <c r="C102" s="8" t="s">
        <v>221</v>
      </c>
      <c r="D102" s="8" t="s">
        <v>55</v>
      </c>
      <c r="E102" s="9" t="s">
        <v>272</v>
      </c>
      <c r="F102" s="8" t="s">
        <v>25</v>
      </c>
      <c r="G102" s="10">
        <v>172.21</v>
      </c>
      <c r="H102" s="10">
        <v>0</v>
      </c>
      <c r="I102" s="10">
        <f t="shared" si="6"/>
        <v>0</v>
      </c>
    </row>
    <row r="103" spans="1:9" s="7" customFormat="1" ht="33.75">
      <c r="A103" s="7" t="s">
        <v>20</v>
      </c>
      <c r="B103" s="8" t="s">
        <v>273</v>
      </c>
      <c r="C103" s="8" t="s">
        <v>274</v>
      </c>
      <c r="D103" s="8" t="s">
        <v>55</v>
      </c>
      <c r="E103" s="9" t="s">
        <v>275</v>
      </c>
      <c r="F103" s="8" t="s">
        <v>25</v>
      </c>
      <c r="G103" s="10">
        <v>172.21</v>
      </c>
      <c r="H103" s="10">
        <v>0</v>
      </c>
      <c r="I103" s="10">
        <f t="shared" si="6"/>
        <v>0</v>
      </c>
    </row>
    <row r="104" spans="2:9" s="4" customFormat="1" ht="11.25">
      <c r="B104" s="20" t="str">
        <f>CONCATENATE("Razem - ",C92)</f>
        <v>Razem - TYNKI WEWNĘTRZNE I OKŁADZINY</v>
      </c>
      <c r="C104" s="21"/>
      <c r="D104" s="21"/>
      <c r="E104" s="21"/>
      <c r="F104" s="21"/>
      <c r="G104" s="21"/>
      <c r="H104" s="21"/>
      <c r="I104" s="11">
        <f>SUM(I93:I103)</f>
        <v>0</v>
      </c>
    </row>
    <row r="105" spans="1:9" s="4" customFormat="1" ht="11.25">
      <c r="A105" s="4" t="s">
        <v>16</v>
      </c>
      <c r="B105" s="5" t="s">
        <v>276</v>
      </c>
      <c r="C105" s="18" t="s">
        <v>277</v>
      </c>
      <c r="D105" s="19"/>
      <c r="E105" s="19"/>
      <c r="F105" s="19"/>
      <c r="G105" s="19"/>
      <c r="H105" s="19"/>
      <c r="I105" s="6"/>
    </row>
    <row r="106" spans="1:9" s="7" customFormat="1" ht="22.5">
      <c r="A106" s="7" t="s">
        <v>20</v>
      </c>
      <c r="B106" s="8" t="s">
        <v>278</v>
      </c>
      <c r="C106" s="8" t="s">
        <v>279</v>
      </c>
      <c r="D106" s="8" t="s">
        <v>105</v>
      </c>
      <c r="E106" s="9" t="s">
        <v>280</v>
      </c>
      <c r="F106" s="8" t="s">
        <v>25</v>
      </c>
      <c r="G106" s="10">
        <v>44.8</v>
      </c>
      <c r="H106" s="10">
        <v>0</v>
      </c>
      <c r="I106" s="10">
        <f aca="true" t="shared" si="7" ref="I106:I113">ROUND(G106*H106,2)</f>
        <v>0</v>
      </c>
    </row>
    <row r="107" spans="1:9" s="7" customFormat="1" ht="33.75">
      <c r="A107" s="7" t="s">
        <v>20</v>
      </c>
      <c r="B107" s="8" t="s">
        <v>281</v>
      </c>
      <c r="C107" s="8" t="s">
        <v>282</v>
      </c>
      <c r="D107" s="8" t="s">
        <v>105</v>
      </c>
      <c r="E107" s="9" t="s">
        <v>283</v>
      </c>
      <c r="F107" s="8" t="s">
        <v>52</v>
      </c>
      <c r="G107" s="10">
        <v>46.7</v>
      </c>
      <c r="H107" s="10">
        <v>0</v>
      </c>
      <c r="I107" s="10">
        <f t="shared" si="7"/>
        <v>0</v>
      </c>
    </row>
    <row r="108" spans="1:9" s="7" customFormat="1" ht="22.5">
      <c r="A108" s="7" t="s">
        <v>20</v>
      </c>
      <c r="B108" s="8" t="s">
        <v>284</v>
      </c>
      <c r="C108" s="8" t="s">
        <v>285</v>
      </c>
      <c r="D108" s="8" t="s">
        <v>105</v>
      </c>
      <c r="E108" s="9" t="s">
        <v>286</v>
      </c>
      <c r="F108" s="8" t="s">
        <v>25</v>
      </c>
      <c r="G108" s="10">
        <v>85.8</v>
      </c>
      <c r="H108" s="10">
        <v>0</v>
      </c>
      <c r="I108" s="10">
        <f t="shared" si="7"/>
        <v>0</v>
      </c>
    </row>
    <row r="109" spans="1:9" s="7" customFormat="1" ht="22.5">
      <c r="A109" s="7" t="s">
        <v>20</v>
      </c>
      <c r="B109" s="8" t="s">
        <v>287</v>
      </c>
      <c r="C109" s="8" t="s">
        <v>288</v>
      </c>
      <c r="D109" s="8" t="s">
        <v>105</v>
      </c>
      <c r="E109" s="9" t="s">
        <v>289</v>
      </c>
      <c r="F109" s="8" t="s">
        <v>25</v>
      </c>
      <c r="G109" s="10">
        <v>19.7</v>
      </c>
      <c r="H109" s="10">
        <v>0</v>
      </c>
      <c r="I109" s="10">
        <f t="shared" si="7"/>
        <v>0</v>
      </c>
    </row>
    <row r="110" spans="2:9" s="7" customFormat="1" ht="21" customHeight="1">
      <c r="B110" s="8" t="s">
        <v>399</v>
      </c>
      <c r="C110" s="8" t="s">
        <v>410</v>
      </c>
      <c r="D110" s="8" t="s">
        <v>105</v>
      </c>
      <c r="E110" s="16" t="s">
        <v>403</v>
      </c>
      <c r="F110" s="8" t="s">
        <v>25</v>
      </c>
      <c r="G110" s="10">
        <v>204.5</v>
      </c>
      <c r="H110" s="10">
        <v>0</v>
      </c>
      <c r="I110" s="10">
        <f t="shared" si="7"/>
        <v>0</v>
      </c>
    </row>
    <row r="111" spans="2:9" s="14" customFormat="1" ht="20.25" customHeight="1">
      <c r="B111" s="15" t="s">
        <v>400</v>
      </c>
      <c r="C111" s="15" t="s">
        <v>407</v>
      </c>
      <c r="D111" s="15" t="s">
        <v>105</v>
      </c>
      <c r="E111" s="16" t="s">
        <v>405</v>
      </c>
      <c r="F111" s="15" t="s">
        <v>25</v>
      </c>
      <c r="G111" s="17">
        <v>204.5</v>
      </c>
      <c r="H111" s="17">
        <v>0</v>
      </c>
      <c r="I111" s="17">
        <f t="shared" si="7"/>
        <v>0</v>
      </c>
    </row>
    <row r="112" spans="2:9" s="14" customFormat="1" ht="20.25" customHeight="1">
      <c r="B112" s="15" t="s">
        <v>401</v>
      </c>
      <c r="C112" s="15" t="s">
        <v>404</v>
      </c>
      <c r="D112" s="15" t="s">
        <v>105</v>
      </c>
      <c r="E112" s="16" t="s">
        <v>406</v>
      </c>
      <c r="F112" s="15" t="s">
        <v>25</v>
      </c>
      <c r="G112" s="17">
        <v>204.5</v>
      </c>
      <c r="H112" s="17">
        <v>0</v>
      </c>
      <c r="I112" s="17">
        <f t="shared" si="7"/>
        <v>0</v>
      </c>
    </row>
    <row r="113" spans="2:9" s="14" customFormat="1" ht="22.5" customHeight="1">
      <c r="B113" s="15" t="s">
        <v>402</v>
      </c>
      <c r="C113" s="15" t="s">
        <v>408</v>
      </c>
      <c r="D113" s="15" t="s">
        <v>105</v>
      </c>
      <c r="E113" s="16" t="s">
        <v>409</v>
      </c>
      <c r="F113" s="15" t="s">
        <v>25</v>
      </c>
      <c r="G113" s="17">
        <v>204.5</v>
      </c>
      <c r="H113" s="17">
        <v>0</v>
      </c>
      <c r="I113" s="17">
        <f t="shared" si="7"/>
        <v>0</v>
      </c>
    </row>
    <row r="115" spans="2:9" s="4" customFormat="1" ht="11.25">
      <c r="B115" s="20" t="str">
        <f>CONCATENATE("Razem - ",C105)</f>
        <v>Razem - PODŁOŻA I POSADZKI</v>
      </c>
      <c r="C115" s="21"/>
      <c r="D115" s="21"/>
      <c r="E115" s="21"/>
      <c r="F115" s="21"/>
      <c r="G115" s="21"/>
      <c r="H115" s="21"/>
      <c r="I115" s="11">
        <f>SUM(I106:I113)</f>
        <v>0</v>
      </c>
    </row>
    <row r="116" spans="1:9" s="4" customFormat="1" ht="11.25">
      <c r="A116" s="4" t="s">
        <v>16</v>
      </c>
      <c r="B116" s="5" t="s">
        <v>290</v>
      </c>
      <c r="C116" s="18" t="s">
        <v>291</v>
      </c>
      <c r="D116" s="19"/>
      <c r="E116" s="19"/>
      <c r="F116" s="19"/>
      <c r="G116" s="19"/>
      <c r="H116" s="19"/>
      <c r="I116" s="6"/>
    </row>
    <row r="117" spans="1:9" s="7" customFormat="1" ht="33.75">
      <c r="A117" s="7" t="s">
        <v>20</v>
      </c>
      <c r="B117" s="8" t="s">
        <v>292</v>
      </c>
      <c r="C117" s="8" t="s">
        <v>293</v>
      </c>
      <c r="D117" s="8" t="s">
        <v>294</v>
      </c>
      <c r="E117" s="9" t="s">
        <v>295</v>
      </c>
      <c r="F117" s="8" t="s">
        <v>25</v>
      </c>
      <c r="G117" s="10">
        <v>24.11</v>
      </c>
      <c r="H117" s="10">
        <v>0</v>
      </c>
      <c r="I117" s="10">
        <f aca="true" t="shared" si="8" ref="I117:I125">ROUND(G117*H117,2)</f>
        <v>0</v>
      </c>
    </row>
    <row r="118" spans="1:9" s="7" customFormat="1" ht="22.5">
      <c r="A118" s="7" t="s">
        <v>20</v>
      </c>
      <c r="B118" s="8" t="s">
        <v>296</v>
      </c>
      <c r="C118" s="8" t="s">
        <v>297</v>
      </c>
      <c r="D118" s="8" t="s">
        <v>294</v>
      </c>
      <c r="E118" s="9" t="s">
        <v>298</v>
      </c>
      <c r="F118" s="8" t="s">
        <v>25</v>
      </c>
      <c r="G118" s="10">
        <v>1.98</v>
      </c>
      <c r="H118" s="10">
        <v>0</v>
      </c>
      <c r="I118" s="10">
        <f t="shared" si="8"/>
        <v>0</v>
      </c>
    </row>
    <row r="119" spans="1:9" s="7" customFormat="1" ht="22.5">
      <c r="A119" s="7" t="s">
        <v>20</v>
      </c>
      <c r="B119" s="8" t="s">
        <v>299</v>
      </c>
      <c r="C119" s="8" t="s">
        <v>300</v>
      </c>
      <c r="D119" s="8" t="s">
        <v>294</v>
      </c>
      <c r="E119" s="9" t="s">
        <v>301</v>
      </c>
      <c r="F119" s="8" t="s">
        <v>302</v>
      </c>
      <c r="G119" s="10">
        <v>1</v>
      </c>
      <c r="H119" s="10">
        <v>0</v>
      </c>
      <c r="I119" s="10">
        <f t="shared" si="8"/>
        <v>0</v>
      </c>
    </row>
    <row r="120" spans="1:9" s="7" customFormat="1" ht="22.5">
      <c r="A120" s="7" t="s">
        <v>20</v>
      </c>
      <c r="B120" s="8" t="s">
        <v>303</v>
      </c>
      <c r="C120" s="8" t="s">
        <v>304</v>
      </c>
      <c r="D120" s="8" t="s">
        <v>294</v>
      </c>
      <c r="E120" s="9" t="s">
        <v>305</v>
      </c>
      <c r="F120" s="8" t="s">
        <v>25</v>
      </c>
      <c r="G120" s="10">
        <v>3.12</v>
      </c>
      <c r="H120" s="10">
        <v>0</v>
      </c>
      <c r="I120" s="10">
        <f t="shared" si="8"/>
        <v>0</v>
      </c>
    </row>
    <row r="121" spans="1:9" s="7" customFormat="1" ht="22.5">
      <c r="A121" s="7" t="s">
        <v>20</v>
      </c>
      <c r="B121" s="8" t="s">
        <v>306</v>
      </c>
      <c r="C121" s="8" t="s">
        <v>307</v>
      </c>
      <c r="D121" s="8" t="s">
        <v>294</v>
      </c>
      <c r="E121" s="9" t="s">
        <v>308</v>
      </c>
      <c r="F121" s="8" t="s">
        <v>25</v>
      </c>
      <c r="G121" s="10">
        <v>3.01</v>
      </c>
      <c r="H121" s="10">
        <v>0</v>
      </c>
      <c r="I121" s="10">
        <f t="shared" si="8"/>
        <v>0</v>
      </c>
    </row>
    <row r="122" spans="1:9" s="7" customFormat="1" ht="11.25">
      <c r="A122" s="7" t="s">
        <v>20</v>
      </c>
      <c r="B122" s="8" t="s">
        <v>309</v>
      </c>
      <c r="C122" s="8" t="s">
        <v>310</v>
      </c>
      <c r="D122" s="8" t="s">
        <v>294</v>
      </c>
      <c r="E122" s="9" t="s">
        <v>311</v>
      </c>
      <c r="F122" s="8" t="s">
        <v>25</v>
      </c>
      <c r="G122" s="10">
        <v>50.02</v>
      </c>
      <c r="H122" s="10">
        <v>0</v>
      </c>
      <c r="I122" s="10">
        <f t="shared" si="8"/>
        <v>0</v>
      </c>
    </row>
    <row r="123" spans="1:9" s="7" customFormat="1" ht="22.5">
      <c r="A123" s="7" t="s">
        <v>20</v>
      </c>
      <c r="B123" s="8" t="s">
        <v>312</v>
      </c>
      <c r="C123" s="8" t="s">
        <v>313</v>
      </c>
      <c r="D123" s="8" t="s">
        <v>294</v>
      </c>
      <c r="E123" s="9" t="s">
        <v>314</v>
      </c>
      <c r="F123" s="8" t="s">
        <v>25</v>
      </c>
      <c r="G123" s="10">
        <v>50.02</v>
      </c>
      <c r="H123" s="10">
        <v>0</v>
      </c>
      <c r="I123" s="10">
        <f t="shared" si="8"/>
        <v>0</v>
      </c>
    </row>
    <row r="124" spans="1:9" s="7" customFormat="1" ht="22.5">
      <c r="A124" s="7" t="s">
        <v>20</v>
      </c>
      <c r="B124" s="8" t="s">
        <v>315</v>
      </c>
      <c r="C124" s="8" t="s">
        <v>316</v>
      </c>
      <c r="D124" s="8" t="s">
        <v>294</v>
      </c>
      <c r="E124" s="9" t="s">
        <v>317</v>
      </c>
      <c r="F124" s="8" t="s">
        <v>143</v>
      </c>
      <c r="G124" s="10">
        <v>23</v>
      </c>
      <c r="H124" s="10">
        <v>0</v>
      </c>
      <c r="I124" s="10">
        <f t="shared" si="8"/>
        <v>0</v>
      </c>
    </row>
    <row r="125" spans="1:9" s="7" customFormat="1" ht="22.5">
      <c r="A125" s="7" t="s">
        <v>20</v>
      </c>
      <c r="B125" s="8" t="s">
        <v>318</v>
      </c>
      <c r="C125" s="8" t="s">
        <v>316</v>
      </c>
      <c r="D125" s="8" t="s">
        <v>294</v>
      </c>
      <c r="E125" s="9" t="s">
        <v>319</v>
      </c>
      <c r="F125" s="8" t="s">
        <v>143</v>
      </c>
      <c r="G125" s="10">
        <v>23</v>
      </c>
      <c r="H125" s="10">
        <v>0</v>
      </c>
      <c r="I125" s="10">
        <f t="shared" si="8"/>
        <v>0</v>
      </c>
    </row>
    <row r="126" spans="2:9" s="4" customFormat="1" ht="11.25">
      <c r="B126" s="20" t="str">
        <f>CONCATENATE("Razem - ",C116)</f>
        <v>Razem - STOLARKA OKIENNA</v>
      </c>
      <c r="C126" s="21"/>
      <c r="D126" s="21"/>
      <c r="E126" s="21"/>
      <c r="F126" s="21"/>
      <c r="G126" s="21"/>
      <c r="H126" s="21"/>
      <c r="I126" s="11">
        <f>SUM(I117:I125)</f>
        <v>0</v>
      </c>
    </row>
    <row r="127" spans="1:9" s="4" customFormat="1" ht="11.25">
      <c r="A127" s="4" t="s">
        <v>16</v>
      </c>
      <c r="B127" s="5" t="s">
        <v>320</v>
      </c>
      <c r="C127" s="18" t="s">
        <v>321</v>
      </c>
      <c r="D127" s="19"/>
      <c r="E127" s="19"/>
      <c r="F127" s="19"/>
      <c r="G127" s="19"/>
      <c r="H127" s="19"/>
      <c r="I127" s="6"/>
    </row>
    <row r="128" spans="1:9" s="7" customFormat="1" ht="22.5">
      <c r="A128" s="7" t="s">
        <v>20</v>
      </c>
      <c r="B128" s="8" t="s">
        <v>322</v>
      </c>
      <c r="C128" s="8" t="s">
        <v>239</v>
      </c>
      <c r="D128" s="8" t="s">
        <v>138</v>
      </c>
      <c r="E128" s="9" t="s">
        <v>323</v>
      </c>
      <c r="F128" s="8" t="s">
        <v>25</v>
      </c>
      <c r="G128" s="10">
        <v>270.3</v>
      </c>
      <c r="H128" s="10">
        <v>0</v>
      </c>
      <c r="I128" s="10">
        <f aca="true" t="shared" si="9" ref="I128:I139">ROUND(G128*H128,2)</f>
        <v>0</v>
      </c>
    </row>
    <row r="129" spans="1:9" s="7" customFormat="1" ht="11.25">
      <c r="A129" s="7" t="s">
        <v>20</v>
      </c>
      <c r="B129" s="8" t="s">
        <v>324</v>
      </c>
      <c r="C129" s="8" t="s">
        <v>325</v>
      </c>
      <c r="D129" s="8" t="s">
        <v>138</v>
      </c>
      <c r="E129" s="9" t="s">
        <v>326</v>
      </c>
      <c r="F129" s="8" t="s">
        <v>25</v>
      </c>
      <c r="G129" s="10">
        <v>36.3</v>
      </c>
      <c r="H129" s="10">
        <v>0</v>
      </c>
      <c r="I129" s="10">
        <f t="shared" si="9"/>
        <v>0</v>
      </c>
    </row>
    <row r="130" spans="1:9" s="7" customFormat="1" ht="11.25">
      <c r="A130" s="7" t="s">
        <v>20</v>
      </c>
      <c r="B130" s="8" t="s">
        <v>327</v>
      </c>
      <c r="C130" s="8" t="s">
        <v>328</v>
      </c>
      <c r="D130" s="8" t="s">
        <v>138</v>
      </c>
      <c r="E130" s="9" t="s">
        <v>329</v>
      </c>
      <c r="F130" s="8" t="s">
        <v>143</v>
      </c>
      <c r="G130" s="10">
        <v>41.2</v>
      </c>
      <c r="H130" s="10">
        <v>0</v>
      </c>
      <c r="I130" s="10">
        <f t="shared" si="9"/>
        <v>0</v>
      </c>
    </row>
    <row r="131" spans="1:9" s="7" customFormat="1" ht="33.75">
      <c r="A131" s="7" t="s">
        <v>20</v>
      </c>
      <c r="B131" s="8" t="s">
        <v>330</v>
      </c>
      <c r="C131" s="8" t="s">
        <v>331</v>
      </c>
      <c r="D131" s="8" t="s">
        <v>138</v>
      </c>
      <c r="E131" s="9" t="s">
        <v>332</v>
      </c>
      <c r="F131" s="8" t="s">
        <v>25</v>
      </c>
      <c r="G131" s="10">
        <v>264.18</v>
      </c>
      <c r="H131" s="10">
        <v>0</v>
      </c>
      <c r="I131" s="10">
        <f t="shared" si="9"/>
        <v>0</v>
      </c>
    </row>
    <row r="132" spans="1:9" s="7" customFormat="1" ht="11.25">
      <c r="A132" s="7" t="s">
        <v>20</v>
      </c>
      <c r="B132" s="8" t="s">
        <v>333</v>
      </c>
      <c r="C132" s="8" t="s">
        <v>334</v>
      </c>
      <c r="D132" s="8" t="s">
        <v>138</v>
      </c>
      <c r="E132" s="9" t="s">
        <v>335</v>
      </c>
      <c r="F132" s="8" t="s">
        <v>25</v>
      </c>
      <c r="G132" s="10">
        <v>13.15</v>
      </c>
      <c r="H132" s="10">
        <v>0</v>
      </c>
      <c r="I132" s="10">
        <f t="shared" si="9"/>
        <v>0</v>
      </c>
    </row>
    <row r="133" spans="1:9" s="7" customFormat="1" ht="22.5">
      <c r="A133" s="7" t="s">
        <v>20</v>
      </c>
      <c r="B133" s="8" t="s">
        <v>336</v>
      </c>
      <c r="C133" s="8" t="s">
        <v>337</v>
      </c>
      <c r="D133" s="8" t="s">
        <v>138</v>
      </c>
      <c r="E133" s="9" t="s">
        <v>338</v>
      </c>
      <c r="F133" s="8" t="s">
        <v>143</v>
      </c>
      <c r="G133" s="10">
        <v>20.4</v>
      </c>
      <c r="H133" s="10">
        <v>0</v>
      </c>
      <c r="I133" s="10">
        <f t="shared" si="9"/>
        <v>0</v>
      </c>
    </row>
    <row r="134" spans="1:9" s="7" customFormat="1" ht="22.5">
      <c r="A134" s="7" t="s">
        <v>20</v>
      </c>
      <c r="B134" s="8" t="s">
        <v>339</v>
      </c>
      <c r="C134" s="8" t="s">
        <v>340</v>
      </c>
      <c r="D134" s="8" t="s">
        <v>138</v>
      </c>
      <c r="E134" s="9" t="s">
        <v>341</v>
      </c>
      <c r="F134" s="8" t="s">
        <v>25</v>
      </c>
      <c r="G134" s="10">
        <v>270</v>
      </c>
      <c r="H134" s="10">
        <v>0</v>
      </c>
      <c r="I134" s="10">
        <f t="shared" si="9"/>
        <v>0</v>
      </c>
    </row>
    <row r="135" spans="1:9" s="7" customFormat="1" ht="33.75">
      <c r="A135" s="7" t="s">
        <v>20</v>
      </c>
      <c r="B135" s="8" t="s">
        <v>342</v>
      </c>
      <c r="C135" s="8" t="s">
        <v>343</v>
      </c>
      <c r="D135" s="8" t="s">
        <v>138</v>
      </c>
      <c r="E135" s="9" t="s">
        <v>344</v>
      </c>
      <c r="F135" s="8" t="s">
        <v>25</v>
      </c>
      <c r="G135" s="10">
        <v>270</v>
      </c>
      <c r="H135" s="10">
        <v>0</v>
      </c>
      <c r="I135" s="10">
        <f t="shared" si="9"/>
        <v>0</v>
      </c>
    </row>
    <row r="136" spans="1:9" s="7" customFormat="1" ht="11.25">
      <c r="A136" s="7" t="s">
        <v>20</v>
      </c>
      <c r="B136" s="8" t="s">
        <v>345</v>
      </c>
      <c r="C136" s="8" t="s">
        <v>346</v>
      </c>
      <c r="D136" s="8" t="s">
        <v>138</v>
      </c>
      <c r="E136" s="9" t="s">
        <v>347</v>
      </c>
      <c r="F136" s="8" t="s">
        <v>25</v>
      </c>
      <c r="G136" s="10">
        <v>270</v>
      </c>
      <c r="H136" s="10">
        <v>0</v>
      </c>
      <c r="I136" s="10">
        <f t="shared" si="9"/>
        <v>0</v>
      </c>
    </row>
    <row r="137" spans="1:9" s="7" customFormat="1" ht="22.5">
      <c r="A137" s="7" t="s">
        <v>20</v>
      </c>
      <c r="B137" s="8" t="s">
        <v>348</v>
      </c>
      <c r="C137" s="8" t="s">
        <v>221</v>
      </c>
      <c r="D137" s="8" t="s">
        <v>138</v>
      </c>
      <c r="E137" s="9" t="s">
        <v>349</v>
      </c>
      <c r="F137" s="8" t="s">
        <v>350</v>
      </c>
      <c r="G137" s="10">
        <v>10</v>
      </c>
      <c r="H137" s="10">
        <v>0</v>
      </c>
      <c r="I137" s="10">
        <f t="shared" si="9"/>
        <v>0</v>
      </c>
    </row>
    <row r="138" spans="1:9" s="7" customFormat="1" ht="22.5">
      <c r="A138" s="7" t="s">
        <v>20</v>
      </c>
      <c r="B138" s="8" t="s">
        <v>351</v>
      </c>
      <c r="C138" s="8" t="s">
        <v>221</v>
      </c>
      <c r="D138" s="8" t="s">
        <v>138</v>
      </c>
      <c r="E138" s="9" t="s">
        <v>352</v>
      </c>
      <c r="F138" s="8" t="s">
        <v>353</v>
      </c>
      <c r="G138" s="10">
        <v>360</v>
      </c>
      <c r="H138" s="10">
        <v>0</v>
      </c>
      <c r="I138" s="10">
        <f t="shared" si="9"/>
        <v>0</v>
      </c>
    </row>
    <row r="139" spans="1:9" s="7" customFormat="1" ht="22.5">
      <c r="A139" s="7" t="s">
        <v>20</v>
      </c>
      <c r="B139" s="8" t="s">
        <v>354</v>
      </c>
      <c r="C139" s="8" t="s">
        <v>221</v>
      </c>
      <c r="D139" s="8" t="s">
        <v>138</v>
      </c>
      <c r="E139" s="9" t="s">
        <v>355</v>
      </c>
      <c r="F139" s="8" t="s">
        <v>25</v>
      </c>
      <c r="G139" s="10">
        <v>15.37</v>
      </c>
      <c r="H139" s="10">
        <v>0</v>
      </c>
      <c r="I139" s="10">
        <f t="shared" si="9"/>
        <v>0</v>
      </c>
    </row>
    <row r="140" spans="2:9" s="4" customFormat="1" ht="11.25">
      <c r="B140" s="20" t="str">
        <f>CONCATENATE("Razem - ",C127)</f>
        <v>Razem - ELEWACJE</v>
      </c>
      <c r="C140" s="21"/>
      <c r="D140" s="21"/>
      <c r="E140" s="21"/>
      <c r="F140" s="21"/>
      <c r="G140" s="21"/>
      <c r="H140" s="21"/>
      <c r="I140" s="11">
        <f>SUM(I128:I139)</f>
        <v>0</v>
      </c>
    </row>
    <row r="141" spans="2:9" s="4" customFormat="1" ht="11.25">
      <c r="B141" s="20" t="str">
        <f>CONCATENATE("Razem netto - ","ROBOTY BUDOWLANE - BUDOWLANKA - 8%")</f>
        <v>Razem netto - ROBOTY BUDOWLANE - BUDOWLANKA - 8%</v>
      </c>
      <c r="C141" s="21"/>
      <c r="D141" s="21"/>
      <c r="E141" s="21"/>
      <c r="F141" s="21"/>
      <c r="G141" s="21"/>
      <c r="H141" s="21"/>
      <c r="I141" s="11">
        <f>SUM(I3:I16,I19:I27,I30:I46,I49:I54,I57:I61,I64:I69,I72:I88,I91:I101,I104:I107,I115:I123,I126:I137)</f>
        <v>0</v>
      </c>
    </row>
    <row r="142" spans="2:9" s="4" customFormat="1" ht="11.25">
      <c r="B142" s="20" t="str">
        <f>CONCATENATE("Razem VAT- ","ROBOTY BUDOWLANE - BUDOWLANKA - 8%")</f>
        <v>Razem VAT- ROBOTY BUDOWLANE - BUDOWLANKA - 8%</v>
      </c>
      <c r="C142" s="21"/>
      <c r="D142" s="21"/>
      <c r="E142" s="21"/>
      <c r="F142" s="21"/>
      <c r="G142" s="21"/>
      <c r="H142" s="21"/>
      <c r="I142" s="11">
        <f>I141*0.08</f>
        <v>0</v>
      </c>
    </row>
    <row r="143" spans="2:9" s="4" customFormat="1" ht="11.25" customHeight="1">
      <c r="B143" s="20" t="str">
        <f>CONCATENATE("Razem brutto- ","ROBOTY BUDOWLANE - BUDOWLANKA - 8%")</f>
        <v>Razem brutto- ROBOTY BUDOWLANE - BUDOWLANKA - 8%</v>
      </c>
      <c r="C143" s="21"/>
      <c r="D143" s="21"/>
      <c r="E143" s="21"/>
      <c r="F143" s="21"/>
      <c r="G143" s="21"/>
      <c r="H143" s="21"/>
      <c r="I143" s="11">
        <f>I141+I142</f>
        <v>0</v>
      </c>
    </row>
    <row r="144" spans="1:9" s="4" customFormat="1" ht="11.25">
      <c r="A144" s="4" t="s">
        <v>16</v>
      </c>
      <c r="B144" s="5" t="s">
        <v>356</v>
      </c>
      <c r="C144" s="18" t="s">
        <v>397</v>
      </c>
      <c r="D144" s="19"/>
      <c r="E144" s="19"/>
      <c r="F144" s="19"/>
      <c r="G144" s="19"/>
      <c r="H144" s="19"/>
      <c r="I144" s="6"/>
    </row>
    <row r="145" spans="1:9" s="4" customFormat="1" ht="11.25">
      <c r="A145" s="4" t="s">
        <v>16</v>
      </c>
      <c r="B145" s="5" t="s">
        <v>357</v>
      </c>
      <c r="C145" s="18" t="s">
        <v>71</v>
      </c>
      <c r="D145" s="19"/>
      <c r="E145" s="19"/>
      <c r="F145" s="19"/>
      <c r="G145" s="19"/>
      <c r="H145" s="19"/>
      <c r="I145" s="6"/>
    </row>
    <row r="146" spans="1:9" s="7" customFormat="1" ht="22.5">
      <c r="A146" s="7" t="s">
        <v>20</v>
      </c>
      <c r="B146" s="8" t="s">
        <v>358</v>
      </c>
      <c r="C146" s="8" t="s">
        <v>359</v>
      </c>
      <c r="D146" s="8" t="s">
        <v>23</v>
      </c>
      <c r="E146" s="9" t="s">
        <v>360</v>
      </c>
      <c r="F146" s="8" t="s">
        <v>25</v>
      </c>
      <c r="G146" s="10">
        <v>23.77</v>
      </c>
      <c r="H146" s="10">
        <v>0</v>
      </c>
      <c r="I146" s="10">
        <f>ROUND(G146*H146,2)</f>
        <v>0</v>
      </c>
    </row>
    <row r="147" spans="1:9" s="7" customFormat="1" ht="45">
      <c r="A147" s="7" t="s">
        <v>20</v>
      </c>
      <c r="B147" s="8" t="s">
        <v>361</v>
      </c>
      <c r="C147" s="8" t="s">
        <v>362</v>
      </c>
      <c r="D147" s="8" t="s">
        <v>23</v>
      </c>
      <c r="E147" s="9" t="s">
        <v>363</v>
      </c>
      <c r="F147" s="8" t="s">
        <v>30</v>
      </c>
      <c r="G147" s="10">
        <v>76.08</v>
      </c>
      <c r="H147" s="10">
        <v>0</v>
      </c>
      <c r="I147" s="10">
        <f>ROUND(G147*H147,2)</f>
        <v>0</v>
      </c>
    </row>
    <row r="148" spans="1:9" s="7" customFormat="1" ht="33.75">
      <c r="A148" s="7" t="s">
        <v>20</v>
      </c>
      <c r="B148" s="8" t="s">
        <v>364</v>
      </c>
      <c r="C148" s="8" t="s">
        <v>365</v>
      </c>
      <c r="D148" s="8" t="s">
        <v>23</v>
      </c>
      <c r="E148" s="9" t="s">
        <v>366</v>
      </c>
      <c r="F148" s="8" t="s">
        <v>30</v>
      </c>
      <c r="G148" s="10">
        <v>76.1</v>
      </c>
      <c r="H148" s="10">
        <v>0</v>
      </c>
      <c r="I148" s="10">
        <f>ROUND(G148*H148,2)</f>
        <v>0</v>
      </c>
    </row>
    <row r="149" spans="1:9" s="7" customFormat="1" ht="22.5">
      <c r="A149" s="7" t="s">
        <v>20</v>
      </c>
      <c r="B149" s="8" t="s">
        <v>367</v>
      </c>
      <c r="C149" s="8" t="s">
        <v>368</v>
      </c>
      <c r="D149" s="8" t="s">
        <v>23</v>
      </c>
      <c r="E149" s="9" t="s">
        <v>369</v>
      </c>
      <c r="F149" s="8" t="s">
        <v>30</v>
      </c>
      <c r="G149" s="10">
        <v>76.1</v>
      </c>
      <c r="H149" s="10">
        <v>0</v>
      </c>
      <c r="I149" s="10">
        <f>ROUND(G149*H149,2)</f>
        <v>0</v>
      </c>
    </row>
    <row r="150" spans="2:9" s="4" customFormat="1" ht="11.25">
      <c r="B150" s="20" t="str">
        <f>CONCATENATE("Razem - ",C145)</f>
        <v>Razem - IZOLACJA TERMICZNA I PRZECIWWILGOCIOWA ŚCIAN PIWNIC</v>
      </c>
      <c r="C150" s="21"/>
      <c r="D150" s="21"/>
      <c r="E150" s="21"/>
      <c r="F150" s="21"/>
      <c r="G150" s="21"/>
      <c r="H150" s="21"/>
      <c r="I150" s="11">
        <f>SUM(I146:I149)</f>
        <v>0</v>
      </c>
    </row>
    <row r="151" spans="1:9" s="4" customFormat="1" ht="11.25">
      <c r="A151" s="4" t="s">
        <v>16</v>
      </c>
      <c r="B151" s="5" t="s">
        <v>370</v>
      </c>
      <c r="C151" s="18" t="s">
        <v>371</v>
      </c>
      <c r="D151" s="19"/>
      <c r="E151" s="19"/>
      <c r="F151" s="19"/>
      <c r="G151" s="19"/>
      <c r="H151" s="19"/>
      <c r="I151" s="6"/>
    </row>
    <row r="152" spans="1:9" s="7" customFormat="1" ht="33.75">
      <c r="A152" s="7" t="s">
        <v>20</v>
      </c>
      <c r="B152" s="8" t="s">
        <v>372</v>
      </c>
      <c r="C152" s="8" t="s">
        <v>373</v>
      </c>
      <c r="D152" s="8" t="s">
        <v>374</v>
      </c>
      <c r="E152" s="9" t="s">
        <v>375</v>
      </c>
      <c r="F152" s="8" t="s">
        <v>52</v>
      </c>
      <c r="G152" s="10">
        <v>45.9</v>
      </c>
      <c r="H152" s="10">
        <v>0</v>
      </c>
      <c r="I152" s="10">
        <f>ROUND(G152*H152,2)</f>
        <v>0</v>
      </c>
    </row>
    <row r="153" spans="1:9" s="7" customFormat="1" ht="22.5">
      <c r="A153" s="7" t="s">
        <v>20</v>
      </c>
      <c r="B153" s="8" t="s">
        <v>376</v>
      </c>
      <c r="C153" s="8" t="s">
        <v>377</v>
      </c>
      <c r="D153" s="8" t="s">
        <v>374</v>
      </c>
      <c r="E153" s="9" t="s">
        <v>378</v>
      </c>
      <c r="F153" s="8" t="s">
        <v>30</v>
      </c>
      <c r="G153" s="10">
        <v>10.2</v>
      </c>
      <c r="H153" s="10">
        <v>0</v>
      </c>
      <c r="I153" s="10">
        <f>ROUND(G153*H153,2)</f>
        <v>0</v>
      </c>
    </row>
    <row r="154" spans="1:9" s="7" customFormat="1" ht="11.25">
      <c r="A154" s="7" t="s">
        <v>20</v>
      </c>
      <c r="B154" s="8" t="s">
        <v>379</v>
      </c>
      <c r="C154" s="8" t="s">
        <v>380</v>
      </c>
      <c r="D154" s="8" t="s">
        <v>374</v>
      </c>
      <c r="E154" s="9" t="s">
        <v>381</v>
      </c>
      <c r="F154" s="8" t="s">
        <v>30</v>
      </c>
      <c r="G154" s="10">
        <v>5.1</v>
      </c>
      <c r="H154" s="10">
        <v>0</v>
      </c>
      <c r="I154" s="10">
        <f>ROUND(G154*H154,2)</f>
        <v>0</v>
      </c>
    </row>
    <row r="155" spans="1:9" s="7" customFormat="1" ht="33.75">
      <c r="A155" s="7" t="s">
        <v>20</v>
      </c>
      <c r="B155" s="8" t="s">
        <v>382</v>
      </c>
      <c r="C155" s="8" t="s">
        <v>383</v>
      </c>
      <c r="D155" s="8" t="s">
        <v>374</v>
      </c>
      <c r="E155" s="9" t="s">
        <v>384</v>
      </c>
      <c r="F155" s="8" t="s">
        <v>25</v>
      </c>
      <c r="G155" s="10">
        <v>51</v>
      </c>
      <c r="H155" s="10">
        <v>0</v>
      </c>
      <c r="I155" s="10">
        <f>ROUND(G155*H155,2)</f>
        <v>0</v>
      </c>
    </row>
    <row r="156" spans="2:9" s="4" customFormat="1" ht="11.25">
      <c r="B156" s="20" t="str">
        <f>CONCATENATE("Razem - ",C151)</f>
        <v>Razem - ODBÓJ</v>
      </c>
      <c r="C156" s="21"/>
      <c r="D156" s="21"/>
      <c r="E156" s="21"/>
      <c r="F156" s="21"/>
      <c r="G156" s="21"/>
      <c r="H156" s="21"/>
      <c r="I156" s="11">
        <f>SUM(I152:I155)</f>
        <v>0</v>
      </c>
    </row>
    <row r="157" spans="2:9" s="4" customFormat="1" ht="11.25">
      <c r="B157" s="20" t="str">
        <f>CONCATENATE("Razem netto - ","ROBOTY BUDOWLANE - BUDOWLANKA - 23%")</f>
        <v>Razem netto - ROBOTY BUDOWLANE - BUDOWLANKA - 23%</v>
      </c>
      <c r="C157" s="21"/>
      <c r="D157" s="21"/>
      <c r="E157" s="21"/>
      <c r="F157" s="21"/>
      <c r="G157" s="21"/>
      <c r="H157" s="21"/>
      <c r="I157" s="11">
        <f>SUM(I146:I155)</f>
        <v>0</v>
      </c>
    </row>
    <row r="158" spans="2:9" s="4" customFormat="1" ht="11.25">
      <c r="B158" s="20" t="str">
        <f>CONCATENATE("Razem VAT- ","ROBOTY BUDOWLANE - BUDOWLANKA - 23%")</f>
        <v>Razem VAT- ROBOTY BUDOWLANE - BUDOWLANKA - 23%</v>
      </c>
      <c r="C158" s="21"/>
      <c r="D158" s="21"/>
      <c r="E158" s="21"/>
      <c r="F158" s="21"/>
      <c r="G158" s="21"/>
      <c r="H158" s="21"/>
      <c r="I158" s="11">
        <f>I157*0.23</f>
        <v>0</v>
      </c>
    </row>
    <row r="159" spans="2:9" s="4" customFormat="1" ht="11.25" customHeight="1">
      <c r="B159" s="20" t="str">
        <f>CONCATENATE("Razem brutto- ","ROBOTY BUDOWLANE - BUDOWLANKA - 23%")</f>
        <v>Razem brutto- ROBOTY BUDOWLANE - BUDOWLANKA - 23%</v>
      </c>
      <c r="C159" s="21"/>
      <c r="D159" s="21"/>
      <c r="E159" s="21"/>
      <c r="F159" s="21"/>
      <c r="G159" s="21"/>
      <c r="H159" s="21"/>
      <c r="I159" s="11">
        <f>I157+I158</f>
        <v>0</v>
      </c>
    </row>
    <row r="160" spans="1:9" s="4" customFormat="1" ht="11.25" customHeight="1">
      <c r="A160" s="4" t="s">
        <v>16</v>
      </c>
      <c r="B160" s="5" t="s">
        <v>385</v>
      </c>
      <c r="C160" s="18" t="s">
        <v>398</v>
      </c>
      <c r="D160" s="19"/>
      <c r="E160" s="19"/>
      <c r="F160" s="19"/>
      <c r="G160" s="19"/>
      <c r="H160" s="19"/>
      <c r="I160" s="6"/>
    </row>
    <row r="161" spans="1:9" s="4" customFormat="1" ht="11.25" customHeight="1">
      <c r="A161" s="4" t="s">
        <v>16</v>
      </c>
      <c r="B161" s="5" t="s">
        <v>386</v>
      </c>
      <c r="C161" s="18" t="s">
        <v>387</v>
      </c>
      <c r="D161" s="19"/>
      <c r="E161" s="19"/>
      <c r="F161" s="19"/>
      <c r="G161" s="19"/>
      <c r="H161" s="19"/>
      <c r="I161" s="6"/>
    </row>
    <row r="162" spans="1:9" s="7" customFormat="1" ht="22.5">
      <c r="A162" s="7" t="s">
        <v>20</v>
      </c>
      <c r="B162" s="8" t="s">
        <v>388</v>
      </c>
      <c r="C162" s="8" t="s">
        <v>389</v>
      </c>
      <c r="D162" s="8" t="s">
        <v>374</v>
      </c>
      <c r="E162" s="9" t="s">
        <v>390</v>
      </c>
      <c r="F162" s="8" t="s">
        <v>52</v>
      </c>
      <c r="G162" s="10">
        <v>130</v>
      </c>
      <c r="H162" s="10">
        <v>0</v>
      </c>
      <c r="I162" s="10">
        <f>ROUND(G162*H162,2)</f>
        <v>0</v>
      </c>
    </row>
    <row r="163" spans="1:9" s="7" customFormat="1" ht="22.5">
      <c r="A163" s="7" t="s">
        <v>20</v>
      </c>
      <c r="B163" s="8" t="s">
        <v>391</v>
      </c>
      <c r="C163" s="8" t="s">
        <v>377</v>
      </c>
      <c r="D163" s="8" t="s">
        <v>374</v>
      </c>
      <c r="E163" s="9" t="s">
        <v>378</v>
      </c>
      <c r="F163" s="8" t="s">
        <v>30</v>
      </c>
      <c r="G163" s="10">
        <v>107</v>
      </c>
      <c r="H163" s="10">
        <v>0</v>
      </c>
      <c r="I163" s="10">
        <f>ROUND(G163*H163,2)</f>
        <v>0</v>
      </c>
    </row>
    <row r="164" spans="1:9" s="7" customFormat="1" ht="11.25">
      <c r="A164" s="7" t="s">
        <v>20</v>
      </c>
      <c r="B164" s="8" t="s">
        <v>392</v>
      </c>
      <c r="C164" s="8" t="s">
        <v>380</v>
      </c>
      <c r="D164" s="8" t="s">
        <v>374</v>
      </c>
      <c r="E164" s="9" t="s">
        <v>381</v>
      </c>
      <c r="F164" s="8" t="s">
        <v>30</v>
      </c>
      <c r="G164" s="10">
        <v>107</v>
      </c>
      <c r="H164" s="10">
        <v>0</v>
      </c>
      <c r="I164" s="10">
        <f>ROUND(G164*H164,2)</f>
        <v>0</v>
      </c>
    </row>
    <row r="165" spans="1:9" s="7" customFormat="1" ht="22.5">
      <c r="A165" s="7" t="s">
        <v>20</v>
      </c>
      <c r="B165" s="8" t="s">
        <v>393</v>
      </c>
      <c r="C165" s="8" t="s">
        <v>394</v>
      </c>
      <c r="D165" s="8" t="s">
        <v>374</v>
      </c>
      <c r="E165" s="9" t="s">
        <v>395</v>
      </c>
      <c r="F165" s="8" t="s">
        <v>25</v>
      </c>
      <c r="G165" s="10">
        <v>535</v>
      </c>
      <c r="H165" s="10">
        <v>0</v>
      </c>
      <c r="I165" s="10">
        <f>ROUND(G165*H165,2)</f>
        <v>0</v>
      </c>
    </row>
    <row r="166" spans="2:9" s="4" customFormat="1" ht="11.25">
      <c r="B166" s="20" t="str">
        <f>CONCATENATE("Razem - ",C161)</f>
        <v>Razem - CHODNIK I PLAC UTWARDZONY</v>
      </c>
      <c r="C166" s="21"/>
      <c r="D166" s="21"/>
      <c r="E166" s="21"/>
      <c r="F166" s="21"/>
      <c r="G166" s="21"/>
      <c r="H166" s="21"/>
      <c r="I166" s="11">
        <f>SUM(I162:I165)</f>
        <v>0</v>
      </c>
    </row>
    <row r="167" spans="2:9" s="4" customFormat="1" ht="11.25" customHeight="1">
      <c r="B167" s="20" t="str">
        <f>CONCATENATE("Razem netto - ","ZAGOSPODAROWANIE TERENU-23%")</f>
        <v>Razem netto - ZAGOSPODAROWANIE TERENU-23%</v>
      </c>
      <c r="C167" s="21"/>
      <c r="D167" s="21"/>
      <c r="E167" s="21"/>
      <c r="F167" s="21"/>
      <c r="G167" s="21"/>
      <c r="H167" s="21"/>
      <c r="I167" s="11">
        <f>SUM(I162:I165)</f>
        <v>0</v>
      </c>
    </row>
    <row r="168" spans="2:9" s="12" customFormat="1" ht="12.75" customHeight="1">
      <c r="B168" s="20" t="str">
        <f>CONCATENATE("Razem VAT- ","ZAGOSPODAROWANIE TERENU-23%")</f>
        <v>Razem VAT- ZAGOSPODAROWANIE TERENU-23%</v>
      </c>
      <c r="C168" s="21"/>
      <c r="D168" s="21"/>
      <c r="E168" s="21"/>
      <c r="F168" s="21"/>
      <c r="G168" s="21"/>
      <c r="H168" s="21"/>
      <c r="I168" s="11">
        <f>I167*0.23</f>
        <v>0</v>
      </c>
    </row>
    <row r="169" spans="2:9" s="12" customFormat="1" ht="12.75" customHeight="1">
      <c r="B169" s="20" t="str">
        <f>CONCATENATE("Razem brutto- ","ZAGOSPODAROWANIE TERENU-23%")</f>
        <v>Razem brutto- ZAGOSPODAROWANIE TERENU-23%</v>
      </c>
      <c r="C169" s="21"/>
      <c r="D169" s="21"/>
      <c r="E169" s="21"/>
      <c r="F169" s="21"/>
      <c r="G169" s="21"/>
      <c r="H169" s="21"/>
      <c r="I169" s="11">
        <f>I167+I168</f>
        <v>0</v>
      </c>
    </row>
    <row r="170" spans="8:9" s="12" customFormat="1" ht="12.75" customHeight="1">
      <c r="H170" s="13"/>
      <c r="I170" s="1"/>
    </row>
  </sheetData>
  <sheetProtection/>
  <mergeCells count="40">
    <mergeCell ref="C160:H160"/>
    <mergeCell ref="C161:H161"/>
    <mergeCell ref="B166:H166"/>
    <mergeCell ref="B167:H167"/>
    <mergeCell ref="B169:H169"/>
    <mergeCell ref="C144:H144"/>
    <mergeCell ref="C145:H145"/>
    <mergeCell ref="B150:H150"/>
    <mergeCell ref="C151:H151"/>
    <mergeCell ref="B156:H156"/>
    <mergeCell ref="B158:H158"/>
    <mergeCell ref="B159:H159"/>
    <mergeCell ref="B157:H157"/>
    <mergeCell ref="B168:H168"/>
    <mergeCell ref="B115:H115"/>
    <mergeCell ref="C116:H116"/>
    <mergeCell ref="B126:H126"/>
    <mergeCell ref="C127:H127"/>
    <mergeCell ref="B140:H140"/>
    <mergeCell ref="B143:H143"/>
    <mergeCell ref="B141:H141"/>
    <mergeCell ref="B142:H142"/>
    <mergeCell ref="B72:H72"/>
    <mergeCell ref="C73:H73"/>
    <mergeCell ref="B91:H91"/>
    <mergeCell ref="C92:H92"/>
    <mergeCell ref="B104:H104"/>
    <mergeCell ref="C105:H105"/>
    <mergeCell ref="B49:H49"/>
    <mergeCell ref="C50:H50"/>
    <mergeCell ref="B57:H57"/>
    <mergeCell ref="C58:H58"/>
    <mergeCell ref="B64:H64"/>
    <mergeCell ref="C65:H65"/>
    <mergeCell ref="C3:H3"/>
    <mergeCell ref="C4:H4"/>
    <mergeCell ref="B19:H19"/>
    <mergeCell ref="C20:H20"/>
    <mergeCell ref="B30:H30"/>
    <mergeCell ref="C31:H31"/>
  </mergeCells>
  <printOptions/>
  <pageMargins left="0.8" right="0.8" top="1" bottom="1" header="0.5" footer="0.5"/>
  <pageSetup fitToHeight="0" fitToWidth="1" horizontalDpi="600" verticalDpi="600" orientation="portrait" paperSize="9" scale="80" r:id="rId1"/>
  <headerFooter alignWithMargins="0">
    <oddFooter>&amp;L&amp;D&amp;RStrona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Śliwka</dc:creator>
  <cp:keywords/>
  <dc:description/>
  <cp:lastModifiedBy>Angelika Bujak</cp:lastModifiedBy>
  <cp:lastPrinted>2024-03-01T10:21:07Z</cp:lastPrinted>
  <dcterms:created xsi:type="dcterms:W3CDTF">2024-03-01T10:00:45Z</dcterms:created>
  <dcterms:modified xsi:type="dcterms:W3CDTF">2024-03-01T10:49:29Z</dcterms:modified>
  <cp:category/>
  <cp:version/>
  <cp:contentType/>
  <cp:contentStatus/>
</cp:coreProperties>
</file>