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karolak\Desktop\"/>
    </mc:Choice>
  </mc:AlternateContent>
  <xr:revisionPtr revIDLastSave="0" documentId="13_ncr:1_{AD6DECC1-DF10-49E2-A51D-1E819C6D5EF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alowanie wakacje 2024" sheetId="1" r:id="rId1"/>
  </sheets>
  <definedNames>
    <definedName name="_xlnm._FilterDatabase" localSheetId="0" hidden="1">'malowanie wakacje 2024'!$A$1:$K$67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5" i="1" l="1"/>
  <c r="G66" i="1"/>
  <c r="G67" i="1"/>
  <c r="G63" i="1"/>
  <c r="G62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2" i="1"/>
  <c r="G41" i="1"/>
  <c r="G40" i="1"/>
  <c r="G39" i="1"/>
  <c r="G38" i="1"/>
  <c r="G26" i="1"/>
  <c r="G25" i="1"/>
  <c r="G24" i="1"/>
  <c r="G23" i="1"/>
  <c r="G22" i="1"/>
  <c r="G21" i="1"/>
  <c r="G20" i="1"/>
  <c r="G19" i="1"/>
  <c r="G18" i="1"/>
  <c r="G17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<sst xmlns="http://schemas.openxmlformats.org/spreadsheetml/2006/main" count="605" uniqueCount="189">
  <si>
    <t>LP</t>
  </si>
  <si>
    <t>Metraż do malowania [m2]</t>
  </si>
  <si>
    <t>Kolorystyka</t>
  </si>
  <si>
    <t>Specyfikacja prac do realizacji</t>
  </si>
  <si>
    <t>Pomieszczenia przewidziane do malowania</t>
  </si>
  <si>
    <t>Rodzaj farby [zwykła/lamperyjna]</t>
  </si>
  <si>
    <t>Oferent powinien uwzględnić w zakresie przestawianie/wynoszenie mebli z pomieszczenia [tak/nie]</t>
  </si>
  <si>
    <t>Jednostka (nazwa, adres)</t>
  </si>
  <si>
    <t>Czy ściany wymagają naprawy/szpachlowania? [tak/nie]</t>
  </si>
  <si>
    <t xml:space="preserve">tak </t>
  </si>
  <si>
    <t>zwykła</t>
  </si>
  <si>
    <t>15.07 - 15.08.2024</t>
  </si>
  <si>
    <t xml:space="preserve">sufit: 30 m2, sciany: 108 m2 </t>
  </si>
  <si>
    <t xml:space="preserve">sufit: 82 m2, ściany 186 m2 </t>
  </si>
  <si>
    <t xml:space="preserve">zwykła/lamperia </t>
  </si>
  <si>
    <t>1 - 15.08.2024</t>
  </si>
  <si>
    <t>sufit: 30 m2, ściany 38 m2</t>
  </si>
  <si>
    <t>Szkoła Podstawowa nr 2 z Oddziałami Dwujęzycznymi im. Ireny Szewińskiej w Łomiankach</t>
  </si>
  <si>
    <t>Tak</t>
  </si>
  <si>
    <t>lamperyjna</t>
  </si>
  <si>
    <t>nie</t>
  </si>
  <si>
    <t xml:space="preserve">Szkoła Podstawowa nr 3 z Oddziałami Dwujęzycznymi i Sportowymi         
im.  J. Kusocińskiego w Łomiankach </t>
  </si>
  <si>
    <t xml:space="preserve">Malowanie, szpachlowanie ścian </t>
  </si>
  <si>
    <t xml:space="preserve">Korytarz dolny </t>
  </si>
  <si>
    <t xml:space="preserve">Tak </t>
  </si>
  <si>
    <t>Lamperyjna do poziomu 140 cm , dalej zwykła</t>
  </si>
  <si>
    <t>Nie</t>
  </si>
  <si>
    <t>Korytarz górny</t>
  </si>
  <si>
    <t>Lamperyjna do poziomu 155 cm , dalej zwykła</t>
  </si>
  <si>
    <t>Malowanie, szpachlowanie ścian</t>
  </si>
  <si>
    <t xml:space="preserve">sala 41, 2 ściany </t>
  </si>
  <si>
    <t xml:space="preserve">Malowanie, szpachlowanie ścian, podwójne malowanie </t>
  </si>
  <si>
    <t>sala 134</t>
  </si>
  <si>
    <t>sala 47</t>
  </si>
  <si>
    <t>słupy podtrzymujące strop, hol dolny  - sztuk 4</t>
  </si>
  <si>
    <t>Lamperyjna</t>
  </si>
  <si>
    <t xml:space="preserve">korytarz górny przy pokoju nauczycielskim </t>
  </si>
  <si>
    <t xml:space="preserve">Lamperyjna do poziomu 155 cm </t>
  </si>
  <si>
    <t xml:space="preserve">Hol dolny </t>
  </si>
  <si>
    <t xml:space="preserve">Sala 3 </t>
  </si>
  <si>
    <t xml:space="preserve">Hol górny </t>
  </si>
  <si>
    <t>sufit: 148 m3, lamperia 108 m2, ściany: 128 m2</t>
  </si>
  <si>
    <t>sufit: 112 m2, lamperia: 96 m2, ściany 114 m2</t>
  </si>
  <si>
    <t xml:space="preserve"> sufit: 108 m2, lamperia 102 m2, ściany 108 m2</t>
  </si>
  <si>
    <t xml:space="preserve">sufit: 108 m2, lamperia 90 m2, sciany 108 m2 </t>
  </si>
  <si>
    <t>SALA NR 6</t>
  </si>
  <si>
    <t>TAK</t>
  </si>
  <si>
    <t xml:space="preserve">ZWYKŁA </t>
  </si>
  <si>
    <t>SALA NR 3 B</t>
  </si>
  <si>
    <t>NIE</t>
  </si>
  <si>
    <t>SALA NR 28</t>
  </si>
  <si>
    <t>SALA NR 29</t>
  </si>
  <si>
    <t>SALA NR 24</t>
  </si>
  <si>
    <t xml:space="preserve">NIE </t>
  </si>
  <si>
    <t xml:space="preserve">Malowanie </t>
  </si>
  <si>
    <t>sala nr 101</t>
  </si>
  <si>
    <t>od 15 lipca do 04 sierpnia 2024 r.</t>
  </si>
  <si>
    <t>sala nr 2</t>
  </si>
  <si>
    <t>sala nr 3</t>
  </si>
  <si>
    <t>sala nr 4</t>
  </si>
  <si>
    <t>szatnia oddziału przedszkolnego</t>
  </si>
  <si>
    <t>korytarz w starej części szkoły</t>
  </si>
  <si>
    <t>Szkoła Podstawowa im. por. Adolfa Pilcha ps. Góra-Dolina w Dziekanowie Polskim, ul. Rolnicza 435, 05-092 Łomianki</t>
  </si>
  <si>
    <t>malowanie</t>
  </si>
  <si>
    <t>pomieszczenie socjalne/kuchenka</t>
  </si>
  <si>
    <t>zwykła + lamperia</t>
  </si>
  <si>
    <t>tak</t>
  </si>
  <si>
    <t>łazienka personel</t>
  </si>
  <si>
    <t>ubikacja biedronki</t>
  </si>
  <si>
    <t>umywalnia biedronki</t>
  </si>
  <si>
    <t>tak (zaprawki)</t>
  </si>
  <si>
    <t>zwykła+lamperia</t>
  </si>
  <si>
    <t>korytarz (przy toaletach)</t>
  </si>
  <si>
    <t>Przedszkole Samorządowe w Łomiankach, ul. Szpitalna 1, 05-092 Łomianki</t>
  </si>
  <si>
    <t>sale  oddziału II       I piętro</t>
  </si>
  <si>
    <t>od 1.VII do 26 VII</t>
  </si>
  <si>
    <t>łazienka oddziału II</t>
  </si>
  <si>
    <t>korytarz I piętro</t>
  </si>
  <si>
    <t>zwykła/lamperyjna</t>
  </si>
  <si>
    <t xml:space="preserve">malowanie </t>
  </si>
  <si>
    <t xml:space="preserve"> sekretariat</t>
  </si>
  <si>
    <t>sala oddziału III</t>
  </si>
  <si>
    <t xml:space="preserve">zwykła/lamperyjna </t>
  </si>
  <si>
    <t>sala oddziału IV</t>
  </si>
  <si>
    <t xml:space="preserve"> tak</t>
  </si>
  <si>
    <t>łazienka dla dzieci  parter</t>
  </si>
  <si>
    <t>Przedszkole Samorządowe, ul. Konopnickiej 65, 05-092 Dziekanów Leśny</t>
  </si>
  <si>
    <t>Szatnia 1</t>
  </si>
  <si>
    <t>01 - 19.07.2024</t>
  </si>
  <si>
    <t>szatnia 2</t>
  </si>
  <si>
    <t>szatnia 3</t>
  </si>
  <si>
    <t>szatnia 4</t>
  </si>
  <si>
    <t>szatnia 5</t>
  </si>
  <si>
    <t>szatnia 6</t>
  </si>
  <si>
    <t>hol główny dół</t>
  </si>
  <si>
    <t>hol przy sali n2</t>
  </si>
  <si>
    <t>hol przy sali 3</t>
  </si>
  <si>
    <t>Przedszkole Samorządowe nr 2 Dziekanów Leśny, ul. Akinsa 8, 05-092 Łomianki</t>
  </si>
  <si>
    <t>Kompleks ICDS Łomianki, ul. Staszica 2, 05-092 Łomianki</t>
  </si>
  <si>
    <t>Korytarz przy hali sportowej wraz z przejściami od korytarza głównego (ściany i sufit)</t>
  </si>
  <si>
    <t>ściany 349 m2, sufit 117,5 m2</t>
  </si>
  <si>
    <t>01.07.2024 - 31.08.2024</t>
  </si>
  <si>
    <t>Metraż sumarycznie [m2]</t>
  </si>
  <si>
    <t>25,8 m2 (ściany) + 4,06 m2 (sufit)</t>
  </si>
  <si>
    <t>10,82 m2 (ściany)+2,30 m2 (sufit)</t>
  </si>
  <si>
    <t>13,78 m2 (ściany) + 2,55 m2 (sufit)</t>
  </si>
  <si>
    <t>36,95 m2 (ściany) + 1,27 m2 (sufit)</t>
  </si>
  <si>
    <t>28,62 m2 (ściany) + 5,20 m2 (sufit)</t>
  </si>
  <si>
    <t>malowanie (podwójne), szpachlowanie ścian</t>
  </si>
  <si>
    <t>odmalowanie lamperii, szpachlowanie ścian</t>
  </si>
  <si>
    <t>tak, miejscowo</t>
  </si>
  <si>
    <t>malowanie, miejscowe szpachlowanie ścian</t>
  </si>
  <si>
    <t>korytarz</t>
  </si>
  <si>
    <t>24.06.0-31.07</t>
  </si>
  <si>
    <t>lamperia</t>
  </si>
  <si>
    <t>świetlica</t>
  </si>
  <si>
    <t>sala nr 1</t>
  </si>
  <si>
    <t xml:space="preserve">nie </t>
  </si>
  <si>
    <t>malowanie, szpachlowanie ścian</t>
  </si>
  <si>
    <t>sufit: 30 m2</t>
  </si>
  <si>
    <t>lamperia/akryl</t>
  </si>
  <si>
    <t>według wzornika</t>
  </si>
  <si>
    <t xml:space="preserve">lamperia </t>
  </si>
  <si>
    <t xml:space="preserve">lamperia: 90 m2 </t>
  </si>
  <si>
    <t>lamperia: 100 m2, ściany: 108 m2</t>
  </si>
  <si>
    <t>sufit: 152 m2, ściany: 130 m2</t>
  </si>
  <si>
    <t xml:space="preserve">231 gabinet pielęgniarki </t>
  </si>
  <si>
    <t>Hol II piętro przy windzie, Hol I piętro  łącznie z pamarańczowymi słupkami</t>
  </si>
  <si>
    <t>lamperia - ściana wzdół windy</t>
  </si>
  <si>
    <t>lamperia po dwóch stronach</t>
  </si>
  <si>
    <t>zwykła/ lamperia</t>
  </si>
  <si>
    <t>Malowanie, szpachlowanie, spękanie styku sufitu do naprawy</t>
  </si>
  <si>
    <t>ZWYKŁA / lamperia</t>
  </si>
  <si>
    <t>ZWYKŁA / lamperia/ bez sufitu</t>
  </si>
  <si>
    <t>ZWYKŁA / lamperia/ plus sufit</t>
  </si>
  <si>
    <t>Ściany plus lakier na ścianie  do linii drzwi (tapeta do zdjęcia), ściany 90 m2, lakier 60 m2</t>
  </si>
  <si>
    <t>Ściany plus lamperia  - ściany 76 m2, lamperia 48 m2.</t>
  </si>
  <si>
    <t>Ściany, lamperia plus sufit - ściany 75 m2, lamperia 49 m2, sufit 36 m2</t>
  </si>
  <si>
    <t>Lamperia - 75 m2</t>
  </si>
  <si>
    <t>Przedsionek przy schodach - całość 28 m2</t>
  </si>
  <si>
    <t>Ściana przy tablicy - 2 razy malowane 39,4 m2, Lamperia - raz malowane 9,53 m2</t>
  </si>
  <si>
    <t>wszystkie ściany , raz malowane 60,02 m2, lamperia raz malowane 31,05 m2</t>
  </si>
  <si>
    <t>Ściany  plus sufit  dwa razy malowanie 117,88 m2, lamperia na 1 raz malowanie 39,15 m2</t>
  </si>
  <si>
    <t>Same ściany , dwa razy malowane 100,3 m2</t>
  </si>
  <si>
    <t>Ściany dwa razy malowane  218 m2, lamperia 1 raz malowane 46,7 m2</t>
  </si>
  <si>
    <t>I Piętro Hol 317 m2,                                                             Filar 1 - 46,4 m2, Filar 2 - 79,2 m2,                                         II Piętro 70,5 m2.</t>
  </si>
  <si>
    <t>sufit: 100 m2, lamperia 100 m2, ściany 114 m2</t>
  </si>
  <si>
    <t>ZWYKŁA / sufit</t>
  </si>
  <si>
    <t>stołówka, korytarz</t>
  </si>
  <si>
    <t xml:space="preserve">15.07.2024 - 09.08.2024 </t>
  </si>
  <si>
    <t>15.07.2024 - 09.08.2024</t>
  </si>
  <si>
    <t>wszystkie pomieszczenia</t>
  </si>
  <si>
    <t>magazyn suchy, magazyn warzyw, korytarz, przedsionek</t>
  </si>
  <si>
    <t>1.07.2024 - 25.07.2024</t>
  </si>
  <si>
    <t>kuchnia, pomieszczenie wydawcze</t>
  </si>
  <si>
    <t>31.07.2024 - 20.08.2024</t>
  </si>
  <si>
    <t>Stołówka</t>
  </si>
  <si>
    <t>15.07.2024 - 15.08.2024</t>
  </si>
  <si>
    <r>
      <t xml:space="preserve">Przedszkole Samorządowe nr 2 Dziekanów Leśny, ul. Akinsa 8, 05-092 Łomianki, </t>
    </r>
    <r>
      <rPr>
        <b/>
        <u/>
        <sz val="11"/>
        <color theme="1"/>
        <rFont val="Calibri"/>
        <family val="2"/>
        <charset val="238"/>
        <scheme val="minor"/>
      </rPr>
      <t>Kuchnia</t>
    </r>
  </si>
  <si>
    <r>
      <t xml:space="preserve">Przedszkole Samorządowe w Dąbrowie, ul. Piaskowa 30, 05-092 Łomianki, </t>
    </r>
    <r>
      <rPr>
        <b/>
        <u/>
        <sz val="11"/>
        <color theme="1"/>
        <rFont val="Calibri"/>
        <family val="2"/>
        <charset val="238"/>
        <scheme val="minor"/>
      </rPr>
      <t>Kuchnia</t>
    </r>
  </si>
  <si>
    <t>31.07.2024-15.08.2024</t>
  </si>
  <si>
    <r>
      <t xml:space="preserve">Przedszkole Samorządowe w Łomiankach, ul. Szpitalna 1, 05-092 Łomianki, </t>
    </r>
    <r>
      <rPr>
        <b/>
        <u/>
        <sz val="11"/>
        <color theme="1"/>
        <rFont val="Calibri"/>
        <family val="2"/>
        <charset val="238"/>
        <scheme val="minor"/>
      </rPr>
      <t>Kuchnia</t>
    </r>
  </si>
  <si>
    <r>
      <t xml:space="preserve">Szkoła Podstawowa im. por. Adolfa Pilcha ps. Góra-Dolina w Dziekanowie Polskim, ul. Rolnicza 435, 05-092 Łomianki, </t>
    </r>
    <r>
      <rPr>
        <b/>
        <u/>
        <sz val="11"/>
        <color theme="1"/>
        <rFont val="Calibri"/>
        <family val="2"/>
        <charset val="238"/>
        <scheme val="minor"/>
      </rPr>
      <t>Stołówka</t>
    </r>
  </si>
  <si>
    <r>
      <t xml:space="preserve">Szkoła Podstawowa nr 2 z Oddziałami Dwujęzycznymi im. Ireny Szewińskiej w Łomiankach, </t>
    </r>
    <r>
      <rPr>
        <b/>
        <u/>
        <sz val="11"/>
        <color theme="1"/>
        <rFont val="Calibri"/>
        <family val="2"/>
        <charset val="238"/>
        <scheme val="minor"/>
      </rPr>
      <t>Stołówka i Kuchnia</t>
    </r>
  </si>
  <si>
    <t>15.07.2024-15.08.2024</t>
  </si>
  <si>
    <t>15.07.2024- 31.07.2024</t>
  </si>
  <si>
    <t>Szkoła Podstawowa, Dziekanów Leśny, ul. Akinsa 6, 05-092 Łomianki</t>
  </si>
  <si>
    <r>
      <t>Kompleks ICDS Łomianki, ul. Staszica 2, 05-092 Łomianki,</t>
    </r>
    <r>
      <rPr>
        <u/>
        <sz val="11"/>
        <color theme="1"/>
        <rFont val="Calibri"/>
        <family val="2"/>
        <charset val="238"/>
        <scheme val="minor"/>
      </rPr>
      <t xml:space="preserve"> </t>
    </r>
    <r>
      <rPr>
        <b/>
        <u/>
        <sz val="11"/>
        <color theme="1"/>
        <rFont val="Calibri"/>
        <family val="2"/>
        <charset val="238"/>
        <scheme val="minor"/>
      </rPr>
      <t>Liceum</t>
    </r>
  </si>
  <si>
    <r>
      <t xml:space="preserve">Kompleks ICDS Łomianki, ul. Staszica 2, 05-092 Łomianki, </t>
    </r>
    <r>
      <rPr>
        <b/>
        <u/>
        <sz val="11"/>
        <color theme="1"/>
        <rFont val="Calibri"/>
        <family val="2"/>
        <charset val="238"/>
        <scheme val="minor"/>
      </rPr>
      <t>Liceum</t>
    </r>
  </si>
  <si>
    <t>korytarz  17,8 m2, stołówka 25,52 m2</t>
  </si>
  <si>
    <t>obieralnia warzyw/magazyn chłodniczy/ kuchnia główna</t>
  </si>
  <si>
    <t>obieralnia 46 m2, magazyn chłodniczy 69,3 m2, kuchnia główna 10 m2</t>
  </si>
  <si>
    <t>Termin realizacji prac [od-do]</t>
  </si>
  <si>
    <t>Szkoła Podstawowa nr 1, ul. Warszawska 73, 05-092 Łomianki</t>
  </si>
  <si>
    <r>
      <t xml:space="preserve">Szkoła Podstawowa nr 1, ul. Warszawska 73, 05-092 Łomianki , </t>
    </r>
    <r>
      <rPr>
        <b/>
        <u/>
        <sz val="11"/>
        <color theme="1"/>
        <rFont val="Calibri"/>
        <family val="2"/>
        <charset val="238"/>
        <scheme val="minor"/>
      </rPr>
      <t>Kuchnia</t>
    </r>
  </si>
  <si>
    <t>Koszt netto</t>
  </si>
  <si>
    <t>VAT</t>
  </si>
  <si>
    <t>Koszt brutto</t>
  </si>
  <si>
    <r>
      <t xml:space="preserve">Kompleks ICDS Łomianki, ul. Staszica 2, 05-092 Łomianki, </t>
    </r>
    <r>
      <rPr>
        <b/>
        <sz val="11"/>
        <color theme="1"/>
        <rFont val="Calibri"/>
        <family val="2"/>
        <charset val="238"/>
        <scheme val="minor"/>
      </rPr>
      <t>Bursa szkolna</t>
    </r>
  </si>
  <si>
    <t>Pokoje mieszkalne Ip 12 szt.</t>
  </si>
  <si>
    <t>93,50 x 12</t>
  </si>
  <si>
    <t>01-30.07.2024</t>
  </si>
  <si>
    <t>Przedszkole Samorządowe w Dąbrowie ul Kolejowa 51 05-092 Łomianki</t>
  </si>
  <si>
    <t xml:space="preserve"> sala dydaktyczne Krasnale z łazienką</t>
  </si>
  <si>
    <t xml:space="preserve"> sala dydaktyczne Starszaki z łazienką</t>
  </si>
  <si>
    <t xml:space="preserve"> sala dydaktyczne Tropiciele z łazienką</t>
  </si>
  <si>
    <t xml:space="preserve">części wspólna (szatnia, hol wejściowy, wc.) </t>
  </si>
  <si>
    <t>części wspólna (hol wejściowy, szatnia)</t>
  </si>
  <si>
    <t>01-15.08.2024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</si>
</sst>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u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17" fontId="0" fillId="0" borderId="1" xfId="0" applyNumberFormat="1" applyBorder="1" applyAlignment="1">
      <alignment horizontal="center" vertical="center" wrapText="1"/>
    </xf>
    <xf numFmtId="1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/>
    <xf numFmtId="0" fontId="8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3"/>
  <sheetViews>
    <sheetView tabSelected="1" topLeftCell="A58" zoomScale="85" zoomScaleNormal="85" workbookViewId="0">
      <selection activeCell="D80" sqref="D80"/>
    </sheetView>
  </sheetViews>
  <sheetFormatPr defaultRowHeight="15" x14ac:dyDescent="0.25"/>
  <cols>
    <col min="1" max="1" width="5.7109375" style="10" customWidth="1"/>
    <col min="2" max="2" width="57.85546875" style="1" customWidth="1"/>
    <col min="3" max="3" width="60" bestFit="1" customWidth="1"/>
    <col min="4" max="4" width="33.42578125" customWidth="1"/>
    <col min="5" max="5" width="30.7109375" customWidth="1"/>
    <col min="6" max="6" width="43.5703125" customWidth="1"/>
    <col min="7" max="7" width="24.140625" customWidth="1"/>
    <col min="8" max="8" width="32.28515625" customWidth="1"/>
    <col min="9" max="9" width="21.85546875" customWidth="1"/>
    <col min="10" max="10" width="38.85546875" customWidth="1"/>
    <col min="11" max="11" width="31" customWidth="1"/>
    <col min="12" max="12" width="25.85546875" customWidth="1"/>
    <col min="13" max="13" width="13.5703125" customWidth="1"/>
    <col min="14" max="14" width="21.28515625" customWidth="1"/>
  </cols>
  <sheetData>
    <row r="1" spans="1:14" ht="45" x14ac:dyDescent="0.25">
      <c r="A1" s="12" t="s">
        <v>0</v>
      </c>
      <c r="B1" s="12" t="s">
        <v>7</v>
      </c>
      <c r="C1" s="12" t="s">
        <v>3</v>
      </c>
      <c r="D1" s="12" t="s">
        <v>4</v>
      </c>
      <c r="E1" s="13" t="s">
        <v>8</v>
      </c>
      <c r="F1" s="12" t="s">
        <v>1</v>
      </c>
      <c r="G1" s="12" t="s">
        <v>102</v>
      </c>
      <c r="H1" s="12" t="s">
        <v>5</v>
      </c>
      <c r="I1" s="12" t="s">
        <v>2</v>
      </c>
      <c r="J1" s="13" t="s">
        <v>6</v>
      </c>
      <c r="K1" s="12" t="s">
        <v>172</v>
      </c>
      <c r="L1" s="20" t="s">
        <v>175</v>
      </c>
      <c r="M1" s="20" t="s">
        <v>176</v>
      </c>
      <c r="N1" s="20" t="s">
        <v>177</v>
      </c>
    </row>
    <row r="2" spans="1:14" x14ac:dyDescent="0.25">
      <c r="A2" s="9">
        <v>1</v>
      </c>
      <c r="B2" s="7" t="s">
        <v>173</v>
      </c>
      <c r="C2" s="7" t="s">
        <v>108</v>
      </c>
      <c r="D2" s="6">
        <v>101</v>
      </c>
      <c r="E2" s="6" t="s">
        <v>9</v>
      </c>
      <c r="F2" s="3" t="s">
        <v>119</v>
      </c>
      <c r="G2" s="6">
        <f>30+104</f>
        <v>134</v>
      </c>
      <c r="H2" s="7" t="s">
        <v>10</v>
      </c>
      <c r="I2" s="7" t="s">
        <v>121</v>
      </c>
      <c r="J2" s="6" t="s">
        <v>9</v>
      </c>
      <c r="K2" s="6" t="s">
        <v>11</v>
      </c>
      <c r="L2" s="19"/>
      <c r="M2" s="19"/>
      <c r="N2" s="19"/>
    </row>
    <row r="3" spans="1:14" x14ac:dyDescent="0.25">
      <c r="A3" s="9">
        <v>2</v>
      </c>
      <c r="B3" s="7" t="s">
        <v>173</v>
      </c>
      <c r="C3" s="7" t="s">
        <v>108</v>
      </c>
      <c r="D3" s="6">
        <v>102</v>
      </c>
      <c r="E3" s="6" t="s">
        <v>9</v>
      </c>
      <c r="F3" s="3" t="s">
        <v>12</v>
      </c>
      <c r="G3" s="6">
        <f>108+30</f>
        <v>138</v>
      </c>
      <c r="H3" s="7" t="s">
        <v>120</v>
      </c>
      <c r="I3" s="7" t="s">
        <v>121</v>
      </c>
      <c r="J3" s="6" t="s">
        <v>9</v>
      </c>
      <c r="K3" s="6" t="s">
        <v>11</v>
      </c>
      <c r="L3" s="19"/>
      <c r="M3" s="19"/>
      <c r="N3" s="19"/>
    </row>
    <row r="4" spans="1:14" x14ac:dyDescent="0.25">
      <c r="A4" s="9">
        <v>3</v>
      </c>
      <c r="B4" s="7" t="s">
        <v>173</v>
      </c>
      <c r="C4" s="7" t="s">
        <v>108</v>
      </c>
      <c r="D4" s="6">
        <v>220</v>
      </c>
      <c r="E4" s="6" t="s">
        <v>9</v>
      </c>
      <c r="F4" s="3" t="s">
        <v>13</v>
      </c>
      <c r="G4" s="6">
        <f>186+82</f>
        <v>268</v>
      </c>
      <c r="H4" s="7" t="s">
        <v>14</v>
      </c>
      <c r="I4" s="7" t="s">
        <v>121</v>
      </c>
      <c r="J4" s="6" t="s">
        <v>9</v>
      </c>
      <c r="K4" s="6" t="s">
        <v>11</v>
      </c>
      <c r="L4" s="19"/>
      <c r="M4" s="19"/>
      <c r="N4" s="19"/>
    </row>
    <row r="5" spans="1:14" x14ac:dyDescent="0.25">
      <c r="A5" s="9">
        <v>4</v>
      </c>
      <c r="B5" s="7" t="s">
        <v>173</v>
      </c>
      <c r="C5" s="7" t="s">
        <v>108</v>
      </c>
      <c r="D5" s="6">
        <v>110</v>
      </c>
      <c r="E5" s="6" t="s">
        <v>9</v>
      </c>
      <c r="F5" s="3" t="s">
        <v>123</v>
      </c>
      <c r="G5" s="6">
        <f>106+108+90</f>
        <v>304</v>
      </c>
      <c r="H5" s="7" t="s">
        <v>122</v>
      </c>
      <c r="I5" s="7" t="s">
        <v>121</v>
      </c>
      <c r="J5" s="6" t="s">
        <v>9</v>
      </c>
      <c r="K5" s="6" t="s">
        <v>11</v>
      </c>
      <c r="L5" s="19"/>
      <c r="M5" s="19"/>
      <c r="N5" s="19"/>
    </row>
    <row r="6" spans="1:14" x14ac:dyDescent="0.25">
      <c r="A6" s="9">
        <v>5</v>
      </c>
      <c r="B6" s="7" t="s">
        <v>173</v>
      </c>
      <c r="C6" s="7" t="s">
        <v>108</v>
      </c>
      <c r="D6" s="6">
        <v>111</v>
      </c>
      <c r="E6" s="6" t="s">
        <v>9</v>
      </c>
      <c r="F6" s="3" t="s">
        <v>124</v>
      </c>
      <c r="G6" s="6">
        <f>116+100+108</f>
        <v>324</v>
      </c>
      <c r="H6" s="7" t="s">
        <v>14</v>
      </c>
      <c r="I6" s="7" t="s">
        <v>121</v>
      </c>
      <c r="J6" s="6" t="s">
        <v>9</v>
      </c>
      <c r="K6" s="6" t="s">
        <v>11</v>
      </c>
      <c r="L6" s="19"/>
      <c r="M6" s="19"/>
      <c r="N6" s="19"/>
    </row>
    <row r="7" spans="1:14" x14ac:dyDescent="0.25">
      <c r="A7" s="9">
        <v>6</v>
      </c>
      <c r="B7" s="7" t="s">
        <v>173</v>
      </c>
      <c r="C7" s="7" t="s">
        <v>108</v>
      </c>
      <c r="D7" s="6">
        <v>116</v>
      </c>
      <c r="E7" s="6" t="s">
        <v>9</v>
      </c>
      <c r="F7" s="3" t="s">
        <v>41</v>
      </c>
      <c r="G7" s="6">
        <f>128+108+148</f>
        <v>384</v>
      </c>
      <c r="H7" s="7" t="s">
        <v>14</v>
      </c>
      <c r="I7" s="7" t="s">
        <v>121</v>
      </c>
      <c r="J7" s="6" t="s">
        <v>9</v>
      </c>
      <c r="K7" s="6" t="s">
        <v>15</v>
      </c>
      <c r="L7" s="19"/>
      <c r="M7" s="19"/>
      <c r="N7" s="19"/>
    </row>
    <row r="8" spans="1:14" x14ac:dyDescent="0.25">
      <c r="A8" s="9">
        <v>7</v>
      </c>
      <c r="B8" s="7" t="s">
        <v>173</v>
      </c>
      <c r="C8" s="7" t="s">
        <v>108</v>
      </c>
      <c r="D8" s="6">
        <v>117</v>
      </c>
      <c r="E8" s="6" t="s">
        <v>9</v>
      </c>
      <c r="F8" s="3" t="s">
        <v>42</v>
      </c>
      <c r="G8" s="6">
        <f>112+96+114</f>
        <v>322</v>
      </c>
      <c r="H8" s="7" t="s">
        <v>14</v>
      </c>
      <c r="I8" s="7" t="s">
        <v>121</v>
      </c>
      <c r="J8" s="6" t="s">
        <v>9</v>
      </c>
      <c r="K8" s="6" t="s">
        <v>15</v>
      </c>
      <c r="L8" s="19"/>
      <c r="M8" s="19"/>
      <c r="N8" s="19"/>
    </row>
    <row r="9" spans="1:14" x14ac:dyDescent="0.25">
      <c r="A9" s="9">
        <v>8</v>
      </c>
      <c r="B9" s="7" t="s">
        <v>173</v>
      </c>
      <c r="C9" s="7" t="s">
        <v>108</v>
      </c>
      <c r="D9" s="6">
        <v>120</v>
      </c>
      <c r="E9" s="6" t="s">
        <v>9</v>
      </c>
      <c r="F9" s="3" t="s">
        <v>146</v>
      </c>
      <c r="G9" s="6">
        <f>200+114</f>
        <v>314</v>
      </c>
      <c r="H9" s="7" t="s">
        <v>14</v>
      </c>
      <c r="I9" s="7" t="s">
        <v>121</v>
      </c>
      <c r="J9" s="6" t="s">
        <v>9</v>
      </c>
      <c r="K9" s="6" t="s">
        <v>15</v>
      </c>
      <c r="L9" s="19"/>
      <c r="M9" s="19"/>
      <c r="N9" s="19"/>
    </row>
    <row r="10" spans="1:14" x14ac:dyDescent="0.25">
      <c r="A10" s="9">
        <v>9</v>
      </c>
      <c r="B10" s="7" t="s">
        <v>173</v>
      </c>
      <c r="C10" s="7" t="s">
        <v>108</v>
      </c>
      <c r="D10" s="6">
        <v>121</v>
      </c>
      <c r="E10" s="6" t="s">
        <v>9</v>
      </c>
      <c r="F10" s="3" t="s">
        <v>43</v>
      </c>
      <c r="G10" s="6">
        <f>108+102+108</f>
        <v>318</v>
      </c>
      <c r="H10" s="7" t="s">
        <v>14</v>
      </c>
      <c r="I10" s="7" t="s">
        <v>121</v>
      </c>
      <c r="J10" s="6" t="s">
        <v>9</v>
      </c>
      <c r="K10" s="6" t="s">
        <v>15</v>
      </c>
      <c r="L10" s="19"/>
      <c r="M10" s="19"/>
      <c r="N10" s="19"/>
    </row>
    <row r="11" spans="1:14" x14ac:dyDescent="0.25">
      <c r="A11" s="9">
        <v>10</v>
      </c>
      <c r="B11" s="7" t="s">
        <v>173</v>
      </c>
      <c r="C11" s="7" t="s">
        <v>108</v>
      </c>
      <c r="D11" s="6">
        <v>115</v>
      </c>
      <c r="E11" s="6" t="s">
        <v>9</v>
      </c>
      <c r="F11" s="3" t="s">
        <v>44</v>
      </c>
      <c r="G11" s="6">
        <f>108+90+108</f>
        <v>306</v>
      </c>
      <c r="H11" s="7" t="s">
        <v>14</v>
      </c>
      <c r="I11" s="7" t="s">
        <v>121</v>
      </c>
      <c r="J11" s="6" t="s">
        <v>9</v>
      </c>
      <c r="K11" s="6" t="s">
        <v>11</v>
      </c>
      <c r="L11" s="19"/>
      <c r="M11" s="19"/>
      <c r="N11" s="19"/>
    </row>
    <row r="12" spans="1:14" x14ac:dyDescent="0.25">
      <c r="A12" s="9">
        <v>11</v>
      </c>
      <c r="B12" s="7" t="s">
        <v>173</v>
      </c>
      <c r="C12" s="7" t="s">
        <v>108</v>
      </c>
      <c r="D12" s="6">
        <v>209</v>
      </c>
      <c r="E12" s="6" t="s">
        <v>9</v>
      </c>
      <c r="F12" s="3" t="s">
        <v>125</v>
      </c>
      <c r="G12" s="6">
        <f>152+108+130</f>
        <v>390</v>
      </c>
      <c r="H12" s="7" t="s">
        <v>14</v>
      </c>
      <c r="I12" s="7" t="s">
        <v>121</v>
      </c>
      <c r="J12" s="6" t="s">
        <v>9</v>
      </c>
      <c r="K12" s="6" t="s">
        <v>11</v>
      </c>
      <c r="L12" s="19"/>
      <c r="M12" s="19"/>
      <c r="N12" s="19"/>
    </row>
    <row r="13" spans="1:14" x14ac:dyDescent="0.25">
      <c r="A13" s="9">
        <v>12</v>
      </c>
      <c r="B13" s="7" t="s">
        <v>173</v>
      </c>
      <c r="C13" s="7" t="s">
        <v>108</v>
      </c>
      <c r="D13" s="6" t="s">
        <v>126</v>
      </c>
      <c r="E13" s="6" t="s">
        <v>9</v>
      </c>
      <c r="F13" s="3" t="s">
        <v>16</v>
      </c>
      <c r="G13" s="6">
        <f>30+38</f>
        <v>68</v>
      </c>
      <c r="H13" s="7" t="s">
        <v>10</v>
      </c>
      <c r="I13" s="7" t="s">
        <v>121</v>
      </c>
      <c r="J13" s="6" t="s">
        <v>9</v>
      </c>
      <c r="K13" s="6" t="s">
        <v>11</v>
      </c>
      <c r="L13" s="19"/>
      <c r="M13" s="19"/>
      <c r="N13" s="19"/>
    </row>
    <row r="14" spans="1:14" ht="30" x14ac:dyDescent="0.25">
      <c r="A14" s="9">
        <v>13</v>
      </c>
      <c r="B14" s="7" t="s">
        <v>174</v>
      </c>
      <c r="C14" s="7" t="s">
        <v>111</v>
      </c>
      <c r="D14" s="6" t="s">
        <v>170</v>
      </c>
      <c r="E14" s="6" t="s">
        <v>66</v>
      </c>
      <c r="F14" s="3" t="s">
        <v>171</v>
      </c>
      <c r="G14" s="6">
        <v>125.3</v>
      </c>
      <c r="H14" s="7" t="s">
        <v>14</v>
      </c>
      <c r="I14" s="7" t="s">
        <v>121</v>
      </c>
      <c r="J14" s="6" t="s">
        <v>20</v>
      </c>
      <c r="K14" s="6" t="s">
        <v>165</v>
      </c>
      <c r="L14" s="19"/>
      <c r="M14" s="19"/>
      <c r="N14" s="19"/>
    </row>
    <row r="15" spans="1:14" ht="45" x14ac:dyDescent="0.25">
      <c r="A15" s="9">
        <v>14</v>
      </c>
      <c r="B15" s="3" t="s">
        <v>17</v>
      </c>
      <c r="C15" s="3" t="s">
        <v>109</v>
      </c>
      <c r="D15" s="6" t="s">
        <v>127</v>
      </c>
      <c r="E15" s="6" t="s">
        <v>18</v>
      </c>
      <c r="F15" s="3" t="s">
        <v>145</v>
      </c>
      <c r="G15" s="6">
        <v>513.1</v>
      </c>
      <c r="H15" s="11" t="s">
        <v>14</v>
      </c>
      <c r="I15" s="7" t="s">
        <v>121</v>
      </c>
      <c r="J15" s="14" t="s">
        <v>20</v>
      </c>
      <c r="K15" s="6" t="s">
        <v>149</v>
      </c>
      <c r="L15" s="19"/>
      <c r="M15" s="19"/>
      <c r="N15" s="19"/>
    </row>
    <row r="16" spans="1:14" ht="30" x14ac:dyDescent="0.25">
      <c r="A16" s="9">
        <v>15</v>
      </c>
      <c r="B16" s="3" t="s">
        <v>163</v>
      </c>
      <c r="C16" s="7" t="s">
        <v>111</v>
      </c>
      <c r="D16" s="6" t="s">
        <v>148</v>
      </c>
      <c r="E16" s="6" t="s">
        <v>18</v>
      </c>
      <c r="F16" s="3" t="s">
        <v>169</v>
      </c>
      <c r="G16" s="6">
        <v>43.32</v>
      </c>
      <c r="H16" s="7" t="s">
        <v>14</v>
      </c>
      <c r="I16" s="7" t="s">
        <v>121</v>
      </c>
      <c r="J16" s="15" t="s">
        <v>20</v>
      </c>
      <c r="K16" s="6" t="s">
        <v>164</v>
      </c>
      <c r="L16" s="19"/>
      <c r="M16" s="19"/>
      <c r="N16" s="19"/>
    </row>
    <row r="17" spans="1:14" ht="45" x14ac:dyDescent="0.25">
      <c r="A17" s="9">
        <v>16</v>
      </c>
      <c r="B17" s="7" t="s">
        <v>21</v>
      </c>
      <c r="C17" s="7" t="s">
        <v>22</v>
      </c>
      <c r="D17" s="6" t="s">
        <v>23</v>
      </c>
      <c r="E17" s="6" t="s">
        <v>24</v>
      </c>
      <c r="F17" s="8">
        <v>292</v>
      </c>
      <c r="G17" s="9">
        <f t="shared" ref="G17:G26" si="0">F17</f>
        <v>292</v>
      </c>
      <c r="H17" s="17" t="s">
        <v>25</v>
      </c>
      <c r="I17" s="7" t="s">
        <v>121</v>
      </c>
      <c r="J17" s="14" t="s">
        <v>26</v>
      </c>
      <c r="K17" s="6" t="s">
        <v>149</v>
      </c>
      <c r="L17" s="19"/>
      <c r="M17" s="19"/>
      <c r="N17" s="19"/>
    </row>
    <row r="18" spans="1:14" ht="45" x14ac:dyDescent="0.25">
      <c r="A18" s="9">
        <v>16</v>
      </c>
      <c r="B18" s="7" t="s">
        <v>21</v>
      </c>
      <c r="C18" s="7" t="s">
        <v>22</v>
      </c>
      <c r="D18" s="6" t="s">
        <v>27</v>
      </c>
      <c r="E18" s="6" t="s">
        <v>24</v>
      </c>
      <c r="F18" s="8">
        <v>292</v>
      </c>
      <c r="G18" s="9">
        <f t="shared" si="0"/>
        <v>292</v>
      </c>
      <c r="H18" s="17" t="s">
        <v>28</v>
      </c>
      <c r="I18" s="7" t="s">
        <v>121</v>
      </c>
      <c r="J18" s="14" t="s">
        <v>26</v>
      </c>
      <c r="K18" s="6" t="s">
        <v>149</v>
      </c>
      <c r="L18" s="19"/>
      <c r="M18" s="19"/>
      <c r="N18" s="19"/>
    </row>
    <row r="19" spans="1:14" ht="45" x14ac:dyDescent="0.25">
      <c r="A19" s="9">
        <v>17</v>
      </c>
      <c r="B19" s="7" t="s">
        <v>21</v>
      </c>
      <c r="C19" s="2" t="s">
        <v>29</v>
      </c>
      <c r="D19" s="6" t="s">
        <v>30</v>
      </c>
      <c r="E19" s="6" t="s">
        <v>24</v>
      </c>
      <c r="F19" s="8">
        <v>54</v>
      </c>
      <c r="G19" s="9">
        <f t="shared" si="0"/>
        <v>54</v>
      </c>
      <c r="H19" s="7" t="s">
        <v>28</v>
      </c>
      <c r="I19" s="7" t="s">
        <v>121</v>
      </c>
      <c r="J19" s="9" t="s">
        <v>18</v>
      </c>
      <c r="K19" s="9" t="s">
        <v>149</v>
      </c>
      <c r="L19" s="19"/>
      <c r="M19" s="19"/>
      <c r="N19" s="19"/>
    </row>
    <row r="20" spans="1:14" ht="45" x14ac:dyDescent="0.25">
      <c r="A20" s="9">
        <v>18</v>
      </c>
      <c r="B20" s="7" t="s">
        <v>21</v>
      </c>
      <c r="C20" s="7" t="s">
        <v>31</v>
      </c>
      <c r="D20" s="9" t="s">
        <v>32</v>
      </c>
      <c r="E20" s="9" t="s">
        <v>24</v>
      </c>
      <c r="F20" s="8">
        <v>200</v>
      </c>
      <c r="G20" s="9">
        <f t="shared" si="0"/>
        <v>200</v>
      </c>
      <c r="H20" s="7" t="s">
        <v>28</v>
      </c>
      <c r="I20" s="7" t="s">
        <v>121</v>
      </c>
      <c r="J20" s="9" t="s">
        <v>18</v>
      </c>
      <c r="K20" s="6" t="s">
        <v>150</v>
      </c>
      <c r="L20" s="19"/>
      <c r="M20" s="19"/>
      <c r="N20" s="19"/>
    </row>
    <row r="21" spans="1:14" ht="45" x14ac:dyDescent="0.25">
      <c r="A21" s="9">
        <v>19</v>
      </c>
      <c r="B21" s="7" t="s">
        <v>21</v>
      </c>
      <c r="C21" s="7" t="s">
        <v>31</v>
      </c>
      <c r="D21" s="9" t="s">
        <v>33</v>
      </c>
      <c r="E21" s="9" t="s">
        <v>24</v>
      </c>
      <c r="F21" s="8">
        <v>216</v>
      </c>
      <c r="G21" s="9">
        <f t="shared" si="0"/>
        <v>216</v>
      </c>
      <c r="H21" s="7" t="s">
        <v>28</v>
      </c>
      <c r="I21" s="7" t="s">
        <v>121</v>
      </c>
      <c r="J21" s="9" t="s">
        <v>18</v>
      </c>
      <c r="K21" s="9" t="s">
        <v>150</v>
      </c>
      <c r="L21" s="19"/>
      <c r="M21" s="19"/>
      <c r="N21" s="19"/>
    </row>
    <row r="22" spans="1:14" ht="45" x14ac:dyDescent="0.25">
      <c r="A22" s="9">
        <v>20</v>
      </c>
      <c r="B22" s="7" t="s">
        <v>21</v>
      </c>
      <c r="C22" s="2" t="s">
        <v>29</v>
      </c>
      <c r="D22" s="9" t="s">
        <v>34</v>
      </c>
      <c r="E22" s="9" t="s">
        <v>24</v>
      </c>
      <c r="F22" s="8">
        <v>13</v>
      </c>
      <c r="G22" s="9">
        <f t="shared" si="0"/>
        <v>13</v>
      </c>
      <c r="H22" s="7" t="s">
        <v>35</v>
      </c>
      <c r="I22" s="7" t="s">
        <v>121</v>
      </c>
      <c r="J22" s="9" t="s">
        <v>26</v>
      </c>
      <c r="K22" s="6" t="s">
        <v>150</v>
      </c>
      <c r="L22" s="19"/>
      <c r="M22" s="19"/>
      <c r="N22" s="19"/>
    </row>
    <row r="23" spans="1:14" ht="45" x14ac:dyDescent="0.25">
      <c r="A23" s="9">
        <v>21</v>
      </c>
      <c r="B23" s="7" t="s">
        <v>21</v>
      </c>
      <c r="C23" s="2" t="s">
        <v>29</v>
      </c>
      <c r="D23" s="9" t="s">
        <v>36</v>
      </c>
      <c r="E23" s="9" t="s">
        <v>24</v>
      </c>
      <c r="F23" s="8">
        <v>21</v>
      </c>
      <c r="G23" s="9">
        <f t="shared" si="0"/>
        <v>21</v>
      </c>
      <c r="H23" s="7" t="s">
        <v>37</v>
      </c>
      <c r="I23" s="7" t="s">
        <v>121</v>
      </c>
      <c r="J23" s="9" t="s">
        <v>26</v>
      </c>
      <c r="K23" s="9" t="s">
        <v>150</v>
      </c>
      <c r="L23" s="19"/>
      <c r="M23" s="19"/>
      <c r="N23" s="19"/>
    </row>
    <row r="24" spans="1:14" ht="45" x14ac:dyDescent="0.25">
      <c r="A24" s="9">
        <v>22</v>
      </c>
      <c r="B24" s="7" t="s">
        <v>21</v>
      </c>
      <c r="C24" s="2" t="s">
        <v>29</v>
      </c>
      <c r="D24" s="9" t="s">
        <v>38</v>
      </c>
      <c r="E24" s="9" t="s">
        <v>24</v>
      </c>
      <c r="F24" s="8">
        <v>77</v>
      </c>
      <c r="G24" s="9">
        <f t="shared" si="0"/>
        <v>77</v>
      </c>
      <c r="H24" s="7" t="s">
        <v>28</v>
      </c>
      <c r="I24" s="7" t="s">
        <v>121</v>
      </c>
      <c r="J24" s="9" t="s">
        <v>26</v>
      </c>
      <c r="K24" s="6" t="s">
        <v>150</v>
      </c>
      <c r="L24" s="19"/>
      <c r="M24" s="19"/>
      <c r="N24" s="19"/>
    </row>
    <row r="25" spans="1:14" ht="45" x14ac:dyDescent="0.25">
      <c r="A25" s="9">
        <v>23</v>
      </c>
      <c r="B25" s="7" t="s">
        <v>21</v>
      </c>
      <c r="C25" s="7" t="s">
        <v>131</v>
      </c>
      <c r="D25" s="9" t="s">
        <v>39</v>
      </c>
      <c r="E25" s="9" t="s">
        <v>24</v>
      </c>
      <c r="F25" s="8">
        <v>5</v>
      </c>
      <c r="G25" s="9">
        <f t="shared" si="0"/>
        <v>5</v>
      </c>
      <c r="H25" s="7" t="s">
        <v>47</v>
      </c>
      <c r="I25" s="7" t="s">
        <v>121</v>
      </c>
      <c r="J25" s="9" t="s">
        <v>26</v>
      </c>
      <c r="K25" s="9" t="s">
        <v>150</v>
      </c>
      <c r="L25" s="19"/>
      <c r="M25" s="19"/>
      <c r="N25" s="19"/>
    </row>
    <row r="26" spans="1:14" ht="45" x14ac:dyDescent="0.25">
      <c r="A26" s="9">
        <v>24</v>
      </c>
      <c r="B26" s="7" t="s">
        <v>21</v>
      </c>
      <c r="C26" s="2" t="s">
        <v>29</v>
      </c>
      <c r="D26" s="9" t="s">
        <v>40</v>
      </c>
      <c r="E26" s="9" t="s">
        <v>24</v>
      </c>
      <c r="F26" s="8">
        <v>18</v>
      </c>
      <c r="G26" s="9">
        <f t="shared" si="0"/>
        <v>18</v>
      </c>
      <c r="H26" s="7" t="s">
        <v>28</v>
      </c>
      <c r="I26" s="7" t="s">
        <v>121</v>
      </c>
      <c r="J26" s="9" t="s">
        <v>26</v>
      </c>
      <c r="K26" s="9" t="s">
        <v>150</v>
      </c>
      <c r="L26" s="19"/>
      <c r="M26" s="19"/>
      <c r="N26" s="19"/>
    </row>
    <row r="27" spans="1:14" ht="43.5" customHeight="1" x14ac:dyDescent="0.25">
      <c r="A27" s="9">
        <v>25</v>
      </c>
      <c r="B27" s="7" t="s">
        <v>166</v>
      </c>
      <c r="C27" s="2" t="s">
        <v>29</v>
      </c>
      <c r="D27" s="6" t="s">
        <v>45</v>
      </c>
      <c r="E27" s="6" t="s">
        <v>46</v>
      </c>
      <c r="F27" s="3" t="s">
        <v>144</v>
      </c>
      <c r="G27" s="6">
        <v>264.7</v>
      </c>
      <c r="H27" s="7" t="s">
        <v>133</v>
      </c>
      <c r="I27" s="7" t="s">
        <v>121</v>
      </c>
      <c r="J27" s="6" t="s">
        <v>46</v>
      </c>
      <c r="K27" s="6" t="s">
        <v>15</v>
      </c>
      <c r="L27" s="19"/>
      <c r="M27" s="19"/>
      <c r="N27" s="19"/>
    </row>
    <row r="28" spans="1:14" ht="45" customHeight="1" x14ac:dyDescent="0.25">
      <c r="A28" s="9">
        <v>26</v>
      </c>
      <c r="B28" s="7" t="s">
        <v>166</v>
      </c>
      <c r="C28" s="7" t="s">
        <v>54</v>
      </c>
      <c r="D28" s="6" t="s">
        <v>48</v>
      </c>
      <c r="E28" s="6" t="s">
        <v>49</v>
      </c>
      <c r="F28" s="3" t="s">
        <v>143</v>
      </c>
      <c r="G28" s="6">
        <v>100.3</v>
      </c>
      <c r="H28" s="7" t="s">
        <v>133</v>
      </c>
      <c r="I28" s="7" t="s">
        <v>121</v>
      </c>
      <c r="J28" s="6" t="s">
        <v>46</v>
      </c>
      <c r="K28" s="6" t="s">
        <v>15</v>
      </c>
      <c r="L28" s="19"/>
      <c r="M28" s="19"/>
      <c r="N28" s="19"/>
    </row>
    <row r="29" spans="1:14" ht="36.75" customHeight="1" x14ac:dyDescent="0.25">
      <c r="A29" s="9">
        <v>27</v>
      </c>
      <c r="B29" s="7" t="s">
        <v>166</v>
      </c>
      <c r="C29" s="2" t="s">
        <v>29</v>
      </c>
      <c r="D29" s="6" t="s">
        <v>50</v>
      </c>
      <c r="E29" s="6" t="s">
        <v>46</v>
      </c>
      <c r="F29" s="3" t="s">
        <v>142</v>
      </c>
      <c r="G29" s="6">
        <v>157.03</v>
      </c>
      <c r="H29" s="7" t="s">
        <v>134</v>
      </c>
      <c r="I29" s="7" t="s">
        <v>121</v>
      </c>
      <c r="J29" s="6" t="s">
        <v>46</v>
      </c>
      <c r="K29" s="6" t="s">
        <v>15</v>
      </c>
      <c r="L29" s="19"/>
      <c r="M29" s="19"/>
      <c r="N29" s="19"/>
    </row>
    <row r="30" spans="1:14" ht="41.25" customHeight="1" x14ac:dyDescent="0.25">
      <c r="A30" s="9">
        <v>28</v>
      </c>
      <c r="B30" s="7" t="s">
        <v>166</v>
      </c>
      <c r="C30" s="2" t="s">
        <v>29</v>
      </c>
      <c r="D30" s="6" t="s">
        <v>51</v>
      </c>
      <c r="E30" s="6" t="s">
        <v>46</v>
      </c>
      <c r="F30" s="3" t="s">
        <v>141</v>
      </c>
      <c r="G30" s="6">
        <v>91.07</v>
      </c>
      <c r="H30" s="7" t="s">
        <v>133</v>
      </c>
      <c r="I30" s="7" t="s">
        <v>121</v>
      </c>
      <c r="J30" s="6" t="s">
        <v>46</v>
      </c>
      <c r="K30" s="6" t="s">
        <v>15</v>
      </c>
      <c r="L30" s="19"/>
      <c r="M30" s="19"/>
      <c r="N30" s="19"/>
    </row>
    <row r="31" spans="1:14" ht="39" customHeight="1" x14ac:dyDescent="0.25">
      <c r="A31" s="9">
        <v>29</v>
      </c>
      <c r="B31" s="7" t="s">
        <v>166</v>
      </c>
      <c r="C31" s="7" t="s">
        <v>54</v>
      </c>
      <c r="D31" s="6" t="s">
        <v>52</v>
      </c>
      <c r="E31" s="6" t="s">
        <v>53</v>
      </c>
      <c r="F31" s="3" t="s">
        <v>140</v>
      </c>
      <c r="G31" s="6">
        <v>48.93</v>
      </c>
      <c r="H31" s="7" t="s">
        <v>132</v>
      </c>
      <c r="I31" s="7" t="s">
        <v>121</v>
      </c>
      <c r="J31" s="6" t="s">
        <v>53</v>
      </c>
      <c r="K31" s="6" t="s">
        <v>15</v>
      </c>
      <c r="L31" s="19"/>
      <c r="M31" s="19"/>
      <c r="N31" s="19"/>
    </row>
    <row r="32" spans="1:14" ht="33.75" customHeight="1" x14ac:dyDescent="0.25">
      <c r="A32" s="9">
        <v>30</v>
      </c>
      <c r="B32" s="7" t="s">
        <v>62</v>
      </c>
      <c r="C32" s="2" t="s">
        <v>29</v>
      </c>
      <c r="D32" s="6" t="s">
        <v>55</v>
      </c>
      <c r="E32" s="6" t="s">
        <v>46</v>
      </c>
      <c r="F32" s="3" t="s">
        <v>135</v>
      </c>
      <c r="G32" s="6">
        <v>150</v>
      </c>
      <c r="H32" s="7" t="s">
        <v>47</v>
      </c>
      <c r="I32" s="7" t="s">
        <v>121</v>
      </c>
      <c r="J32" s="14" t="s">
        <v>46</v>
      </c>
      <c r="K32" s="6" t="s">
        <v>56</v>
      </c>
      <c r="L32" s="19"/>
      <c r="M32" s="19"/>
      <c r="N32" s="19"/>
    </row>
    <row r="33" spans="1:14" ht="45" customHeight="1" x14ac:dyDescent="0.25">
      <c r="A33" s="9">
        <v>31</v>
      </c>
      <c r="B33" s="7" t="s">
        <v>62</v>
      </c>
      <c r="C33" s="2" t="s">
        <v>29</v>
      </c>
      <c r="D33" s="6" t="s">
        <v>57</v>
      </c>
      <c r="E33" s="6" t="s">
        <v>46</v>
      </c>
      <c r="F33" s="3" t="s">
        <v>136</v>
      </c>
      <c r="G33" s="6">
        <v>124</v>
      </c>
      <c r="H33" s="7" t="s">
        <v>47</v>
      </c>
      <c r="I33" s="7" t="s">
        <v>121</v>
      </c>
      <c r="J33" s="14" t="s">
        <v>46</v>
      </c>
      <c r="K33" s="6" t="s">
        <v>56</v>
      </c>
      <c r="L33" s="19"/>
      <c r="M33" s="19"/>
      <c r="N33" s="19"/>
    </row>
    <row r="34" spans="1:14" ht="45" customHeight="1" x14ac:dyDescent="0.25">
      <c r="A34" s="9">
        <v>32</v>
      </c>
      <c r="B34" s="7" t="s">
        <v>62</v>
      </c>
      <c r="C34" s="2" t="s">
        <v>29</v>
      </c>
      <c r="D34" s="6" t="s">
        <v>58</v>
      </c>
      <c r="E34" s="6" t="s">
        <v>46</v>
      </c>
      <c r="F34" s="3" t="s">
        <v>137</v>
      </c>
      <c r="G34" s="6">
        <v>160</v>
      </c>
      <c r="H34" s="7" t="s">
        <v>147</v>
      </c>
      <c r="I34" s="7" t="s">
        <v>121</v>
      </c>
      <c r="J34" s="9" t="s">
        <v>46</v>
      </c>
      <c r="K34" s="6" t="s">
        <v>56</v>
      </c>
      <c r="L34" s="19"/>
      <c r="M34" s="19"/>
      <c r="N34" s="19"/>
    </row>
    <row r="35" spans="1:14" ht="45" customHeight="1" x14ac:dyDescent="0.25">
      <c r="A35" s="9">
        <v>33</v>
      </c>
      <c r="B35" s="7" t="s">
        <v>62</v>
      </c>
      <c r="C35" s="2" t="s">
        <v>29</v>
      </c>
      <c r="D35" s="9" t="s">
        <v>60</v>
      </c>
      <c r="E35" s="9" t="s">
        <v>46</v>
      </c>
      <c r="F35" s="3" t="s">
        <v>139</v>
      </c>
      <c r="G35" s="6">
        <v>28</v>
      </c>
      <c r="H35" s="7" t="s">
        <v>47</v>
      </c>
      <c r="I35" s="7" t="s">
        <v>121</v>
      </c>
      <c r="J35" s="9" t="s">
        <v>46</v>
      </c>
      <c r="K35" s="6" t="s">
        <v>56</v>
      </c>
      <c r="L35" s="19"/>
      <c r="M35" s="19"/>
      <c r="N35" s="19"/>
    </row>
    <row r="36" spans="1:14" ht="45" customHeight="1" x14ac:dyDescent="0.25">
      <c r="A36" s="9">
        <v>34</v>
      </c>
      <c r="B36" s="7" t="s">
        <v>62</v>
      </c>
      <c r="C36" s="2" t="s">
        <v>29</v>
      </c>
      <c r="D36" s="9" t="s">
        <v>61</v>
      </c>
      <c r="E36" s="9" t="s">
        <v>46</v>
      </c>
      <c r="F36" s="8" t="s">
        <v>138</v>
      </c>
      <c r="G36" s="6">
        <v>75</v>
      </c>
      <c r="H36" s="7" t="s">
        <v>47</v>
      </c>
      <c r="I36" s="7" t="s">
        <v>121</v>
      </c>
      <c r="J36" s="9" t="s">
        <v>46</v>
      </c>
      <c r="K36" s="6" t="s">
        <v>56</v>
      </c>
      <c r="L36" s="19"/>
      <c r="M36" s="19"/>
      <c r="N36" s="19"/>
    </row>
    <row r="37" spans="1:14" ht="45" x14ac:dyDescent="0.25">
      <c r="A37" s="9">
        <v>35</v>
      </c>
      <c r="B37" s="7" t="s">
        <v>162</v>
      </c>
      <c r="C37" s="7" t="s">
        <v>111</v>
      </c>
      <c r="D37" s="9" t="s">
        <v>156</v>
      </c>
      <c r="E37" s="9" t="s">
        <v>20</v>
      </c>
      <c r="F37" s="8">
        <v>18.8</v>
      </c>
      <c r="G37" s="6">
        <v>18.8</v>
      </c>
      <c r="H37" s="7" t="s">
        <v>19</v>
      </c>
      <c r="I37" s="7" t="s">
        <v>121</v>
      </c>
      <c r="J37" s="9" t="s">
        <v>20</v>
      </c>
      <c r="K37" s="6" t="s">
        <v>157</v>
      </c>
      <c r="L37" s="19"/>
      <c r="M37" s="19"/>
      <c r="N37" s="19"/>
    </row>
    <row r="38" spans="1:14" ht="30" x14ac:dyDescent="0.25">
      <c r="A38" s="9">
        <v>36</v>
      </c>
      <c r="B38" s="7" t="s">
        <v>73</v>
      </c>
      <c r="C38" s="7" t="s">
        <v>63</v>
      </c>
      <c r="D38" s="6" t="s">
        <v>64</v>
      </c>
      <c r="E38" s="6"/>
      <c r="F38" s="8" t="s">
        <v>103</v>
      </c>
      <c r="G38" s="9">
        <f>25.8+4.06</f>
        <v>29.86</v>
      </c>
      <c r="H38" s="17" t="s">
        <v>65</v>
      </c>
      <c r="I38" s="7" t="s">
        <v>121</v>
      </c>
      <c r="J38" s="14" t="s">
        <v>66</v>
      </c>
      <c r="K38" s="4">
        <v>45505</v>
      </c>
      <c r="L38" s="19"/>
      <c r="M38" s="19"/>
      <c r="N38" s="19"/>
    </row>
    <row r="39" spans="1:14" ht="30" x14ac:dyDescent="0.25">
      <c r="A39" s="9">
        <v>37</v>
      </c>
      <c r="B39" s="7" t="s">
        <v>73</v>
      </c>
      <c r="C39" s="7" t="s">
        <v>63</v>
      </c>
      <c r="D39" s="6" t="s">
        <v>67</v>
      </c>
      <c r="E39" s="6" t="s">
        <v>20</v>
      </c>
      <c r="F39" s="8" t="s">
        <v>104</v>
      </c>
      <c r="G39" s="9">
        <f>10.82+2.3</f>
        <v>13.120000000000001</v>
      </c>
      <c r="H39" s="7" t="s">
        <v>10</v>
      </c>
      <c r="I39" s="7" t="s">
        <v>121</v>
      </c>
      <c r="J39" s="9" t="s">
        <v>20</v>
      </c>
      <c r="K39" s="5">
        <v>45505</v>
      </c>
      <c r="L39" s="19"/>
      <c r="M39" s="19"/>
      <c r="N39" s="19"/>
    </row>
    <row r="40" spans="1:14" ht="30" x14ac:dyDescent="0.25">
      <c r="A40" s="9">
        <v>38</v>
      </c>
      <c r="B40" s="7" t="s">
        <v>73</v>
      </c>
      <c r="C40" s="7" t="s">
        <v>63</v>
      </c>
      <c r="D40" s="9" t="s">
        <v>68</v>
      </c>
      <c r="E40" s="9" t="s">
        <v>20</v>
      </c>
      <c r="F40" s="8" t="s">
        <v>105</v>
      </c>
      <c r="G40" s="9">
        <f>13.78+2.55</f>
        <v>16.329999999999998</v>
      </c>
      <c r="H40" s="7" t="s">
        <v>10</v>
      </c>
      <c r="I40" s="7" t="s">
        <v>121</v>
      </c>
      <c r="J40" s="9" t="s">
        <v>20</v>
      </c>
      <c r="K40" s="5">
        <v>45505</v>
      </c>
      <c r="L40" s="19"/>
      <c r="M40" s="19"/>
      <c r="N40" s="19"/>
    </row>
    <row r="41" spans="1:14" ht="30" x14ac:dyDescent="0.25">
      <c r="A41" s="9">
        <v>39</v>
      </c>
      <c r="B41" s="7" t="s">
        <v>73</v>
      </c>
      <c r="C41" s="7" t="s">
        <v>63</v>
      </c>
      <c r="D41" s="9" t="s">
        <v>69</v>
      </c>
      <c r="E41" s="9" t="s">
        <v>20</v>
      </c>
      <c r="F41" s="8" t="s">
        <v>106</v>
      </c>
      <c r="G41" s="9">
        <f>36.95+1.27</f>
        <v>38.220000000000006</v>
      </c>
      <c r="H41" s="7" t="s">
        <v>10</v>
      </c>
      <c r="I41" s="7" t="s">
        <v>121</v>
      </c>
      <c r="J41" s="9" t="s">
        <v>20</v>
      </c>
      <c r="K41" s="5">
        <v>45505</v>
      </c>
      <c r="L41" s="19"/>
      <c r="M41" s="19"/>
      <c r="N41" s="19"/>
    </row>
    <row r="42" spans="1:14" ht="30" x14ac:dyDescent="0.25">
      <c r="A42" s="9">
        <v>40</v>
      </c>
      <c r="B42" s="7" t="s">
        <v>73</v>
      </c>
      <c r="C42" s="2" t="s">
        <v>29</v>
      </c>
      <c r="D42" s="9" t="s">
        <v>72</v>
      </c>
      <c r="E42" s="9" t="s">
        <v>70</v>
      </c>
      <c r="F42" s="8" t="s">
        <v>107</v>
      </c>
      <c r="G42" s="9">
        <f>28.62+5.2</f>
        <v>33.82</v>
      </c>
      <c r="H42" s="7" t="s">
        <v>71</v>
      </c>
      <c r="I42" s="7" t="s">
        <v>121</v>
      </c>
      <c r="J42" s="9" t="s">
        <v>20</v>
      </c>
      <c r="K42" s="5">
        <v>45505</v>
      </c>
      <c r="L42" s="19"/>
      <c r="M42" s="19"/>
      <c r="N42" s="19"/>
    </row>
    <row r="43" spans="1:14" ht="30" x14ac:dyDescent="0.25">
      <c r="A43" s="9">
        <v>41</v>
      </c>
      <c r="B43" s="7" t="s">
        <v>161</v>
      </c>
      <c r="C43" s="7" t="s">
        <v>111</v>
      </c>
      <c r="D43" s="9" t="s">
        <v>154</v>
      </c>
      <c r="E43" s="9" t="s">
        <v>66</v>
      </c>
      <c r="F43" s="8">
        <v>42</v>
      </c>
      <c r="G43" s="9">
        <v>42</v>
      </c>
      <c r="H43" s="7" t="s">
        <v>78</v>
      </c>
      <c r="I43" s="7" t="s">
        <v>121</v>
      </c>
      <c r="J43" s="9" t="s">
        <v>66</v>
      </c>
      <c r="K43" s="5" t="s">
        <v>155</v>
      </c>
      <c r="L43" s="19"/>
      <c r="M43" s="19"/>
      <c r="N43" s="19"/>
    </row>
    <row r="44" spans="1:14" ht="30" x14ac:dyDescent="0.25">
      <c r="A44" s="9">
        <v>42</v>
      </c>
      <c r="B44" s="7" t="s">
        <v>86</v>
      </c>
      <c r="C44" s="2" t="s">
        <v>29</v>
      </c>
      <c r="D44" s="6" t="s">
        <v>74</v>
      </c>
      <c r="E44" s="6" t="s">
        <v>66</v>
      </c>
      <c r="F44" s="8">
        <v>160</v>
      </c>
      <c r="G44" s="9">
        <f t="shared" ref="G44:G59" si="1">F44</f>
        <v>160</v>
      </c>
      <c r="H44" s="7" t="s">
        <v>10</v>
      </c>
      <c r="I44" s="7" t="s">
        <v>121</v>
      </c>
      <c r="J44" s="9" t="s">
        <v>66</v>
      </c>
      <c r="K44" s="6" t="s">
        <v>75</v>
      </c>
      <c r="L44" s="19"/>
      <c r="M44" s="19"/>
      <c r="N44" s="19"/>
    </row>
    <row r="45" spans="1:14" ht="30" x14ac:dyDescent="0.25">
      <c r="A45" s="9">
        <v>43</v>
      </c>
      <c r="B45" s="7" t="s">
        <v>86</v>
      </c>
      <c r="C45" s="7" t="s">
        <v>63</v>
      </c>
      <c r="D45" s="6" t="s">
        <v>76</v>
      </c>
      <c r="E45" s="6" t="s">
        <v>20</v>
      </c>
      <c r="F45" s="8">
        <v>7.5</v>
      </c>
      <c r="G45" s="9">
        <f t="shared" si="1"/>
        <v>7.5</v>
      </c>
      <c r="H45" s="7" t="s">
        <v>10</v>
      </c>
      <c r="I45" s="7" t="s">
        <v>121</v>
      </c>
      <c r="J45" s="9" t="s">
        <v>20</v>
      </c>
      <c r="K45" s="6" t="s">
        <v>75</v>
      </c>
      <c r="L45" s="19"/>
      <c r="M45" s="19"/>
      <c r="N45" s="19"/>
    </row>
    <row r="46" spans="1:14" ht="41.25" customHeight="1" x14ac:dyDescent="0.25">
      <c r="A46" s="9">
        <v>44</v>
      </c>
      <c r="B46" s="7" t="s">
        <v>86</v>
      </c>
      <c r="C46" s="2" t="s">
        <v>29</v>
      </c>
      <c r="D46" s="9" t="s">
        <v>77</v>
      </c>
      <c r="E46" s="9" t="s">
        <v>66</v>
      </c>
      <c r="F46" s="8">
        <v>118.2</v>
      </c>
      <c r="G46" s="9">
        <f t="shared" si="1"/>
        <v>118.2</v>
      </c>
      <c r="H46" s="7" t="s">
        <v>78</v>
      </c>
      <c r="I46" s="7" t="s">
        <v>121</v>
      </c>
      <c r="J46" s="9" t="s">
        <v>66</v>
      </c>
      <c r="K46" s="9" t="s">
        <v>75</v>
      </c>
      <c r="L46" s="19"/>
      <c r="M46" s="19"/>
      <c r="N46" s="19"/>
    </row>
    <row r="47" spans="1:14" ht="41.25" customHeight="1" x14ac:dyDescent="0.25">
      <c r="A47" s="9">
        <v>45</v>
      </c>
      <c r="B47" s="7" t="s">
        <v>86</v>
      </c>
      <c r="C47" s="2" t="s">
        <v>29</v>
      </c>
      <c r="D47" s="9" t="s">
        <v>80</v>
      </c>
      <c r="E47" s="9" t="s">
        <v>66</v>
      </c>
      <c r="F47" s="8">
        <v>44</v>
      </c>
      <c r="G47" s="9">
        <f t="shared" si="1"/>
        <v>44</v>
      </c>
      <c r="H47" s="7" t="s">
        <v>78</v>
      </c>
      <c r="I47" s="7" t="s">
        <v>121</v>
      </c>
      <c r="J47" s="9" t="s">
        <v>66</v>
      </c>
      <c r="K47" s="9" t="s">
        <v>75</v>
      </c>
      <c r="L47" s="19"/>
      <c r="M47" s="19"/>
      <c r="N47" s="19"/>
    </row>
    <row r="48" spans="1:14" ht="41.25" customHeight="1" x14ac:dyDescent="0.25">
      <c r="A48" s="9">
        <v>46</v>
      </c>
      <c r="B48" s="7" t="s">
        <v>86</v>
      </c>
      <c r="C48" s="2" t="s">
        <v>79</v>
      </c>
      <c r="D48" s="9" t="s">
        <v>81</v>
      </c>
      <c r="E48" s="9" t="s">
        <v>20</v>
      </c>
      <c r="F48" s="8">
        <v>127.8</v>
      </c>
      <c r="G48" s="9">
        <f t="shared" si="1"/>
        <v>127.8</v>
      </c>
      <c r="H48" s="7" t="s">
        <v>82</v>
      </c>
      <c r="I48" s="7" t="s">
        <v>121</v>
      </c>
      <c r="J48" s="9" t="s">
        <v>66</v>
      </c>
      <c r="K48" s="9" t="s">
        <v>75</v>
      </c>
      <c r="L48" s="19"/>
      <c r="M48" s="19"/>
      <c r="N48" s="19"/>
    </row>
    <row r="49" spans="1:14" ht="38.25" customHeight="1" x14ac:dyDescent="0.25">
      <c r="A49" s="9">
        <v>47</v>
      </c>
      <c r="B49" s="7" t="s">
        <v>86</v>
      </c>
      <c r="C49" s="2" t="s">
        <v>29</v>
      </c>
      <c r="D49" s="9" t="s">
        <v>83</v>
      </c>
      <c r="E49" s="9" t="s">
        <v>84</v>
      </c>
      <c r="F49" s="8">
        <v>146.30000000000001</v>
      </c>
      <c r="G49" s="9">
        <f t="shared" si="1"/>
        <v>146.30000000000001</v>
      </c>
      <c r="H49" s="7" t="s">
        <v>19</v>
      </c>
      <c r="I49" s="7" t="s">
        <v>121</v>
      </c>
      <c r="J49" s="9" t="s">
        <v>66</v>
      </c>
      <c r="K49" s="9" t="s">
        <v>75</v>
      </c>
      <c r="L49" s="19"/>
      <c r="M49" s="19"/>
      <c r="N49" s="19"/>
    </row>
    <row r="50" spans="1:14" ht="39.75" customHeight="1" x14ac:dyDescent="0.25">
      <c r="A50" s="9">
        <v>48</v>
      </c>
      <c r="B50" s="7" t="s">
        <v>86</v>
      </c>
      <c r="C50" s="2" t="s">
        <v>63</v>
      </c>
      <c r="D50" s="9" t="s">
        <v>85</v>
      </c>
      <c r="E50" s="9" t="s">
        <v>20</v>
      </c>
      <c r="F50" s="8">
        <v>27.72</v>
      </c>
      <c r="G50" s="9">
        <f t="shared" si="1"/>
        <v>27.72</v>
      </c>
      <c r="H50" s="7" t="s">
        <v>10</v>
      </c>
      <c r="I50" s="7" t="s">
        <v>121</v>
      </c>
      <c r="J50" s="9" t="s">
        <v>20</v>
      </c>
      <c r="K50" s="9" t="s">
        <v>75</v>
      </c>
      <c r="L50" s="19"/>
      <c r="M50" s="19"/>
      <c r="N50" s="19"/>
    </row>
    <row r="51" spans="1:14" ht="36" customHeight="1" x14ac:dyDescent="0.25">
      <c r="A51" s="9">
        <v>49</v>
      </c>
      <c r="B51" s="7" t="s">
        <v>97</v>
      </c>
      <c r="C51" s="7" t="s">
        <v>63</v>
      </c>
      <c r="D51" s="6" t="s">
        <v>87</v>
      </c>
      <c r="E51" s="6" t="s">
        <v>20</v>
      </c>
      <c r="F51" s="8">
        <v>28</v>
      </c>
      <c r="G51" s="9">
        <f t="shared" si="1"/>
        <v>28</v>
      </c>
      <c r="H51" s="18" t="s">
        <v>114</v>
      </c>
      <c r="I51" s="7" t="s">
        <v>121</v>
      </c>
      <c r="J51" s="14" t="s">
        <v>66</v>
      </c>
      <c r="K51" s="6" t="s">
        <v>88</v>
      </c>
      <c r="L51" s="19"/>
      <c r="M51" s="19"/>
      <c r="N51" s="19"/>
    </row>
    <row r="52" spans="1:14" ht="36" customHeight="1" x14ac:dyDescent="0.25">
      <c r="A52" s="9">
        <v>50</v>
      </c>
      <c r="B52" s="7" t="s">
        <v>97</v>
      </c>
      <c r="C52" s="7" t="s">
        <v>63</v>
      </c>
      <c r="D52" s="6" t="s">
        <v>89</v>
      </c>
      <c r="E52" s="6" t="s">
        <v>20</v>
      </c>
      <c r="F52" s="8">
        <v>26.64</v>
      </c>
      <c r="G52" s="9">
        <f t="shared" si="1"/>
        <v>26.64</v>
      </c>
      <c r="H52" s="18" t="s">
        <v>114</v>
      </c>
      <c r="I52" s="7" t="s">
        <v>121</v>
      </c>
      <c r="J52" s="14" t="s">
        <v>66</v>
      </c>
      <c r="K52" s="6" t="s">
        <v>88</v>
      </c>
      <c r="L52" s="19"/>
      <c r="M52" s="19"/>
      <c r="N52" s="19"/>
    </row>
    <row r="53" spans="1:14" ht="33.75" customHeight="1" x14ac:dyDescent="0.25">
      <c r="A53" s="9">
        <v>51</v>
      </c>
      <c r="B53" s="7" t="s">
        <v>97</v>
      </c>
      <c r="C53" s="7" t="s">
        <v>63</v>
      </c>
      <c r="D53" s="6" t="s">
        <v>90</v>
      </c>
      <c r="E53" s="6" t="s">
        <v>20</v>
      </c>
      <c r="F53" s="8">
        <v>28</v>
      </c>
      <c r="G53" s="9">
        <f t="shared" si="1"/>
        <v>28</v>
      </c>
      <c r="H53" s="7" t="s">
        <v>114</v>
      </c>
      <c r="I53" s="7" t="s">
        <v>121</v>
      </c>
      <c r="J53" s="9" t="s">
        <v>66</v>
      </c>
      <c r="K53" s="6" t="s">
        <v>88</v>
      </c>
      <c r="L53" s="19"/>
      <c r="M53" s="19"/>
      <c r="N53" s="19"/>
    </row>
    <row r="54" spans="1:14" ht="38.25" customHeight="1" x14ac:dyDescent="0.25">
      <c r="A54" s="9">
        <v>52</v>
      </c>
      <c r="B54" s="7" t="s">
        <v>97</v>
      </c>
      <c r="C54" s="7" t="s">
        <v>63</v>
      </c>
      <c r="D54" s="9" t="s">
        <v>91</v>
      </c>
      <c r="E54" s="9" t="s">
        <v>20</v>
      </c>
      <c r="F54" s="8">
        <v>26.64</v>
      </c>
      <c r="G54" s="9">
        <f t="shared" si="1"/>
        <v>26.64</v>
      </c>
      <c r="H54" s="7" t="s">
        <v>114</v>
      </c>
      <c r="I54" s="7" t="s">
        <v>121</v>
      </c>
      <c r="J54" s="9" t="s">
        <v>66</v>
      </c>
      <c r="K54" s="6" t="s">
        <v>88</v>
      </c>
      <c r="L54" s="19"/>
      <c r="M54" s="19"/>
      <c r="N54" s="19"/>
    </row>
    <row r="55" spans="1:14" ht="39" customHeight="1" x14ac:dyDescent="0.25">
      <c r="A55" s="9">
        <v>53</v>
      </c>
      <c r="B55" s="7" t="s">
        <v>97</v>
      </c>
      <c r="C55" s="7" t="s">
        <v>63</v>
      </c>
      <c r="D55" s="9" t="s">
        <v>92</v>
      </c>
      <c r="E55" s="9" t="s">
        <v>20</v>
      </c>
      <c r="F55" s="8">
        <v>26.64</v>
      </c>
      <c r="G55" s="9">
        <f t="shared" si="1"/>
        <v>26.64</v>
      </c>
      <c r="H55" s="7" t="s">
        <v>114</v>
      </c>
      <c r="I55" s="7" t="s">
        <v>121</v>
      </c>
      <c r="J55" s="9" t="s">
        <v>66</v>
      </c>
      <c r="K55" s="6" t="s">
        <v>88</v>
      </c>
      <c r="L55" s="19"/>
      <c r="M55" s="19"/>
      <c r="N55" s="19"/>
    </row>
    <row r="56" spans="1:14" ht="36" customHeight="1" x14ac:dyDescent="0.25">
      <c r="A56" s="9">
        <v>54</v>
      </c>
      <c r="B56" s="7" t="s">
        <v>97</v>
      </c>
      <c r="C56" s="7" t="s">
        <v>63</v>
      </c>
      <c r="D56" s="9" t="s">
        <v>93</v>
      </c>
      <c r="E56" s="9" t="s">
        <v>20</v>
      </c>
      <c r="F56" s="8">
        <v>28.08</v>
      </c>
      <c r="G56" s="9">
        <f t="shared" si="1"/>
        <v>28.08</v>
      </c>
      <c r="H56" s="7" t="s">
        <v>114</v>
      </c>
      <c r="I56" s="7" t="s">
        <v>121</v>
      </c>
      <c r="J56" s="9" t="s">
        <v>66</v>
      </c>
      <c r="K56" s="6" t="s">
        <v>88</v>
      </c>
      <c r="L56" s="19"/>
      <c r="M56" s="19"/>
      <c r="N56" s="19"/>
    </row>
    <row r="57" spans="1:14" ht="41.25" customHeight="1" x14ac:dyDescent="0.25">
      <c r="A57" s="9">
        <v>55</v>
      </c>
      <c r="B57" s="7" t="s">
        <v>97</v>
      </c>
      <c r="C57" s="7" t="s">
        <v>63</v>
      </c>
      <c r="D57" s="9" t="s">
        <v>94</v>
      </c>
      <c r="E57" s="9" t="s">
        <v>20</v>
      </c>
      <c r="F57" s="8">
        <v>82.5</v>
      </c>
      <c r="G57" s="9">
        <f t="shared" si="1"/>
        <v>82.5</v>
      </c>
      <c r="H57" s="7" t="s">
        <v>128</v>
      </c>
      <c r="I57" s="7" t="s">
        <v>121</v>
      </c>
      <c r="J57" s="9" t="s">
        <v>20</v>
      </c>
      <c r="K57" s="6" t="s">
        <v>88</v>
      </c>
      <c r="L57" s="19"/>
      <c r="M57" s="19"/>
      <c r="N57" s="19"/>
    </row>
    <row r="58" spans="1:14" ht="39" customHeight="1" x14ac:dyDescent="0.25">
      <c r="A58" s="9">
        <v>56</v>
      </c>
      <c r="B58" s="7" t="s">
        <v>97</v>
      </c>
      <c r="C58" s="7" t="s">
        <v>63</v>
      </c>
      <c r="D58" s="9" t="s">
        <v>95</v>
      </c>
      <c r="E58" s="9" t="s">
        <v>20</v>
      </c>
      <c r="F58" s="8">
        <v>102.15</v>
      </c>
      <c r="G58" s="9">
        <f t="shared" si="1"/>
        <v>102.15</v>
      </c>
      <c r="H58" s="7" t="s">
        <v>129</v>
      </c>
      <c r="I58" s="7" t="s">
        <v>121</v>
      </c>
      <c r="J58" s="9" t="s">
        <v>20</v>
      </c>
      <c r="K58" s="6" t="s">
        <v>88</v>
      </c>
      <c r="L58" s="19"/>
      <c r="M58" s="19"/>
      <c r="N58" s="19"/>
    </row>
    <row r="59" spans="1:14" ht="36.75" customHeight="1" x14ac:dyDescent="0.25">
      <c r="A59" s="9">
        <v>57</v>
      </c>
      <c r="B59" s="7" t="s">
        <v>97</v>
      </c>
      <c r="C59" s="7" t="s">
        <v>63</v>
      </c>
      <c r="D59" s="9" t="s">
        <v>96</v>
      </c>
      <c r="E59" s="9" t="s">
        <v>20</v>
      </c>
      <c r="F59" s="8">
        <v>113</v>
      </c>
      <c r="G59" s="9">
        <f t="shared" si="1"/>
        <v>113</v>
      </c>
      <c r="H59" s="7" t="s">
        <v>114</v>
      </c>
      <c r="I59" s="7" t="s">
        <v>121</v>
      </c>
      <c r="J59" s="9" t="s">
        <v>20</v>
      </c>
      <c r="K59" s="6" t="s">
        <v>88</v>
      </c>
      <c r="L59" s="19"/>
      <c r="M59" s="19"/>
      <c r="N59" s="19"/>
    </row>
    <row r="60" spans="1:14" ht="30" x14ac:dyDescent="0.25">
      <c r="A60" s="9">
        <v>58</v>
      </c>
      <c r="B60" s="7" t="s">
        <v>158</v>
      </c>
      <c r="C60" s="7" t="s">
        <v>111</v>
      </c>
      <c r="D60" s="9" t="s">
        <v>151</v>
      </c>
      <c r="E60" s="9" t="s">
        <v>66</v>
      </c>
      <c r="F60" s="8">
        <v>458.35</v>
      </c>
      <c r="G60" s="9">
        <v>458.35</v>
      </c>
      <c r="H60" s="7" t="s">
        <v>78</v>
      </c>
      <c r="I60" s="7" t="s">
        <v>121</v>
      </c>
      <c r="J60" s="9" t="s">
        <v>66</v>
      </c>
      <c r="K60" s="6" t="s">
        <v>153</v>
      </c>
      <c r="L60" s="19"/>
      <c r="M60" s="19"/>
      <c r="N60" s="19"/>
    </row>
    <row r="61" spans="1:14" ht="30" x14ac:dyDescent="0.25">
      <c r="A61" s="9">
        <v>59</v>
      </c>
      <c r="B61" s="7" t="s">
        <v>159</v>
      </c>
      <c r="C61" s="7" t="s">
        <v>111</v>
      </c>
      <c r="D61" s="6" t="s">
        <v>152</v>
      </c>
      <c r="E61" s="9" t="s">
        <v>20</v>
      </c>
      <c r="F61" s="8">
        <v>111.8</v>
      </c>
      <c r="G61" s="9">
        <v>111.8</v>
      </c>
      <c r="H61" s="7" t="s">
        <v>78</v>
      </c>
      <c r="I61" s="7" t="s">
        <v>121</v>
      </c>
      <c r="J61" s="9" t="s">
        <v>66</v>
      </c>
      <c r="K61" s="6" t="s">
        <v>160</v>
      </c>
      <c r="L61" s="19"/>
      <c r="M61" s="19"/>
      <c r="N61" s="19"/>
    </row>
    <row r="62" spans="1:14" ht="45" x14ac:dyDescent="0.25">
      <c r="A62" s="9">
        <v>60</v>
      </c>
      <c r="B62" s="7" t="s">
        <v>98</v>
      </c>
      <c r="C62" s="7" t="s">
        <v>111</v>
      </c>
      <c r="D62" s="6" t="s">
        <v>99</v>
      </c>
      <c r="E62" s="9" t="s">
        <v>110</v>
      </c>
      <c r="F62" s="3" t="s">
        <v>100</v>
      </c>
      <c r="G62" s="6">
        <f>349+117.5</f>
        <v>466.5</v>
      </c>
      <c r="H62" s="7" t="s">
        <v>10</v>
      </c>
      <c r="I62" s="7" t="s">
        <v>121</v>
      </c>
      <c r="J62" s="9" t="s">
        <v>20</v>
      </c>
      <c r="K62" s="9" t="s">
        <v>101</v>
      </c>
      <c r="L62" s="19"/>
      <c r="M62" s="19"/>
      <c r="N62" s="19"/>
    </row>
    <row r="63" spans="1:14" ht="30" x14ac:dyDescent="0.25">
      <c r="A63" s="9">
        <v>61</v>
      </c>
      <c r="B63" s="7" t="s">
        <v>167</v>
      </c>
      <c r="C63" s="7" t="s">
        <v>118</v>
      </c>
      <c r="D63" s="6" t="s">
        <v>112</v>
      </c>
      <c r="E63" s="6" t="s">
        <v>66</v>
      </c>
      <c r="F63" s="8">
        <v>276</v>
      </c>
      <c r="G63" s="9">
        <f>F63</f>
        <v>276</v>
      </c>
      <c r="H63" s="18" t="s">
        <v>130</v>
      </c>
      <c r="I63" s="7" t="s">
        <v>121</v>
      </c>
      <c r="J63" s="16" t="s">
        <v>66</v>
      </c>
      <c r="K63" s="6" t="s">
        <v>113</v>
      </c>
      <c r="L63" s="19"/>
      <c r="M63" s="19"/>
      <c r="N63" s="19"/>
    </row>
    <row r="64" spans="1:14" ht="30" x14ac:dyDescent="0.25">
      <c r="A64" s="9">
        <v>62</v>
      </c>
      <c r="B64" s="7" t="s">
        <v>168</v>
      </c>
      <c r="C64" s="2" t="s">
        <v>63</v>
      </c>
      <c r="D64" s="6" t="s">
        <v>115</v>
      </c>
      <c r="E64" s="6" t="s">
        <v>20</v>
      </c>
      <c r="F64" s="8">
        <v>30.11</v>
      </c>
      <c r="G64" s="9">
        <v>60.22</v>
      </c>
      <c r="H64" s="7" t="s">
        <v>130</v>
      </c>
      <c r="I64" s="7" t="s">
        <v>121</v>
      </c>
      <c r="J64" s="9" t="s">
        <v>66</v>
      </c>
      <c r="K64" s="6" t="s">
        <v>113</v>
      </c>
      <c r="L64" s="19"/>
      <c r="M64" s="19"/>
      <c r="N64" s="19"/>
    </row>
    <row r="65" spans="1:14" ht="30" x14ac:dyDescent="0.25">
      <c r="A65" s="9">
        <v>63</v>
      </c>
      <c r="B65" s="7" t="s">
        <v>168</v>
      </c>
      <c r="C65" s="2" t="s">
        <v>63</v>
      </c>
      <c r="D65" s="9" t="s">
        <v>116</v>
      </c>
      <c r="E65" s="9" t="s">
        <v>20</v>
      </c>
      <c r="F65" s="8">
        <v>131.41999999999999</v>
      </c>
      <c r="G65" s="9">
        <f t="shared" ref="G65:G67" si="2">F65</f>
        <v>131.41999999999999</v>
      </c>
      <c r="H65" s="7" t="s">
        <v>130</v>
      </c>
      <c r="I65" s="7" t="s">
        <v>121</v>
      </c>
      <c r="J65" s="9" t="s">
        <v>66</v>
      </c>
      <c r="K65" s="6" t="s">
        <v>113</v>
      </c>
      <c r="L65" s="19"/>
      <c r="M65" s="19"/>
      <c r="N65" s="19"/>
    </row>
    <row r="66" spans="1:14" ht="30" x14ac:dyDescent="0.25">
      <c r="A66" s="9">
        <v>64</v>
      </c>
      <c r="B66" s="7" t="s">
        <v>168</v>
      </c>
      <c r="C66" s="2" t="s">
        <v>63</v>
      </c>
      <c r="D66" s="9" t="s">
        <v>57</v>
      </c>
      <c r="E66" s="9" t="s">
        <v>117</v>
      </c>
      <c r="F66" s="8">
        <v>107.64</v>
      </c>
      <c r="G66" s="9">
        <f t="shared" si="2"/>
        <v>107.64</v>
      </c>
      <c r="H66" s="7" t="s">
        <v>130</v>
      </c>
      <c r="I66" s="7" t="s">
        <v>121</v>
      </c>
      <c r="J66" s="9" t="s">
        <v>66</v>
      </c>
      <c r="K66" s="6" t="s">
        <v>113</v>
      </c>
      <c r="L66" s="19"/>
      <c r="M66" s="19"/>
      <c r="N66" s="19"/>
    </row>
    <row r="67" spans="1:14" ht="30" x14ac:dyDescent="0.25">
      <c r="A67" s="9">
        <v>65</v>
      </c>
      <c r="B67" s="7" t="s">
        <v>168</v>
      </c>
      <c r="C67" s="7" t="s">
        <v>118</v>
      </c>
      <c r="D67" s="9" t="s">
        <v>59</v>
      </c>
      <c r="E67" s="9" t="s">
        <v>66</v>
      </c>
      <c r="F67" s="8">
        <v>89.44</v>
      </c>
      <c r="G67" s="9">
        <f t="shared" si="2"/>
        <v>89.44</v>
      </c>
      <c r="H67" s="7" t="s">
        <v>130</v>
      </c>
      <c r="I67" s="7" t="s">
        <v>121</v>
      </c>
      <c r="J67" s="9" t="s">
        <v>66</v>
      </c>
      <c r="K67" s="6" t="s">
        <v>113</v>
      </c>
      <c r="L67" s="19"/>
      <c r="M67" s="19"/>
      <c r="N67" s="19"/>
    </row>
    <row r="68" spans="1:14" ht="30" x14ac:dyDescent="0.25">
      <c r="A68" s="9">
        <v>66</v>
      </c>
      <c r="B68" s="7" t="s">
        <v>178</v>
      </c>
      <c r="C68" s="7" t="s">
        <v>118</v>
      </c>
      <c r="D68" s="9" t="s">
        <v>179</v>
      </c>
      <c r="E68" s="9" t="s">
        <v>66</v>
      </c>
      <c r="F68" s="21" t="s">
        <v>180</v>
      </c>
      <c r="G68" s="9">
        <v>1122</v>
      </c>
      <c r="H68" s="3" t="s">
        <v>10</v>
      </c>
      <c r="I68" s="7" t="s">
        <v>121</v>
      </c>
      <c r="J68" s="9" t="s">
        <v>9</v>
      </c>
      <c r="K68" s="6" t="s">
        <v>181</v>
      </c>
      <c r="L68" s="19"/>
      <c r="M68" s="19"/>
      <c r="N68" s="19"/>
    </row>
    <row r="69" spans="1:14" ht="30" x14ac:dyDescent="0.25">
      <c r="A69" s="9">
        <v>67</v>
      </c>
      <c r="B69" s="22" t="s">
        <v>182</v>
      </c>
      <c r="C69" s="7" t="s">
        <v>118</v>
      </c>
      <c r="D69" s="6" t="s">
        <v>183</v>
      </c>
      <c r="E69" s="9" t="s">
        <v>66</v>
      </c>
      <c r="F69" s="8">
        <v>86</v>
      </c>
      <c r="G69" s="9">
        <v>86</v>
      </c>
      <c r="H69" s="7" t="s">
        <v>10</v>
      </c>
      <c r="I69" s="7" t="s">
        <v>121</v>
      </c>
      <c r="J69" s="9" t="s">
        <v>66</v>
      </c>
      <c r="K69" s="9" t="s">
        <v>188</v>
      </c>
      <c r="L69" s="19"/>
      <c r="M69" s="19"/>
      <c r="N69" s="19"/>
    </row>
    <row r="70" spans="1:14" ht="30" x14ac:dyDescent="0.25">
      <c r="A70" s="9">
        <v>68</v>
      </c>
      <c r="B70" s="22" t="s">
        <v>182</v>
      </c>
      <c r="C70" s="7" t="s">
        <v>118</v>
      </c>
      <c r="D70" s="6" t="s">
        <v>184</v>
      </c>
      <c r="E70" s="9" t="s">
        <v>66</v>
      </c>
      <c r="F70" s="8">
        <v>115</v>
      </c>
      <c r="G70" s="9">
        <v>115</v>
      </c>
      <c r="H70" s="7" t="s">
        <v>10</v>
      </c>
      <c r="I70" s="7" t="s">
        <v>121</v>
      </c>
      <c r="J70" s="9" t="s">
        <v>66</v>
      </c>
      <c r="K70" s="9" t="s">
        <v>188</v>
      </c>
      <c r="L70" s="19"/>
      <c r="M70" s="19"/>
      <c r="N70" s="19"/>
    </row>
    <row r="71" spans="1:14" ht="30" x14ac:dyDescent="0.25">
      <c r="A71" s="9">
        <v>69</v>
      </c>
      <c r="B71" s="22" t="s">
        <v>182</v>
      </c>
      <c r="C71" s="7" t="s">
        <v>118</v>
      </c>
      <c r="D71" s="6" t="s">
        <v>185</v>
      </c>
      <c r="E71" s="9" t="s">
        <v>66</v>
      </c>
      <c r="F71" s="8">
        <v>184</v>
      </c>
      <c r="G71" s="9">
        <v>184</v>
      </c>
      <c r="H71" s="7" t="s">
        <v>10</v>
      </c>
      <c r="I71" s="7" t="s">
        <v>121</v>
      </c>
      <c r="J71" s="9" t="s">
        <v>66</v>
      </c>
      <c r="K71" s="9" t="s">
        <v>188</v>
      </c>
      <c r="L71" s="19"/>
      <c r="M71" s="19"/>
      <c r="N71" s="19"/>
    </row>
    <row r="72" spans="1:14" ht="30" x14ac:dyDescent="0.25">
      <c r="A72" s="9">
        <v>70</v>
      </c>
      <c r="B72" s="22" t="s">
        <v>182</v>
      </c>
      <c r="C72" s="7" t="s">
        <v>118</v>
      </c>
      <c r="D72" s="6" t="s">
        <v>186</v>
      </c>
      <c r="E72" s="9" t="s">
        <v>66</v>
      </c>
      <c r="F72" s="8">
        <v>80</v>
      </c>
      <c r="G72" s="9">
        <v>80</v>
      </c>
      <c r="H72" s="7" t="s">
        <v>10</v>
      </c>
      <c r="I72" s="7" t="s">
        <v>121</v>
      </c>
      <c r="J72" s="9" t="s">
        <v>66</v>
      </c>
      <c r="K72" s="9" t="s">
        <v>188</v>
      </c>
      <c r="L72" s="19"/>
      <c r="M72" s="19"/>
      <c r="N72" s="19"/>
    </row>
    <row r="73" spans="1:14" ht="30" x14ac:dyDescent="0.25">
      <c r="A73" s="9">
        <v>71</v>
      </c>
      <c r="B73" s="22" t="s">
        <v>182</v>
      </c>
      <c r="C73" s="7" t="s">
        <v>118</v>
      </c>
      <c r="D73" s="6" t="s">
        <v>187</v>
      </c>
      <c r="E73" s="9" t="s">
        <v>66</v>
      </c>
      <c r="F73" s="8">
        <v>55</v>
      </c>
      <c r="G73" s="9">
        <v>55</v>
      </c>
      <c r="H73" s="7" t="s">
        <v>114</v>
      </c>
      <c r="I73" s="7" t="s">
        <v>121</v>
      </c>
      <c r="J73" s="9" t="s">
        <v>66</v>
      </c>
      <c r="K73" s="9" t="s">
        <v>188</v>
      </c>
      <c r="L73" s="19"/>
      <c r="M73" s="19"/>
      <c r="N73" s="19"/>
    </row>
  </sheetData>
  <phoneticPr fontId="5" type="noConversion"/>
  <pageMargins left="0.7" right="0.7" top="0.75" bottom="0.75" header="0.3" footer="0.3"/>
  <pageSetup paperSize="8" scale="2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malowanie wakacje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Karolak</dc:creator>
  <cp:lastModifiedBy>Michal Karolak</cp:lastModifiedBy>
  <cp:lastPrinted>2024-03-15T10:40:52Z</cp:lastPrinted>
  <dcterms:created xsi:type="dcterms:W3CDTF">2015-06-05T18:19:34Z</dcterms:created>
  <dcterms:modified xsi:type="dcterms:W3CDTF">2024-05-14T12:59:53Z</dcterms:modified>
</cp:coreProperties>
</file>