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filterPrivacy="1"/>
  <xr:revisionPtr revIDLastSave="0" documentId="13_ncr:1_{C291311B-5BC1-448A-9DD8-5C7EF98A410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 część wg cen taryf. i konk." sheetId="1" r:id="rId1"/>
    <sheet name="II część wg cen konkurencyjnych" sheetId="2" r:id="rId2"/>
  </sheets>
  <calcPr calcId="191029" iterateDelta="1E-4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13" i="1" l="1"/>
  <c r="I102" i="1"/>
  <c r="H102" i="1"/>
  <c r="G102" i="1"/>
  <c r="F102" i="1"/>
  <c r="E102" i="1"/>
  <c r="D102" i="1"/>
  <c r="C102" i="1"/>
  <c r="B102" i="1"/>
  <c r="A102" i="1"/>
  <c r="I95" i="1"/>
  <c r="H95" i="1"/>
  <c r="G95" i="1"/>
  <c r="F95" i="1"/>
  <c r="E95" i="1"/>
  <c r="D95" i="1"/>
  <c r="C95" i="1"/>
  <c r="B95" i="1"/>
  <c r="A95" i="1"/>
  <c r="I89" i="1"/>
  <c r="H89" i="1"/>
  <c r="G89" i="1"/>
  <c r="F89" i="1"/>
  <c r="E89" i="1"/>
  <c r="D89" i="1"/>
  <c r="C89" i="1"/>
  <c r="B89" i="1"/>
  <c r="A89" i="1"/>
  <c r="I82" i="1"/>
  <c r="H82" i="1"/>
  <c r="G82" i="1"/>
  <c r="F82" i="1"/>
  <c r="E82" i="1"/>
  <c r="D82" i="1"/>
  <c r="C82" i="1"/>
  <c r="B82" i="1"/>
  <c r="A82" i="1"/>
  <c r="I76" i="1"/>
  <c r="H76" i="1"/>
  <c r="G76" i="1"/>
  <c r="F76" i="1"/>
  <c r="E76" i="1"/>
  <c r="D76" i="1"/>
  <c r="C76" i="1"/>
  <c r="B76" i="1"/>
  <c r="A76" i="1"/>
  <c r="I70" i="1"/>
  <c r="H70" i="1"/>
  <c r="G70" i="1"/>
  <c r="F70" i="1"/>
  <c r="E70" i="1"/>
  <c r="D70" i="1"/>
  <c r="C70" i="1"/>
  <c r="B70" i="1"/>
  <c r="A70" i="1"/>
  <c r="I63" i="1"/>
  <c r="H63" i="1"/>
  <c r="G63" i="1"/>
  <c r="F63" i="1"/>
  <c r="E63" i="1"/>
  <c r="D63" i="1"/>
  <c r="C63" i="1"/>
  <c r="B63" i="1"/>
  <c r="A63" i="1"/>
  <c r="I57" i="1"/>
  <c r="H57" i="1"/>
  <c r="G57" i="1"/>
  <c r="F57" i="1"/>
  <c r="E57" i="1"/>
  <c r="D57" i="1"/>
  <c r="C57" i="1"/>
  <c r="B57" i="1"/>
  <c r="A57" i="1"/>
  <c r="I51" i="1"/>
  <c r="H51" i="1"/>
  <c r="G51" i="1"/>
  <c r="F51" i="1"/>
  <c r="E51" i="1"/>
  <c r="D51" i="1"/>
  <c r="C51" i="1"/>
  <c r="B51" i="1"/>
  <c r="A51" i="1"/>
  <c r="I45" i="1"/>
  <c r="H45" i="1"/>
  <c r="G45" i="1"/>
  <c r="F45" i="1"/>
  <c r="E45" i="1"/>
  <c r="D45" i="1"/>
  <c r="C45" i="1"/>
  <c r="B45" i="1"/>
  <c r="A45" i="1"/>
  <c r="I39" i="1"/>
  <c r="H39" i="1"/>
  <c r="G39" i="1"/>
  <c r="F39" i="1"/>
  <c r="E39" i="1"/>
  <c r="D39" i="1"/>
  <c r="C39" i="1"/>
  <c r="B39" i="1"/>
  <c r="A39" i="1"/>
  <c r="I32" i="1"/>
  <c r="H32" i="1"/>
  <c r="G32" i="1"/>
  <c r="F32" i="1"/>
  <c r="E32" i="1"/>
  <c r="D32" i="1"/>
  <c r="C32" i="1"/>
  <c r="B32" i="1"/>
  <c r="A32" i="1"/>
  <c r="I26" i="1"/>
  <c r="H26" i="1"/>
  <c r="G26" i="1"/>
  <c r="F26" i="1"/>
  <c r="E26" i="1"/>
  <c r="D26" i="1"/>
  <c r="C26" i="1"/>
  <c r="B26" i="1"/>
  <c r="A26" i="1"/>
  <c r="I19" i="1"/>
  <c r="H19" i="1"/>
  <c r="G19" i="1"/>
  <c r="F19" i="1"/>
  <c r="E19" i="1"/>
  <c r="D19" i="1"/>
  <c r="C19" i="1"/>
  <c r="B19" i="1"/>
  <c r="A19" i="1"/>
  <c r="I13" i="1"/>
  <c r="H13" i="1"/>
  <c r="G13" i="1"/>
  <c r="F13" i="1"/>
  <c r="E13" i="1"/>
  <c r="D13" i="1"/>
  <c r="C13" i="1"/>
  <c r="B13" i="1"/>
  <c r="A13" i="1"/>
  <c r="I55" i="2"/>
  <c r="H55" i="2"/>
  <c r="G55" i="2"/>
  <c r="F55" i="2"/>
  <c r="E55" i="2"/>
  <c r="D55" i="2"/>
  <c r="C55" i="2"/>
  <c r="B55" i="2"/>
  <c r="A55" i="2"/>
  <c r="I43" i="2"/>
  <c r="H43" i="2"/>
  <c r="G43" i="2"/>
  <c r="F43" i="2"/>
  <c r="E43" i="2"/>
  <c r="D43" i="2"/>
  <c r="C43" i="2"/>
  <c r="B43" i="2"/>
  <c r="A43" i="2"/>
  <c r="I37" i="2"/>
  <c r="H37" i="2"/>
  <c r="G37" i="2"/>
  <c r="F37" i="2"/>
  <c r="E37" i="2"/>
  <c r="D37" i="2"/>
  <c r="C37" i="2"/>
  <c r="B37" i="2"/>
  <c r="A37" i="2"/>
  <c r="I31" i="2"/>
  <c r="H31" i="2"/>
  <c r="G31" i="2"/>
  <c r="F31" i="2"/>
  <c r="E31" i="2"/>
  <c r="D31" i="2"/>
  <c r="C31" i="2"/>
  <c r="B31" i="2"/>
  <c r="A31" i="2"/>
  <c r="I25" i="2"/>
  <c r="H25" i="2"/>
  <c r="G25" i="2"/>
  <c r="F25" i="2"/>
  <c r="E25" i="2"/>
  <c r="D25" i="2"/>
  <c r="C25" i="2"/>
  <c r="B25" i="2"/>
  <c r="A25" i="2"/>
  <c r="I19" i="2"/>
  <c r="H19" i="2"/>
  <c r="G19" i="2"/>
  <c r="F19" i="2"/>
  <c r="E19" i="2"/>
  <c r="D19" i="2"/>
  <c r="C19" i="2"/>
  <c r="B19" i="2"/>
  <c r="A19" i="2"/>
  <c r="I13" i="2"/>
  <c r="H13" i="2"/>
  <c r="G13" i="2"/>
  <c r="F13" i="2"/>
  <c r="E13" i="2"/>
  <c r="D13" i="2"/>
  <c r="C13" i="2"/>
  <c r="B13" i="2"/>
  <c r="A13" i="2"/>
  <c r="D10" i="1"/>
  <c r="F8" i="1"/>
  <c r="H8" i="1" s="1"/>
  <c r="I8" i="1" s="1"/>
  <c r="F41" i="1"/>
  <c r="H41" i="1" s="1"/>
  <c r="F47" i="1"/>
  <c r="H47" i="1" s="1"/>
  <c r="I47" i="1" s="1"/>
  <c r="F53" i="1"/>
  <c r="H53" i="1" s="1"/>
  <c r="I53" i="1" s="1"/>
  <c r="F59" i="1"/>
  <c r="H59" i="1" s="1"/>
  <c r="I59" i="1" s="1"/>
  <c r="F65" i="1"/>
  <c r="F66" i="1"/>
  <c r="H66" i="1" s="1"/>
  <c r="F72" i="1"/>
  <c r="H72" i="1" s="1"/>
  <c r="I72" i="1" s="1"/>
  <c r="F78" i="1"/>
  <c r="F84" i="1"/>
  <c r="H84" i="1" s="1"/>
  <c r="F85" i="1"/>
  <c r="F91" i="1"/>
  <c r="H91" i="1" s="1"/>
  <c r="F97" i="1"/>
  <c r="F98" i="1"/>
  <c r="H98" i="1" s="1"/>
  <c r="F104" i="1"/>
  <c r="F9" i="1"/>
  <c r="H9" i="1" s="1"/>
  <c r="I9" i="1" s="1"/>
  <c r="F11" i="1"/>
  <c r="H11" i="1" s="1"/>
  <c r="I11" i="1" s="1"/>
  <c r="B112" i="1"/>
  <c r="D99" i="1"/>
  <c r="F99" i="1" s="1"/>
  <c r="H99" i="1" s="1"/>
  <c r="F34" i="1"/>
  <c r="F21" i="1"/>
  <c r="D86" i="1"/>
  <c r="F86" i="1" s="1"/>
  <c r="D67" i="1"/>
  <c r="F67" i="1" s="1"/>
  <c r="D36" i="1"/>
  <c r="F36" i="1" s="1"/>
  <c r="D23" i="1"/>
  <c r="F23" i="1" s="1"/>
  <c r="B64" i="2"/>
  <c r="B63" i="2"/>
  <c r="B62" i="2"/>
  <c r="D59" i="2"/>
  <c r="C59" i="2"/>
  <c r="F59" i="2" s="1"/>
  <c r="D58" i="2"/>
  <c r="F58" i="2" s="1"/>
  <c r="F57" i="2"/>
  <c r="F56" i="2"/>
  <c r="D53" i="2"/>
  <c r="C53" i="2"/>
  <c r="D52" i="2"/>
  <c r="F52" i="2" s="1"/>
  <c r="F51" i="2"/>
  <c r="F50" i="2"/>
  <c r="D47" i="2"/>
  <c r="C47" i="2"/>
  <c r="D46" i="2"/>
  <c r="F46" i="2" s="1"/>
  <c r="F45" i="2"/>
  <c r="F44" i="2"/>
  <c r="D41" i="2"/>
  <c r="C41" i="2"/>
  <c r="D40" i="2"/>
  <c r="F40" i="2" s="1"/>
  <c r="F39" i="2"/>
  <c r="F38" i="2"/>
  <c r="D35" i="2"/>
  <c r="C35" i="2"/>
  <c r="D34" i="2"/>
  <c r="F34" i="2" s="1"/>
  <c r="F33" i="2"/>
  <c r="F32" i="2"/>
  <c r="D29" i="2"/>
  <c r="C29" i="2"/>
  <c r="D28" i="2"/>
  <c r="F28" i="2" s="1"/>
  <c r="F27" i="2"/>
  <c r="F26" i="2"/>
  <c r="D23" i="2"/>
  <c r="C23" i="2"/>
  <c r="D22" i="2"/>
  <c r="F22" i="2" s="1"/>
  <c r="F21" i="2"/>
  <c r="F20" i="2"/>
  <c r="F17" i="2"/>
  <c r="D16" i="2"/>
  <c r="F16" i="2" s="1"/>
  <c r="F15" i="2"/>
  <c r="F14" i="2"/>
  <c r="F11" i="2"/>
  <c r="D10" i="2"/>
  <c r="F10" i="2" s="1"/>
  <c r="F9" i="2"/>
  <c r="F8" i="2"/>
  <c r="F37" i="1"/>
  <c r="F35" i="1"/>
  <c r="F33" i="1"/>
  <c r="F30" i="1"/>
  <c r="D29" i="1"/>
  <c r="F29" i="1" s="1"/>
  <c r="F28" i="1"/>
  <c r="F27" i="1"/>
  <c r="F24" i="1"/>
  <c r="F22" i="1"/>
  <c r="F20" i="1"/>
  <c r="D106" i="1"/>
  <c r="C106" i="1"/>
  <c r="F106" i="1" s="1"/>
  <c r="D105" i="1"/>
  <c r="F105" i="1" s="1"/>
  <c r="F103" i="1"/>
  <c r="D100" i="1"/>
  <c r="C100" i="1"/>
  <c r="F96" i="1"/>
  <c r="D93" i="1"/>
  <c r="C93" i="1"/>
  <c r="D92" i="1"/>
  <c r="F92" i="1" s="1"/>
  <c r="H92" i="1" s="1"/>
  <c r="F90" i="1"/>
  <c r="D87" i="1"/>
  <c r="C87" i="1"/>
  <c r="F83" i="1"/>
  <c r="D80" i="1"/>
  <c r="C80" i="1"/>
  <c r="D79" i="1"/>
  <c r="F79" i="1" s="1"/>
  <c r="F77" i="1"/>
  <c r="D74" i="1"/>
  <c r="C74" i="1"/>
  <c r="D73" i="1"/>
  <c r="F73" i="1" s="1"/>
  <c r="F71" i="1"/>
  <c r="F53" i="2" l="1"/>
  <c r="H53" i="2" s="1"/>
  <c r="I53" i="2" s="1"/>
  <c r="F23" i="2"/>
  <c r="H23" i="2" s="1"/>
  <c r="I23" i="2" s="1"/>
  <c r="F47" i="2"/>
  <c r="H47" i="2" s="1"/>
  <c r="I47" i="2" s="1"/>
  <c r="F41" i="2"/>
  <c r="H41" i="2" s="1"/>
  <c r="I41" i="2" s="1"/>
  <c r="F35" i="2"/>
  <c r="H35" i="2" s="1"/>
  <c r="I35" i="2" s="1"/>
  <c r="F29" i="2"/>
  <c r="H29" i="2" s="1"/>
  <c r="I29" i="2" s="1"/>
  <c r="F93" i="1"/>
  <c r="H93" i="1" s="1"/>
  <c r="F100" i="1"/>
  <c r="H100" i="1" s="1"/>
  <c r="I100" i="1" s="1"/>
  <c r="F87" i="1"/>
  <c r="H87" i="1" s="1"/>
  <c r="I87" i="1" s="1"/>
  <c r="H67" i="1"/>
  <c r="I67" i="1" s="1"/>
  <c r="F80" i="1"/>
  <c r="H80" i="1" s="1"/>
  <c r="I80" i="1" s="1"/>
  <c r="F74" i="1"/>
  <c r="H74" i="1" s="1"/>
  <c r="I74" i="1" s="1"/>
  <c r="H97" i="1"/>
  <c r="I97" i="1" s="1"/>
  <c r="I66" i="1"/>
  <c r="H78" i="1"/>
  <c r="I78" i="1" s="1"/>
  <c r="H65" i="1"/>
  <c r="I65" i="1" s="1"/>
  <c r="H86" i="1"/>
  <c r="I86" i="1" s="1"/>
  <c r="H79" i="1"/>
  <c r="I79" i="1" s="1"/>
  <c r="H73" i="1"/>
  <c r="I73" i="1" s="1"/>
  <c r="H85" i="1"/>
  <c r="I85" i="1" s="1"/>
  <c r="I99" i="1"/>
  <c r="I84" i="1"/>
  <c r="I98" i="1"/>
  <c r="H21" i="1"/>
  <c r="I21" i="1" s="1"/>
  <c r="H34" i="1"/>
  <c r="I34" i="1" s="1"/>
  <c r="H56" i="2"/>
  <c r="H57" i="2"/>
  <c r="I57" i="2" s="1"/>
  <c r="H58" i="2"/>
  <c r="I58" i="2" s="1"/>
  <c r="H59" i="2"/>
  <c r="I59" i="2" s="1"/>
  <c r="H50" i="2"/>
  <c r="H51" i="2"/>
  <c r="I51" i="2" s="1"/>
  <c r="H52" i="2"/>
  <c r="I52" i="2" s="1"/>
  <c r="H44" i="2"/>
  <c r="H45" i="2"/>
  <c r="I45" i="2" s="1"/>
  <c r="H46" i="2"/>
  <c r="I46" i="2" s="1"/>
  <c r="H38" i="2"/>
  <c r="H39" i="2"/>
  <c r="I39" i="2" s="1"/>
  <c r="H40" i="2"/>
  <c r="I40" i="2" s="1"/>
  <c r="H32" i="2"/>
  <c r="H33" i="2"/>
  <c r="I33" i="2" s="1"/>
  <c r="H34" i="2"/>
  <c r="I34" i="2" s="1"/>
  <c r="H26" i="2"/>
  <c r="H27" i="2"/>
  <c r="I27" i="2" s="1"/>
  <c r="H28" i="2"/>
  <c r="I28" i="2" s="1"/>
  <c r="H20" i="2"/>
  <c r="H21" i="2"/>
  <c r="I21" i="2" s="1"/>
  <c r="H22" i="2"/>
  <c r="I22" i="2" s="1"/>
  <c r="H14" i="2"/>
  <c r="H15" i="2"/>
  <c r="I15" i="2" s="1"/>
  <c r="H16" i="2"/>
  <c r="I16" i="2" s="1"/>
  <c r="H17" i="2"/>
  <c r="I17" i="2" s="1"/>
  <c r="H8" i="2"/>
  <c r="H9" i="2"/>
  <c r="I9" i="2" s="1"/>
  <c r="H10" i="2"/>
  <c r="I10" i="2" s="1"/>
  <c r="H11" i="2"/>
  <c r="I11" i="2" s="1"/>
  <c r="H33" i="1"/>
  <c r="H35" i="1"/>
  <c r="I35" i="1" s="1"/>
  <c r="H36" i="1"/>
  <c r="I36" i="1" s="1"/>
  <c r="H37" i="1"/>
  <c r="I37" i="1" s="1"/>
  <c r="H27" i="1"/>
  <c r="H28" i="1"/>
  <c r="I28" i="1" s="1"/>
  <c r="H29" i="1"/>
  <c r="I29" i="1" s="1"/>
  <c r="H30" i="1"/>
  <c r="I30" i="1" s="1"/>
  <c r="H20" i="1"/>
  <c r="H22" i="1"/>
  <c r="I22" i="1" s="1"/>
  <c r="H23" i="1"/>
  <c r="I23" i="1" s="1"/>
  <c r="H24" i="1"/>
  <c r="I24" i="1" s="1"/>
  <c r="H103" i="1"/>
  <c r="H104" i="1"/>
  <c r="I104" i="1" s="1"/>
  <c r="H105" i="1"/>
  <c r="I105" i="1" s="1"/>
  <c r="H106" i="1"/>
  <c r="I106" i="1" s="1"/>
  <c r="H96" i="1"/>
  <c r="H90" i="1"/>
  <c r="I91" i="1"/>
  <c r="I92" i="1"/>
  <c r="H83" i="1"/>
  <c r="H77" i="1"/>
  <c r="H71" i="1"/>
  <c r="D68" i="1"/>
  <c r="C68" i="1"/>
  <c r="D61" i="1"/>
  <c r="C61" i="1"/>
  <c r="D60" i="1"/>
  <c r="F60" i="1" s="1"/>
  <c r="F58" i="1"/>
  <c r="F17" i="1"/>
  <c r="D16" i="1"/>
  <c r="F16" i="1" s="1"/>
  <c r="F15" i="1"/>
  <c r="I62" i="2" l="1"/>
  <c r="I93" i="1"/>
  <c r="F61" i="1"/>
  <c r="H61" i="1" s="1"/>
  <c r="I61" i="1" s="1"/>
  <c r="F68" i="1"/>
  <c r="H68" i="1" s="1"/>
  <c r="I68" i="1" s="1"/>
  <c r="H60" i="1"/>
  <c r="I60" i="1" s="1"/>
  <c r="I56" i="2"/>
  <c r="I50" i="2"/>
  <c r="I44" i="2"/>
  <c r="I38" i="2"/>
  <c r="I32" i="2"/>
  <c r="I26" i="2"/>
  <c r="I20" i="2"/>
  <c r="I14" i="2"/>
  <c r="I8" i="2"/>
  <c r="I33" i="1"/>
  <c r="I27" i="1"/>
  <c r="I20" i="1"/>
  <c r="I103" i="1"/>
  <c r="I96" i="1"/>
  <c r="I90" i="1"/>
  <c r="I83" i="1"/>
  <c r="I77" i="1"/>
  <c r="I71" i="1"/>
  <c r="H58" i="1"/>
  <c r="H15" i="1"/>
  <c r="I15" i="1" s="1"/>
  <c r="H16" i="1"/>
  <c r="H17" i="1"/>
  <c r="I17" i="1" s="1"/>
  <c r="F52" i="1"/>
  <c r="F46" i="1"/>
  <c r="D55" i="1"/>
  <c r="C55" i="1"/>
  <c r="D54" i="1"/>
  <c r="F54" i="1" s="1"/>
  <c r="D49" i="1"/>
  <c r="C49" i="1"/>
  <c r="D48" i="1"/>
  <c r="F48" i="1" s="1"/>
  <c r="I63" i="2" l="1"/>
  <c r="F55" i="1"/>
  <c r="H55" i="1" s="1"/>
  <c r="I55" i="1" s="1"/>
  <c r="H48" i="1"/>
  <c r="I48" i="1" s="1"/>
  <c r="H54" i="1"/>
  <c r="I54" i="1" s="1"/>
  <c r="F49" i="1"/>
  <c r="I16" i="1"/>
  <c r="F64" i="1"/>
  <c r="H64" i="1" s="1"/>
  <c r="I58" i="1"/>
  <c r="H52" i="1"/>
  <c r="H46" i="1"/>
  <c r="D43" i="1"/>
  <c r="C43" i="1"/>
  <c r="D42" i="1"/>
  <c r="F42" i="1" s="1"/>
  <c r="H42" i="1" s="1"/>
  <c r="F40" i="1"/>
  <c r="F43" i="1" l="1"/>
  <c r="H43" i="1" s="1"/>
  <c r="I64" i="1"/>
  <c r="I52" i="1"/>
  <c r="H49" i="1"/>
  <c r="I49" i="1" s="1"/>
  <c r="I46" i="1"/>
  <c r="H40" i="1"/>
  <c r="I40" i="1" s="1"/>
  <c r="I41" i="1"/>
  <c r="I42" i="1"/>
  <c r="I43" i="1" l="1"/>
  <c r="B111" i="1" l="1"/>
  <c r="F10" i="1"/>
  <c r="F7" i="1"/>
  <c r="H7" i="1" s="1"/>
  <c r="H10" i="1" l="1"/>
  <c r="I7" i="1"/>
  <c r="I10" i="1" l="1"/>
  <c r="F14" i="1"/>
  <c r="H14" i="1" l="1"/>
  <c r="I14" i="1" l="1"/>
  <c r="I110" i="1" l="1"/>
  <c r="I111" i="1" s="1"/>
</calcChain>
</file>

<file path=xl/sharedStrings.xml><?xml version="1.0" encoding="utf-8"?>
<sst xmlns="http://schemas.openxmlformats.org/spreadsheetml/2006/main" count="309" uniqueCount="48">
  <si>
    <t>jednostki miary</t>
  </si>
  <si>
    <t>kWh</t>
  </si>
  <si>
    <t>Opłata sieciowa zmienna</t>
  </si>
  <si>
    <t>kWh/h</t>
  </si>
  <si>
    <t xml:space="preserve">Opłata sieciowa stała </t>
  </si>
  <si>
    <t>licznik x m-c</t>
  </si>
  <si>
    <t>Kwota podatku Vat w zł</t>
  </si>
  <si>
    <t>Wartość brutto (kol. 6 + kol. 8)</t>
  </si>
  <si>
    <t>wartość netto (kol 3 x kol. 4 x kol. 5)</t>
  </si>
  <si>
    <t>Nazwa opłaty</t>
  </si>
  <si>
    <t>cena jednostkowa</t>
  </si>
  <si>
    <t>Stawka podatku Vat</t>
  </si>
  <si>
    <t xml:space="preserve">Opłata sieciowa stała (ilość jednostek = ilość godzin w trakcie trwania umowy x moc umowna) </t>
  </si>
  <si>
    <t>Suma gazu (kWh)</t>
  </si>
  <si>
    <t>Moc zamówiona</t>
  </si>
  <si>
    <t>ilość j.m. Zamówienie planowane wg faktur</t>
  </si>
  <si>
    <t>x</t>
  </si>
  <si>
    <t xml:space="preserve">licznik x m-c </t>
  </si>
  <si>
    <t xml:space="preserve"> </t>
  </si>
  <si>
    <t>W-5.1 ZW Z PODATKU AKCYZOWEGO</t>
  </si>
  <si>
    <t>W-4 ZW Z PODATKU AKCYZOWEGO</t>
  </si>
  <si>
    <t>Paliwo gazowe - wg taryfy  zatwierdzonej przez Prezesa URE</t>
  </si>
  <si>
    <t>1. Suma brutto</t>
  </si>
  <si>
    <t>2. Suma netto (wartość brutto/1,23)</t>
  </si>
  <si>
    <t>Załącznik nr 3.1 do SWZ - kalkulator</t>
  </si>
  <si>
    <t>Paliwo gazowe - wg cen konkurencyjnych</t>
  </si>
  <si>
    <t>W-3.6 ZW Z PODATKU AKCYZOWEGO</t>
  </si>
  <si>
    <t>W-1.1 ZW Z PODATKU AKCYZOWEGO</t>
  </si>
  <si>
    <t>W-4 PŁATNIK PODATKU AKCYZOWEGO</t>
  </si>
  <si>
    <t>W-2.1 ZW Z PODATKU AKCYZOWEGO</t>
  </si>
  <si>
    <t>W-2.1 PŁATNIK PODATKU AKCYZOWEGO</t>
  </si>
  <si>
    <t>W-3.6 PŁATNIK PODATKU AKCYZOWEGO</t>
  </si>
  <si>
    <t>W-1.1 PŁATNIK PODATKU AKCYZOWEGO</t>
  </si>
  <si>
    <t xml:space="preserve">Opłata - abonament za sprzedaż paliwa gazowego </t>
  </si>
  <si>
    <t>W-6A.1 ZW Z PODATKU AKCYZOWEGO</t>
  </si>
  <si>
    <t>PSG O/Tarnów</t>
  </si>
  <si>
    <t>PSG O/Zabrze</t>
  </si>
  <si>
    <t>Opłata - abonament za sprzedaż paliwa gazowego</t>
  </si>
  <si>
    <t>W-5.1 PŁATNIK PODATKU AKCYZOWEGO</t>
  </si>
  <si>
    <t>W-5.1 PŁATNIK  PODATKU AKCYZOWEGO</t>
  </si>
  <si>
    <t>PSG O/ZABRZE</t>
  </si>
  <si>
    <t>W-4 ZW. Z PODATKU AKCYZOWEGO</t>
  </si>
  <si>
    <t xml:space="preserve">„Kompleksowa dostawa gazu ziemnego wysokometanowego (grupa E) dla Jarosławskiej Grupy Zakupowej na okres od 01.09.2022 do 31.12.2023 r.” </t>
  </si>
  <si>
    <t>ilość miesięcy</t>
  </si>
  <si>
    <t>Podsumowane dla Tabeli nr 1-16:</t>
  </si>
  <si>
    <r>
      <t>Wykonawca</t>
    </r>
    <r>
      <rPr>
        <sz val="10"/>
        <color rgb="FF000000"/>
        <rFont val="Calibri Light"/>
        <family val="2"/>
        <charset val="238"/>
        <scheme val="major"/>
      </rPr>
      <t xml:space="preserve"> może skorzystać z przygotowanego przez Pełnomocnika </t>
    </r>
    <r>
      <rPr>
        <b/>
        <sz val="10"/>
        <color rgb="FF000000"/>
        <rFont val="Calibri Light"/>
        <family val="2"/>
        <charset val="238"/>
        <scheme val="major"/>
      </rPr>
      <t>Zamawiającego</t>
    </r>
    <r>
      <rPr>
        <sz val="10"/>
        <color rgb="FF000000"/>
        <rFont val="Calibri Light"/>
        <family val="2"/>
        <charset val="238"/>
        <scheme val="major"/>
      </rPr>
      <t xml:space="preserve"> kalkulatora stanowiącego </t>
    </r>
    <r>
      <rPr>
        <b/>
        <sz val="10"/>
        <color rgb="FF000000"/>
        <rFont val="Calibri Light"/>
        <family val="2"/>
        <charset val="238"/>
        <scheme val="major"/>
      </rPr>
      <t>Załącznik nr 3.1 do SWZ</t>
    </r>
    <r>
      <rPr>
        <sz val="10"/>
        <color rgb="FF000000"/>
        <rFont val="Calibri Light"/>
        <family val="2"/>
        <charset val="238"/>
        <scheme val="major"/>
      </rPr>
      <t>, przy czym  wyliczenia z kalkulatora nie  stanowią podstawy do jakichkolwiek roszczeń Wykonawcy w stosunku do Zamawiającego i sam kalkulator nie stanowi załącznika do oferty.</t>
    </r>
  </si>
  <si>
    <t>Podsumowanie dla Tabel 1-9</t>
  </si>
  <si>
    <t>ilość j.m. Zamówienie maksymalne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</si>
</sst>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zł&quot;_-;\-* #,##0.00\ &quot;zł&quot;_-;_-* &quot;-&quot;??\ &quot;zł&quot;_-;_-@_-"/>
    <numFmt numFmtId="164" formatCode="#,##0.00000"/>
    <numFmt numFmtId="165" formatCode="0.00000"/>
    <numFmt numFmtId="166" formatCode="#,##0.00;[Red]#,##0.00"/>
    <numFmt numFmtId="167" formatCode="#,##0.00000;[Red]#,##0.00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1"/>
      <name val="Calibri Light"/>
      <family val="2"/>
      <charset val="238"/>
      <scheme val="major"/>
    </font>
    <font>
      <b/>
      <sz val="9"/>
      <name val="Calibri Light"/>
      <family val="2"/>
      <charset val="238"/>
      <scheme val="major"/>
    </font>
    <font>
      <b/>
      <sz val="10"/>
      <color rgb="FF000000"/>
      <name val="Calibri Light"/>
      <family val="2"/>
      <charset val="238"/>
      <scheme val="major"/>
    </font>
    <font>
      <sz val="10"/>
      <color rgb="FF000000"/>
      <name val="Calibri Light"/>
      <family val="2"/>
      <charset val="238"/>
      <scheme val="major"/>
    </font>
    <font>
      <sz val="9"/>
      <color theme="1"/>
      <name val="Calibri Light"/>
      <family val="2"/>
      <charset val="238"/>
      <scheme val="major"/>
    </font>
    <font>
      <b/>
      <sz val="9"/>
      <color theme="1"/>
      <name val="Calibri Light"/>
      <family val="2"/>
      <charset val="238"/>
      <scheme val="major"/>
    </font>
    <font>
      <sz val="9"/>
      <color rgb="FFFF0000"/>
      <name val="Calibri Light"/>
      <family val="2"/>
      <charset val="238"/>
      <scheme val="maj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 applyFill="1" applyAlignment="1"/>
    <xf numFmtId="0" fontId="2" fillId="0" borderId="0" xfId="0" applyFont="1" applyFill="1" applyAlignment="1">
      <alignment wrapText="1"/>
    </xf>
    <xf numFmtId="0" fontId="5" fillId="0" borderId="0" xfId="0" applyFont="1" applyFill="1" applyBorder="1" applyAlignment="1">
      <alignment horizontal="center" vertical="center"/>
    </xf>
    <xf numFmtId="3" fontId="5" fillId="0" borderId="0" xfId="0" applyNumberFormat="1" applyFont="1" applyFill="1" applyAlignment="1"/>
    <xf numFmtId="0" fontId="5" fillId="0" borderId="0" xfId="0" applyFont="1" applyFill="1" applyAlignment="1"/>
    <xf numFmtId="0" fontId="5" fillId="0" borderId="0" xfId="0" applyFont="1" applyFill="1" applyAlignment="1">
      <alignment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4" fontId="2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4" fontId="2" fillId="0" borderId="1" xfId="1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quotePrefix="1" applyFont="1" applyFill="1" applyAlignment="1"/>
    <xf numFmtId="4" fontId="5" fillId="0" borderId="1" xfId="0" applyNumberFormat="1" applyFont="1" applyFill="1" applyBorder="1" applyAlignment="1">
      <alignment vertical="center"/>
    </xf>
    <xf numFmtId="0" fontId="2" fillId="0" borderId="0" xfId="0" applyFont="1" applyFill="1" applyBorder="1" applyAlignment="1"/>
    <xf numFmtId="166" fontId="5" fillId="0" borderId="0" xfId="0" applyNumberFormat="1" applyFont="1" applyFill="1" applyBorder="1" applyAlignment="1">
      <alignment horizontal="right"/>
    </xf>
    <xf numFmtId="0" fontId="5" fillId="0" borderId="0" xfId="0" applyFont="1" applyFill="1" applyAlignment="1">
      <alignment horizontal="center"/>
    </xf>
    <xf numFmtId="3" fontId="8" fillId="0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right" vertical="center"/>
    </xf>
    <xf numFmtId="165" fontId="8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right" vertical="center" wrapText="1"/>
    </xf>
    <xf numFmtId="4" fontId="2" fillId="0" borderId="0" xfId="0" applyNumberFormat="1" applyFont="1" applyFill="1" applyAlignment="1">
      <alignment horizontal="right" vertical="center"/>
    </xf>
    <xf numFmtId="0" fontId="2" fillId="0" borderId="1" xfId="0" applyFont="1" applyFill="1" applyBorder="1" applyAlignment="1">
      <alignment horizontal="left" vertical="center"/>
    </xf>
    <xf numFmtId="166" fontId="9" fillId="0" borderId="1" xfId="0" applyNumberFormat="1" applyFont="1" applyFill="1" applyBorder="1" applyAlignment="1">
      <alignment vertical="center"/>
    </xf>
    <xf numFmtId="0" fontId="2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/>
    <xf numFmtId="0" fontId="5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4" fontId="2" fillId="0" borderId="0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horizontal="left"/>
    </xf>
    <xf numFmtId="167" fontId="2" fillId="0" borderId="0" xfId="0" applyNumberFormat="1" applyFont="1" applyFill="1" applyBorder="1" applyAlignment="1"/>
    <xf numFmtId="0" fontId="0" fillId="0" borderId="0" xfId="0" applyFill="1"/>
    <xf numFmtId="0" fontId="5" fillId="0" borderId="0" xfId="0" applyFont="1" applyFill="1"/>
    <xf numFmtId="0" fontId="2" fillId="0" borderId="0" xfId="0" applyFont="1" applyFill="1" applyAlignment="1">
      <alignment horizontal="left"/>
    </xf>
    <xf numFmtId="167" fontId="2" fillId="0" borderId="0" xfId="0" applyNumberFormat="1" applyFont="1" applyFill="1"/>
    <xf numFmtId="0" fontId="2" fillId="0" borderId="1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right" vertical="center" wrapText="1"/>
    </xf>
    <xf numFmtId="165" fontId="2" fillId="0" borderId="1" xfId="0" applyNumberFormat="1" applyFont="1" applyFill="1" applyBorder="1" applyAlignment="1">
      <alignment horizontal="right" vertical="center" wrapText="1"/>
    </xf>
    <xf numFmtId="0" fontId="8" fillId="0" borderId="3" xfId="0" applyFont="1" applyFill="1" applyBorder="1" applyAlignment="1">
      <alignment horizontal="center" vertical="center"/>
    </xf>
    <xf numFmtId="3" fontId="2" fillId="0" borderId="0" xfId="0" applyNumberFormat="1" applyFont="1" applyFill="1" applyAlignment="1"/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 wrapText="1"/>
    </xf>
    <xf numFmtId="0" fontId="2" fillId="0" borderId="0" xfId="0" applyFont="1" applyBorder="1"/>
    <xf numFmtId="166" fontId="5" fillId="0" borderId="0" xfId="0" applyNumberFormat="1" applyFont="1" applyBorder="1" applyAlignment="1">
      <alignment vertical="center"/>
    </xf>
    <xf numFmtId="0" fontId="0" fillId="0" borderId="0" xfId="0" applyBorder="1"/>
    <xf numFmtId="0" fontId="5" fillId="0" borderId="0" xfId="0" applyFont="1" applyBorder="1" applyAlignment="1">
      <alignment wrapText="1"/>
    </xf>
    <xf numFmtId="4" fontId="9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>
      <alignment wrapText="1"/>
    </xf>
    <xf numFmtId="4" fontId="5" fillId="0" borderId="0" xfId="0" applyNumberFormat="1" applyFont="1" applyFill="1" applyAlignment="1"/>
    <xf numFmtId="0" fontId="5" fillId="0" borderId="0" xfId="0" applyFont="1" applyFill="1" applyBorder="1" applyAlignment="1"/>
    <xf numFmtId="4" fontId="5" fillId="0" borderId="0" xfId="0" applyNumberFormat="1" applyFont="1" applyFill="1" applyBorder="1" applyAlignment="1">
      <alignment vertical="center" wrapText="1"/>
    </xf>
    <xf numFmtId="166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wrapText="1"/>
    </xf>
    <xf numFmtId="4" fontId="9" fillId="0" borderId="0" xfId="0" applyNumberFormat="1" applyFont="1" applyFill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0" fontId="0" fillId="0" borderId="0" xfId="0" applyFill="1" applyAlignment="1">
      <alignment wrapText="1"/>
    </xf>
    <xf numFmtId="0" fontId="0" fillId="0" borderId="0" xfId="0" applyAlignment="1">
      <alignment wrapText="1"/>
    </xf>
    <xf numFmtId="0" fontId="3" fillId="0" borderId="0" xfId="0" applyFont="1" applyFill="1" applyAlignment="1">
      <alignment horizontal="right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right"/>
    </xf>
    <xf numFmtId="0" fontId="5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3" fontId="10" fillId="0" borderId="1" xfId="0" applyNumberFormat="1" applyFont="1" applyFill="1" applyBorder="1" applyAlignment="1">
      <alignment horizontal="right" vertical="center"/>
    </xf>
    <xf numFmtId="4" fontId="10" fillId="0" borderId="1" xfId="1" applyNumberFormat="1" applyFont="1" applyFill="1" applyBorder="1" applyAlignment="1">
      <alignment horizontal="right" vertic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2"/>
  <sheetViews>
    <sheetView tabSelected="1" topLeftCell="A13" zoomScaleNormal="100" workbookViewId="0">
      <selection activeCell="D17" sqref="D17"/>
    </sheetView>
  </sheetViews>
  <sheetFormatPr defaultColWidth="9.44140625" defaultRowHeight="12" x14ac:dyDescent="0.25"/>
  <cols>
    <col min="1" max="1" width="57.88671875" style="1" customWidth="1"/>
    <col min="2" max="2" width="12.44140625" style="1" customWidth="1"/>
    <col min="3" max="3" width="7.5546875" style="1" customWidth="1"/>
    <col min="4" max="4" width="9.5546875" style="1" customWidth="1"/>
    <col min="5" max="5" width="10.44140625" style="2" customWidth="1"/>
    <col min="6" max="6" width="13.44140625" style="1" customWidth="1"/>
    <col min="7" max="7" width="13.33203125" style="1" customWidth="1"/>
    <col min="8" max="8" width="12.44140625" style="1" customWidth="1"/>
    <col min="9" max="9" width="13.5546875" style="1" customWidth="1"/>
    <col min="10" max="16384" width="9.44140625" style="1"/>
  </cols>
  <sheetData>
    <row r="1" spans="1:9" ht="20.25" customHeight="1" x14ac:dyDescent="0.3">
      <c r="G1" s="73" t="s">
        <v>24</v>
      </c>
      <c r="H1" s="73"/>
      <c r="I1" s="73"/>
    </row>
    <row r="2" spans="1:9" ht="43.5" customHeight="1" x14ac:dyDescent="0.25">
      <c r="A2" s="75" t="s">
        <v>42</v>
      </c>
      <c r="B2" s="75"/>
      <c r="C2" s="75"/>
      <c r="D2" s="75"/>
      <c r="E2" s="75"/>
      <c r="F2" s="75"/>
      <c r="G2" s="75"/>
      <c r="H2" s="75"/>
      <c r="I2" s="75"/>
    </row>
    <row r="3" spans="1:9" ht="19.8" customHeight="1" x14ac:dyDescent="0.25">
      <c r="A3" s="19"/>
      <c r="B3" s="53"/>
      <c r="C3" s="53"/>
      <c r="F3" s="43"/>
      <c r="G3" s="43"/>
      <c r="H3" s="43"/>
      <c r="I3" s="44"/>
    </row>
    <row r="4" spans="1:9" ht="16.350000000000001" customHeight="1" x14ac:dyDescent="0.25">
      <c r="A4" s="7">
        <v>1</v>
      </c>
      <c r="B4" s="7"/>
      <c r="C4" s="7"/>
      <c r="D4" s="7"/>
      <c r="E4" s="8"/>
      <c r="F4" s="9"/>
      <c r="G4" s="9" t="s">
        <v>34</v>
      </c>
      <c r="H4" s="9"/>
      <c r="I4" s="9" t="s">
        <v>35</v>
      </c>
    </row>
    <row r="5" spans="1:9" ht="36" x14ac:dyDescent="0.25">
      <c r="A5" s="10" t="s">
        <v>9</v>
      </c>
      <c r="B5" s="10" t="s">
        <v>0</v>
      </c>
      <c r="C5" s="11" t="s">
        <v>16</v>
      </c>
      <c r="D5" s="12" t="s">
        <v>47</v>
      </c>
      <c r="E5" s="13" t="s">
        <v>10</v>
      </c>
      <c r="F5" s="14" t="s">
        <v>8</v>
      </c>
      <c r="G5" s="14" t="s">
        <v>11</v>
      </c>
      <c r="H5" s="14" t="s">
        <v>6</v>
      </c>
      <c r="I5" s="14" t="s">
        <v>7</v>
      </c>
    </row>
    <row r="6" spans="1:9" x14ac:dyDescent="0.25">
      <c r="A6" s="10">
        <v>1</v>
      </c>
      <c r="B6" s="15">
        <v>2</v>
      </c>
      <c r="C6" s="16">
        <v>3</v>
      </c>
      <c r="D6" s="11">
        <v>4</v>
      </c>
      <c r="E6" s="13">
        <v>5</v>
      </c>
      <c r="F6" s="17">
        <v>6</v>
      </c>
      <c r="G6" s="17">
        <v>7</v>
      </c>
      <c r="H6" s="17">
        <v>8</v>
      </c>
      <c r="I6" s="17">
        <v>9</v>
      </c>
    </row>
    <row r="7" spans="1:9" x14ac:dyDescent="0.25">
      <c r="A7" s="31" t="s">
        <v>21</v>
      </c>
      <c r="B7" s="15" t="s">
        <v>1</v>
      </c>
      <c r="C7" s="15">
        <v>1</v>
      </c>
      <c r="D7" s="25">
        <v>2849811</v>
      </c>
      <c r="E7" s="50"/>
      <c r="F7" s="18">
        <f t="shared" ref="F7:F11" si="0">ROUND(C7*D7*E7,2)</f>
        <v>0</v>
      </c>
      <c r="G7" s="18">
        <v>23</v>
      </c>
      <c r="H7" s="18">
        <f t="shared" ref="H7:H11" si="1">ROUND(F7*G7%,2)</f>
        <v>0</v>
      </c>
      <c r="I7" s="18">
        <f t="shared" ref="I7:I11" si="2">F7+H7</f>
        <v>0</v>
      </c>
    </row>
    <row r="8" spans="1:9" x14ac:dyDescent="0.25">
      <c r="A8" s="31" t="s">
        <v>25</v>
      </c>
      <c r="B8" s="15" t="s">
        <v>1</v>
      </c>
      <c r="C8" s="15">
        <v>1</v>
      </c>
      <c r="D8" s="25">
        <v>300035</v>
      </c>
      <c r="E8" s="50"/>
      <c r="F8" s="18">
        <f t="shared" ref="F8" si="3">ROUND(C8*D8*E8,2)</f>
        <v>0</v>
      </c>
      <c r="G8" s="18">
        <v>23</v>
      </c>
      <c r="H8" s="18">
        <f t="shared" ref="H8" si="4">ROUND(F8*G8%,2)</f>
        <v>0</v>
      </c>
      <c r="I8" s="18">
        <f t="shared" ref="I8" si="5">F8+H8</f>
        <v>0</v>
      </c>
    </row>
    <row r="9" spans="1:9" x14ac:dyDescent="0.25">
      <c r="A9" s="31" t="s">
        <v>33</v>
      </c>
      <c r="B9" s="15" t="s">
        <v>17</v>
      </c>
      <c r="C9" s="52">
        <v>1</v>
      </c>
      <c r="D9" s="18">
        <v>32</v>
      </c>
      <c r="E9" s="51"/>
      <c r="F9" s="18">
        <f t="shared" si="0"/>
        <v>0</v>
      </c>
      <c r="G9" s="18">
        <v>23</v>
      </c>
      <c r="H9" s="18">
        <f t="shared" si="1"/>
        <v>0</v>
      </c>
      <c r="I9" s="18">
        <f t="shared" si="2"/>
        <v>0</v>
      </c>
    </row>
    <row r="10" spans="1:9" x14ac:dyDescent="0.25">
      <c r="A10" s="31" t="s">
        <v>2</v>
      </c>
      <c r="B10" s="15" t="s">
        <v>1</v>
      </c>
      <c r="C10" s="15">
        <v>1</v>
      </c>
      <c r="D10" s="26">
        <f>SUM(D7:D8)</f>
        <v>3149846</v>
      </c>
      <c r="E10" s="27">
        <v>2.393E-2</v>
      </c>
      <c r="F10" s="18">
        <f t="shared" si="0"/>
        <v>75375.81</v>
      </c>
      <c r="G10" s="18">
        <v>23</v>
      </c>
      <c r="H10" s="18">
        <f t="shared" si="1"/>
        <v>17336.439999999999</v>
      </c>
      <c r="I10" s="18">
        <f t="shared" si="2"/>
        <v>92712.25</v>
      </c>
    </row>
    <row r="11" spans="1:9" ht="25.5" customHeight="1" x14ac:dyDescent="0.25">
      <c r="A11" s="49" t="s">
        <v>12</v>
      </c>
      <c r="B11" s="15" t="s">
        <v>3</v>
      </c>
      <c r="C11" s="15">
        <v>1</v>
      </c>
      <c r="D11" s="25">
        <v>16667088</v>
      </c>
      <c r="E11" s="27">
        <v>4.5199999999999997E-3</v>
      </c>
      <c r="F11" s="18">
        <f t="shared" si="0"/>
        <v>75335.240000000005</v>
      </c>
      <c r="G11" s="18">
        <v>23</v>
      </c>
      <c r="H11" s="18">
        <f t="shared" si="1"/>
        <v>17327.11</v>
      </c>
      <c r="I11" s="18">
        <f t="shared" si="2"/>
        <v>92662.35</v>
      </c>
    </row>
    <row r="12" spans="1:9" ht="16.350000000000001" customHeight="1" x14ac:dyDescent="0.25">
      <c r="A12" s="7">
        <v>2</v>
      </c>
      <c r="B12" s="7"/>
      <c r="C12" s="7"/>
      <c r="D12" s="7"/>
      <c r="E12" s="8"/>
      <c r="F12" s="9"/>
      <c r="G12" s="9" t="s">
        <v>39</v>
      </c>
      <c r="H12" s="9"/>
      <c r="I12" s="9" t="s">
        <v>35</v>
      </c>
    </row>
    <row r="13" spans="1:9" ht="36" x14ac:dyDescent="0.25">
      <c r="A13" s="13" t="str">
        <f>A5</f>
        <v>Nazwa opłaty</v>
      </c>
      <c r="B13" s="13" t="str">
        <f t="shared" ref="B13:I13" si="6">B5</f>
        <v>jednostki miary</v>
      </c>
      <c r="C13" s="13" t="str">
        <f t="shared" si="6"/>
        <v>x</v>
      </c>
      <c r="D13" s="13" t="str">
        <f t="shared" si="6"/>
        <v>ilość j.m. Zamówienie maksymalne</v>
      </c>
      <c r="E13" s="13" t="str">
        <f t="shared" si="6"/>
        <v>cena jednostkowa</v>
      </c>
      <c r="F13" s="13" t="str">
        <f t="shared" si="6"/>
        <v>wartość netto (kol 3 x kol. 4 x kol. 5)</v>
      </c>
      <c r="G13" s="13" t="str">
        <f t="shared" si="6"/>
        <v>Stawka podatku Vat</v>
      </c>
      <c r="H13" s="13" t="str">
        <f t="shared" si="6"/>
        <v>Kwota podatku Vat w zł</v>
      </c>
      <c r="I13" s="13" t="str">
        <f t="shared" si="6"/>
        <v>Wartość brutto (kol. 6 + kol. 8)</v>
      </c>
    </row>
    <row r="14" spans="1:9" x14ac:dyDescent="0.25">
      <c r="A14" s="31" t="s">
        <v>21</v>
      </c>
      <c r="B14" s="15" t="s">
        <v>1</v>
      </c>
      <c r="C14" s="15">
        <v>1</v>
      </c>
      <c r="D14" s="25">
        <v>915498</v>
      </c>
      <c r="E14" s="50"/>
      <c r="F14" s="18">
        <f t="shared" ref="F14:F17" si="7">ROUND(C14*D14*E14,2)</f>
        <v>0</v>
      </c>
      <c r="G14" s="18">
        <v>23</v>
      </c>
      <c r="H14" s="18">
        <f t="shared" ref="H14:H17" si="8">ROUND(F14*G14%,2)</f>
        <v>0</v>
      </c>
      <c r="I14" s="18">
        <f t="shared" ref="I14" si="9">F14+H14</f>
        <v>0</v>
      </c>
    </row>
    <row r="15" spans="1:9" x14ac:dyDescent="0.25">
      <c r="A15" s="31" t="s">
        <v>37</v>
      </c>
      <c r="B15" s="15" t="s">
        <v>17</v>
      </c>
      <c r="C15" s="52">
        <v>1</v>
      </c>
      <c r="D15" s="18">
        <v>32</v>
      </c>
      <c r="E15" s="51"/>
      <c r="F15" s="18">
        <f t="shared" si="7"/>
        <v>0</v>
      </c>
      <c r="G15" s="18">
        <v>23</v>
      </c>
      <c r="H15" s="18">
        <f t="shared" si="8"/>
        <v>0</v>
      </c>
      <c r="I15" s="18">
        <f>F15+H15</f>
        <v>0</v>
      </c>
    </row>
    <row r="16" spans="1:9" x14ac:dyDescent="0.25">
      <c r="A16" s="31" t="s">
        <v>2</v>
      </c>
      <c r="B16" s="15" t="s">
        <v>1</v>
      </c>
      <c r="C16" s="15">
        <v>1</v>
      </c>
      <c r="D16" s="26">
        <f>D14</f>
        <v>915498</v>
      </c>
      <c r="E16" s="27">
        <v>2.5399999999999999E-2</v>
      </c>
      <c r="F16" s="18">
        <f t="shared" si="7"/>
        <v>23253.65</v>
      </c>
      <c r="G16" s="18">
        <v>23</v>
      </c>
      <c r="H16" s="18">
        <f t="shared" si="8"/>
        <v>5348.34</v>
      </c>
      <c r="I16" s="18">
        <f>F16+H16</f>
        <v>28601.99</v>
      </c>
    </row>
    <row r="17" spans="1:9" ht="25.5" customHeight="1" x14ac:dyDescent="0.25">
      <c r="A17" s="49" t="s">
        <v>12</v>
      </c>
      <c r="B17" s="15" t="s">
        <v>3</v>
      </c>
      <c r="C17" s="15">
        <v>1</v>
      </c>
      <c r="D17" s="25">
        <v>3214200</v>
      </c>
      <c r="E17" s="27">
        <v>4.9199999999999999E-3</v>
      </c>
      <c r="F17" s="18">
        <f t="shared" si="7"/>
        <v>15813.86</v>
      </c>
      <c r="G17" s="18">
        <v>23</v>
      </c>
      <c r="H17" s="18">
        <f t="shared" si="8"/>
        <v>3637.19</v>
      </c>
      <c r="I17" s="18">
        <f>F17+H17</f>
        <v>19451.05</v>
      </c>
    </row>
    <row r="18" spans="1:9" x14ac:dyDescent="0.25">
      <c r="A18" s="7">
        <v>3</v>
      </c>
      <c r="B18" s="7"/>
      <c r="C18" s="7"/>
      <c r="D18" s="7"/>
      <c r="E18" s="8"/>
      <c r="F18" s="9"/>
      <c r="G18" s="9" t="s">
        <v>19</v>
      </c>
      <c r="H18" s="9"/>
      <c r="I18" s="9" t="s">
        <v>35</v>
      </c>
    </row>
    <row r="19" spans="1:9" ht="36" x14ac:dyDescent="0.25">
      <c r="A19" s="13" t="str">
        <f>A5</f>
        <v>Nazwa opłaty</v>
      </c>
      <c r="B19" s="13" t="str">
        <f t="shared" ref="B19:I19" si="10">B5</f>
        <v>jednostki miary</v>
      </c>
      <c r="C19" s="13" t="str">
        <f t="shared" si="10"/>
        <v>x</v>
      </c>
      <c r="D19" s="13" t="str">
        <f t="shared" si="10"/>
        <v>ilość j.m. Zamówienie maksymalne</v>
      </c>
      <c r="E19" s="13" t="str">
        <f t="shared" si="10"/>
        <v>cena jednostkowa</v>
      </c>
      <c r="F19" s="13" t="str">
        <f t="shared" si="10"/>
        <v>wartość netto (kol 3 x kol. 4 x kol. 5)</v>
      </c>
      <c r="G19" s="13" t="str">
        <f t="shared" si="10"/>
        <v>Stawka podatku Vat</v>
      </c>
      <c r="H19" s="13" t="str">
        <f t="shared" si="10"/>
        <v>Kwota podatku Vat w zł</v>
      </c>
      <c r="I19" s="13" t="str">
        <f t="shared" si="10"/>
        <v>Wartość brutto (kol. 6 + kol. 8)</v>
      </c>
    </row>
    <row r="20" spans="1:9" x14ac:dyDescent="0.25">
      <c r="A20" s="31" t="s">
        <v>21</v>
      </c>
      <c r="B20" s="15" t="s">
        <v>1</v>
      </c>
      <c r="C20" s="15">
        <v>1</v>
      </c>
      <c r="D20" s="87">
        <v>8213662</v>
      </c>
      <c r="E20" s="50"/>
      <c r="F20" s="18">
        <f t="shared" ref="F20:F24" si="11">ROUND(C20*D20*E20,2)</f>
        <v>0</v>
      </c>
      <c r="G20" s="18">
        <v>23</v>
      </c>
      <c r="H20" s="18">
        <f t="shared" ref="H20:H24" si="12">ROUND(F20*G20%,2)</f>
        <v>0</v>
      </c>
      <c r="I20" s="18">
        <f t="shared" ref="I20:I21" si="13">F20+H20</f>
        <v>0</v>
      </c>
    </row>
    <row r="21" spans="1:9" x14ac:dyDescent="0.25">
      <c r="A21" s="31" t="s">
        <v>25</v>
      </c>
      <c r="B21" s="15"/>
      <c r="C21" s="15">
        <v>1</v>
      </c>
      <c r="D21" s="25">
        <v>437396</v>
      </c>
      <c r="E21" s="50"/>
      <c r="F21" s="18">
        <f t="shared" si="11"/>
        <v>0</v>
      </c>
      <c r="G21" s="18">
        <v>23</v>
      </c>
      <c r="H21" s="18">
        <f t="shared" si="12"/>
        <v>0</v>
      </c>
      <c r="I21" s="18">
        <f t="shared" si="13"/>
        <v>0</v>
      </c>
    </row>
    <row r="22" spans="1:9" x14ac:dyDescent="0.25">
      <c r="A22" s="31" t="s">
        <v>37</v>
      </c>
      <c r="B22" s="15" t="s">
        <v>17</v>
      </c>
      <c r="C22" s="52">
        <v>1</v>
      </c>
      <c r="D22" s="88">
        <v>300</v>
      </c>
      <c r="E22" s="51"/>
      <c r="F22" s="18">
        <f t="shared" si="11"/>
        <v>0</v>
      </c>
      <c r="G22" s="18">
        <v>23</v>
      </c>
      <c r="H22" s="18">
        <f t="shared" si="12"/>
        <v>0</v>
      </c>
      <c r="I22" s="18">
        <f>F22+H22</f>
        <v>0</v>
      </c>
    </row>
    <row r="23" spans="1:9" x14ac:dyDescent="0.25">
      <c r="A23" s="31" t="s">
        <v>2</v>
      </c>
      <c r="B23" s="15" t="s">
        <v>1</v>
      </c>
      <c r="C23" s="15">
        <v>1</v>
      </c>
      <c r="D23" s="26">
        <f>D20+D21</f>
        <v>8651058</v>
      </c>
      <c r="E23" s="27">
        <v>2.5399999999999999E-2</v>
      </c>
      <c r="F23" s="18">
        <f t="shared" si="11"/>
        <v>219736.87</v>
      </c>
      <c r="G23" s="18">
        <v>23</v>
      </c>
      <c r="H23" s="18">
        <f t="shared" si="12"/>
        <v>50539.48</v>
      </c>
      <c r="I23" s="18">
        <f>F23+H23</f>
        <v>270276.34999999998</v>
      </c>
    </row>
    <row r="24" spans="1:9" ht="31.8" customHeight="1" x14ac:dyDescent="0.25">
      <c r="A24" s="49" t="s">
        <v>12</v>
      </c>
      <c r="B24" s="15" t="s">
        <v>3</v>
      </c>
      <c r="C24" s="15">
        <v>1</v>
      </c>
      <c r="D24" s="25">
        <v>41551416</v>
      </c>
      <c r="E24" s="27">
        <v>4.9199999999999999E-3</v>
      </c>
      <c r="F24" s="18">
        <f t="shared" si="11"/>
        <v>204432.97</v>
      </c>
      <c r="G24" s="18">
        <v>23</v>
      </c>
      <c r="H24" s="18">
        <f t="shared" si="12"/>
        <v>47019.58</v>
      </c>
      <c r="I24" s="18">
        <f>F24+H24</f>
        <v>251452.55</v>
      </c>
    </row>
    <row r="25" spans="1:9" x14ac:dyDescent="0.25">
      <c r="A25" s="7">
        <v>4</v>
      </c>
      <c r="B25" s="7"/>
      <c r="C25" s="7"/>
      <c r="D25" s="7"/>
      <c r="E25" s="8"/>
      <c r="F25" s="9"/>
      <c r="G25" s="9" t="s">
        <v>38</v>
      </c>
      <c r="H25" s="9"/>
      <c r="I25" s="9" t="s">
        <v>36</v>
      </c>
    </row>
    <row r="26" spans="1:9" ht="36" x14ac:dyDescent="0.25">
      <c r="A26" s="13" t="str">
        <f>A5</f>
        <v>Nazwa opłaty</v>
      </c>
      <c r="B26" s="13" t="str">
        <f t="shared" ref="B26:I26" si="14">B5</f>
        <v>jednostki miary</v>
      </c>
      <c r="C26" s="13" t="str">
        <f t="shared" si="14"/>
        <v>x</v>
      </c>
      <c r="D26" s="13" t="str">
        <f t="shared" si="14"/>
        <v>ilość j.m. Zamówienie maksymalne</v>
      </c>
      <c r="E26" s="13" t="str">
        <f t="shared" si="14"/>
        <v>cena jednostkowa</v>
      </c>
      <c r="F26" s="13" t="str">
        <f t="shared" si="14"/>
        <v>wartość netto (kol 3 x kol. 4 x kol. 5)</v>
      </c>
      <c r="G26" s="13" t="str">
        <f t="shared" si="14"/>
        <v>Stawka podatku Vat</v>
      </c>
      <c r="H26" s="13" t="str">
        <f t="shared" si="14"/>
        <v>Kwota podatku Vat w zł</v>
      </c>
      <c r="I26" s="13" t="str">
        <f t="shared" si="14"/>
        <v>Wartość brutto (kol. 6 + kol. 8)</v>
      </c>
    </row>
    <row r="27" spans="1:9" x14ac:dyDescent="0.25">
      <c r="A27" s="31" t="s">
        <v>21</v>
      </c>
      <c r="B27" s="15" t="s">
        <v>1</v>
      </c>
      <c r="C27" s="15">
        <v>1</v>
      </c>
      <c r="D27" s="25">
        <v>877068</v>
      </c>
      <c r="E27" s="50"/>
      <c r="F27" s="18">
        <f t="shared" ref="F27:F30" si="15">ROUND(C27*D27*E27,2)</f>
        <v>0</v>
      </c>
      <c r="G27" s="18">
        <v>23</v>
      </c>
      <c r="H27" s="18">
        <f t="shared" ref="H27:H30" si="16">ROUND(F27*G27%,2)</f>
        <v>0</v>
      </c>
      <c r="I27" s="18">
        <f t="shared" ref="I27" si="17">F27+H27</f>
        <v>0</v>
      </c>
    </row>
    <row r="28" spans="1:9" ht="12.6" customHeight="1" x14ac:dyDescent="0.25">
      <c r="A28" s="31" t="s">
        <v>37</v>
      </c>
      <c r="B28" s="15" t="s">
        <v>17</v>
      </c>
      <c r="C28" s="52">
        <v>1</v>
      </c>
      <c r="D28" s="18">
        <v>40</v>
      </c>
      <c r="E28" s="51"/>
      <c r="F28" s="18">
        <f t="shared" si="15"/>
        <v>0</v>
      </c>
      <c r="G28" s="18">
        <v>23</v>
      </c>
      <c r="H28" s="18">
        <f t="shared" si="16"/>
        <v>0</v>
      </c>
      <c r="I28" s="18">
        <f>F28+H28</f>
        <v>0</v>
      </c>
    </row>
    <row r="29" spans="1:9" x14ac:dyDescent="0.25">
      <c r="A29" s="31" t="s">
        <v>2</v>
      </c>
      <c r="B29" s="15" t="s">
        <v>1</v>
      </c>
      <c r="C29" s="15">
        <v>1</v>
      </c>
      <c r="D29" s="26">
        <f>D27</f>
        <v>877068</v>
      </c>
      <c r="E29" s="27">
        <v>1.7160000000000002E-2</v>
      </c>
      <c r="F29" s="18">
        <f t="shared" si="15"/>
        <v>15050.49</v>
      </c>
      <c r="G29" s="18">
        <v>23</v>
      </c>
      <c r="H29" s="18">
        <f t="shared" si="16"/>
        <v>3461.61</v>
      </c>
      <c r="I29" s="18">
        <f>F29+H29</f>
        <v>18512.099999999999</v>
      </c>
    </row>
    <row r="30" spans="1:9" ht="24" x14ac:dyDescent="0.25">
      <c r="A30" s="49" t="s">
        <v>12</v>
      </c>
      <c r="B30" s="15" t="s">
        <v>3</v>
      </c>
      <c r="C30" s="15">
        <v>1</v>
      </c>
      <c r="D30" s="25">
        <v>5169456</v>
      </c>
      <c r="E30" s="27">
        <v>5.9699999999999996E-3</v>
      </c>
      <c r="F30" s="18">
        <f t="shared" si="15"/>
        <v>30861.65</v>
      </c>
      <c r="G30" s="18">
        <v>23</v>
      </c>
      <c r="H30" s="18">
        <f t="shared" si="16"/>
        <v>7098.18</v>
      </c>
      <c r="I30" s="18">
        <f>F30+H30</f>
        <v>37959.83</v>
      </c>
    </row>
    <row r="31" spans="1:9" x14ac:dyDescent="0.25">
      <c r="A31" s="7">
        <v>5</v>
      </c>
      <c r="B31" s="7"/>
      <c r="C31" s="7"/>
      <c r="D31" s="7"/>
      <c r="E31" s="8"/>
      <c r="F31" s="9"/>
      <c r="G31" s="9" t="s">
        <v>19</v>
      </c>
      <c r="H31" s="9"/>
      <c r="I31" s="9" t="s">
        <v>40</v>
      </c>
    </row>
    <row r="32" spans="1:9" ht="36" x14ac:dyDescent="0.25">
      <c r="A32" s="13" t="str">
        <f>A5</f>
        <v>Nazwa opłaty</v>
      </c>
      <c r="B32" s="13" t="str">
        <f t="shared" ref="B32:I32" si="18">B5</f>
        <v>jednostki miary</v>
      </c>
      <c r="C32" s="13" t="str">
        <f t="shared" si="18"/>
        <v>x</v>
      </c>
      <c r="D32" s="13" t="str">
        <f t="shared" si="18"/>
        <v>ilość j.m. Zamówienie maksymalne</v>
      </c>
      <c r="E32" s="13" t="str">
        <f t="shared" si="18"/>
        <v>cena jednostkowa</v>
      </c>
      <c r="F32" s="13" t="str">
        <f t="shared" si="18"/>
        <v>wartość netto (kol 3 x kol. 4 x kol. 5)</v>
      </c>
      <c r="G32" s="13" t="str">
        <f t="shared" si="18"/>
        <v>Stawka podatku Vat</v>
      </c>
      <c r="H32" s="13" t="str">
        <f t="shared" si="18"/>
        <v>Kwota podatku Vat w zł</v>
      </c>
      <c r="I32" s="13" t="str">
        <f t="shared" si="18"/>
        <v>Wartość brutto (kol. 6 + kol. 8)</v>
      </c>
    </row>
    <row r="33" spans="1:9" x14ac:dyDescent="0.25">
      <c r="A33" s="31" t="s">
        <v>21</v>
      </c>
      <c r="B33" s="15" t="s">
        <v>1</v>
      </c>
      <c r="C33" s="15">
        <v>1</v>
      </c>
      <c r="D33" s="25">
        <v>101511</v>
      </c>
      <c r="E33" s="50"/>
      <c r="F33" s="18">
        <f t="shared" ref="F33:F37" si="19">ROUND(C33*D33*E33,2)</f>
        <v>0</v>
      </c>
      <c r="G33" s="18">
        <v>23</v>
      </c>
      <c r="H33" s="18">
        <f t="shared" ref="H33:H37" si="20">ROUND(F33*G33%,2)</f>
        <v>0</v>
      </c>
      <c r="I33" s="18">
        <f t="shared" ref="I33" si="21">F33+H33</f>
        <v>0</v>
      </c>
    </row>
    <row r="34" spans="1:9" x14ac:dyDescent="0.25">
      <c r="A34" s="31" t="s">
        <v>25</v>
      </c>
      <c r="B34" s="15" t="s">
        <v>1</v>
      </c>
      <c r="C34" s="15">
        <v>1</v>
      </c>
      <c r="D34" s="25">
        <v>129195</v>
      </c>
      <c r="E34" s="50"/>
      <c r="F34" s="18">
        <f t="shared" si="19"/>
        <v>0</v>
      </c>
      <c r="G34" s="18">
        <v>23</v>
      </c>
      <c r="H34" s="18">
        <f t="shared" ref="H34" si="22">ROUND(F34*G34%,2)</f>
        <v>0</v>
      </c>
      <c r="I34" s="18">
        <f t="shared" ref="I34" si="23">F34+H34</f>
        <v>0</v>
      </c>
    </row>
    <row r="35" spans="1:9" x14ac:dyDescent="0.25">
      <c r="A35" s="31" t="s">
        <v>37</v>
      </c>
      <c r="B35" s="15" t="s">
        <v>17</v>
      </c>
      <c r="C35" s="52">
        <v>1</v>
      </c>
      <c r="D35" s="18">
        <v>16</v>
      </c>
      <c r="E35" s="51"/>
      <c r="F35" s="18">
        <f t="shared" si="19"/>
        <v>0</v>
      </c>
      <c r="G35" s="18">
        <v>23</v>
      </c>
      <c r="H35" s="18">
        <f t="shared" si="20"/>
        <v>0</v>
      </c>
      <c r="I35" s="18">
        <f>F35+H35</f>
        <v>0</v>
      </c>
    </row>
    <row r="36" spans="1:9" ht="13.8" customHeight="1" x14ac:dyDescent="0.25">
      <c r="A36" s="31" t="s">
        <v>2</v>
      </c>
      <c r="B36" s="15" t="s">
        <v>1</v>
      </c>
      <c r="C36" s="15">
        <v>1</v>
      </c>
      <c r="D36" s="26">
        <f>D33+D34</f>
        <v>230706</v>
      </c>
      <c r="E36" s="27">
        <v>1.7160000000000002E-2</v>
      </c>
      <c r="F36" s="18">
        <f t="shared" si="19"/>
        <v>3958.91</v>
      </c>
      <c r="G36" s="18">
        <v>23</v>
      </c>
      <c r="H36" s="18">
        <f t="shared" si="20"/>
        <v>910.55</v>
      </c>
      <c r="I36" s="18">
        <f>F36+H36</f>
        <v>4869.46</v>
      </c>
    </row>
    <row r="37" spans="1:9" ht="24" x14ac:dyDescent="0.25">
      <c r="A37" s="49" t="s">
        <v>12</v>
      </c>
      <c r="B37" s="15" t="s">
        <v>3</v>
      </c>
      <c r="C37" s="15">
        <v>1</v>
      </c>
      <c r="D37" s="25">
        <v>2431104</v>
      </c>
      <c r="E37" s="27">
        <v>5.9699999999999996E-3</v>
      </c>
      <c r="F37" s="18">
        <f t="shared" si="19"/>
        <v>14513.69</v>
      </c>
      <c r="G37" s="18">
        <v>23</v>
      </c>
      <c r="H37" s="18">
        <f t="shared" si="20"/>
        <v>3338.15</v>
      </c>
      <c r="I37" s="18">
        <f>F37+H37</f>
        <v>17851.84</v>
      </c>
    </row>
    <row r="38" spans="1:9" x14ac:dyDescent="0.25">
      <c r="A38" s="7">
        <v>6</v>
      </c>
      <c r="B38" s="7"/>
      <c r="C38" s="7"/>
      <c r="D38" s="7"/>
      <c r="E38" s="8"/>
      <c r="F38" s="9"/>
      <c r="G38" s="9" t="s">
        <v>28</v>
      </c>
      <c r="H38" s="9"/>
      <c r="I38" s="9" t="s">
        <v>35</v>
      </c>
    </row>
    <row r="39" spans="1:9" ht="36" x14ac:dyDescent="0.25">
      <c r="A39" s="13" t="str">
        <f>A5</f>
        <v>Nazwa opłaty</v>
      </c>
      <c r="B39" s="13" t="str">
        <f t="shared" ref="B39:I39" si="24">B5</f>
        <v>jednostki miary</v>
      </c>
      <c r="C39" s="13" t="str">
        <f t="shared" si="24"/>
        <v>x</v>
      </c>
      <c r="D39" s="13" t="str">
        <f t="shared" si="24"/>
        <v>ilość j.m. Zamówienie maksymalne</v>
      </c>
      <c r="E39" s="13" t="str">
        <f t="shared" si="24"/>
        <v>cena jednostkowa</v>
      </c>
      <c r="F39" s="13" t="str">
        <f t="shared" si="24"/>
        <v>wartość netto (kol 3 x kol. 4 x kol. 5)</v>
      </c>
      <c r="G39" s="13" t="str">
        <f t="shared" si="24"/>
        <v>Stawka podatku Vat</v>
      </c>
      <c r="H39" s="13" t="str">
        <f t="shared" si="24"/>
        <v>Kwota podatku Vat w zł</v>
      </c>
      <c r="I39" s="13" t="str">
        <f t="shared" si="24"/>
        <v>Wartość brutto (kol. 6 + kol. 8)</v>
      </c>
    </row>
    <row r="40" spans="1:9" x14ac:dyDescent="0.25">
      <c r="A40" s="31" t="s">
        <v>21</v>
      </c>
      <c r="B40" s="15" t="s">
        <v>1</v>
      </c>
      <c r="C40" s="15">
        <v>1</v>
      </c>
      <c r="D40" s="25">
        <v>636708</v>
      </c>
      <c r="E40" s="50"/>
      <c r="F40" s="18">
        <f>ROUND(C40*D40*E40,2)</f>
        <v>0</v>
      </c>
      <c r="G40" s="18">
        <v>23</v>
      </c>
      <c r="H40" s="18">
        <f t="shared" ref="H40:H43" si="25">ROUND(F40*G40%,2)</f>
        <v>0</v>
      </c>
      <c r="I40" s="18">
        <f t="shared" ref="I40:I43" si="26">F40+H40</f>
        <v>0</v>
      </c>
    </row>
    <row r="41" spans="1:9" x14ac:dyDescent="0.25">
      <c r="A41" s="31" t="s">
        <v>37</v>
      </c>
      <c r="B41" s="15" t="s">
        <v>5</v>
      </c>
      <c r="C41" s="52">
        <v>1</v>
      </c>
      <c r="D41" s="18">
        <v>48</v>
      </c>
      <c r="E41" s="51"/>
      <c r="F41" s="18">
        <f t="shared" ref="F41:F43" si="27">ROUND(C41*D41*E41,2)</f>
        <v>0</v>
      </c>
      <c r="G41" s="18">
        <v>23</v>
      </c>
      <c r="H41" s="18">
        <f t="shared" si="25"/>
        <v>0</v>
      </c>
      <c r="I41" s="18">
        <f t="shared" si="26"/>
        <v>0</v>
      </c>
    </row>
    <row r="42" spans="1:9" x14ac:dyDescent="0.25">
      <c r="A42" s="31" t="s">
        <v>2</v>
      </c>
      <c r="B42" s="15" t="s">
        <v>1</v>
      </c>
      <c r="C42" s="15">
        <v>1</v>
      </c>
      <c r="D42" s="26">
        <f>D40</f>
        <v>636708</v>
      </c>
      <c r="E42" s="27">
        <v>2.801E-2</v>
      </c>
      <c r="F42" s="18">
        <f t="shared" si="27"/>
        <v>17834.189999999999</v>
      </c>
      <c r="G42" s="18">
        <v>23</v>
      </c>
      <c r="H42" s="18">
        <f t="shared" si="25"/>
        <v>4101.8599999999997</v>
      </c>
      <c r="I42" s="18">
        <f t="shared" si="26"/>
        <v>21936.05</v>
      </c>
    </row>
    <row r="43" spans="1:9" x14ac:dyDescent="0.25">
      <c r="A43" s="31" t="s">
        <v>4</v>
      </c>
      <c r="B43" s="15" t="s">
        <v>5</v>
      </c>
      <c r="C43" s="15">
        <f>C41</f>
        <v>1</v>
      </c>
      <c r="D43" s="18">
        <f>D41</f>
        <v>48</v>
      </c>
      <c r="E43" s="27">
        <v>190.09</v>
      </c>
      <c r="F43" s="18">
        <f t="shared" si="27"/>
        <v>9124.32</v>
      </c>
      <c r="G43" s="18">
        <v>23</v>
      </c>
      <c r="H43" s="18">
        <f t="shared" si="25"/>
        <v>2098.59</v>
      </c>
      <c r="I43" s="18">
        <f t="shared" si="26"/>
        <v>11222.91</v>
      </c>
    </row>
    <row r="44" spans="1:9" x14ac:dyDescent="0.25">
      <c r="A44" s="7">
        <v>7</v>
      </c>
      <c r="B44" s="7"/>
      <c r="C44" s="7"/>
      <c r="D44" s="7"/>
      <c r="E44" s="8"/>
      <c r="F44" s="9"/>
      <c r="G44" s="9" t="s">
        <v>41</v>
      </c>
      <c r="H44" s="9"/>
      <c r="I44" s="9" t="s">
        <v>35</v>
      </c>
    </row>
    <row r="45" spans="1:9" ht="36" x14ac:dyDescent="0.25">
      <c r="A45" s="13" t="str">
        <f>A5</f>
        <v>Nazwa opłaty</v>
      </c>
      <c r="B45" s="13" t="str">
        <f t="shared" ref="B45:I45" si="28">B5</f>
        <v>jednostki miary</v>
      </c>
      <c r="C45" s="13" t="str">
        <f t="shared" si="28"/>
        <v>x</v>
      </c>
      <c r="D45" s="13" t="str">
        <f t="shared" si="28"/>
        <v>ilość j.m. Zamówienie maksymalne</v>
      </c>
      <c r="E45" s="13" t="str">
        <f t="shared" si="28"/>
        <v>cena jednostkowa</v>
      </c>
      <c r="F45" s="13" t="str">
        <f t="shared" si="28"/>
        <v>wartość netto (kol 3 x kol. 4 x kol. 5)</v>
      </c>
      <c r="G45" s="13" t="str">
        <f t="shared" si="28"/>
        <v>Stawka podatku Vat</v>
      </c>
      <c r="H45" s="13" t="str">
        <f t="shared" si="28"/>
        <v>Kwota podatku Vat w zł</v>
      </c>
      <c r="I45" s="13" t="str">
        <f t="shared" si="28"/>
        <v>Wartość brutto (kol. 6 + kol. 8)</v>
      </c>
    </row>
    <row r="46" spans="1:9" x14ac:dyDescent="0.25">
      <c r="A46" s="31" t="s">
        <v>21</v>
      </c>
      <c r="B46" s="15" t="s">
        <v>1</v>
      </c>
      <c r="C46" s="15">
        <v>1</v>
      </c>
      <c r="D46" s="25">
        <v>1035285</v>
      </c>
      <c r="E46" s="50"/>
      <c r="F46" s="18">
        <f>ROUND(C46*D46*E46,2)</f>
        <v>0</v>
      </c>
      <c r="G46" s="18">
        <v>23</v>
      </c>
      <c r="H46" s="18">
        <f t="shared" ref="H46:H49" si="29">ROUND(F46*G46%,2)</f>
        <v>0</v>
      </c>
      <c r="I46" s="18">
        <f t="shared" ref="I46:I49" si="30">F46+H46</f>
        <v>0</v>
      </c>
    </row>
    <row r="47" spans="1:9" x14ac:dyDescent="0.25">
      <c r="A47" s="31" t="s">
        <v>37</v>
      </c>
      <c r="B47" s="15" t="s">
        <v>5</v>
      </c>
      <c r="C47" s="52">
        <v>1</v>
      </c>
      <c r="D47" s="18">
        <v>64</v>
      </c>
      <c r="E47" s="51"/>
      <c r="F47" s="18">
        <f t="shared" ref="F47:F49" si="31">ROUND(C47*D47*E47,2)</f>
        <v>0</v>
      </c>
      <c r="G47" s="18">
        <v>23</v>
      </c>
      <c r="H47" s="18">
        <f t="shared" si="29"/>
        <v>0</v>
      </c>
      <c r="I47" s="18">
        <f t="shared" si="30"/>
        <v>0</v>
      </c>
    </row>
    <row r="48" spans="1:9" x14ac:dyDescent="0.25">
      <c r="A48" s="31" t="s">
        <v>2</v>
      </c>
      <c r="B48" s="15" t="s">
        <v>1</v>
      </c>
      <c r="C48" s="15">
        <v>1</v>
      </c>
      <c r="D48" s="26">
        <f>D46</f>
        <v>1035285</v>
      </c>
      <c r="E48" s="27">
        <v>2.801E-2</v>
      </c>
      <c r="F48" s="18">
        <f t="shared" si="31"/>
        <v>28998.33</v>
      </c>
      <c r="G48" s="18">
        <v>23</v>
      </c>
      <c r="H48" s="18">
        <f t="shared" si="29"/>
        <v>6669.62</v>
      </c>
      <c r="I48" s="18">
        <f t="shared" si="30"/>
        <v>35667.950000000004</v>
      </c>
    </row>
    <row r="49" spans="1:9" x14ac:dyDescent="0.25">
      <c r="A49" s="31" t="s">
        <v>4</v>
      </c>
      <c r="B49" s="15" t="s">
        <v>5</v>
      </c>
      <c r="C49" s="15">
        <f>C47</f>
        <v>1</v>
      </c>
      <c r="D49" s="18">
        <f>D47</f>
        <v>64</v>
      </c>
      <c r="E49" s="27">
        <v>190.09</v>
      </c>
      <c r="F49" s="18">
        <f t="shared" si="31"/>
        <v>12165.76</v>
      </c>
      <c r="G49" s="18">
        <v>23</v>
      </c>
      <c r="H49" s="18">
        <f t="shared" si="29"/>
        <v>2798.12</v>
      </c>
      <c r="I49" s="18">
        <f t="shared" si="30"/>
        <v>14963.880000000001</v>
      </c>
    </row>
    <row r="50" spans="1:9" x14ac:dyDescent="0.25">
      <c r="A50" s="7">
        <v>8</v>
      </c>
      <c r="B50" s="7"/>
      <c r="C50" s="7"/>
      <c r="D50" s="7"/>
      <c r="E50" s="8"/>
      <c r="F50" s="9"/>
      <c r="G50" s="9" t="s">
        <v>20</v>
      </c>
      <c r="H50" s="9"/>
      <c r="I50" s="9" t="s">
        <v>36</v>
      </c>
    </row>
    <row r="51" spans="1:9" ht="36" x14ac:dyDescent="0.25">
      <c r="A51" s="13" t="str">
        <f>A5</f>
        <v>Nazwa opłaty</v>
      </c>
      <c r="B51" s="13" t="str">
        <f t="shared" ref="B51:I51" si="32">B5</f>
        <v>jednostki miary</v>
      </c>
      <c r="C51" s="13" t="str">
        <f t="shared" si="32"/>
        <v>x</v>
      </c>
      <c r="D51" s="13" t="str">
        <f t="shared" si="32"/>
        <v>ilość j.m. Zamówienie maksymalne</v>
      </c>
      <c r="E51" s="13" t="str">
        <f t="shared" si="32"/>
        <v>cena jednostkowa</v>
      </c>
      <c r="F51" s="13" t="str">
        <f t="shared" si="32"/>
        <v>wartość netto (kol 3 x kol. 4 x kol. 5)</v>
      </c>
      <c r="G51" s="13" t="str">
        <f t="shared" si="32"/>
        <v>Stawka podatku Vat</v>
      </c>
      <c r="H51" s="13" t="str">
        <f t="shared" si="32"/>
        <v>Kwota podatku Vat w zł</v>
      </c>
      <c r="I51" s="13" t="str">
        <f t="shared" si="32"/>
        <v>Wartość brutto (kol. 6 + kol. 8)</v>
      </c>
    </row>
    <row r="52" spans="1:9" x14ac:dyDescent="0.25">
      <c r="A52" s="31" t="s">
        <v>21</v>
      </c>
      <c r="B52" s="15" t="s">
        <v>1</v>
      </c>
      <c r="C52" s="15">
        <v>1</v>
      </c>
      <c r="D52" s="25">
        <v>372605</v>
      </c>
      <c r="E52" s="50"/>
      <c r="F52" s="18">
        <f>ROUND(C52*D52*E52,2)</f>
        <v>0</v>
      </c>
      <c r="G52" s="18">
        <v>23</v>
      </c>
      <c r="H52" s="18">
        <f t="shared" ref="H52:H55" si="33">ROUND(F52*G52%,2)</f>
        <v>0</v>
      </c>
      <c r="I52" s="18">
        <f t="shared" ref="I52:I55" si="34">F52+H52</f>
        <v>0</v>
      </c>
    </row>
    <row r="53" spans="1:9" x14ac:dyDescent="0.25">
      <c r="A53" s="31" t="s">
        <v>37</v>
      </c>
      <c r="B53" s="15" t="s">
        <v>5</v>
      </c>
      <c r="C53" s="52">
        <v>1</v>
      </c>
      <c r="D53" s="18">
        <v>24</v>
      </c>
      <c r="E53" s="51"/>
      <c r="F53" s="18">
        <f t="shared" ref="F53:F55" si="35">ROUND(C53*D53*E53,2)</f>
        <v>0</v>
      </c>
      <c r="G53" s="18">
        <v>23</v>
      </c>
      <c r="H53" s="18">
        <f t="shared" si="33"/>
        <v>0</v>
      </c>
      <c r="I53" s="18">
        <f t="shared" si="34"/>
        <v>0</v>
      </c>
    </row>
    <row r="54" spans="1:9" x14ac:dyDescent="0.25">
      <c r="A54" s="31" t="s">
        <v>2</v>
      </c>
      <c r="B54" s="15" t="s">
        <v>1</v>
      </c>
      <c r="C54" s="15">
        <v>1</v>
      </c>
      <c r="D54" s="26">
        <f>D52</f>
        <v>372605</v>
      </c>
      <c r="E54" s="27">
        <v>3.354E-2</v>
      </c>
      <c r="F54" s="18">
        <f t="shared" si="35"/>
        <v>12497.17</v>
      </c>
      <c r="G54" s="18">
        <v>23</v>
      </c>
      <c r="H54" s="18">
        <f t="shared" si="33"/>
        <v>2874.35</v>
      </c>
      <c r="I54" s="18">
        <f t="shared" si="34"/>
        <v>15371.52</v>
      </c>
    </row>
    <row r="55" spans="1:9" x14ac:dyDescent="0.25">
      <c r="A55" s="31" t="s">
        <v>4</v>
      </c>
      <c r="B55" s="15" t="s">
        <v>5</v>
      </c>
      <c r="C55" s="15">
        <f>C53</f>
        <v>1</v>
      </c>
      <c r="D55" s="18">
        <f>D53</f>
        <v>24</v>
      </c>
      <c r="E55" s="27">
        <v>161.08000000000001</v>
      </c>
      <c r="F55" s="18">
        <f t="shared" si="35"/>
        <v>3865.92</v>
      </c>
      <c r="G55" s="18">
        <v>23</v>
      </c>
      <c r="H55" s="18">
        <f t="shared" si="33"/>
        <v>889.16</v>
      </c>
      <c r="I55" s="18">
        <f t="shared" si="34"/>
        <v>4755.08</v>
      </c>
    </row>
    <row r="56" spans="1:9" x14ac:dyDescent="0.25">
      <c r="A56" s="7">
        <v>9</v>
      </c>
      <c r="B56" s="7"/>
      <c r="C56" s="7"/>
      <c r="D56" s="7"/>
      <c r="E56" s="8"/>
      <c r="F56" s="9"/>
      <c r="G56" s="9" t="s">
        <v>31</v>
      </c>
      <c r="H56" s="9"/>
      <c r="I56" s="9" t="s">
        <v>35</v>
      </c>
    </row>
    <row r="57" spans="1:9" ht="36" x14ac:dyDescent="0.25">
      <c r="A57" s="13" t="str">
        <f>A5</f>
        <v>Nazwa opłaty</v>
      </c>
      <c r="B57" s="13" t="str">
        <f t="shared" ref="B57:I57" si="36">B5</f>
        <v>jednostki miary</v>
      </c>
      <c r="C57" s="13" t="str">
        <f t="shared" si="36"/>
        <v>x</v>
      </c>
      <c r="D57" s="13" t="str">
        <f t="shared" si="36"/>
        <v>ilość j.m. Zamówienie maksymalne</v>
      </c>
      <c r="E57" s="13" t="str">
        <f t="shared" si="36"/>
        <v>cena jednostkowa</v>
      </c>
      <c r="F57" s="13" t="str">
        <f t="shared" si="36"/>
        <v>wartość netto (kol 3 x kol. 4 x kol. 5)</v>
      </c>
      <c r="G57" s="13" t="str">
        <f t="shared" si="36"/>
        <v>Stawka podatku Vat</v>
      </c>
      <c r="H57" s="13" t="str">
        <f t="shared" si="36"/>
        <v>Kwota podatku Vat w zł</v>
      </c>
      <c r="I57" s="13" t="str">
        <f t="shared" si="36"/>
        <v>Wartość brutto (kol. 6 + kol. 8)</v>
      </c>
    </row>
    <row r="58" spans="1:9" x14ac:dyDescent="0.25">
      <c r="A58" s="31" t="s">
        <v>21</v>
      </c>
      <c r="B58" s="15" t="s">
        <v>1</v>
      </c>
      <c r="C58" s="15">
        <v>1</v>
      </c>
      <c r="D58" s="25">
        <v>391916</v>
      </c>
      <c r="E58" s="50"/>
      <c r="F58" s="18">
        <f>ROUND(C58*D58*E58,2)</f>
        <v>0</v>
      </c>
      <c r="G58" s="18">
        <v>23</v>
      </c>
      <c r="H58" s="18">
        <f t="shared" ref="H58:H61" si="37">ROUND(F58*G58%,2)</f>
        <v>0</v>
      </c>
      <c r="I58" s="18">
        <f t="shared" ref="I58:I61" si="38">F58+H58</f>
        <v>0</v>
      </c>
    </row>
    <row r="59" spans="1:9" x14ac:dyDescent="0.25">
      <c r="A59" s="31" t="s">
        <v>33</v>
      </c>
      <c r="B59" s="15" t="s">
        <v>5</v>
      </c>
      <c r="C59" s="52">
        <v>1</v>
      </c>
      <c r="D59" s="18">
        <v>96</v>
      </c>
      <c r="E59" s="51"/>
      <c r="F59" s="18">
        <f t="shared" ref="F59:F61" si="39">ROUND(C59*D59*E59,2)</f>
        <v>0</v>
      </c>
      <c r="G59" s="18">
        <v>23</v>
      </c>
      <c r="H59" s="18">
        <f t="shared" si="37"/>
        <v>0</v>
      </c>
      <c r="I59" s="18">
        <f t="shared" si="38"/>
        <v>0</v>
      </c>
    </row>
    <row r="60" spans="1:9" x14ac:dyDescent="0.25">
      <c r="A60" s="31" t="s">
        <v>2</v>
      </c>
      <c r="B60" s="15" t="s">
        <v>1</v>
      </c>
      <c r="C60" s="15">
        <v>1</v>
      </c>
      <c r="D60" s="26">
        <f>D58</f>
        <v>391916</v>
      </c>
      <c r="E60" s="27">
        <v>2.8580000000000001E-2</v>
      </c>
      <c r="F60" s="18">
        <f t="shared" si="39"/>
        <v>11200.96</v>
      </c>
      <c r="G60" s="18">
        <v>23</v>
      </c>
      <c r="H60" s="18">
        <f t="shared" si="37"/>
        <v>2576.2199999999998</v>
      </c>
      <c r="I60" s="18">
        <f t="shared" si="38"/>
        <v>13777.179999999998</v>
      </c>
    </row>
    <row r="61" spans="1:9" x14ac:dyDescent="0.25">
      <c r="A61" s="31" t="s">
        <v>4</v>
      </c>
      <c r="B61" s="15" t="s">
        <v>5</v>
      </c>
      <c r="C61" s="15">
        <f>C59</f>
        <v>1</v>
      </c>
      <c r="D61" s="18">
        <f>D59</f>
        <v>96</v>
      </c>
      <c r="E61" s="27">
        <v>34.03</v>
      </c>
      <c r="F61" s="18">
        <f t="shared" si="39"/>
        <v>3266.88</v>
      </c>
      <c r="G61" s="18">
        <v>23</v>
      </c>
      <c r="H61" s="18">
        <f t="shared" si="37"/>
        <v>751.38</v>
      </c>
      <c r="I61" s="18">
        <f t="shared" si="38"/>
        <v>4018.26</v>
      </c>
    </row>
    <row r="62" spans="1:9" x14ac:dyDescent="0.25">
      <c r="A62" s="7">
        <v>10</v>
      </c>
      <c r="B62" s="7"/>
      <c r="C62" s="7"/>
      <c r="D62" s="7"/>
      <c r="E62" s="8"/>
      <c r="F62" s="9"/>
      <c r="G62" s="9" t="s">
        <v>26</v>
      </c>
      <c r="H62" s="9"/>
      <c r="I62" s="9" t="s">
        <v>35</v>
      </c>
    </row>
    <row r="63" spans="1:9" ht="36" x14ac:dyDescent="0.25">
      <c r="A63" s="13" t="str">
        <f>A5</f>
        <v>Nazwa opłaty</v>
      </c>
      <c r="B63" s="13" t="str">
        <f t="shared" ref="B63:I63" si="40">B5</f>
        <v>jednostki miary</v>
      </c>
      <c r="C63" s="13" t="str">
        <f t="shared" si="40"/>
        <v>x</v>
      </c>
      <c r="D63" s="13" t="str">
        <f t="shared" si="40"/>
        <v>ilość j.m. Zamówienie maksymalne</v>
      </c>
      <c r="E63" s="13" t="str">
        <f t="shared" si="40"/>
        <v>cena jednostkowa</v>
      </c>
      <c r="F63" s="13" t="str">
        <f t="shared" si="40"/>
        <v>wartość netto (kol 3 x kol. 4 x kol. 5)</v>
      </c>
      <c r="G63" s="13" t="str">
        <f t="shared" si="40"/>
        <v>Stawka podatku Vat</v>
      </c>
      <c r="H63" s="13" t="str">
        <f t="shared" si="40"/>
        <v>Kwota podatku Vat w zł</v>
      </c>
      <c r="I63" s="13" t="str">
        <f t="shared" si="40"/>
        <v>Wartość brutto (kol. 6 + kol. 8)</v>
      </c>
    </row>
    <row r="64" spans="1:9" x14ac:dyDescent="0.25">
      <c r="A64" s="31" t="s">
        <v>21</v>
      </c>
      <c r="B64" s="15" t="s">
        <v>1</v>
      </c>
      <c r="C64" s="15">
        <v>1</v>
      </c>
      <c r="D64" s="25">
        <v>1741881</v>
      </c>
      <c r="E64" s="50"/>
      <c r="F64" s="18">
        <f>ROUND(C64*D64*E64,2)</f>
        <v>0</v>
      </c>
      <c r="G64" s="18">
        <v>23</v>
      </c>
      <c r="H64" s="18">
        <f t="shared" ref="H64:H68" si="41">ROUND(F64*G64%,2)</f>
        <v>0</v>
      </c>
      <c r="I64" s="18">
        <f t="shared" ref="I64:I68" si="42">F64+H64</f>
        <v>0</v>
      </c>
    </row>
    <row r="65" spans="1:9" x14ac:dyDescent="0.25">
      <c r="A65" s="31" t="s">
        <v>25</v>
      </c>
      <c r="B65" s="15" t="s">
        <v>1</v>
      </c>
      <c r="C65" s="15">
        <v>1</v>
      </c>
      <c r="D65" s="25">
        <v>234968</v>
      </c>
      <c r="E65" s="50"/>
      <c r="F65" s="18">
        <f>ROUND(C65*D65*E65,2)</f>
        <v>0</v>
      </c>
      <c r="G65" s="18">
        <v>23</v>
      </c>
      <c r="H65" s="18">
        <f t="shared" si="41"/>
        <v>0</v>
      </c>
      <c r="I65" s="18">
        <f t="shared" si="42"/>
        <v>0</v>
      </c>
    </row>
    <row r="66" spans="1:9" x14ac:dyDescent="0.25">
      <c r="A66" s="31" t="s">
        <v>37</v>
      </c>
      <c r="B66" s="15" t="s">
        <v>5</v>
      </c>
      <c r="C66" s="52">
        <v>1</v>
      </c>
      <c r="D66" s="18">
        <v>352</v>
      </c>
      <c r="E66" s="51"/>
      <c r="F66" s="18">
        <f t="shared" ref="F66:F68" si="43">ROUND(C66*D66*E66,2)</f>
        <v>0</v>
      </c>
      <c r="G66" s="18">
        <v>23</v>
      </c>
      <c r="H66" s="18">
        <f t="shared" si="41"/>
        <v>0</v>
      </c>
      <c r="I66" s="18">
        <f t="shared" si="42"/>
        <v>0</v>
      </c>
    </row>
    <row r="67" spans="1:9" x14ac:dyDescent="0.25">
      <c r="A67" s="31" t="s">
        <v>2</v>
      </c>
      <c r="B67" s="15" t="s">
        <v>1</v>
      </c>
      <c r="C67" s="15">
        <v>1</v>
      </c>
      <c r="D67" s="26">
        <f>D64+D65</f>
        <v>1976849</v>
      </c>
      <c r="E67" s="27">
        <v>2.8580000000000001E-2</v>
      </c>
      <c r="F67" s="18">
        <f t="shared" si="43"/>
        <v>56498.34</v>
      </c>
      <c r="G67" s="18">
        <v>23</v>
      </c>
      <c r="H67" s="18">
        <f t="shared" si="41"/>
        <v>12994.62</v>
      </c>
      <c r="I67" s="18">
        <f t="shared" si="42"/>
        <v>69492.959999999992</v>
      </c>
    </row>
    <row r="68" spans="1:9" x14ac:dyDescent="0.25">
      <c r="A68" s="31" t="s">
        <v>4</v>
      </c>
      <c r="B68" s="15" t="s">
        <v>5</v>
      </c>
      <c r="C68" s="15">
        <f>C66</f>
        <v>1</v>
      </c>
      <c r="D68" s="18">
        <f>D66</f>
        <v>352</v>
      </c>
      <c r="E68" s="27">
        <v>34.03</v>
      </c>
      <c r="F68" s="18">
        <f t="shared" si="43"/>
        <v>11978.56</v>
      </c>
      <c r="G68" s="18">
        <v>23</v>
      </c>
      <c r="H68" s="18">
        <f t="shared" si="41"/>
        <v>2755.07</v>
      </c>
      <c r="I68" s="18">
        <f t="shared" si="42"/>
        <v>14733.63</v>
      </c>
    </row>
    <row r="69" spans="1:9" x14ac:dyDescent="0.25">
      <c r="A69" s="7">
        <v>11</v>
      </c>
      <c r="B69" s="7"/>
      <c r="C69" s="7"/>
      <c r="D69" s="7"/>
      <c r="E69" s="8"/>
      <c r="F69" s="9"/>
      <c r="G69" s="9" t="s">
        <v>31</v>
      </c>
      <c r="H69" s="9"/>
      <c r="I69" s="9" t="s">
        <v>36</v>
      </c>
    </row>
    <row r="70" spans="1:9" s="2" customFormat="1" ht="41.4" customHeight="1" x14ac:dyDescent="0.25">
      <c r="A70" s="13" t="str">
        <f>A5</f>
        <v>Nazwa opłaty</v>
      </c>
      <c r="B70" s="13" t="str">
        <f t="shared" ref="B70:I70" si="44">B5</f>
        <v>jednostki miary</v>
      </c>
      <c r="C70" s="13" t="str">
        <f t="shared" si="44"/>
        <v>x</v>
      </c>
      <c r="D70" s="13" t="str">
        <f t="shared" si="44"/>
        <v>ilość j.m. Zamówienie maksymalne</v>
      </c>
      <c r="E70" s="13" t="str">
        <f t="shared" si="44"/>
        <v>cena jednostkowa</v>
      </c>
      <c r="F70" s="13" t="str">
        <f t="shared" si="44"/>
        <v>wartość netto (kol 3 x kol. 4 x kol. 5)</v>
      </c>
      <c r="G70" s="13" t="str">
        <f t="shared" si="44"/>
        <v>Stawka podatku Vat</v>
      </c>
      <c r="H70" s="13" t="str">
        <f t="shared" si="44"/>
        <v>Kwota podatku Vat w zł</v>
      </c>
      <c r="I70" s="13" t="str">
        <f t="shared" si="44"/>
        <v>Wartość brutto (kol. 6 + kol. 8)</v>
      </c>
    </row>
    <row r="71" spans="1:9" x14ac:dyDescent="0.25">
      <c r="A71" s="31" t="s">
        <v>21</v>
      </c>
      <c r="B71" s="15" t="s">
        <v>1</v>
      </c>
      <c r="C71" s="15">
        <v>1</v>
      </c>
      <c r="D71" s="25">
        <v>29951</v>
      </c>
      <c r="E71" s="50"/>
      <c r="F71" s="18">
        <f>ROUND(C71*D71*E71,2)</f>
        <v>0</v>
      </c>
      <c r="G71" s="18">
        <v>23</v>
      </c>
      <c r="H71" s="18">
        <f t="shared" ref="H71:H74" si="45">ROUND(F71*G71%,2)</f>
        <v>0</v>
      </c>
      <c r="I71" s="18">
        <f t="shared" ref="I71:I74" si="46">F71+H71</f>
        <v>0</v>
      </c>
    </row>
    <row r="72" spans="1:9" x14ac:dyDescent="0.25">
      <c r="A72" s="31" t="s">
        <v>33</v>
      </c>
      <c r="B72" s="15" t="s">
        <v>5</v>
      </c>
      <c r="C72" s="52">
        <v>1</v>
      </c>
      <c r="D72" s="18">
        <v>16</v>
      </c>
      <c r="E72" s="51"/>
      <c r="F72" s="18">
        <f t="shared" ref="F72:F74" si="47">ROUND(C72*D72*E72,2)</f>
        <v>0</v>
      </c>
      <c r="G72" s="18">
        <v>23</v>
      </c>
      <c r="H72" s="18">
        <f t="shared" si="45"/>
        <v>0</v>
      </c>
      <c r="I72" s="18">
        <f t="shared" si="46"/>
        <v>0</v>
      </c>
    </row>
    <row r="73" spans="1:9" x14ac:dyDescent="0.25">
      <c r="A73" s="31" t="s">
        <v>2</v>
      </c>
      <c r="B73" s="15" t="s">
        <v>1</v>
      </c>
      <c r="C73" s="15">
        <v>1</v>
      </c>
      <c r="D73" s="26">
        <f>D71</f>
        <v>29951</v>
      </c>
      <c r="E73" s="27">
        <v>3.8609999999999998E-2</v>
      </c>
      <c r="F73" s="18">
        <f t="shared" si="47"/>
        <v>1156.4100000000001</v>
      </c>
      <c r="G73" s="18">
        <v>23</v>
      </c>
      <c r="H73" s="18">
        <f t="shared" si="45"/>
        <v>265.97000000000003</v>
      </c>
      <c r="I73" s="18">
        <f t="shared" si="46"/>
        <v>1422.38</v>
      </c>
    </row>
    <row r="74" spans="1:9" x14ac:dyDescent="0.25">
      <c r="A74" s="31" t="s">
        <v>4</v>
      </c>
      <c r="B74" s="15" t="s">
        <v>5</v>
      </c>
      <c r="C74" s="15">
        <f>C72</f>
        <v>1</v>
      </c>
      <c r="D74" s="18">
        <f>D72</f>
        <v>16</v>
      </c>
      <c r="E74" s="27">
        <v>22.84</v>
      </c>
      <c r="F74" s="18">
        <f t="shared" si="47"/>
        <v>365.44</v>
      </c>
      <c r="G74" s="18">
        <v>23</v>
      </c>
      <c r="H74" s="18">
        <f t="shared" si="45"/>
        <v>84.05</v>
      </c>
      <c r="I74" s="18">
        <f t="shared" si="46"/>
        <v>449.49</v>
      </c>
    </row>
    <row r="75" spans="1:9" x14ac:dyDescent="0.25">
      <c r="A75" s="7">
        <v>12</v>
      </c>
      <c r="B75" s="7"/>
      <c r="C75" s="7"/>
      <c r="D75" s="7"/>
      <c r="E75" s="8"/>
      <c r="F75" s="9"/>
      <c r="G75" s="9" t="s">
        <v>26</v>
      </c>
      <c r="H75" s="9"/>
      <c r="I75" s="9" t="s">
        <v>36</v>
      </c>
    </row>
    <row r="76" spans="1:9" ht="36" x14ac:dyDescent="0.25">
      <c r="A76" s="13" t="str">
        <f>A5</f>
        <v>Nazwa opłaty</v>
      </c>
      <c r="B76" s="13" t="str">
        <f t="shared" ref="B76:I76" si="48">B5</f>
        <v>jednostki miary</v>
      </c>
      <c r="C76" s="13" t="str">
        <f t="shared" si="48"/>
        <v>x</v>
      </c>
      <c r="D76" s="13" t="str">
        <f t="shared" si="48"/>
        <v>ilość j.m. Zamówienie maksymalne</v>
      </c>
      <c r="E76" s="13" t="str">
        <f t="shared" si="48"/>
        <v>cena jednostkowa</v>
      </c>
      <c r="F76" s="13" t="str">
        <f t="shared" si="48"/>
        <v>wartość netto (kol 3 x kol. 4 x kol. 5)</v>
      </c>
      <c r="G76" s="13" t="str">
        <f t="shared" si="48"/>
        <v>Stawka podatku Vat</v>
      </c>
      <c r="H76" s="13" t="str">
        <f t="shared" si="48"/>
        <v>Kwota podatku Vat w zł</v>
      </c>
      <c r="I76" s="13" t="str">
        <f t="shared" si="48"/>
        <v>Wartość brutto (kol. 6 + kol. 8)</v>
      </c>
    </row>
    <row r="77" spans="1:9" x14ac:dyDescent="0.25">
      <c r="A77" s="31" t="s">
        <v>21</v>
      </c>
      <c r="B77" s="15" t="s">
        <v>1</v>
      </c>
      <c r="C77" s="15">
        <v>1</v>
      </c>
      <c r="D77" s="25">
        <v>182923</v>
      </c>
      <c r="E77" s="50"/>
      <c r="F77" s="18">
        <f>ROUND(C77*D77*E77,2)</f>
        <v>0</v>
      </c>
      <c r="G77" s="18">
        <v>23</v>
      </c>
      <c r="H77" s="18">
        <f t="shared" ref="H77:H80" si="49">ROUND(F77*G77%,2)</f>
        <v>0</v>
      </c>
      <c r="I77" s="18">
        <f t="shared" ref="I77:I80" si="50">F77+H77</f>
        <v>0</v>
      </c>
    </row>
    <row r="78" spans="1:9" x14ac:dyDescent="0.25">
      <c r="A78" s="31" t="s">
        <v>37</v>
      </c>
      <c r="B78" s="15" t="s">
        <v>5</v>
      </c>
      <c r="C78" s="52">
        <v>1</v>
      </c>
      <c r="D78" s="18">
        <v>64</v>
      </c>
      <c r="E78" s="51"/>
      <c r="F78" s="18">
        <f t="shared" ref="F78:F80" si="51">ROUND(C78*D78*E78,2)</f>
        <v>0</v>
      </c>
      <c r="G78" s="18">
        <v>23</v>
      </c>
      <c r="H78" s="18">
        <f t="shared" si="49"/>
        <v>0</v>
      </c>
      <c r="I78" s="18">
        <f t="shared" si="50"/>
        <v>0</v>
      </c>
    </row>
    <row r="79" spans="1:9" x14ac:dyDescent="0.25">
      <c r="A79" s="31" t="s">
        <v>2</v>
      </c>
      <c r="B79" s="15" t="s">
        <v>1</v>
      </c>
      <c r="C79" s="15">
        <v>1</v>
      </c>
      <c r="D79" s="26">
        <f>D77</f>
        <v>182923</v>
      </c>
      <c r="E79" s="27">
        <v>3.8609999999999998E-2</v>
      </c>
      <c r="F79" s="18">
        <f t="shared" si="51"/>
        <v>7062.66</v>
      </c>
      <c r="G79" s="18">
        <v>23</v>
      </c>
      <c r="H79" s="18">
        <f t="shared" si="49"/>
        <v>1624.41</v>
      </c>
      <c r="I79" s="18">
        <f t="shared" si="50"/>
        <v>8687.07</v>
      </c>
    </row>
    <row r="80" spans="1:9" x14ac:dyDescent="0.25">
      <c r="A80" s="31" t="s">
        <v>4</v>
      </c>
      <c r="B80" s="15" t="s">
        <v>5</v>
      </c>
      <c r="C80" s="15">
        <f>C78</f>
        <v>1</v>
      </c>
      <c r="D80" s="18">
        <f>D78</f>
        <v>64</v>
      </c>
      <c r="E80" s="27">
        <v>22.84</v>
      </c>
      <c r="F80" s="18">
        <f t="shared" si="51"/>
        <v>1461.76</v>
      </c>
      <c r="G80" s="18">
        <v>23</v>
      </c>
      <c r="H80" s="18">
        <f t="shared" si="49"/>
        <v>336.2</v>
      </c>
      <c r="I80" s="18">
        <f t="shared" si="50"/>
        <v>1797.96</v>
      </c>
    </row>
    <row r="81" spans="1:9" x14ac:dyDescent="0.25">
      <c r="A81" s="7">
        <v>13</v>
      </c>
      <c r="B81" s="7"/>
      <c r="C81" s="7"/>
      <c r="D81" s="7"/>
      <c r="E81" s="8"/>
      <c r="F81" s="9"/>
      <c r="G81" s="9" t="s">
        <v>29</v>
      </c>
      <c r="H81" s="9"/>
      <c r="I81" s="9" t="s">
        <v>35</v>
      </c>
    </row>
    <row r="82" spans="1:9" ht="36" x14ac:dyDescent="0.25">
      <c r="A82" s="13" t="str">
        <f>A5</f>
        <v>Nazwa opłaty</v>
      </c>
      <c r="B82" s="13" t="str">
        <f t="shared" ref="B82:I82" si="52">B5</f>
        <v>jednostki miary</v>
      </c>
      <c r="C82" s="13" t="str">
        <f t="shared" si="52"/>
        <v>x</v>
      </c>
      <c r="D82" s="13" t="str">
        <f t="shared" si="52"/>
        <v>ilość j.m. Zamówienie maksymalne</v>
      </c>
      <c r="E82" s="13" t="str">
        <f t="shared" si="52"/>
        <v>cena jednostkowa</v>
      </c>
      <c r="F82" s="13" t="str">
        <f t="shared" si="52"/>
        <v>wartość netto (kol 3 x kol. 4 x kol. 5)</v>
      </c>
      <c r="G82" s="13" t="str">
        <f t="shared" si="52"/>
        <v>Stawka podatku Vat</v>
      </c>
      <c r="H82" s="13" t="str">
        <f t="shared" si="52"/>
        <v>Kwota podatku Vat w zł</v>
      </c>
      <c r="I82" s="13" t="str">
        <f t="shared" si="52"/>
        <v>Wartość brutto (kol. 6 + kol. 8)</v>
      </c>
    </row>
    <row r="83" spans="1:9" x14ac:dyDescent="0.25">
      <c r="A83" s="31" t="s">
        <v>21</v>
      </c>
      <c r="B83" s="15" t="s">
        <v>1</v>
      </c>
      <c r="C83" s="15">
        <v>1</v>
      </c>
      <c r="D83" s="25">
        <v>86031</v>
      </c>
      <c r="E83" s="50"/>
      <c r="F83" s="18">
        <f>ROUND(C83*D83*E83,2)</f>
        <v>0</v>
      </c>
      <c r="G83" s="18">
        <v>23</v>
      </c>
      <c r="H83" s="18">
        <f t="shared" ref="H83:H87" si="53">ROUND(F83*G83%,2)</f>
        <v>0</v>
      </c>
      <c r="I83" s="18">
        <f t="shared" ref="I83:I87" si="54">F83+H83</f>
        <v>0</v>
      </c>
    </row>
    <row r="84" spans="1:9" x14ac:dyDescent="0.25">
      <c r="A84" s="31" t="s">
        <v>25</v>
      </c>
      <c r="B84" s="15" t="s">
        <v>1</v>
      </c>
      <c r="C84" s="15">
        <v>1</v>
      </c>
      <c r="D84" s="25">
        <v>52394</v>
      </c>
      <c r="E84" s="50"/>
      <c r="F84" s="18">
        <f t="shared" ref="F84:F87" si="55">ROUND(C84*D84*E84,2)</f>
        <v>0</v>
      </c>
      <c r="G84" s="18">
        <v>23</v>
      </c>
      <c r="H84" s="18">
        <f t="shared" si="53"/>
        <v>0</v>
      </c>
      <c r="I84" s="18">
        <f t="shared" si="54"/>
        <v>0</v>
      </c>
    </row>
    <row r="85" spans="1:9" x14ac:dyDescent="0.25">
      <c r="A85" s="31" t="s">
        <v>37</v>
      </c>
      <c r="B85" s="15" t="s">
        <v>5</v>
      </c>
      <c r="C85" s="52">
        <v>1</v>
      </c>
      <c r="D85" s="18">
        <v>80</v>
      </c>
      <c r="E85" s="51"/>
      <c r="F85" s="18">
        <f t="shared" si="55"/>
        <v>0</v>
      </c>
      <c r="G85" s="18">
        <v>23</v>
      </c>
      <c r="H85" s="18">
        <f t="shared" si="53"/>
        <v>0</v>
      </c>
      <c r="I85" s="18">
        <f t="shared" si="54"/>
        <v>0</v>
      </c>
    </row>
    <row r="86" spans="1:9" x14ac:dyDescent="0.25">
      <c r="A86" s="31" t="s">
        <v>2</v>
      </c>
      <c r="B86" s="15" t="s">
        <v>1</v>
      </c>
      <c r="C86" s="15">
        <v>1</v>
      </c>
      <c r="D86" s="26">
        <f>D83+D84</f>
        <v>138425</v>
      </c>
      <c r="E86" s="27">
        <v>3.8129999999999997E-2</v>
      </c>
      <c r="F86" s="18">
        <f t="shared" si="55"/>
        <v>5278.15</v>
      </c>
      <c r="G86" s="18">
        <v>23</v>
      </c>
      <c r="H86" s="18">
        <f t="shared" si="53"/>
        <v>1213.97</v>
      </c>
      <c r="I86" s="18">
        <f t="shared" si="54"/>
        <v>6492.12</v>
      </c>
    </row>
    <row r="87" spans="1:9" x14ac:dyDescent="0.25">
      <c r="A87" s="31" t="s">
        <v>4</v>
      </c>
      <c r="B87" s="15" t="s">
        <v>5</v>
      </c>
      <c r="C87" s="15">
        <f>C85</f>
        <v>1</v>
      </c>
      <c r="D87" s="18">
        <f>D85</f>
        <v>80</v>
      </c>
      <c r="E87" s="27">
        <v>8.81</v>
      </c>
      <c r="F87" s="18">
        <f t="shared" si="55"/>
        <v>704.8</v>
      </c>
      <c r="G87" s="18">
        <v>23</v>
      </c>
      <c r="H87" s="18">
        <f t="shared" si="53"/>
        <v>162.1</v>
      </c>
      <c r="I87" s="18">
        <f t="shared" si="54"/>
        <v>866.9</v>
      </c>
    </row>
    <row r="88" spans="1:9" x14ac:dyDescent="0.25">
      <c r="A88" s="7">
        <v>14</v>
      </c>
      <c r="B88" s="7"/>
      <c r="C88" s="7"/>
      <c r="D88" s="7"/>
      <c r="E88" s="8"/>
      <c r="F88" s="9"/>
      <c r="G88" s="9" t="s">
        <v>30</v>
      </c>
      <c r="H88" s="9"/>
      <c r="I88" s="9" t="s">
        <v>36</v>
      </c>
    </row>
    <row r="89" spans="1:9" ht="36" x14ac:dyDescent="0.25">
      <c r="A89" s="13" t="str">
        <f>A5</f>
        <v>Nazwa opłaty</v>
      </c>
      <c r="B89" s="13" t="str">
        <f t="shared" ref="B89:I89" si="56">B5</f>
        <v>jednostki miary</v>
      </c>
      <c r="C89" s="13" t="str">
        <f t="shared" si="56"/>
        <v>x</v>
      </c>
      <c r="D89" s="13" t="str">
        <f t="shared" si="56"/>
        <v>ilość j.m. Zamówienie maksymalne</v>
      </c>
      <c r="E89" s="13" t="str">
        <f t="shared" si="56"/>
        <v>cena jednostkowa</v>
      </c>
      <c r="F89" s="13" t="str">
        <f t="shared" si="56"/>
        <v>wartość netto (kol 3 x kol. 4 x kol. 5)</v>
      </c>
      <c r="G89" s="13" t="str">
        <f t="shared" si="56"/>
        <v>Stawka podatku Vat</v>
      </c>
      <c r="H89" s="13" t="str">
        <f t="shared" si="56"/>
        <v>Kwota podatku Vat w zł</v>
      </c>
      <c r="I89" s="13" t="str">
        <f t="shared" si="56"/>
        <v>Wartość brutto (kol. 6 + kol. 8)</v>
      </c>
    </row>
    <row r="90" spans="1:9" x14ac:dyDescent="0.25">
      <c r="A90" s="31" t="s">
        <v>21</v>
      </c>
      <c r="B90" s="15" t="s">
        <v>1</v>
      </c>
      <c r="C90" s="15">
        <v>1</v>
      </c>
      <c r="D90" s="25">
        <v>11959</v>
      </c>
      <c r="E90" s="50"/>
      <c r="F90" s="18">
        <f>ROUND(C90*D90*E90,2)</f>
        <v>0</v>
      </c>
      <c r="G90" s="18">
        <v>23</v>
      </c>
      <c r="H90" s="18">
        <f t="shared" ref="H90:H93" si="57">ROUND(F90*G90%,2)</f>
        <v>0</v>
      </c>
      <c r="I90" s="18">
        <f t="shared" ref="I90:I93" si="58">F90+H90</f>
        <v>0</v>
      </c>
    </row>
    <row r="91" spans="1:9" x14ac:dyDescent="0.25">
      <c r="A91" s="31" t="s">
        <v>33</v>
      </c>
      <c r="B91" s="15" t="s">
        <v>5</v>
      </c>
      <c r="C91" s="52">
        <v>1</v>
      </c>
      <c r="D91" s="18">
        <v>12</v>
      </c>
      <c r="E91" s="51"/>
      <c r="F91" s="18">
        <f t="shared" ref="F91:F93" si="59">ROUND(C91*D91*E91,2)</f>
        <v>0</v>
      </c>
      <c r="G91" s="18">
        <v>23</v>
      </c>
      <c r="H91" s="18">
        <f t="shared" si="57"/>
        <v>0</v>
      </c>
      <c r="I91" s="18">
        <f t="shared" si="58"/>
        <v>0</v>
      </c>
    </row>
    <row r="92" spans="1:9" x14ac:dyDescent="0.25">
      <c r="A92" s="31" t="s">
        <v>2</v>
      </c>
      <c r="B92" s="15" t="s">
        <v>1</v>
      </c>
      <c r="C92" s="15">
        <v>1</v>
      </c>
      <c r="D92" s="26">
        <f>D90</f>
        <v>11959</v>
      </c>
      <c r="E92" s="27">
        <v>4.2909999999999997E-2</v>
      </c>
      <c r="F92" s="18">
        <f t="shared" si="59"/>
        <v>513.16</v>
      </c>
      <c r="G92" s="18">
        <v>23</v>
      </c>
      <c r="H92" s="18">
        <f t="shared" si="57"/>
        <v>118.03</v>
      </c>
      <c r="I92" s="18">
        <f t="shared" si="58"/>
        <v>631.18999999999994</v>
      </c>
    </row>
    <row r="93" spans="1:9" x14ac:dyDescent="0.25">
      <c r="A93" s="31" t="s">
        <v>4</v>
      </c>
      <c r="B93" s="15" t="s">
        <v>5</v>
      </c>
      <c r="C93" s="15">
        <f>C91</f>
        <v>1</v>
      </c>
      <c r="D93" s="18">
        <f>D91</f>
        <v>12</v>
      </c>
      <c r="E93" s="27">
        <v>8.7200000000000006</v>
      </c>
      <c r="F93" s="18">
        <f t="shared" si="59"/>
        <v>104.64</v>
      </c>
      <c r="G93" s="18">
        <v>23</v>
      </c>
      <c r="H93" s="18">
        <f t="shared" si="57"/>
        <v>24.07</v>
      </c>
      <c r="I93" s="18">
        <f t="shared" si="58"/>
        <v>128.71</v>
      </c>
    </row>
    <row r="94" spans="1:9" x14ac:dyDescent="0.25">
      <c r="A94" s="7">
        <v>15</v>
      </c>
      <c r="B94" s="7"/>
      <c r="C94" s="7"/>
      <c r="D94" s="7"/>
      <c r="E94" s="8"/>
      <c r="F94" s="9"/>
      <c r="G94" s="9" t="s">
        <v>27</v>
      </c>
      <c r="H94" s="9"/>
      <c r="I94" s="9" t="s">
        <v>35</v>
      </c>
    </row>
    <row r="95" spans="1:9" ht="36" x14ac:dyDescent="0.25">
      <c r="A95" s="13" t="str">
        <f>A5</f>
        <v>Nazwa opłaty</v>
      </c>
      <c r="B95" s="13" t="str">
        <f t="shared" ref="B95:I95" si="60">B5</f>
        <v>jednostki miary</v>
      </c>
      <c r="C95" s="13" t="str">
        <f t="shared" si="60"/>
        <v>x</v>
      </c>
      <c r="D95" s="13" t="str">
        <f t="shared" si="60"/>
        <v>ilość j.m. Zamówienie maksymalne</v>
      </c>
      <c r="E95" s="13" t="str">
        <f t="shared" si="60"/>
        <v>cena jednostkowa</v>
      </c>
      <c r="F95" s="13" t="str">
        <f t="shared" si="60"/>
        <v>wartość netto (kol 3 x kol. 4 x kol. 5)</v>
      </c>
      <c r="G95" s="13" t="str">
        <f t="shared" si="60"/>
        <v>Stawka podatku Vat</v>
      </c>
      <c r="H95" s="13" t="str">
        <f t="shared" si="60"/>
        <v>Kwota podatku Vat w zł</v>
      </c>
      <c r="I95" s="13" t="str">
        <f t="shared" si="60"/>
        <v>Wartość brutto (kol. 6 + kol. 8)</v>
      </c>
    </row>
    <row r="96" spans="1:9" x14ac:dyDescent="0.25">
      <c r="A96" s="31" t="s">
        <v>21</v>
      </c>
      <c r="B96" s="15" t="s">
        <v>1</v>
      </c>
      <c r="C96" s="15">
        <v>1</v>
      </c>
      <c r="D96" s="25">
        <v>12216</v>
      </c>
      <c r="E96" s="50"/>
      <c r="F96" s="18">
        <f>ROUND(C96*D96*E96,2)</f>
        <v>0</v>
      </c>
      <c r="G96" s="18">
        <v>23</v>
      </c>
      <c r="H96" s="18">
        <f t="shared" ref="H96:H100" si="61">ROUND(F96*G96%,2)</f>
        <v>0</v>
      </c>
      <c r="I96" s="18">
        <f t="shared" ref="I96:I100" si="62">F96+H96</f>
        <v>0</v>
      </c>
    </row>
    <row r="97" spans="1:10" x14ac:dyDescent="0.25">
      <c r="A97" s="31" t="s">
        <v>25</v>
      </c>
      <c r="B97" s="15" t="s">
        <v>1</v>
      </c>
      <c r="C97" s="15">
        <v>1</v>
      </c>
      <c r="D97" s="25">
        <v>1595</v>
      </c>
      <c r="E97" s="50"/>
      <c r="F97" s="18">
        <f t="shared" ref="F97:F100" si="63">ROUND(C97*D97*E97,2)</f>
        <v>0</v>
      </c>
      <c r="G97" s="18">
        <v>23</v>
      </c>
      <c r="H97" s="18">
        <f t="shared" si="61"/>
        <v>0</v>
      </c>
      <c r="I97" s="18">
        <f t="shared" si="62"/>
        <v>0</v>
      </c>
    </row>
    <row r="98" spans="1:10" x14ac:dyDescent="0.25">
      <c r="A98" s="31" t="s">
        <v>37</v>
      </c>
      <c r="B98" s="15" t="s">
        <v>5</v>
      </c>
      <c r="C98" s="52">
        <v>1</v>
      </c>
      <c r="D98" s="18">
        <v>64</v>
      </c>
      <c r="E98" s="51"/>
      <c r="F98" s="18">
        <f t="shared" si="63"/>
        <v>0</v>
      </c>
      <c r="G98" s="18">
        <v>23</v>
      </c>
      <c r="H98" s="18">
        <f t="shared" si="61"/>
        <v>0</v>
      </c>
      <c r="I98" s="18">
        <f t="shared" si="62"/>
        <v>0</v>
      </c>
    </row>
    <row r="99" spans="1:10" x14ac:dyDescent="0.25">
      <c r="A99" s="31" t="s">
        <v>2</v>
      </c>
      <c r="B99" s="15" t="s">
        <v>1</v>
      </c>
      <c r="C99" s="15">
        <v>1</v>
      </c>
      <c r="D99" s="26">
        <f>D96+D97</f>
        <v>13811</v>
      </c>
      <c r="E99" s="27">
        <v>5.2409999999999998E-2</v>
      </c>
      <c r="F99" s="18">
        <f t="shared" si="63"/>
        <v>723.83</v>
      </c>
      <c r="G99" s="18">
        <v>23</v>
      </c>
      <c r="H99" s="18">
        <f t="shared" si="61"/>
        <v>166.48</v>
      </c>
      <c r="I99" s="18">
        <f t="shared" si="62"/>
        <v>890.31000000000006</v>
      </c>
    </row>
    <row r="100" spans="1:10" ht="21" customHeight="1" x14ac:dyDescent="0.25">
      <c r="A100" s="31" t="s">
        <v>4</v>
      </c>
      <c r="B100" s="15" t="s">
        <v>5</v>
      </c>
      <c r="C100" s="15">
        <f>C98</f>
        <v>1</v>
      </c>
      <c r="D100" s="18">
        <f>D98</f>
        <v>64</v>
      </c>
      <c r="E100" s="27">
        <v>3.46</v>
      </c>
      <c r="F100" s="18">
        <f t="shared" si="63"/>
        <v>221.44</v>
      </c>
      <c r="G100" s="18">
        <v>23</v>
      </c>
      <c r="H100" s="18">
        <f t="shared" si="61"/>
        <v>50.93</v>
      </c>
      <c r="I100" s="18">
        <f t="shared" si="62"/>
        <v>272.37</v>
      </c>
    </row>
    <row r="101" spans="1:10" x14ac:dyDescent="0.25">
      <c r="A101" s="7">
        <v>16</v>
      </c>
      <c r="B101" s="7"/>
      <c r="C101" s="7"/>
      <c r="D101" s="7"/>
      <c r="E101" s="8"/>
      <c r="F101" s="9"/>
      <c r="G101" s="9" t="s">
        <v>32</v>
      </c>
      <c r="H101" s="9"/>
      <c r="I101" s="9" t="s">
        <v>36</v>
      </c>
    </row>
    <row r="102" spans="1:10" ht="36" x14ac:dyDescent="0.25">
      <c r="A102" s="13" t="str">
        <f>A5</f>
        <v>Nazwa opłaty</v>
      </c>
      <c r="B102" s="13" t="str">
        <f t="shared" ref="B102:I102" si="64">B5</f>
        <v>jednostki miary</v>
      </c>
      <c r="C102" s="13" t="str">
        <f t="shared" si="64"/>
        <v>x</v>
      </c>
      <c r="D102" s="13" t="str">
        <f t="shared" si="64"/>
        <v>ilość j.m. Zamówienie maksymalne</v>
      </c>
      <c r="E102" s="13" t="str">
        <f t="shared" si="64"/>
        <v>cena jednostkowa</v>
      </c>
      <c r="F102" s="13" t="str">
        <f t="shared" si="64"/>
        <v>wartość netto (kol 3 x kol. 4 x kol. 5)</v>
      </c>
      <c r="G102" s="13" t="str">
        <f t="shared" si="64"/>
        <v>Stawka podatku Vat</v>
      </c>
      <c r="H102" s="13" t="str">
        <f t="shared" si="64"/>
        <v>Kwota podatku Vat w zł</v>
      </c>
      <c r="I102" s="13" t="str">
        <f t="shared" si="64"/>
        <v>Wartość brutto (kol. 6 + kol. 8)</v>
      </c>
    </row>
    <row r="103" spans="1:10" x14ac:dyDescent="0.25">
      <c r="A103" s="31" t="s">
        <v>21</v>
      </c>
      <c r="B103" s="15" t="s">
        <v>1</v>
      </c>
      <c r="C103" s="15">
        <v>1</v>
      </c>
      <c r="D103" s="25">
        <v>5857</v>
      </c>
      <c r="E103" s="50"/>
      <c r="F103" s="18">
        <f>ROUND(C103*D103*E103,2)</f>
        <v>0</v>
      </c>
      <c r="G103" s="18">
        <v>23</v>
      </c>
      <c r="H103" s="18">
        <f t="shared" ref="H103" si="65">ROUND(F103*G103%,2)</f>
        <v>0</v>
      </c>
      <c r="I103" s="18">
        <f t="shared" ref="I103:I106" si="66">F103+H103</f>
        <v>0</v>
      </c>
    </row>
    <row r="104" spans="1:10" x14ac:dyDescent="0.25">
      <c r="A104" s="31" t="s">
        <v>33</v>
      </c>
      <c r="B104" s="15" t="s">
        <v>5</v>
      </c>
      <c r="C104" s="52">
        <v>1</v>
      </c>
      <c r="D104" s="18">
        <v>12</v>
      </c>
      <c r="E104" s="51"/>
      <c r="F104" s="18">
        <f t="shared" ref="F104:F106" si="67">ROUND(C104*D104*E104,2)</f>
        <v>0</v>
      </c>
      <c r="G104" s="18">
        <v>23</v>
      </c>
      <c r="H104" s="18">
        <f>ROUND(F104*G104%,2)</f>
        <v>0</v>
      </c>
      <c r="I104" s="18">
        <f t="shared" si="66"/>
        <v>0</v>
      </c>
    </row>
    <row r="105" spans="1:10" x14ac:dyDescent="0.25">
      <c r="A105" s="31" t="s">
        <v>2</v>
      </c>
      <c r="B105" s="15" t="s">
        <v>1</v>
      </c>
      <c r="C105" s="15">
        <v>1</v>
      </c>
      <c r="D105" s="26">
        <f>D103</f>
        <v>5857</v>
      </c>
      <c r="E105" s="27">
        <v>5.4370000000000002E-2</v>
      </c>
      <c r="F105" s="18">
        <f t="shared" si="67"/>
        <v>318.45</v>
      </c>
      <c r="G105" s="18">
        <v>23</v>
      </c>
      <c r="H105" s="18">
        <f t="shared" ref="H105:H106" si="68">ROUND(F105*G105%,2)</f>
        <v>73.239999999999995</v>
      </c>
      <c r="I105" s="18">
        <f t="shared" si="66"/>
        <v>391.69</v>
      </c>
    </row>
    <row r="106" spans="1:10" x14ac:dyDescent="0.25">
      <c r="A106" s="31" t="s">
        <v>4</v>
      </c>
      <c r="B106" s="15" t="s">
        <v>5</v>
      </c>
      <c r="C106" s="15">
        <f>C104</f>
        <v>1</v>
      </c>
      <c r="D106" s="18">
        <f>D104</f>
        <v>12</v>
      </c>
      <c r="E106" s="27">
        <v>4.1100000000000003</v>
      </c>
      <c r="F106" s="18">
        <f t="shared" si="67"/>
        <v>49.32</v>
      </c>
      <c r="G106" s="18">
        <v>23</v>
      </c>
      <c r="H106" s="18">
        <f t="shared" si="68"/>
        <v>11.34</v>
      </c>
      <c r="I106" s="18">
        <f t="shared" si="66"/>
        <v>60.66</v>
      </c>
    </row>
    <row r="107" spans="1:10" x14ac:dyDescent="0.25">
      <c r="A107" s="7"/>
      <c r="B107" s="7"/>
      <c r="C107" s="7"/>
      <c r="D107" s="28"/>
      <c r="E107" s="29"/>
      <c r="F107" s="30"/>
      <c r="G107" s="41"/>
      <c r="H107" s="41"/>
      <c r="I107" s="41"/>
    </row>
    <row r="108" spans="1:10" x14ac:dyDescent="0.25">
      <c r="A108" s="7"/>
      <c r="B108" s="7"/>
      <c r="C108" s="7"/>
      <c r="D108" s="28"/>
      <c r="E108" s="29"/>
      <c r="F108" s="30"/>
      <c r="G108" s="41"/>
      <c r="H108" s="41"/>
      <c r="I108" s="41"/>
    </row>
    <row r="109" spans="1:10" ht="13.5" customHeight="1" x14ac:dyDescent="0.25">
      <c r="E109" s="80" t="s">
        <v>44</v>
      </c>
      <c r="F109" s="80"/>
      <c r="G109" s="80"/>
      <c r="H109" s="80"/>
    </row>
    <row r="110" spans="1:10" ht="18" customHeight="1" x14ac:dyDescent="0.25">
      <c r="A110" s="3"/>
      <c r="B110" s="5"/>
      <c r="C110" s="20"/>
      <c r="D110" s="20"/>
      <c r="E110" s="77" t="s">
        <v>22</v>
      </c>
      <c r="F110" s="77"/>
      <c r="G110" s="77"/>
      <c r="H110" s="77"/>
      <c r="I110" s="21">
        <f>SUM(I7:I106)</f>
        <v>1062380.0399999998</v>
      </c>
      <c r="J110" s="22"/>
    </row>
    <row r="111" spans="1:10" ht="16.5" customHeight="1" x14ac:dyDescent="0.25">
      <c r="A111" s="3" t="s">
        <v>13</v>
      </c>
      <c r="B111" s="4">
        <f>D10+D16+D23+D29+D36+D42+D48+D54+D60+D67+D73+D79+D86+D92+D99+D105</f>
        <v>18620465</v>
      </c>
      <c r="C111" s="4"/>
      <c r="D111" s="5"/>
      <c r="E111" s="76" t="s">
        <v>23</v>
      </c>
      <c r="F111" s="76"/>
      <c r="G111" s="76"/>
      <c r="H111" s="76"/>
      <c r="I111" s="32">
        <f>I110/1.23</f>
        <v>863723.60975609743</v>
      </c>
      <c r="J111" s="23"/>
    </row>
    <row r="112" spans="1:10" ht="21.6" customHeight="1" x14ac:dyDescent="0.25">
      <c r="A112" s="24" t="s">
        <v>14</v>
      </c>
      <c r="B112" s="4">
        <f>D11+D17+D24+D30+D37</f>
        <v>69033264</v>
      </c>
      <c r="C112" s="5"/>
      <c r="D112" s="63"/>
      <c r="E112" s="78"/>
      <c r="F112" s="78"/>
      <c r="G112" s="78"/>
      <c r="H112" s="78"/>
      <c r="I112" s="64"/>
      <c r="J112" s="23"/>
    </row>
    <row r="113" spans="1:11" ht="22.5" customHeight="1" x14ac:dyDescent="0.25">
      <c r="A113" s="24" t="s">
        <v>43</v>
      </c>
      <c r="B113" s="62">
        <f>D9+D15+D22+D28+D35+D41+D47+D53+D59+D66+D72+D78+D85+D91+D98+D104</f>
        <v>1252</v>
      </c>
      <c r="D113" s="22"/>
      <c r="E113" s="78"/>
      <c r="F113" s="78"/>
      <c r="G113" s="78"/>
      <c r="H113" s="78"/>
      <c r="I113" s="65"/>
      <c r="J113" s="23"/>
    </row>
    <row r="114" spans="1:11" ht="38.4" customHeight="1" x14ac:dyDescent="0.25">
      <c r="A114" s="6"/>
      <c r="B114" s="6"/>
      <c r="C114" s="6"/>
      <c r="D114" s="66"/>
      <c r="E114" s="79"/>
      <c r="F114" s="79"/>
      <c r="G114" s="79"/>
      <c r="H114" s="79"/>
      <c r="I114" s="67"/>
      <c r="J114" s="22"/>
    </row>
    <row r="115" spans="1:11" x14ac:dyDescent="0.25">
      <c r="F115" s="1" t="s">
        <v>18</v>
      </c>
      <c r="H115" s="22"/>
      <c r="I115" s="22"/>
      <c r="J115" s="22"/>
      <c r="K115" s="22"/>
    </row>
    <row r="116" spans="1:11" x14ac:dyDescent="0.25">
      <c r="A116" s="74" t="s">
        <v>45</v>
      </c>
      <c r="B116" s="74"/>
      <c r="C116" s="74"/>
      <c r="D116" s="74"/>
      <c r="E116" s="74"/>
      <c r="F116" s="74"/>
      <c r="G116" s="74"/>
      <c r="H116" s="74"/>
      <c r="I116" s="74"/>
    </row>
    <row r="117" spans="1:11" x14ac:dyDescent="0.25">
      <c r="A117" s="74"/>
      <c r="B117" s="74"/>
      <c r="C117" s="74"/>
      <c r="D117" s="74"/>
      <c r="E117" s="74"/>
      <c r="F117" s="74"/>
      <c r="G117" s="74"/>
      <c r="H117" s="74"/>
      <c r="I117" s="74"/>
    </row>
    <row r="118" spans="1:11" x14ac:dyDescent="0.25">
      <c r="A118" s="74"/>
      <c r="B118" s="74"/>
      <c r="C118" s="74"/>
      <c r="D118" s="74"/>
      <c r="E118" s="74"/>
      <c r="F118" s="74"/>
      <c r="G118" s="74"/>
      <c r="H118" s="74"/>
      <c r="I118" s="74"/>
    </row>
    <row r="122" spans="1:11" x14ac:dyDescent="0.25">
      <c r="J122" s="1" t="s">
        <v>18</v>
      </c>
    </row>
  </sheetData>
  <mergeCells count="9">
    <mergeCell ref="G1:I1"/>
    <mergeCell ref="A116:I118"/>
    <mergeCell ref="A2:I2"/>
    <mergeCell ref="E111:H111"/>
    <mergeCell ref="E110:H110"/>
    <mergeCell ref="E112:H112"/>
    <mergeCell ref="E113:H113"/>
    <mergeCell ref="E114:H114"/>
    <mergeCell ref="E109:H109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F8CF0-BD06-42B2-AAED-73F9E535E586}">
  <dimension ref="A1:J75"/>
  <sheetViews>
    <sheetView topLeftCell="A51" workbookViewId="0">
      <selection activeCell="A5" sqref="A5:I64"/>
    </sheetView>
  </sheetViews>
  <sheetFormatPr defaultRowHeight="14.4" x14ac:dyDescent="0.3"/>
  <cols>
    <col min="1" max="1" width="45" customWidth="1"/>
    <col min="2" max="2" width="13.6640625" customWidth="1"/>
    <col min="5" max="5" width="9.5546875" bestFit="1" customWidth="1"/>
    <col min="6" max="6" width="10.44140625" customWidth="1"/>
    <col min="7" max="7" width="10.5546875" customWidth="1"/>
    <col min="8" max="8" width="12" customWidth="1"/>
    <col min="9" max="9" width="13.5546875" customWidth="1"/>
  </cols>
  <sheetData>
    <row r="1" spans="1:10" x14ac:dyDescent="0.3">
      <c r="A1" s="33"/>
      <c r="B1" s="33"/>
      <c r="C1" s="33"/>
      <c r="D1" s="33"/>
      <c r="E1" s="34"/>
      <c r="F1" s="33"/>
      <c r="G1" s="83" t="s">
        <v>24</v>
      </c>
      <c r="H1" s="83"/>
      <c r="I1" s="83"/>
    </row>
    <row r="2" spans="1:10" ht="42.6" customHeight="1" x14ac:dyDescent="0.3">
      <c r="A2" s="75" t="s">
        <v>42</v>
      </c>
      <c r="B2" s="75"/>
      <c r="C2" s="75"/>
      <c r="D2" s="75"/>
      <c r="E2" s="75"/>
      <c r="F2" s="75"/>
      <c r="G2" s="75"/>
      <c r="H2" s="75"/>
      <c r="I2" s="75"/>
    </row>
    <row r="3" spans="1:10" x14ac:dyDescent="0.3">
      <c r="A3" s="42"/>
      <c r="B3" s="42"/>
      <c r="C3" s="42"/>
      <c r="D3" s="42"/>
      <c r="E3" s="42"/>
      <c r="F3" s="42"/>
      <c r="G3" s="42"/>
      <c r="H3" s="42"/>
      <c r="I3" s="42"/>
    </row>
    <row r="4" spans="1:10" x14ac:dyDescent="0.3">
      <c r="A4" s="35"/>
      <c r="B4" s="36"/>
      <c r="C4" s="36"/>
      <c r="D4" s="46"/>
      <c r="E4" s="6"/>
      <c r="F4" s="47"/>
      <c r="G4" s="47"/>
      <c r="H4" s="47"/>
      <c r="I4" s="48"/>
      <c r="J4" s="45"/>
    </row>
    <row r="5" spans="1:10" x14ac:dyDescent="0.3">
      <c r="A5" s="7">
        <v>1</v>
      </c>
      <c r="B5" s="7"/>
      <c r="C5" s="7"/>
      <c r="D5" s="7"/>
      <c r="E5" s="8"/>
      <c r="F5" s="9"/>
      <c r="G5" s="9" t="s">
        <v>19</v>
      </c>
      <c r="H5" s="9"/>
      <c r="I5" s="9" t="s">
        <v>35</v>
      </c>
      <c r="J5" s="45"/>
    </row>
    <row r="6" spans="1:10" ht="48" x14ac:dyDescent="0.3">
      <c r="A6" s="10" t="s">
        <v>9</v>
      </c>
      <c r="B6" s="10" t="s">
        <v>0</v>
      </c>
      <c r="C6" s="11" t="s">
        <v>16</v>
      </c>
      <c r="D6" s="12" t="s">
        <v>47</v>
      </c>
      <c r="E6" s="13" t="s">
        <v>10</v>
      </c>
      <c r="F6" s="14" t="s">
        <v>8</v>
      </c>
      <c r="G6" s="14" t="s">
        <v>11</v>
      </c>
      <c r="H6" s="14" t="s">
        <v>6</v>
      </c>
      <c r="I6" s="14" t="s">
        <v>7</v>
      </c>
      <c r="J6" s="45"/>
    </row>
    <row r="7" spans="1:10" x14ac:dyDescent="0.3">
      <c r="A7" s="10">
        <v>1</v>
      </c>
      <c r="B7" s="15">
        <v>2</v>
      </c>
      <c r="C7" s="16">
        <v>3</v>
      </c>
      <c r="D7" s="11">
        <v>4</v>
      </c>
      <c r="E7" s="13">
        <v>5</v>
      </c>
      <c r="F7" s="17">
        <v>6</v>
      </c>
      <c r="G7" s="17">
        <v>7</v>
      </c>
      <c r="H7" s="17">
        <v>8</v>
      </c>
      <c r="I7" s="17">
        <v>9</v>
      </c>
      <c r="J7" s="45"/>
    </row>
    <row r="8" spans="1:10" x14ac:dyDescent="0.3">
      <c r="A8" s="31" t="s">
        <v>25</v>
      </c>
      <c r="B8" s="15" t="s">
        <v>1</v>
      </c>
      <c r="C8" s="15">
        <v>1</v>
      </c>
      <c r="D8" s="25">
        <v>62042</v>
      </c>
      <c r="E8" s="50"/>
      <c r="F8" s="18">
        <f t="shared" ref="F8:F11" si="0">ROUND(C8*D8*E8,2)</f>
        <v>0</v>
      </c>
      <c r="G8" s="18">
        <v>23</v>
      </c>
      <c r="H8" s="18">
        <f t="shared" ref="H8:H11" si="1">ROUND(F8*G8%,2)</f>
        <v>0</v>
      </c>
      <c r="I8" s="18">
        <f t="shared" ref="I8" si="2">F8+H8</f>
        <v>0</v>
      </c>
      <c r="J8" s="45"/>
    </row>
    <row r="9" spans="1:10" x14ac:dyDescent="0.3">
      <c r="A9" s="31" t="s">
        <v>37</v>
      </c>
      <c r="B9" s="15" t="s">
        <v>17</v>
      </c>
      <c r="C9" s="52">
        <v>1</v>
      </c>
      <c r="D9" s="18">
        <v>16</v>
      </c>
      <c r="E9" s="51"/>
      <c r="F9" s="18">
        <f t="shared" si="0"/>
        <v>0</v>
      </c>
      <c r="G9" s="18">
        <v>23</v>
      </c>
      <c r="H9" s="18">
        <f t="shared" si="1"/>
        <v>0</v>
      </c>
      <c r="I9" s="18">
        <f>F9+H9</f>
        <v>0</v>
      </c>
      <c r="J9" s="45"/>
    </row>
    <row r="10" spans="1:10" x14ac:dyDescent="0.3">
      <c r="A10" s="31" t="s">
        <v>2</v>
      </c>
      <c r="B10" s="15" t="s">
        <v>1</v>
      </c>
      <c r="C10" s="15">
        <v>1</v>
      </c>
      <c r="D10" s="26">
        <f>D8</f>
        <v>62042</v>
      </c>
      <c r="E10" s="27">
        <v>2.5399999999999999E-2</v>
      </c>
      <c r="F10" s="18">
        <f t="shared" si="0"/>
        <v>1575.87</v>
      </c>
      <c r="G10" s="18">
        <v>23</v>
      </c>
      <c r="H10" s="18">
        <f t="shared" si="1"/>
        <v>362.45</v>
      </c>
      <c r="I10" s="18">
        <f>F10+H10</f>
        <v>1938.32</v>
      </c>
      <c r="J10" s="45"/>
    </row>
    <row r="11" spans="1:10" ht="24" x14ac:dyDescent="0.3">
      <c r="A11" s="49" t="s">
        <v>12</v>
      </c>
      <c r="B11" s="15" t="s">
        <v>3</v>
      </c>
      <c r="C11" s="15">
        <v>1</v>
      </c>
      <c r="D11" s="25">
        <v>1414248</v>
      </c>
      <c r="E11" s="27">
        <v>4.9199999999999999E-3</v>
      </c>
      <c r="F11" s="18">
        <f t="shared" si="0"/>
        <v>6958.1</v>
      </c>
      <c r="G11" s="18">
        <v>23</v>
      </c>
      <c r="H11" s="18">
        <f t="shared" si="1"/>
        <v>1600.36</v>
      </c>
      <c r="I11" s="18">
        <f>F11+H11</f>
        <v>8558.4600000000009</v>
      </c>
      <c r="J11" s="45"/>
    </row>
    <row r="12" spans="1:10" x14ac:dyDescent="0.3">
      <c r="A12" s="7">
        <v>2</v>
      </c>
      <c r="B12" s="7"/>
      <c r="C12" s="7"/>
      <c r="D12" s="7"/>
      <c r="E12" s="8"/>
      <c r="F12" s="9"/>
      <c r="G12" s="9" t="s">
        <v>38</v>
      </c>
      <c r="H12" s="9"/>
      <c r="I12" s="9" t="s">
        <v>36</v>
      </c>
      <c r="J12" s="45"/>
    </row>
    <row r="13" spans="1:10" ht="48" x14ac:dyDescent="0.3">
      <c r="A13" s="10" t="str">
        <f>A6</f>
        <v>Nazwa opłaty</v>
      </c>
      <c r="B13" s="13" t="str">
        <f>B6</f>
        <v>jednostki miary</v>
      </c>
      <c r="C13" s="13" t="str">
        <f t="shared" ref="C13:I13" si="3">C6</f>
        <v>x</v>
      </c>
      <c r="D13" s="13" t="str">
        <f t="shared" si="3"/>
        <v>ilość j.m. Zamówienie maksymalne</v>
      </c>
      <c r="E13" s="13" t="str">
        <f t="shared" si="3"/>
        <v>cena jednostkowa</v>
      </c>
      <c r="F13" s="13" t="str">
        <f t="shared" si="3"/>
        <v>wartość netto (kol 3 x kol. 4 x kol. 5)</v>
      </c>
      <c r="G13" s="13" t="str">
        <f t="shared" si="3"/>
        <v>Stawka podatku Vat</v>
      </c>
      <c r="H13" s="13" t="str">
        <f t="shared" si="3"/>
        <v>Kwota podatku Vat w zł</v>
      </c>
      <c r="I13" s="13" t="str">
        <f t="shared" si="3"/>
        <v>Wartość brutto (kol. 6 + kol. 8)</v>
      </c>
      <c r="J13" s="45"/>
    </row>
    <row r="14" spans="1:10" x14ac:dyDescent="0.3">
      <c r="A14" s="31" t="s">
        <v>25</v>
      </c>
      <c r="B14" s="15" t="s">
        <v>1</v>
      </c>
      <c r="C14" s="15">
        <v>1</v>
      </c>
      <c r="D14" s="25">
        <v>2271016</v>
      </c>
      <c r="E14" s="50"/>
      <c r="F14" s="18">
        <f t="shared" ref="F14:F17" si="4">ROUND(C14*D14*E14,2)</f>
        <v>0</v>
      </c>
      <c r="G14" s="18">
        <v>23</v>
      </c>
      <c r="H14" s="18">
        <f t="shared" ref="H14:H17" si="5">ROUND(F14*G14%,2)</f>
        <v>0</v>
      </c>
      <c r="I14" s="18">
        <f t="shared" ref="I14" si="6">F14+H14</f>
        <v>0</v>
      </c>
      <c r="J14" s="45"/>
    </row>
    <row r="15" spans="1:10" x14ac:dyDescent="0.3">
      <c r="A15" s="31" t="s">
        <v>37</v>
      </c>
      <c r="B15" s="15" t="s">
        <v>17</v>
      </c>
      <c r="C15" s="52">
        <v>1</v>
      </c>
      <c r="D15" s="18">
        <v>12</v>
      </c>
      <c r="E15" s="51"/>
      <c r="F15" s="18">
        <f t="shared" si="4"/>
        <v>0</v>
      </c>
      <c r="G15" s="18">
        <v>23</v>
      </c>
      <c r="H15" s="18">
        <f t="shared" si="5"/>
        <v>0</v>
      </c>
      <c r="I15" s="18">
        <f>F15+H15</f>
        <v>0</v>
      </c>
      <c r="J15" s="45"/>
    </row>
    <row r="16" spans="1:10" x14ac:dyDescent="0.3">
      <c r="A16" s="31" t="s">
        <v>2</v>
      </c>
      <c r="B16" s="15" t="s">
        <v>1</v>
      </c>
      <c r="C16" s="15">
        <v>1</v>
      </c>
      <c r="D16" s="26">
        <f>D14</f>
        <v>2271016</v>
      </c>
      <c r="E16" s="27">
        <v>1.7160000000000002E-2</v>
      </c>
      <c r="F16" s="18">
        <f t="shared" si="4"/>
        <v>38970.629999999997</v>
      </c>
      <c r="G16" s="18">
        <v>23</v>
      </c>
      <c r="H16" s="18">
        <f t="shared" si="5"/>
        <v>8963.24</v>
      </c>
      <c r="I16" s="18">
        <f>F16+H16</f>
        <v>47933.869999999995</v>
      </c>
      <c r="J16" s="45"/>
    </row>
    <row r="17" spans="1:10" ht="24" x14ac:dyDescent="0.3">
      <c r="A17" s="49" t="s">
        <v>12</v>
      </c>
      <c r="B17" s="15" t="s">
        <v>3</v>
      </c>
      <c r="C17" s="15">
        <v>1</v>
      </c>
      <c r="D17" s="25">
        <v>4616520</v>
      </c>
      <c r="E17" s="27">
        <v>5.9699999999999996E-3</v>
      </c>
      <c r="F17" s="18">
        <f t="shared" si="4"/>
        <v>27560.62</v>
      </c>
      <c r="G17" s="18">
        <v>23</v>
      </c>
      <c r="H17" s="18">
        <f t="shared" si="5"/>
        <v>6338.94</v>
      </c>
      <c r="I17" s="18">
        <f>F17+H17</f>
        <v>33899.56</v>
      </c>
      <c r="J17" s="45"/>
    </row>
    <row r="18" spans="1:10" x14ac:dyDescent="0.3">
      <c r="A18" s="68">
        <v>3</v>
      </c>
      <c r="B18" s="68"/>
      <c r="C18" s="68"/>
      <c r="D18" s="68"/>
      <c r="E18" s="69"/>
      <c r="F18" s="70"/>
      <c r="G18" s="70" t="s">
        <v>41</v>
      </c>
      <c r="H18" s="70"/>
      <c r="I18" s="70" t="s">
        <v>35</v>
      </c>
      <c r="J18" s="45"/>
    </row>
    <row r="19" spans="1:10" ht="48" x14ac:dyDescent="0.3">
      <c r="A19" s="13" t="str">
        <f>A6</f>
        <v>Nazwa opłaty</v>
      </c>
      <c r="B19" s="13" t="str">
        <f t="shared" ref="B19:I19" si="7">B6</f>
        <v>jednostki miary</v>
      </c>
      <c r="C19" s="13" t="str">
        <f t="shared" si="7"/>
        <v>x</v>
      </c>
      <c r="D19" s="13" t="str">
        <f t="shared" si="7"/>
        <v>ilość j.m. Zamówienie maksymalne</v>
      </c>
      <c r="E19" s="13" t="str">
        <f t="shared" si="7"/>
        <v>cena jednostkowa</v>
      </c>
      <c r="F19" s="13" t="str">
        <f t="shared" si="7"/>
        <v>wartość netto (kol 3 x kol. 4 x kol. 5)</v>
      </c>
      <c r="G19" s="13" t="str">
        <f t="shared" si="7"/>
        <v>Stawka podatku Vat</v>
      </c>
      <c r="H19" s="13" t="str">
        <f t="shared" si="7"/>
        <v>Kwota podatku Vat w zł</v>
      </c>
      <c r="I19" s="13" t="str">
        <f t="shared" si="7"/>
        <v>Wartość brutto (kol. 6 + kol. 8)</v>
      </c>
      <c r="J19" s="45"/>
    </row>
    <row r="20" spans="1:10" x14ac:dyDescent="0.3">
      <c r="A20" s="31" t="s">
        <v>25</v>
      </c>
      <c r="B20" s="15" t="s">
        <v>1</v>
      </c>
      <c r="C20" s="15">
        <v>1</v>
      </c>
      <c r="D20" s="25">
        <v>242763</v>
      </c>
      <c r="E20" s="50"/>
      <c r="F20" s="18">
        <f>ROUND(C20*D20*E20,2)</f>
        <v>0</v>
      </c>
      <c r="G20" s="18">
        <v>23</v>
      </c>
      <c r="H20" s="18">
        <f t="shared" ref="H20" si="8">ROUND(F20*G20%,2)</f>
        <v>0</v>
      </c>
      <c r="I20" s="18">
        <f t="shared" ref="I20:I23" si="9">F20+H20</f>
        <v>0</v>
      </c>
      <c r="J20" s="45"/>
    </row>
    <row r="21" spans="1:10" x14ac:dyDescent="0.3">
      <c r="A21" s="31" t="s">
        <v>37</v>
      </c>
      <c r="B21" s="15" t="s">
        <v>5</v>
      </c>
      <c r="C21" s="52">
        <v>1</v>
      </c>
      <c r="D21" s="18">
        <v>16</v>
      </c>
      <c r="E21" s="51"/>
      <c r="F21" s="18">
        <f t="shared" ref="F21:F23" si="10">ROUND(C21*D21*E21,2)</f>
        <v>0</v>
      </c>
      <c r="G21" s="18">
        <v>23</v>
      </c>
      <c r="H21" s="18">
        <f>ROUND(F21*G21%,2)</f>
        <v>0</v>
      </c>
      <c r="I21" s="18">
        <f t="shared" si="9"/>
        <v>0</v>
      </c>
      <c r="J21" s="45"/>
    </row>
    <row r="22" spans="1:10" x14ac:dyDescent="0.3">
      <c r="A22" s="31" t="s">
        <v>2</v>
      </c>
      <c r="B22" s="15" t="s">
        <v>1</v>
      </c>
      <c r="C22" s="15">
        <v>1</v>
      </c>
      <c r="D22" s="26">
        <f>D20</f>
        <v>242763</v>
      </c>
      <c r="E22" s="27">
        <v>2.801E-2</v>
      </c>
      <c r="F22" s="18">
        <f t="shared" si="10"/>
        <v>6799.79</v>
      </c>
      <c r="G22" s="18">
        <v>23</v>
      </c>
      <c r="H22" s="18">
        <f t="shared" ref="H22:H23" si="11">ROUND(F22*G22%,2)</f>
        <v>1563.95</v>
      </c>
      <c r="I22" s="18">
        <f t="shared" si="9"/>
        <v>8363.74</v>
      </c>
      <c r="J22" s="45"/>
    </row>
    <row r="23" spans="1:10" x14ac:dyDescent="0.3">
      <c r="A23" s="31" t="s">
        <v>4</v>
      </c>
      <c r="B23" s="15" t="s">
        <v>5</v>
      </c>
      <c r="C23" s="15">
        <f>C21</f>
        <v>1</v>
      </c>
      <c r="D23" s="18">
        <f>D21</f>
        <v>16</v>
      </c>
      <c r="E23" s="27">
        <v>190.09</v>
      </c>
      <c r="F23" s="18">
        <f t="shared" si="10"/>
        <v>3041.44</v>
      </c>
      <c r="G23" s="18">
        <v>23</v>
      </c>
      <c r="H23" s="18">
        <f t="shared" si="11"/>
        <v>699.53</v>
      </c>
      <c r="I23" s="18">
        <f t="shared" si="9"/>
        <v>3740.9700000000003</v>
      </c>
      <c r="J23" s="45"/>
    </row>
    <row r="24" spans="1:10" x14ac:dyDescent="0.3">
      <c r="A24" s="7">
        <v>4</v>
      </c>
      <c r="B24" s="7"/>
      <c r="C24" s="7"/>
      <c r="D24" s="7"/>
      <c r="E24" s="8"/>
      <c r="F24" s="9"/>
      <c r="G24" s="9" t="s">
        <v>20</v>
      </c>
      <c r="H24" s="9"/>
      <c r="I24" s="9" t="s">
        <v>36</v>
      </c>
      <c r="J24" s="45"/>
    </row>
    <row r="25" spans="1:10" ht="48" x14ac:dyDescent="0.3">
      <c r="A25" s="13" t="str">
        <f>A6</f>
        <v>Nazwa opłaty</v>
      </c>
      <c r="B25" s="13" t="str">
        <f t="shared" ref="B25:I25" si="12">B6</f>
        <v>jednostki miary</v>
      </c>
      <c r="C25" s="13" t="str">
        <f t="shared" si="12"/>
        <v>x</v>
      </c>
      <c r="D25" s="13" t="str">
        <f t="shared" si="12"/>
        <v>ilość j.m. Zamówienie maksymalne</v>
      </c>
      <c r="E25" s="13" t="str">
        <f t="shared" si="12"/>
        <v>cena jednostkowa</v>
      </c>
      <c r="F25" s="13" t="str">
        <f t="shared" si="12"/>
        <v>wartość netto (kol 3 x kol. 4 x kol. 5)</v>
      </c>
      <c r="G25" s="13" t="str">
        <f t="shared" si="12"/>
        <v>Stawka podatku Vat</v>
      </c>
      <c r="H25" s="13" t="str">
        <f t="shared" si="12"/>
        <v>Kwota podatku Vat w zł</v>
      </c>
      <c r="I25" s="13" t="str">
        <f t="shared" si="12"/>
        <v>Wartość brutto (kol. 6 + kol. 8)</v>
      </c>
      <c r="J25" s="45"/>
    </row>
    <row r="26" spans="1:10" x14ac:dyDescent="0.3">
      <c r="A26" s="31" t="s">
        <v>25</v>
      </c>
      <c r="B26" s="15" t="s">
        <v>1</v>
      </c>
      <c r="C26" s="15">
        <v>1</v>
      </c>
      <c r="D26" s="25">
        <v>177457</v>
      </c>
      <c r="E26" s="50"/>
      <c r="F26" s="18">
        <f>ROUND(C26*D26*E26,2)</f>
        <v>0</v>
      </c>
      <c r="G26" s="18">
        <v>23</v>
      </c>
      <c r="H26" s="18">
        <f t="shared" ref="H26" si="13">ROUND(F26*G26%,2)</f>
        <v>0</v>
      </c>
      <c r="I26" s="18">
        <f t="shared" ref="I26:I29" si="14">F26+H26</f>
        <v>0</v>
      </c>
      <c r="J26" s="45"/>
    </row>
    <row r="27" spans="1:10" x14ac:dyDescent="0.3">
      <c r="A27" s="31" t="s">
        <v>33</v>
      </c>
      <c r="B27" s="15" t="s">
        <v>5</v>
      </c>
      <c r="C27" s="52">
        <v>1</v>
      </c>
      <c r="D27" s="18">
        <v>16</v>
      </c>
      <c r="E27" s="51"/>
      <c r="F27" s="18">
        <f t="shared" ref="F27:F29" si="15">ROUND(C27*D27*E27,2)</f>
        <v>0</v>
      </c>
      <c r="G27" s="18">
        <v>23</v>
      </c>
      <c r="H27" s="18">
        <f>ROUND(F27*G27%,2)</f>
        <v>0</v>
      </c>
      <c r="I27" s="18">
        <f t="shared" si="14"/>
        <v>0</v>
      </c>
      <c r="J27" s="45"/>
    </row>
    <row r="28" spans="1:10" x14ac:dyDescent="0.3">
      <c r="A28" s="31" t="s">
        <v>2</v>
      </c>
      <c r="B28" s="15" t="s">
        <v>1</v>
      </c>
      <c r="C28" s="15">
        <v>1</v>
      </c>
      <c r="D28" s="26">
        <f>D26</f>
        <v>177457</v>
      </c>
      <c r="E28" s="27">
        <v>3.354E-2</v>
      </c>
      <c r="F28" s="18">
        <f t="shared" si="15"/>
        <v>5951.91</v>
      </c>
      <c r="G28" s="18">
        <v>23</v>
      </c>
      <c r="H28" s="18">
        <f t="shared" ref="H28:H29" si="16">ROUND(F28*G28%,2)</f>
        <v>1368.94</v>
      </c>
      <c r="I28" s="18">
        <f t="shared" si="14"/>
        <v>7320.85</v>
      </c>
      <c r="J28" s="45"/>
    </row>
    <row r="29" spans="1:10" x14ac:dyDescent="0.3">
      <c r="A29" s="31" t="s">
        <v>4</v>
      </c>
      <c r="B29" s="15" t="s">
        <v>5</v>
      </c>
      <c r="C29" s="15">
        <f>C27</f>
        <v>1</v>
      </c>
      <c r="D29" s="18">
        <f>D27</f>
        <v>16</v>
      </c>
      <c r="E29" s="27">
        <v>161.08000000000001</v>
      </c>
      <c r="F29" s="18">
        <f t="shared" si="15"/>
        <v>2577.2800000000002</v>
      </c>
      <c r="G29" s="18">
        <v>23</v>
      </c>
      <c r="H29" s="18">
        <f t="shared" si="16"/>
        <v>592.77</v>
      </c>
      <c r="I29" s="18">
        <f t="shared" si="14"/>
        <v>3170.05</v>
      </c>
      <c r="J29" s="45"/>
    </row>
    <row r="30" spans="1:10" ht="18" customHeight="1" x14ac:dyDescent="0.3">
      <c r="A30" s="7">
        <v>5</v>
      </c>
      <c r="B30" s="7"/>
      <c r="C30" s="7"/>
      <c r="D30" s="7"/>
      <c r="E30" s="8"/>
      <c r="F30" s="9"/>
      <c r="G30" s="9" t="s">
        <v>31</v>
      </c>
      <c r="H30" s="9"/>
      <c r="I30" s="9" t="s">
        <v>35</v>
      </c>
      <c r="J30" s="45"/>
    </row>
    <row r="31" spans="1:10" s="72" customFormat="1" ht="54" customHeight="1" x14ac:dyDescent="0.3">
      <c r="A31" s="13" t="str">
        <f>A6</f>
        <v>Nazwa opłaty</v>
      </c>
      <c r="B31" s="13" t="str">
        <f t="shared" ref="B31:I31" si="17">B6</f>
        <v>jednostki miary</v>
      </c>
      <c r="C31" s="13" t="str">
        <f t="shared" si="17"/>
        <v>x</v>
      </c>
      <c r="D31" s="13" t="str">
        <f t="shared" si="17"/>
        <v>ilość j.m. Zamówienie maksymalne</v>
      </c>
      <c r="E31" s="13" t="str">
        <f t="shared" si="17"/>
        <v>cena jednostkowa</v>
      </c>
      <c r="F31" s="13" t="str">
        <f t="shared" si="17"/>
        <v>wartość netto (kol 3 x kol. 4 x kol. 5)</v>
      </c>
      <c r="G31" s="13" t="str">
        <f t="shared" si="17"/>
        <v>Stawka podatku Vat</v>
      </c>
      <c r="H31" s="13" t="str">
        <f t="shared" si="17"/>
        <v>Kwota podatku Vat w zł</v>
      </c>
      <c r="I31" s="13" t="str">
        <f t="shared" si="17"/>
        <v>Wartość brutto (kol. 6 + kol. 8)</v>
      </c>
      <c r="J31" s="71"/>
    </row>
    <row r="32" spans="1:10" ht="18" customHeight="1" x14ac:dyDescent="0.3">
      <c r="A32" s="31" t="s">
        <v>25</v>
      </c>
      <c r="B32" s="15" t="s">
        <v>1</v>
      </c>
      <c r="C32" s="15">
        <v>1</v>
      </c>
      <c r="D32" s="25">
        <v>198867</v>
      </c>
      <c r="E32" s="50"/>
      <c r="F32" s="18">
        <f>ROUND(C32*D32*E32,2)</f>
        <v>0</v>
      </c>
      <c r="G32" s="18">
        <v>23</v>
      </c>
      <c r="H32" s="18">
        <f t="shared" ref="H32" si="18">ROUND(F32*G32%,2)</f>
        <v>0</v>
      </c>
      <c r="I32" s="18">
        <f t="shared" ref="I32:I35" si="19">F32+H32</f>
        <v>0</v>
      </c>
      <c r="J32" s="45"/>
    </row>
    <row r="33" spans="1:10" ht="18" customHeight="1" x14ac:dyDescent="0.3">
      <c r="A33" s="31" t="s">
        <v>37</v>
      </c>
      <c r="B33" s="15" t="s">
        <v>5</v>
      </c>
      <c r="C33" s="52">
        <v>1</v>
      </c>
      <c r="D33" s="18">
        <v>48</v>
      </c>
      <c r="E33" s="51"/>
      <c r="F33" s="18">
        <f t="shared" ref="F33:F35" si="20">ROUND(C33*D33*E33,2)</f>
        <v>0</v>
      </c>
      <c r="G33" s="18">
        <v>23</v>
      </c>
      <c r="H33" s="18">
        <f>ROUND(F33*G33%,2)</f>
        <v>0</v>
      </c>
      <c r="I33" s="18">
        <f t="shared" si="19"/>
        <v>0</v>
      </c>
      <c r="J33" s="45"/>
    </row>
    <row r="34" spans="1:10" ht="18" customHeight="1" x14ac:dyDescent="0.3">
      <c r="A34" s="31" t="s">
        <v>2</v>
      </c>
      <c r="B34" s="15" t="s">
        <v>1</v>
      </c>
      <c r="C34" s="15">
        <v>1</v>
      </c>
      <c r="D34" s="26">
        <f>D32</f>
        <v>198867</v>
      </c>
      <c r="E34" s="27">
        <v>2.8580000000000001E-2</v>
      </c>
      <c r="F34" s="18">
        <f t="shared" si="20"/>
        <v>5683.62</v>
      </c>
      <c r="G34" s="18">
        <v>23</v>
      </c>
      <c r="H34" s="18">
        <f t="shared" ref="H34:H35" si="21">ROUND(F34*G34%,2)</f>
        <v>1307.23</v>
      </c>
      <c r="I34" s="18">
        <f t="shared" si="19"/>
        <v>6990.85</v>
      </c>
      <c r="J34" s="45"/>
    </row>
    <row r="35" spans="1:10" ht="18" customHeight="1" x14ac:dyDescent="0.3">
      <c r="A35" s="31" t="s">
        <v>4</v>
      </c>
      <c r="B35" s="15" t="s">
        <v>5</v>
      </c>
      <c r="C35" s="15">
        <f>C33</f>
        <v>1</v>
      </c>
      <c r="D35" s="18">
        <f>D33</f>
        <v>48</v>
      </c>
      <c r="E35" s="27">
        <v>34.03</v>
      </c>
      <c r="F35" s="18">
        <f t="shared" si="20"/>
        <v>1633.44</v>
      </c>
      <c r="G35" s="18">
        <v>23</v>
      </c>
      <c r="H35" s="18">
        <f t="shared" si="21"/>
        <v>375.69</v>
      </c>
      <c r="I35" s="18">
        <f t="shared" si="19"/>
        <v>2009.13</v>
      </c>
      <c r="J35" s="45"/>
    </row>
    <row r="36" spans="1:10" ht="18" customHeight="1" x14ac:dyDescent="0.3">
      <c r="A36" s="7">
        <v>6</v>
      </c>
      <c r="B36" s="7"/>
      <c r="C36" s="7"/>
      <c r="D36" s="7"/>
      <c r="E36" s="8"/>
      <c r="F36" s="9"/>
      <c r="G36" s="9" t="s">
        <v>26</v>
      </c>
      <c r="H36" s="9"/>
      <c r="I36" s="9" t="s">
        <v>35</v>
      </c>
      <c r="J36" s="45"/>
    </row>
    <row r="37" spans="1:10" ht="58.2" customHeight="1" x14ac:dyDescent="0.3">
      <c r="A37" s="13" t="str">
        <f>A6</f>
        <v>Nazwa opłaty</v>
      </c>
      <c r="B37" s="13" t="str">
        <f t="shared" ref="B37:I37" si="22">B6</f>
        <v>jednostki miary</v>
      </c>
      <c r="C37" s="13" t="str">
        <f t="shared" si="22"/>
        <v>x</v>
      </c>
      <c r="D37" s="13" t="str">
        <f t="shared" si="22"/>
        <v>ilość j.m. Zamówienie maksymalne</v>
      </c>
      <c r="E37" s="13" t="str">
        <f t="shared" si="22"/>
        <v>cena jednostkowa</v>
      </c>
      <c r="F37" s="13" t="str">
        <f t="shared" si="22"/>
        <v>wartość netto (kol 3 x kol. 4 x kol. 5)</v>
      </c>
      <c r="G37" s="13" t="str">
        <f t="shared" si="22"/>
        <v>Stawka podatku Vat</v>
      </c>
      <c r="H37" s="13" t="str">
        <f t="shared" si="22"/>
        <v>Kwota podatku Vat w zł</v>
      </c>
      <c r="I37" s="13" t="str">
        <f t="shared" si="22"/>
        <v>Wartość brutto (kol. 6 + kol. 8)</v>
      </c>
      <c r="J37" s="45"/>
    </row>
    <row r="38" spans="1:10" ht="18" customHeight="1" x14ac:dyDescent="0.3">
      <c r="A38" s="31" t="s">
        <v>25</v>
      </c>
      <c r="B38" s="15" t="s">
        <v>1</v>
      </c>
      <c r="C38" s="15">
        <v>1</v>
      </c>
      <c r="D38" s="25">
        <v>725562</v>
      </c>
      <c r="E38" s="50"/>
      <c r="F38" s="18">
        <f>ROUND(C38*D38*E38,2)</f>
        <v>0</v>
      </c>
      <c r="G38" s="18">
        <v>23</v>
      </c>
      <c r="H38" s="18">
        <f t="shared" ref="H38" si="23">ROUND(F38*G38%,2)</f>
        <v>0</v>
      </c>
      <c r="I38" s="18">
        <f t="shared" ref="I38:I41" si="24">F38+H38</f>
        <v>0</v>
      </c>
      <c r="J38" s="45"/>
    </row>
    <row r="39" spans="1:10" x14ac:dyDescent="0.3">
      <c r="A39" s="31" t="s">
        <v>37</v>
      </c>
      <c r="B39" s="15" t="s">
        <v>5</v>
      </c>
      <c r="C39" s="52">
        <v>1</v>
      </c>
      <c r="D39" s="18">
        <v>144</v>
      </c>
      <c r="E39" s="51"/>
      <c r="F39" s="18">
        <f t="shared" ref="F39:F41" si="25">ROUND(C39*D39*E39,2)</f>
        <v>0</v>
      </c>
      <c r="G39" s="18">
        <v>23</v>
      </c>
      <c r="H39" s="18">
        <f>ROUND(F39*G39%,2)</f>
        <v>0</v>
      </c>
      <c r="I39" s="18">
        <f t="shared" si="24"/>
        <v>0</v>
      </c>
    </row>
    <row r="40" spans="1:10" x14ac:dyDescent="0.3">
      <c r="A40" s="31" t="s">
        <v>2</v>
      </c>
      <c r="B40" s="15" t="s">
        <v>1</v>
      </c>
      <c r="C40" s="15">
        <v>1</v>
      </c>
      <c r="D40" s="26">
        <f>D38</f>
        <v>725562</v>
      </c>
      <c r="E40" s="27">
        <v>2.8580000000000001E-2</v>
      </c>
      <c r="F40" s="18">
        <f t="shared" si="25"/>
        <v>20736.560000000001</v>
      </c>
      <c r="G40" s="18">
        <v>23</v>
      </c>
      <c r="H40" s="18">
        <f t="shared" ref="H40:H41" si="26">ROUND(F40*G40%,2)</f>
        <v>4769.41</v>
      </c>
      <c r="I40" s="18">
        <f t="shared" si="24"/>
        <v>25505.97</v>
      </c>
    </row>
    <row r="41" spans="1:10" ht="21" customHeight="1" x14ac:dyDescent="0.3">
      <c r="A41" s="31" t="s">
        <v>4</v>
      </c>
      <c r="B41" s="15" t="s">
        <v>5</v>
      </c>
      <c r="C41" s="15">
        <f>C39</f>
        <v>1</v>
      </c>
      <c r="D41" s="18">
        <f>D39</f>
        <v>144</v>
      </c>
      <c r="E41" s="27">
        <v>34.03</v>
      </c>
      <c r="F41" s="18">
        <f t="shared" si="25"/>
        <v>4900.32</v>
      </c>
      <c r="G41" s="18">
        <v>23</v>
      </c>
      <c r="H41" s="18">
        <f t="shared" si="26"/>
        <v>1127.07</v>
      </c>
      <c r="I41" s="18">
        <f t="shared" si="24"/>
        <v>6027.3899999999994</v>
      </c>
    </row>
    <row r="42" spans="1:10" ht="12.6" customHeight="1" x14ac:dyDescent="0.3">
      <c r="A42" s="7">
        <v>7</v>
      </c>
      <c r="B42" s="7"/>
      <c r="C42" s="7"/>
      <c r="D42" s="7"/>
      <c r="E42" s="8"/>
      <c r="F42" s="9"/>
      <c r="G42" s="9" t="s">
        <v>31</v>
      </c>
      <c r="H42" s="9"/>
      <c r="I42" s="9" t="s">
        <v>36</v>
      </c>
    </row>
    <row r="43" spans="1:10" ht="55.8" customHeight="1" x14ac:dyDescent="0.3">
      <c r="A43" s="13" t="str">
        <f>A6</f>
        <v>Nazwa opłaty</v>
      </c>
      <c r="B43" s="13" t="str">
        <f t="shared" ref="B43:I43" si="27">B6</f>
        <v>jednostki miary</v>
      </c>
      <c r="C43" s="13" t="str">
        <f t="shared" si="27"/>
        <v>x</v>
      </c>
      <c r="D43" s="13" t="str">
        <f t="shared" si="27"/>
        <v>ilość j.m. Zamówienie maksymalne</v>
      </c>
      <c r="E43" s="13" t="str">
        <f t="shared" si="27"/>
        <v>cena jednostkowa</v>
      </c>
      <c r="F43" s="13" t="str">
        <f t="shared" si="27"/>
        <v>wartość netto (kol 3 x kol. 4 x kol. 5)</v>
      </c>
      <c r="G43" s="13" t="str">
        <f t="shared" si="27"/>
        <v>Stawka podatku Vat</v>
      </c>
      <c r="H43" s="13" t="str">
        <f t="shared" si="27"/>
        <v>Kwota podatku Vat w zł</v>
      </c>
      <c r="I43" s="13" t="str">
        <f t="shared" si="27"/>
        <v>Wartość brutto (kol. 6 + kol. 8)</v>
      </c>
    </row>
    <row r="44" spans="1:10" ht="12.6" customHeight="1" x14ac:dyDescent="0.3">
      <c r="A44" s="31" t="s">
        <v>25</v>
      </c>
      <c r="B44" s="15" t="s">
        <v>1</v>
      </c>
      <c r="C44" s="15">
        <v>1</v>
      </c>
      <c r="D44" s="25">
        <v>54041</v>
      </c>
      <c r="E44" s="50"/>
      <c r="F44" s="18">
        <f>ROUND(C44*D44*E44,2)</f>
        <v>0</v>
      </c>
      <c r="G44" s="18">
        <v>23</v>
      </c>
      <c r="H44" s="18">
        <f t="shared" ref="H44" si="28">ROUND(F44*G44%,2)</f>
        <v>0</v>
      </c>
      <c r="I44" s="18">
        <f t="shared" ref="I44:I47" si="29">F44+H44</f>
        <v>0</v>
      </c>
    </row>
    <row r="45" spans="1:10" ht="12.6" customHeight="1" x14ac:dyDescent="0.3">
      <c r="A45" s="31" t="s">
        <v>37</v>
      </c>
      <c r="B45" s="15" t="s">
        <v>5</v>
      </c>
      <c r="C45" s="52">
        <v>1</v>
      </c>
      <c r="D45" s="18">
        <v>12</v>
      </c>
      <c r="E45" s="51"/>
      <c r="F45" s="18">
        <f t="shared" ref="F45:F47" si="30">ROUND(C45*D45*E45,2)</f>
        <v>0</v>
      </c>
      <c r="G45" s="18">
        <v>23</v>
      </c>
      <c r="H45" s="18">
        <f>ROUND(F45*G45%,2)</f>
        <v>0</v>
      </c>
      <c r="I45" s="18">
        <f t="shared" si="29"/>
        <v>0</v>
      </c>
    </row>
    <row r="46" spans="1:10" ht="12.6" customHeight="1" x14ac:dyDescent="0.3">
      <c r="A46" s="31" t="s">
        <v>2</v>
      </c>
      <c r="B46" s="15" t="s">
        <v>1</v>
      </c>
      <c r="C46" s="15">
        <v>1</v>
      </c>
      <c r="D46" s="26">
        <f>D44</f>
        <v>54041</v>
      </c>
      <c r="E46" s="27">
        <v>3.8609999999999998E-2</v>
      </c>
      <c r="F46" s="18">
        <f t="shared" si="30"/>
        <v>2086.52</v>
      </c>
      <c r="G46" s="18">
        <v>23</v>
      </c>
      <c r="H46" s="18">
        <f t="shared" ref="H46:H47" si="31">ROUND(F46*G46%,2)</f>
        <v>479.9</v>
      </c>
      <c r="I46" s="18">
        <f t="shared" si="29"/>
        <v>2566.42</v>
      </c>
    </row>
    <row r="47" spans="1:10" ht="12.6" customHeight="1" x14ac:dyDescent="0.3">
      <c r="A47" s="31" t="s">
        <v>4</v>
      </c>
      <c r="B47" s="15" t="s">
        <v>5</v>
      </c>
      <c r="C47" s="15">
        <f>C45</f>
        <v>1</v>
      </c>
      <c r="D47" s="18">
        <f>D45</f>
        <v>12</v>
      </c>
      <c r="E47" s="27">
        <v>22.84</v>
      </c>
      <c r="F47" s="18">
        <f t="shared" si="30"/>
        <v>274.08</v>
      </c>
      <c r="G47" s="18">
        <v>23</v>
      </c>
      <c r="H47" s="18">
        <f t="shared" si="31"/>
        <v>63.04</v>
      </c>
      <c r="I47" s="18">
        <f t="shared" si="29"/>
        <v>337.12</v>
      </c>
    </row>
    <row r="48" spans="1:10" ht="12.6" customHeight="1" x14ac:dyDescent="0.3">
      <c r="A48" s="7">
        <v>8</v>
      </c>
      <c r="B48" s="7"/>
      <c r="C48" s="7"/>
      <c r="D48" s="7"/>
      <c r="E48" s="8"/>
      <c r="F48" s="9"/>
      <c r="G48" s="9" t="s">
        <v>29</v>
      </c>
      <c r="H48" s="9"/>
      <c r="I48" s="9" t="s">
        <v>35</v>
      </c>
    </row>
    <row r="49" spans="1:10" ht="33.6" customHeight="1" x14ac:dyDescent="0.3">
      <c r="A49" s="10" t="s">
        <v>9</v>
      </c>
      <c r="B49" s="10" t="s">
        <v>0</v>
      </c>
      <c r="C49" s="11" t="s">
        <v>16</v>
      </c>
      <c r="D49" s="12" t="s">
        <v>15</v>
      </c>
      <c r="E49" s="13" t="s">
        <v>10</v>
      </c>
      <c r="F49" s="14" t="s">
        <v>8</v>
      </c>
      <c r="G49" s="14" t="s">
        <v>11</v>
      </c>
      <c r="H49" s="14" t="s">
        <v>6</v>
      </c>
      <c r="I49" s="14" t="s">
        <v>7</v>
      </c>
    </row>
    <row r="50" spans="1:10" ht="12.6" customHeight="1" x14ac:dyDescent="0.3">
      <c r="A50" s="31" t="s">
        <v>25</v>
      </c>
      <c r="B50" s="15" t="s">
        <v>1</v>
      </c>
      <c r="C50" s="15">
        <v>1</v>
      </c>
      <c r="D50" s="25">
        <v>158483</v>
      </c>
      <c r="E50" s="50"/>
      <c r="F50" s="18">
        <f>ROUND(C50*D50*E50,2)</f>
        <v>0</v>
      </c>
      <c r="G50" s="18">
        <v>23</v>
      </c>
      <c r="H50" s="18">
        <f t="shared" ref="H50" si="32">ROUND(F50*G50%,2)</f>
        <v>0</v>
      </c>
      <c r="I50" s="18">
        <f t="shared" ref="I50:I53" si="33">F50+H50</f>
        <v>0</v>
      </c>
    </row>
    <row r="51" spans="1:10" ht="12.6" customHeight="1" x14ac:dyDescent="0.3">
      <c r="A51" s="31" t="s">
        <v>37</v>
      </c>
      <c r="B51" s="15" t="s">
        <v>5</v>
      </c>
      <c r="C51" s="52">
        <v>1</v>
      </c>
      <c r="D51" s="18">
        <v>48</v>
      </c>
      <c r="E51" s="51"/>
      <c r="F51" s="18">
        <f t="shared" ref="F51:F53" si="34">ROUND(C51*D51*E51,2)</f>
        <v>0</v>
      </c>
      <c r="G51" s="18">
        <v>23</v>
      </c>
      <c r="H51" s="18">
        <f>ROUND(F51*G51%,2)</f>
        <v>0</v>
      </c>
      <c r="I51" s="18">
        <f t="shared" si="33"/>
        <v>0</v>
      </c>
    </row>
    <row r="52" spans="1:10" ht="12.6" customHeight="1" x14ac:dyDescent="0.3">
      <c r="A52" s="31" t="s">
        <v>2</v>
      </c>
      <c r="B52" s="15" t="s">
        <v>1</v>
      </c>
      <c r="C52" s="15">
        <v>1</v>
      </c>
      <c r="D52" s="26">
        <f>D50</f>
        <v>158483</v>
      </c>
      <c r="E52" s="27">
        <v>3.8129999999999997E-2</v>
      </c>
      <c r="F52" s="18">
        <f t="shared" si="34"/>
        <v>6042.96</v>
      </c>
      <c r="G52" s="18">
        <v>23</v>
      </c>
      <c r="H52" s="18">
        <f t="shared" ref="H52:H53" si="35">ROUND(F52*G52%,2)</f>
        <v>1389.88</v>
      </c>
      <c r="I52" s="18">
        <f t="shared" si="33"/>
        <v>7432.84</v>
      </c>
    </row>
    <row r="53" spans="1:10" ht="12.6" customHeight="1" x14ac:dyDescent="0.3">
      <c r="A53" s="31" t="s">
        <v>4</v>
      </c>
      <c r="B53" s="15" t="s">
        <v>5</v>
      </c>
      <c r="C53" s="15">
        <f>C51</f>
        <v>1</v>
      </c>
      <c r="D53" s="18">
        <f>D51</f>
        <v>48</v>
      </c>
      <c r="E53" s="27">
        <v>8.81</v>
      </c>
      <c r="F53" s="18">
        <f t="shared" si="34"/>
        <v>422.88</v>
      </c>
      <c r="G53" s="18">
        <v>23</v>
      </c>
      <c r="H53" s="18">
        <f t="shared" si="35"/>
        <v>97.26</v>
      </c>
      <c r="I53" s="18">
        <f t="shared" si="33"/>
        <v>520.14</v>
      </c>
    </row>
    <row r="54" spans="1:10" ht="12.6" customHeight="1" x14ac:dyDescent="0.3">
      <c r="A54" s="7">
        <v>9</v>
      </c>
      <c r="B54" s="7"/>
      <c r="C54" s="7"/>
      <c r="D54" s="7"/>
      <c r="E54" s="8"/>
      <c r="F54" s="9"/>
      <c r="G54" s="9" t="s">
        <v>27</v>
      </c>
      <c r="H54" s="9"/>
      <c r="I54" s="9" t="s">
        <v>35</v>
      </c>
    </row>
    <row r="55" spans="1:10" ht="48.6" customHeight="1" x14ac:dyDescent="0.3">
      <c r="A55" s="13" t="str">
        <f>A6</f>
        <v>Nazwa opłaty</v>
      </c>
      <c r="B55" s="13" t="str">
        <f t="shared" ref="B55:I55" si="36">B6</f>
        <v>jednostki miary</v>
      </c>
      <c r="C55" s="13" t="str">
        <f t="shared" si="36"/>
        <v>x</v>
      </c>
      <c r="D55" s="13" t="str">
        <f t="shared" si="36"/>
        <v>ilość j.m. Zamówienie maksymalne</v>
      </c>
      <c r="E55" s="13" t="str">
        <f t="shared" si="36"/>
        <v>cena jednostkowa</v>
      </c>
      <c r="F55" s="13" t="str">
        <f t="shared" si="36"/>
        <v>wartość netto (kol 3 x kol. 4 x kol. 5)</v>
      </c>
      <c r="G55" s="13" t="str">
        <f t="shared" si="36"/>
        <v>Stawka podatku Vat</v>
      </c>
      <c r="H55" s="13" t="str">
        <f t="shared" si="36"/>
        <v>Kwota podatku Vat w zł</v>
      </c>
      <c r="I55" s="13" t="str">
        <f t="shared" si="36"/>
        <v>Wartość brutto (kol. 6 + kol. 8)</v>
      </c>
    </row>
    <row r="56" spans="1:10" ht="12.6" customHeight="1" x14ac:dyDescent="0.3">
      <c r="A56" s="31" t="s">
        <v>25</v>
      </c>
      <c r="B56" s="15" t="s">
        <v>1</v>
      </c>
      <c r="C56" s="15">
        <v>1</v>
      </c>
      <c r="D56" s="25">
        <v>162973</v>
      </c>
      <c r="E56" s="50"/>
      <c r="F56" s="18">
        <f>ROUND(C56*D56*E56,2)</f>
        <v>0</v>
      </c>
      <c r="G56" s="18">
        <v>23</v>
      </c>
      <c r="H56" s="18">
        <f t="shared" ref="H56" si="37">ROUND(F56*G56%,2)</f>
        <v>0</v>
      </c>
      <c r="I56" s="18">
        <f t="shared" ref="I56:I59" si="38">F56+H56</f>
        <v>0</v>
      </c>
    </row>
    <row r="57" spans="1:10" ht="12.6" customHeight="1" x14ac:dyDescent="0.3">
      <c r="A57" s="31" t="s">
        <v>37</v>
      </c>
      <c r="B57" s="15" t="s">
        <v>5</v>
      </c>
      <c r="C57" s="52">
        <v>1</v>
      </c>
      <c r="D57" s="18">
        <v>128</v>
      </c>
      <c r="E57" s="51"/>
      <c r="F57" s="18">
        <f t="shared" ref="F57:F59" si="39">ROUND(C57*D57*E57,2)</f>
        <v>0</v>
      </c>
      <c r="G57" s="18">
        <v>23</v>
      </c>
      <c r="H57" s="18">
        <f>ROUND(F57*G57%,2)</f>
        <v>0</v>
      </c>
      <c r="I57" s="18">
        <f t="shared" si="38"/>
        <v>0</v>
      </c>
    </row>
    <row r="58" spans="1:10" ht="12.6" customHeight="1" x14ac:dyDescent="0.3">
      <c r="A58" s="31" t="s">
        <v>2</v>
      </c>
      <c r="B58" s="15" t="s">
        <v>1</v>
      </c>
      <c r="C58" s="15">
        <v>1</v>
      </c>
      <c r="D58" s="26">
        <f>D56</f>
        <v>162973</v>
      </c>
      <c r="E58" s="27">
        <v>5.2409999999999998E-2</v>
      </c>
      <c r="F58" s="18">
        <f t="shared" si="39"/>
        <v>8541.41</v>
      </c>
      <c r="G58" s="18">
        <v>23</v>
      </c>
      <c r="H58" s="18">
        <f t="shared" ref="H58:H59" si="40">ROUND(F58*G58%,2)</f>
        <v>1964.52</v>
      </c>
      <c r="I58" s="18">
        <f t="shared" si="38"/>
        <v>10505.93</v>
      </c>
    </row>
    <row r="59" spans="1:10" ht="12.6" customHeight="1" x14ac:dyDescent="0.3">
      <c r="A59" s="31" t="s">
        <v>4</v>
      </c>
      <c r="B59" s="15" t="s">
        <v>5</v>
      </c>
      <c r="C59" s="15">
        <f>C57</f>
        <v>1</v>
      </c>
      <c r="D59" s="18">
        <f>D57</f>
        <v>128</v>
      </c>
      <c r="E59" s="27">
        <v>3.46</v>
      </c>
      <c r="F59" s="18">
        <f t="shared" si="39"/>
        <v>442.88</v>
      </c>
      <c r="G59" s="18">
        <v>23</v>
      </c>
      <c r="H59" s="18">
        <f t="shared" si="40"/>
        <v>101.86</v>
      </c>
      <c r="I59" s="18">
        <f t="shared" si="38"/>
        <v>544.74</v>
      </c>
    </row>
    <row r="60" spans="1:10" ht="12.6" customHeight="1" x14ac:dyDescent="0.3">
      <c r="A60" s="19"/>
      <c r="B60" s="19"/>
      <c r="C60" s="19"/>
      <c r="D60" s="54"/>
      <c r="E60" s="55"/>
      <c r="F60" s="41"/>
      <c r="G60" s="41"/>
      <c r="H60" s="41"/>
      <c r="I60" s="41"/>
    </row>
    <row r="61" spans="1:10" ht="14.4" customHeight="1" x14ac:dyDescent="0.3">
      <c r="A61" s="19"/>
      <c r="B61" s="19"/>
      <c r="C61" s="19"/>
      <c r="D61" s="54"/>
      <c r="E61" s="86" t="s">
        <v>46</v>
      </c>
      <c r="F61" s="86"/>
      <c r="G61" s="86"/>
      <c r="H61" s="86"/>
      <c r="I61" s="41"/>
    </row>
    <row r="62" spans="1:10" ht="14.4" customHeight="1" x14ac:dyDescent="0.3">
      <c r="A62" s="35" t="s">
        <v>13</v>
      </c>
      <c r="B62" s="36">
        <f>D8+D14+D20+D26+D32+D38+D44+D50+D56</f>
        <v>4053204</v>
      </c>
      <c r="C62" s="36"/>
      <c r="D62" s="37"/>
      <c r="E62" s="84" t="s">
        <v>22</v>
      </c>
      <c r="F62" s="84"/>
      <c r="G62" s="84"/>
      <c r="H62" s="84"/>
      <c r="I62" s="21">
        <f>SUM(I8:I59)</f>
        <v>177366.35000000003</v>
      </c>
    </row>
    <row r="63" spans="1:10" ht="14.4" customHeight="1" x14ac:dyDescent="0.3">
      <c r="A63" s="39" t="s">
        <v>14</v>
      </c>
      <c r="B63" s="36">
        <f>D11+D17</f>
        <v>6030768</v>
      </c>
      <c r="C63" s="37"/>
      <c r="D63" s="37"/>
      <c r="E63" s="85" t="s">
        <v>23</v>
      </c>
      <c r="F63" s="85"/>
      <c r="G63" s="85"/>
      <c r="H63" s="85"/>
      <c r="I63" s="32">
        <f>I62/1.23</f>
        <v>144200.28455284555</v>
      </c>
    </row>
    <row r="64" spans="1:10" ht="27.6" customHeight="1" x14ac:dyDescent="0.3">
      <c r="A64" s="24" t="s">
        <v>43</v>
      </c>
      <c r="B64" s="62">
        <f>D9+D15+D21+D27+D33+D39+D45+D51+D57</f>
        <v>440</v>
      </c>
      <c r="C64" s="33"/>
      <c r="D64" s="56"/>
      <c r="E64" s="81"/>
      <c r="F64" s="81"/>
      <c r="G64" s="81"/>
      <c r="H64" s="81"/>
      <c r="I64" s="57"/>
      <c r="J64" s="58"/>
    </row>
    <row r="65" spans="1:10" ht="31.8" customHeight="1" x14ac:dyDescent="0.3">
      <c r="A65" s="38"/>
      <c r="B65" s="38"/>
      <c r="C65" s="38"/>
      <c r="D65" s="59"/>
      <c r="E65" s="82"/>
      <c r="F65" s="82"/>
      <c r="G65" s="82"/>
      <c r="H65" s="82"/>
      <c r="I65" s="60"/>
      <c r="J65" s="58"/>
    </row>
    <row r="66" spans="1:10" ht="22.8" customHeight="1" x14ac:dyDescent="0.3">
      <c r="A66" s="33"/>
      <c r="B66" s="33"/>
      <c r="C66" s="33"/>
      <c r="D66" s="56"/>
      <c r="E66" s="61"/>
      <c r="F66" s="56"/>
      <c r="G66" s="56"/>
      <c r="H66" s="56"/>
      <c r="I66" s="56"/>
      <c r="J66" s="58"/>
    </row>
    <row r="67" spans="1:10" x14ac:dyDescent="0.3">
      <c r="A67" s="33"/>
      <c r="B67" s="33"/>
      <c r="C67" s="33"/>
      <c r="D67" s="33"/>
      <c r="E67" s="34"/>
      <c r="F67" s="33"/>
      <c r="G67" s="33"/>
      <c r="H67" s="33"/>
      <c r="I67" s="33"/>
    </row>
    <row r="68" spans="1:10" x14ac:dyDescent="0.3">
      <c r="A68" s="33"/>
      <c r="B68" s="33"/>
      <c r="C68" s="33"/>
      <c r="D68" s="33"/>
      <c r="E68" s="34"/>
      <c r="F68" s="33"/>
      <c r="G68" s="33"/>
      <c r="H68" s="40"/>
      <c r="I68" s="40"/>
    </row>
    <row r="69" spans="1:10" x14ac:dyDescent="0.3">
      <c r="A69" s="33"/>
      <c r="B69" s="33"/>
      <c r="C69" s="33"/>
      <c r="D69" s="33"/>
      <c r="E69" s="34"/>
      <c r="F69" s="33"/>
      <c r="G69" s="33"/>
      <c r="H69" s="40"/>
      <c r="I69" s="40"/>
    </row>
    <row r="70" spans="1:10" x14ac:dyDescent="0.3">
      <c r="A70" s="33"/>
      <c r="B70" s="33"/>
      <c r="C70" s="33"/>
      <c r="D70" s="33"/>
      <c r="E70" s="34"/>
      <c r="F70" s="33"/>
      <c r="G70" s="33"/>
      <c r="H70" s="40"/>
      <c r="I70" s="40"/>
    </row>
    <row r="71" spans="1:10" x14ac:dyDescent="0.3">
      <c r="A71" s="33"/>
      <c r="B71" s="33"/>
      <c r="C71" s="33"/>
      <c r="D71" s="33"/>
      <c r="E71" s="34"/>
      <c r="F71" s="33" t="s">
        <v>18</v>
      </c>
      <c r="G71" s="33"/>
      <c r="H71" s="33"/>
      <c r="I71" s="33"/>
    </row>
    <row r="72" spans="1:10" x14ac:dyDescent="0.3">
      <c r="A72" s="74" t="s">
        <v>45</v>
      </c>
      <c r="B72" s="74"/>
      <c r="C72" s="74"/>
      <c r="D72" s="74"/>
      <c r="E72" s="74"/>
      <c r="F72" s="74"/>
      <c r="G72" s="74"/>
      <c r="H72" s="74"/>
      <c r="I72" s="74"/>
    </row>
    <row r="73" spans="1:10" x14ac:dyDescent="0.3">
      <c r="A73" s="74"/>
      <c r="B73" s="74"/>
      <c r="C73" s="74"/>
      <c r="D73" s="74"/>
      <c r="E73" s="74"/>
      <c r="F73" s="74"/>
      <c r="G73" s="74"/>
      <c r="H73" s="74"/>
      <c r="I73" s="74"/>
    </row>
    <row r="74" spans="1:10" x14ac:dyDescent="0.3">
      <c r="A74" s="74"/>
      <c r="B74" s="74"/>
      <c r="C74" s="74"/>
      <c r="D74" s="74"/>
      <c r="E74" s="74"/>
      <c r="F74" s="74"/>
      <c r="G74" s="74"/>
      <c r="H74" s="74"/>
      <c r="I74" s="74"/>
    </row>
    <row r="75" spans="1:10" x14ac:dyDescent="0.3">
      <c r="A75" s="33"/>
      <c r="B75" s="33"/>
      <c r="C75" s="33"/>
      <c r="D75" s="33"/>
      <c r="E75" s="34"/>
      <c r="F75" s="33"/>
      <c r="G75" s="33"/>
      <c r="H75" s="33"/>
      <c r="I75" s="33"/>
    </row>
  </sheetData>
  <mergeCells count="8">
    <mergeCell ref="E64:H64"/>
    <mergeCell ref="E65:H65"/>
    <mergeCell ref="A72:I74"/>
    <mergeCell ref="G1:I1"/>
    <mergeCell ref="A2:I2"/>
    <mergeCell ref="E62:H62"/>
    <mergeCell ref="E63:H63"/>
    <mergeCell ref="E61:H6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I część wg cen taryf. i konk.</vt:lpstr>
      <vt:lpstr>II część wg cen konkurencyjnych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2022-07-08T13:24:06Z</dcterms:modified>
</cp:coreProperties>
</file>