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4\PN_2024_09_17_energia elektryczna Monika\005_Specyfikacja Warunkow Zamowienia\"/>
    </mc:Choice>
  </mc:AlternateContent>
  <xr:revisionPtr revIDLastSave="0" documentId="13_ncr:1_{737EB9A0-D9A1-448E-AD7C-1502AEBC157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Arkusz1!$A$5:$V$11</definedName>
    <definedName name="_xlnm.Print_Area" localSheetId="0">Arkusz1!$A$1:$AB$14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8" i="1" l="1"/>
  <c r="Z18" i="1"/>
  <c r="AB14" i="1"/>
  <c r="AA14" i="1"/>
  <c r="Z14" i="1"/>
  <c r="AC14" i="1" s="1"/>
  <c r="AC13" i="1"/>
  <c r="AC12" i="1"/>
  <c r="AC11" i="1"/>
  <c r="AC10" i="1"/>
  <c r="AC9" i="1"/>
  <c r="AC8" i="1"/>
  <c r="AC7" i="1"/>
  <c r="AC6" i="1"/>
  <c r="B10" i="2"/>
</calcChain>
</file>

<file path=xl/sharedStrings.xml><?xml version="1.0" encoding="utf-8"?>
<sst xmlns="http://schemas.openxmlformats.org/spreadsheetml/2006/main" count="185" uniqueCount="73">
  <si>
    <t>Cz. IV SWZ Szczegółowe wymagania dotyczące przedmiotu zamówienia</t>
  </si>
  <si>
    <t>Dane jednostki do fakturowania</t>
  </si>
  <si>
    <t>Adres do wysyłki faktury</t>
  </si>
  <si>
    <t>Dane punktu poboru energii</t>
  </si>
  <si>
    <t>Lp.</t>
  </si>
  <si>
    <t>Nazwa jednostki</t>
  </si>
  <si>
    <t>Ulica</t>
  </si>
  <si>
    <t>Nr domu</t>
  </si>
  <si>
    <t>Kod pocztowy</t>
  </si>
  <si>
    <t>Miasto</t>
  </si>
  <si>
    <t>GLN</t>
  </si>
  <si>
    <t>NIP</t>
  </si>
  <si>
    <t>Adres e-mail</t>
  </si>
  <si>
    <t>Nazwa punktu poboru</t>
  </si>
  <si>
    <t>nowe PPE</t>
  </si>
  <si>
    <t>Taryfa</t>
  </si>
  <si>
    <t>Grupa faktur</t>
  </si>
  <si>
    <t>Termin obowiązywania obecnej umowy kompleksowej/
sprzedażowej</t>
  </si>
  <si>
    <t>Okres wypowiedzenie obecnie obowiązującej umowy kompleksowej/
sprzedażowej</t>
  </si>
  <si>
    <t>Data rozpoczęcia sprzedaży</t>
  </si>
  <si>
    <t xml:space="preserve">Szacowane ½ roczne zużycie I strefa [kWh] - </t>
  </si>
  <si>
    <t xml:space="preserve">Szacowane ½ roczne zużycie II strefa [kWh] </t>
  </si>
  <si>
    <t>Szacowane ½ roczne zużycie III strefa [kWh]</t>
  </si>
  <si>
    <t>Razem</t>
  </si>
  <si>
    <t>Instytut Chemii Bioorganicznej PAN Poznańskie Centrum Superkomputerowo-Sieciowe</t>
  </si>
  <si>
    <t>Z. Noskowskiego</t>
  </si>
  <si>
    <t>12/14</t>
  </si>
  <si>
    <t>61-704</t>
  </si>
  <si>
    <t>Poznań</t>
  </si>
  <si>
    <t>777-00-02-062</t>
  </si>
  <si>
    <t xml:space="preserve">Jana Pawła II </t>
  </si>
  <si>
    <t xml:space="preserve">61-139 </t>
  </si>
  <si>
    <t>invoice@man.poznan.pl</t>
  </si>
  <si>
    <t>K-829 CPBIO</t>
  </si>
  <si>
    <t>Jana Pawła II</t>
  </si>
  <si>
    <t>61-139</t>
  </si>
  <si>
    <t>590310600002226004</t>
  </si>
  <si>
    <t>B21</t>
  </si>
  <si>
    <t>Instytut Chemii Bioorganicznej PAN</t>
  </si>
  <si>
    <t xml:space="preserve">faktura@ibch.poznan.pl </t>
  </si>
  <si>
    <t>K-480/E</t>
  </si>
  <si>
    <t>Noskowskiego</t>
  </si>
  <si>
    <t>590310600002225984</t>
  </si>
  <si>
    <t>Willa Noskowskiego</t>
  </si>
  <si>
    <t xml:space="preserve">Noskowskiego </t>
  </si>
  <si>
    <t>590310600002225977</t>
  </si>
  <si>
    <t>C12a</t>
  </si>
  <si>
    <t>PCSS Zwierzyniecka 20, przylacze podstawowe</t>
  </si>
  <si>
    <t xml:space="preserve">Zwierzyniecka </t>
  </si>
  <si>
    <t>60-814</t>
  </si>
  <si>
    <t>590310600002225991</t>
  </si>
  <si>
    <t>C21</t>
  </si>
  <si>
    <t>PCSS Zwierzyniecka 20 Rezerwa</t>
  </si>
  <si>
    <t>Zwierzyniecka</t>
  </si>
  <si>
    <t>20</t>
  </si>
  <si>
    <t>590310600012359952</t>
  </si>
  <si>
    <t>WO-10932  Hangar PCSS - EPPG - przyłącze nN</t>
  </si>
  <si>
    <t xml:space="preserve"> ul. Lotnicza 7</t>
  </si>
  <si>
    <t xml:space="preserve">dz.391/33 </t>
  </si>
  <si>
    <t>62-065</t>
  </si>
  <si>
    <t>Kąkolewo</t>
  </si>
  <si>
    <t>590310600030580826</t>
  </si>
  <si>
    <t>64-000</t>
  </si>
  <si>
    <t>Pałac Turew</t>
  </si>
  <si>
    <t>Szkolna</t>
  </si>
  <si>
    <t>Turew</t>
  </si>
  <si>
    <t>590310600021332007</t>
  </si>
  <si>
    <t>C22a</t>
  </si>
  <si>
    <t>590310600000440211</t>
  </si>
  <si>
    <t>C11</t>
  </si>
  <si>
    <t>Suma z Razem</t>
  </si>
  <si>
    <t>Proponowane dane do przetargu na I półrocze 2025</t>
  </si>
  <si>
    <t>Suma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</si>
</sst>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5"/>
      <color rgb="FF000000"/>
      <name val="Tahoma"/>
      <family val="2"/>
      <charset val="238"/>
    </font>
    <font>
      <sz val="5"/>
      <name val="Tahoma"/>
      <family val="2"/>
      <charset val="238"/>
    </font>
    <font>
      <b/>
      <sz val="5"/>
      <color rgb="FF000000"/>
      <name val="Tahoma"/>
      <family val="2"/>
      <charset val="238"/>
    </font>
    <font>
      <b/>
      <sz val="5"/>
      <name val="Tahoma"/>
      <family val="2"/>
      <charset val="238"/>
    </font>
    <font>
      <sz val="5"/>
      <color rgb="FFFF0000"/>
      <name val="Tahoma"/>
      <family val="2"/>
      <charset val="238"/>
    </font>
    <font>
      <sz val="11"/>
      <color rgb="FF000000"/>
      <name val="Calibri"/>
      <family val="2"/>
      <charset val="1"/>
    </font>
    <font>
      <b/>
      <sz val="9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0" fillId="0" borderId="0" applyBorder="0" applyProtection="0">
      <alignment horizontal="left"/>
    </xf>
    <xf numFmtId="0" fontId="10" fillId="0" borderId="0" applyBorder="0" applyProtection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 applyBorder="0" applyProtection="0"/>
    <xf numFmtId="0" fontId="4" fillId="0" borderId="0" applyBorder="0" applyProtection="0">
      <alignment horizontal="left"/>
    </xf>
    <xf numFmtId="0" fontId="10" fillId="0" borderId="0" applyBorder="0" applyProtection="0"/>
    <xf numFmtId="0" fontId="4" fillId="0" borderId="0" applyBorder="0" applyProtection="0"/>
  </cellStyleXfs>
  <cellXfs count="3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4" fontId="5" fillId="4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4" fontId="9" fillId="4" borderId="0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5" borderId="0" xfId="0" applyFill="1"/>
    <xf numFmtId="0" fontId="6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 vertical="center"/>
    </xf>
    <xf numFmtId="0" fontId="0" fillId="0" borderId="0" xfId="0" pivotButton="1"/>
    <xf numFmtId="4" fontId="0" fillId="0" borderId="0" xfId="0" applyNumberFormat="1"/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12">
    <cellStyle name="Kategoria tabeli przestawnej" xfId="1" xr:uid="{00000000-0005-0000-0000-000006000000}"/>
    <cellStyle name="Narożnik tabeli przestawnej" xfId="2" xr:uid="{00000000-0005-0000-0000-000007000000}"/>
    <cellStyle name="Normalny" xfId="0" builtinId="0"/>
    <cellStyle name="Normalny 14" xfId="3" xr:uid="{00000000-0005-0000-0000-000008000000}"/>
    <cellStyle name="Normalny 2" xfId="4" xr:uid="{00000000-0005-0000-0000-000009000000}"/>
    <cellStyle name="Normalny 5" xfId="5" xr:uid="{00000000-0005-0000-0000-00000A000000}"/>
    <cellStyle name="Normalny 5 2" xfId="6" xr:uid="{00000000-0005-0000-0000-00000B000000}"/>
    <cellStyle name="Normalny 6" xfId="7" xr:uid="{00000000-0005-0000-0000-00000C000000}"/>
    <cellStyle name="Pole tabeli przestawnej" xfId="8" xr:uid="{00000000-0005-0000-0000-00000D000000}"/>
    <cellStyle name="Tytuł tabeli przestawnej" xfId="9" xr:uid="{00000000-0005-0000-0000-00000E000000}"/>
    <cellStyle name="Wartość tabeli przestawnej" xfId="10" xr:uid="{00000000-0005-0000-0000-00000F000000}"/>
    <cellStyle name="Wynik tabeli przestawnej" xfId="11" xr:uid="{00000000-0005-0000-0000-00001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ciej Wiśniewski" refreshedDate="45541.478392824072" createdVersion="3" refreshedVersion="7" recordCount="8" xr:uid="{00000000-000A-0000-FFFF-FFFF01000000}">
  <cacheSource type="worksheet">
    <worksheetSource ref="U5:AC13" sheet="Arkusz1"/>
  </cacheSource>
  <cacheFields count="9">
    <cacheField name="Taryfa" numFmtId="0">
      <sharedItems count="5">
        <s v="B21"/>
        <s v="C12a"/>
        <s v="C21"/>
        <s v="C22a"/>
        <s v="C11"/>
      </sharedItems>
    </cacheField>
    <cacheField name="Grupa faktur" numFmtId="0">
      <sharedItems containsNonDate="0" containsString="0" containsBlank="1"/>
    </cacheField>
    <cacheField name="Termin obowiązywania obecnej umowy kompleksowej/_x000a_sprzedażowej" numFmtId="164">
      <sharedItems containsSemiMixedTypes="0" containsNonDate="0" containsDate="1" containsString="0" minDate="2024-12-31T00:00:00" maxDate="2025-01-01T00:00:00"/>
    </cacheField>
    <cacheField name="Okres wypowiedzenie obecnie obowiązującej umowy kompleksowej/_x000a_sprzedażowej" numFmtId="0">
      <sharedItems containsNonDate="0" containsString="0" containsBlank="1"/>
    </cacheField>
    <cacheField name="Data rozpoczęcia sprzedaży" numFmtId="164">
      <sharedItems containsSemiMixedTypes="0" containsNonDate="0" containsDate="1" containsString="0" minDate="2025-01-01T00:00:00" maxDate="2025-01-02T00:00:00"/>
    </cacheField>
    <cacheField name="Szacowane ½ roczne zużycie I strefa [kWh] - " numFmtId="3">
      <sharedItems containsSemiMixedTypes="0" containsString="0" containsNumber="1" containsInteger="1" minValue="50" maxValue="7853000"/>
    </cacheField>
    <cacheField name="Szacowane ½ roczne zużycie II strefa [kWh] " numFmtId="3">
      <sharedItems containsSemiMixedTypes="0" containsString="0" containsNumber="1" containsInteger="1" minValue="0" maxValue="12000"/>
    </cacheField>
    <cacheField name="Szacowane ½ roczne zużycie III strefa [kWh]" numFmtId="3">
      <sharedItems containsSemiMixedTypes="0" containsString="0" containsNumber="1" containsInteger="1" minValue="0" maxValue="0"/>
    </cacheField>
    <cacheField name="Razem" numFmtId="4">
      <sharedItems containsSemiMixedTypes="0" containsString="0" containsNumber="1" minValue="0.1" maxValue="78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m/>
    <d v="2024-12-31T00:00:00"/>
    <m/>
    <d v="2025-01-01T00:00:00"/>
    <n v="7853000"/>
    <n v="0"/>
    <n v="0"/>
    <n v="7853"/>
  </r>
  <r>
    <x v="0"/>
    <m/>
    <d v="2024-12-31T00:00:00"/>
    <m/>
    <d v="2025-01-01T00:00:00"/>
    <n v="2200000"/>
    <n v="0"/>
    <n v="0"/>
    <n v="2200"/>
  </r>
  <r>
    <x v="1"/>
    <m/>
    <d v="2024-12-31T00:00:00"/>
    <m/>
    <d v="2025-01-01T00:00:00"/>
    <n v="18000"/>
    <n v="12000"/>
    <n v="0"/>
    <n v="30"/>
  </r>
  <r>
    <x v="2"/>
    <m/>
    <d v="2024-12-31T00:00:00"/>
    <m/>
    <d v="2025-01-01T00:00:00"/>
    <n v="52900"/>
    <n v="0"/>
    <n v="0"/>
    <n v="52.9"/>
  </r>
  <r>
    <x v="1"/>
    <m/>
    <d v="2024-12-31T00:00:00"/>
    <m/>
    <d v="2025-01-01T00:00:00"/>
    <n v="50"/>
    <n v="50"/>
    <n v="0"/>
    <n v="0.1"/>
  </r>
  <r>
    <x v="2"/>
    <m/>
    <d v="2024-12-31T00:00:00"/>
    <m/>
    <d v="2025-01-01T00:00:00"/>
    <n v="35000"/>
    <n v="0"/>
    <n v="0"/>
    <n v="35"/>
  </r>
  <r>
    <x v="3"/>
    <m/>
    <d v="2024-12-31T00:00:00"/>
    <m/>
    <d v="2025-01-01T00:00:00"/>
    <n v="20000"/>
    <n v="5000"/>
    <n v="0"/>
    <n v="25"/>
  </r>
  <r>
    <x v="4"/>
    <m/>
    <d v="2024-12-31T00:00:00"/>
    <m/>
    <d v="2025-01-01T00:00:00"/>
    <n v="200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przestawna1" cacheId="0" applyNumberFormats="0" applyBorderFormats="0" applyFontFormats="0" applyPatternFormats="0" applyAlignmentFormats="0" applyWidthHeightFormats="0" dataCaption="Values" updatedVersion="7" itemPrintTitles="1" indent="0" compact="0" outline="1" outlineData="1" compactData="0">
  <location ref="A3:B9" firstHeaderRow="1" firstDataRow="1" firstDataCol="1"/>
  <pivotFields count="9">
    <pivotField axis="axisRow" compact="0" showAll="0">
      <items count="6">
        <item x="0"/>
        <item x="4"/>
        <item x="1"/>
        <item x="2"/>
        <item x="3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z Razem" fld="8" baseField="0" baseItem="0" numFmtId="4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ktura@ibch.poznan.pl" TargetMode="External"/><Relationship Id="rId3" Type="http://schemas.openxmlformats.org/officeDocument/2006/relationships/hyperlink" Target="mailto:faktura@ibch.poznan.pl" TargetMode="External"/><Relationship Id="rId7" Type="http://schemas.openxmlformats.org/officeDocument/2006/relationships/hyperlink" Target="mailto:faktura@ibch.poznan.pl" TargetMode="External"/><Relationship Id="rId2" Type="http://schemas.openxmlformats.org/officeDocument/2006/relationships/hyperlink" Target="mailto:faktura@ibch.poznan.pl" TargetMode="External"/><Relationship Id="rId1" Type="http://schemas.openxmlformats.org/officeDocument/2006/relationships/hyperlink" Target="mailto:invoice@man.poznan.pl" TargetMode="External"/><Relationship Id="rId6" Type="http://schemas.openxmlformats.org/officeDocument/2006/relationships/hyperlink" Target="mailto:invoice@man.poznan.pl" TargetMode="External"/><Relationship Id="rId5" Type="http://schemas.openxmlformats.org/officeDocument/2006/relationships/hyperlink" Target="mailto:invoice@man.poznan.pl" TargetMode="External"/><Relationship Id="rId4" Type="http://schemas.openxmlformats.org/officeDocument/2006/relationships/hyperlink" Target="mailto:invoice@man.poznan.p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8"/>
  <sheetViews>
    <sheetView tabSelected="1" zoomScale="160" zoomScaleNormal="160" zoomScalePageLayoutView="120" workbookViewId="0">
      <selection activeCell="G2" sqref="G2"/>
    </sheetView>
  </sheetViews>
  <sheetFormatPr defaultColWidth="9.140625" defaultRowHeight="15"/>
  <cols>
    <col min="1" max="1" width="2.42578125" style="1" customWidth="1"/>
    <col min="2" max="2" width="13.7109375" style="1" customWidth="1"/>
    <col min="3" max="3" width="11.42578125" style="1" customWidth="1"/>
    <col min="4" max="4" width="7.42578125" style="1" customWidth="1"/>
    <col min="5" max="5" width="6.5703125" style="1" customWidth="1"/>
    <col min="6" max="6" width="7.5703125" style="1" customWidth="1"/>
    <col min="7" max="7" width="17.140625" style="1" customWidth="1"/>
    <col min="8" max="8" width="8" style="1" customWidth="1"/>
    <col min="9" max="9" width="20.28515625" style="1" customWidth="1"/>
    <col min="10" max="10" width="12.5703125" style="1" customWidth="1"/>
    <col min="11" max="11" width="6.85546875" style="1" customWidth="1"/>
    <col min="12" max="12" width="6.5703125" style="1" customWidth="1"/>
    <col min="13" max="13" width="6.85546875" style="1" customWidth="1"/>
    <col min="14" max="14" width="15.28515625" style="1" customWidth="1"/>
    <col min="15" max="15" width="22.140625" style="1" customWidth="1"/>
    <col min="16" max="16" width="14.140625" style="1" customWidth="1"/>
    <col min="17" max="17" width="6.42578125" style="1" customWidth="1"/>
    <col min="18" max="18" width="6.5703125" style="1" customWidth="1"/>
    <col min="19" max="19" width="7.140625" style="1" customWidth="1"/>
    <col min="20" max="20" width="15.7109375" style="1" customWidth="1"/>
    <col min="21" max="21" width="6.42578125" style="1" customWidth="1"/>
    <col min="22" max="22" width="9.7109375" style="1" customWidth="1"/>
    <col min="23" max="24" width="11" style="2" customWidth="1"/>
    <col min="25" max="25" width="9.140625" style="2"/>
    <col min="26" max="1019" width="9.140625" style="1"/>
  </cols>
  <sheetData>
    <row r="1" spans="1:1024">
      <c r="B1" s="35" t="s">
        <v>0</v>
      </c>
      <c r="C1" s="35"/>
      <c r="D1" s="35"/>
      <c r="E1" s="35"/>
      <c r="F1" s="35"/>
      <c r="G1" s="35"/>
      <c r="H1" s="35"/>
      <c r="I1" s="35"/>
      <c r="J1" s="3"/>
    </row>
    <row r="4" spans="1:1024" ht="15.75" customHeight="1">
      <c r="B4" s="33" t="s">
        <v>1</v>
      </c>
      <c r="C4" s="33"/>
      <c r="D4" s="33"/>
      <c r="E4" s="33"/>
      <c r="F4" s="33"/>
      <c r="G4" s="33"/>
      <c r="H4" s="33"/>
      <c r="I4" s="33" t="s">
        <v>2</v>
      </c>
      <c r="J4" s="33"/>
      <c r="K4" s="33"/>
      <c r="L4" s="33"/>
      <c r="M4" s="33"/>
      <c r="N4" s="33"/>
      <c r="O4" s="33" t="s">
        <v>3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4" t="s">
        <v>71</v>
      </c>
      <c r="AA4" s="34"/>
      <c r="AB4" s="34"/>
    </row>
    <row r="5" spans="1:1024" ht="67.5" customHeight="1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12</v>
      </c>
      <c r="O5" s="4" t="s">
        <v>13</v>
      </c>
      <c r="P5" s="4" t="s">
        <v>6</v>
      </c>
      <c r="Q5" s="4" t="s">
        <v>7</v>
      </c>
      <c r="R5" s="4" t="s">
        <v>8</v>
      </c>
      <c r="S5" s="4" t="s">
        <v>9</v>
      </c>
      <c r="T5" s="4" t="s">
        <v>14</v>
      </c>
      <c r="U5" s="4" t="s">
        <v>15</v>
      </c>
      <c r="V5" s="4" t="s">
        <v>16</v>
      </c>
      <c r="W5" s="4" t="s">
        <v>17</v>
      </c>
      <c r="X5" s="4" t="s">
        <v>18</v>
      </c>
      <c r="Y5" s="4" t="s">
        <v>19</v>
      </c>
      <c r="Z5" s="6" t="s">
        <v>20</v>
      </c>
      <c r="AA5" s="5" t="s">
        <v>21</v>
      </c>
      <c r="AB5" s="5" t="s">
        <v>22</v>
      </c>
      <c r="AC5" s="1" t="s">
        <v>23</v>
      </c>
    </row>
    <row r="6" spans="1:1024" s="13" customFormat="1" ht="15.75" customHeight="1">
      <c r="A6" s="7">
        <v>1</v>
      </c>
      <c r="B6" s="7" t="s">
        <v>24</v>
      </c>
      <c r="C6" s="7" t="s">
        <v>25</v>
      </c>
      <c r="D6" s="7" t="s">
        <v>26</v>
      </c>
      <c r="E6" s="7" t="s">
        <v>27</v>
      </c>
      <c r="F6" s="7" t="s">
        <v>28</v>
      </c>
      <c r="G6" s="8">
        <v>5907696026916</v>
      </c>
      <c r="H6" s="7" t="s">
        <v>29</v>
      </c>
      <c r="I6" s="7" t="s">
        <v>24</v>
      </c>
      <c r="J6" s="7" t="s">
        <v>30</v>
      </c>
      <c r="K6" s="7">
        <v>10</v>
      </c>
      <c r="L6" s="7" t="s">
        <v>31</v>
      </c>
      <c r="M6" s="7" t="s">
        <v>28</v>
      </c>
      <c r="N6" s="7" t="s">
        <v>32</v>
      </c>
      <c r="O6" s="7" t="s">
        <v>33</v>
      </c>
      <c r="P6" s="7" t="s">
        <v>34</v>
      </c>
      <c r="Q6" s="7">
        <v>12</v>
      </c>
      <c r="R6" s="7" t="s">
        <v>35</v>
      </c>
      <c r="S6" s="7" t="s">
        <v>28</v>
      </c>
      <c r="T6" s="30" t="s">
        <v>36</v>
      </c>
      <c r="U6" s="7" t="s">
        <v>37</v>
      </c>
      <c r="V6" s="7"/>
      <c r="W6" s="9">
        <v>45657</v>
      </c>
      <c r="X6" s="7"/>
      <c r="Y6" s="9">
        <v>45658</v>
      </c>
      <c r="Z6" s="10">
        <v>7853000</v>
      </c>
      <c r="AA6" s="10">
        <v>0</v>
      </c>
      <c r="AB6" s="10">
        <v>0</v>
      </c>
      <c r="AC6" s="11">
        <f t="shared" ref="AC6:AC14" si="0">SUM(Z6:AB6)/1000</f>
        <v>7853</v>
      </c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</row>
    <row r="7" spans="1:1024" s="13" customFormat="1" ht="15.75" customHeight="1">
      <c r="A7" s="7">
        <v>2</v>
      </c>
      <c r="B7" s="7" t="s">
        <v>38</v>
      </c>
      <c r="C7" s="7" t="s">
        <v>25</v>
      </c>
      <c r="D7" s="7" t="s">
        <v>26</v>
      </c>
      <c r="E7" s="7" t="s">
        <v>27</v>
      </c>
      <c r="F7" s="7" t="s">
        <v>28</v>
      </c>
      <c r="G7" s="8">
        <v>5907696026909</v>
      </c>
      <c r="H7" s="7" t="s">
        <v>29</v>
      </c>
      <c r="I7" s="7" t="s">
        <v>38</v>
      </c>
      <c r="J7" s="7" t="s">
        <v>25</v>
      </c>
      <c r="K7" s="7" t="s">
        <v>26</v>
      </c>
      <c r="L7" s="7" t="s">
        <v>27</v>
      </c>
      <c r="M7" s="7" t="s">
        <v>28</v>
      </c>
      <c r="N7" s="7" t="s">
        <v>39</v>
      </c>
      <c r="O7" s="7" t="s">
        <v>40</v>
      </c>
      <c r="P7" s="7" t="s">
        <v>41</v>
      </c>
      <c r="Q7" s="7" t="s">
        <v>26</v>
      </c>
      <c r="R7" s="7" t="s">
        <v>27</v>
      </c>
      <c r="S7" s="7" t="s">
        <v>28</v>
      </c>
      <c r="T7" s="30" t="s">
        <v>42</v>
      </c>
      <c r="U7" s="7" t="s">
        <v>37</v>
      </c>
      <c r="V7" s="7"/>
      <c r="W7" s="9">
        <v>45657</v>
      </c>
      <c r="X7" s="7"/>
      <c r="Y7" s="9">
        <v>45658</v>
      </c>
      <c r="Z7" s="10">
        <v>2200000</v>
      </c>
      <c r="AA7" s="10">
        <v>0</v>
      </c>
      <c r="AB7" s="10">
        <v>0</v>
      </c>
      <c r="AC7" s="11">
        <f t="shared" si="0"/>
        <v>2200</v>
      </c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</row>
    <row r="8" spans="1:1024" s="14" customFormat="1" ht="15.75" customHeight="1">
      <c r="A8" s="7">
        <v>3</v>
      </c>
      <c r="B8" s="7" t="s">
        <v>38</v>
      </c>
      <c r="C8" s="7" t="s">
        <v>25</v>
      </c>
      <c r="D8" s="7" t="s">
        <v>26</v>
      </c>
      <c r="E8" s="7" t="s">
        <v>27</v>
      </c>
      <c r="F8" s="7" t="s">
        <v>28</v>
      </c>
      <c r="G8" s="8">
        <v>5907696026909</v>
      </c>
      <c r="H8" s="7" t="s">
        <v>29</v>
      </c>
      <c r="I8" s="7" t="s">
        <v>38</v>
      </c>
      <c r="J8" s="7" t="s">
        <v>25</v>
      </c>
      <c r="K8" s="7" t="s">
        <v>26</v>
      </c>
      <c r="L8" s="7" t="s">
        <v>27</v>
      </c>
      <c r="M8" s="7" t="s">
        <v>28</v>
      </c>
      <c r="N8" s="7" t="s">
        <v>39</v>
      </c>
      <c r="O8" s="7" t="s">
        <v>43</v>
      </c>
      <c r="P8" s="7" t="s">
        <v>44</v>
      </c>
      <c r="Q8" s="7">
        <v>10</v>
      </c>
      <c r="R8" s="7" t="s">
        <v>27</v>
      </c>
      <c r="S8" s="7" t="s">
        <v>28</v>
      </c>
      <c r="T8" s="30" t="s">
        <v>45</v>
      </c>
      <c r="U8" s="7" t="s">
        <v>46</v>
      </c>
      <c r="V8" s="7"/>
      <c r="W8" s="9">
        <v>45657</v>
      </c>
      <c r="X8" s="7"/>
      <c r="Y8" s="9">
        <v>45658</v>
      </c>
      <c r="Z8" s="10">
        <v>18000</v>
      </c>
      <c r="AA8" s="10">
        <v>12000</v>
      </c>
      <c r="AB8" s="10">
        <v>0</v>
      </c>
      <c r="AC8" s="11">
        <f t="shared" si="0"/>
        <v>30</v>
      </c>
    </row>
    <row r="9" spans="1:1024" s="14" customFormat="1" ht="15.75" customHeight="1">
      <c r="A9" s="7">
        <v>4</v>
      </c>
      <c r="B9" s="7" t="s">
        <v>24</v>
      </c>
      <c r="C9" s="7" t="s">
        <v>25</v>
      </c>
      <c r="D9" s="7" t="s">
        <v>26</v>
      </c>
      <c r="E9" s="7" t="s">
        <v>27</v>
      </c>
      <c r="F9" s="7" t="s">
        <v>28</v>
      </c>
      <c r="G9" s="8">
        <v>5907696026916</v>
      </c>
      <c r="H9" s="7" t="s">
        <v>29</v>
      </c>
      <c r="I9" s="7" t="s">
        <v>24</v>
      </c>
      <c r="J9" s="7" t="s">
        <v>30</v>
      </c>
      <c r="K9" s="7">
        <v>10</v>
      </c>
      <c r="L9" s="7" t="s">
        <v>31</v>
      </c>
      <c r="M9" s="7" t="s">
        <v>28</v>
      </c>
      <c r="N9" s="7" t="s">
        <v>32</v>
      </c>
      <c r="O9" s="7" t="s">
        <v>47</v>
      </c>
      <c r="P9" s="7" t="s">
        <v>48</v>
      </c>
      <c r="Q9" s="7">
        <v>20</v>
      </c>
      <c r="R9" s="7" t="s">
        <v>49</v>
      </c>
      <c r="S9" s="7" t="s">
        <v>28</v>
      </c>
      <c r="T9" s="30" t="s">
        <v>50</v>
      </c>
      <c r="U9" s="7" t="s">
        <v>51</v>
      </c>
      <c r="V9" s="7"/>
      <c r="W9" s="9">
        <v>45657</v>
      </c>
      <c r="X9" s="7"/>
      <c r="Y9" s="9">
        <v>45658</v>
      </c>
      <c r="Z9" s="10">
        <v>52900</v>
      </c>
      <c r="AA9" s="10">
        <v>0</v>
      </c>
      <c r="AB9" s="10">
        <v>0</v>
      </c>
      <c r="AC9" s="11">
        <f t="shared" si="0"/>
        <v>52.9</v>
      </c>
      <c r="AD9" s="15"/>
    </row>
    <row r="10" spans="1:1024" s="13" customFormat="1" ht="15.75" customHeight="1">
      <c r="A10" s="7">
        <v>5</v>
      </c>
      <c r="B10" s="7" t="s">
        <v>24</v>
      </c>
      <c r="C10" s="7" t="s">
        <v>25</v>
      </c>
      <c r="D10" s="7" t="s">
        <v>26</v>
      </c>
      <c r="E10" s="7" t="s">
        <v>27</v>
      </c>
      <c r="F10" s="7" t="s">
        <v>28</v>
      </c>
      <c r="G10" s="8">
        <v>5907696026916</v>
      </c>
      <c r="H10" s="7" t="s">
        <v>29</v>
      </c>
      <c r="I10" s="7" t="s">
        <v>24</v>
      </c>
      <c r="J10" s="7" t="s">
        <v>30</v>
      </c>
      <c r="K10" s="7">
        <v>10</v>
      </c>
      <c r="L10" s="7" t="s">
        <v>31</v>
      </c>
      <c r="M10" s="7" t="s">
        <v>28</v>
      </c>
      <c r="N10" s="7" t="s">
        <v>32</v>
      </c>
      <c r="O10" s="7" t="s">
        <v>52</v>
      </c>
      <c r="P10" s="7" t="s">
        <v>53</v>
      </c>
      <c r="Q10" s="7" t="s">
        <v>54</v>
      </c>
      <c r="R10" s="7" t="s">
        <v>49</v>
      </c>
      <c r="S10" s="7" t="s">
        <v>28</v>
      </c>
      <c r="T10" s="30" t="s">
        <v>55</v>
      </c>
      <c r="U10" s="7" t="s">
        <v>46</v>
      </c>
      <c r="V10" s="7"/>
      <c r="W10" s="9">
        <v>45657</v>
      </c>
      <c r="X10" s="7"/>
      <c r="Y10" s="9">
        <v>45658</v>
      </c>
      <c r="Z10" s="10">
        <v>50</v>
      </c>
      <c r="AA10" s="10">
        <v>50</v>
      </c>
      <c r="AB10" s="10">
        <v>0</v>
      </c>
      <c r="AC10" s="11">
        <f t="shared" si="0"/>
        <v>0.1</v>
      </c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</row>
    <row r="11" spans="1:1024" s="16" customFormat="1" ht="15.75" customHeight="1">
      <c r="A11" s="7">
        <v>6</v>
      </c>
      <c r="B11" s="7" t="s">
        <v>24</v>
      </c>
      <c r="C11" s="7" t="s">
        <v>25</v>
      </c>
      <c r="D11" s="7" t="s">
        <v>26</v>
      </c>
      <c r="E11" s="7" t="s">
        <v>27</v>
      </c>
      <c r="F11" s="7" t="s">
        <v>28</v>
      </c>
      <c r="G11" s="8">
        <v>5907696026916</v>
      </c>
      <c r="H11" s="7" t="s">
        <v>29</v>
      </c>
      <c r="I11" s="7" t="s">
        <v>24</v>
      </c>
      <c r="J11" s="7" t="s">
        <v>30</v>
      </c>
      <c r="K11" s="7">
        <v>10</v>
      </c>
      <c r="L11" s="7" t="s">
        <v>31</v>
      </c>
      <c r="M11" s="7" t="s">
        <v>28</v>
      </c>
      <c r="N11" s="7" t="s">
        <v>32</v>
      </c>
      <c r="O11" s="7" t="s">
        <v>56</v>
      </c>
      <c r="P11" s="7" t="s">
        <v>57</v>
      </c>
      <c r="Q11" s="7" t="s">
        <v>58</v>
      </c>
      <c r="R11" s="7" t="s">
        <v>59</v>
      </c>
      <c r="S11" s="7" t="s">
        <v>60</v>
      </c>
      <c r="T11" s="30" t="s">
        <v>61</v>
      </c>
      <c r="U11" s="7" t="s">
        <v>51</v>
      </c>
      <c r="V11" s="7"/>
      <c r="W11" s="9">
        <v>45657</v>
      </c>
      <c r="X11" s="7"/>
      <c r="Y11" s="9">
        <v>45658</v>
      </c>
      <c r="Z11" s="10">
        <v>35000</v>
      </c>
      <c r="AA11" s="10">
        <v>0</v>
      </c>
      <c r="AB11" s="10">
        <v>0</v>
      </c>
      <c r="AC11" s="11">
        <f t="shared" si="0"/>
        <v>35</v>
      </c>
    </row>
    <row r="12" spans="1:1024" s="17" customFormat="1" ht="15.75" customHeight="1">
      <c r="A12" s="7">
        <v>7</v>
      </c>
      <c r="B12" s="7" t="s">
        <v>38</v>
      </c>
      <c r="C12" s="7" t="s">
        <v>25</v>
      </c>
      <c r="D12" s="7" t="s">
        <v>26</v>
      </c>
      <c r="E12" s="7" t="s">
        <v>27</v>
      </c>
      <c r="F12" s="7" t="s">
        <v>28</v>
      </c>
      <c r="G12" s="8">
        <v>5907696026909</v>
      </c>
      <c r="H12" s="7" t="s">
        <v>29</v>
      </c>
      <c r="I12" s="7" t="s">
        <v>38</v>
      </c>
      <c r="J12" s="7" t="s">
        <v>25</v>
      </c>
      <c r="K12" s="7" t="s">
        <v>26</v>
      </c>
      <c r="L12" s="7" t="s">
        <v>62</v>
      </c>
      <c r="M12" s="7" t="s">
        <v>28</v>
      </c>
      <c r="N12" s="7" t="s">
        <v>39</v>
      </c>
      <c r="O12" s="7" t="s">
        <v>63</v>
      </c>
      <c r="P12" s="7" t="s">
        <v>64</v>
      </c>
      <c r="Q12" s="7">
        <v>4</v>
      </c>
      <c r="R12" s="7" t="s">
        <v>62</v>
      </c>
      <c r="S12" s="7" t="s">
        <v>65</v>
      </c>
      <c r="T12" s="31" t="s">
        <v>66</v>
      </c>
      <c r="U12" s="7" t="s">
        <v>67</v>
      </c>
      <c r="V12" s="7"/>
      <c r="W12" s="9">
        <v>45657</v>
      </c>
      <c r="X12" s="7"/>
      <c r="Y12" s="9">
        <v>45658</v>
      </c>
      <c r="Z12" s="10">
        <v>20000</v>
      </c>
      <c r="AA12" s="10">
        <v>5000</v>
      </c>
      <c r="AB12" s="10">
        <v>0</v>
      </c>
      <c r="AC12" s="11">
        <f t="shared" si="0"/>
        <v>25</v>
      </c>
    </row>
    <row r="13" spans="1:1024" s="17" customFormat="1" ht="15.75" customHeight="1">
      <c r="A13" s="7">
        <v>8</v>
      </c>
      <c r="B13" s="7" t="s">
        <v>38</v>
      </c>
      <c r="C13" s="7" t="s">
        <v>25</v>
      </c>
      <c r="D13" s="7" t="s">
        <v>26</v>
      </c>
      <c r="E13" s="7" t="s">
        <v>27</v>
      </c>
      <c r="F13" s="7" t="s">
        <v>28</v>
      </c>
      <c r="G13" s="8">
        <v>5907696026909</v>
      </c>
      <c r="H13" s="7" t="s">
        <v>29</v>
      </c>
      <c r="I13" s="7" t="s">
        <v>38</v>
      </c>
      <c r="J13" s="7" t="s">
        <v>25</v>
      </c>
      <c r="K13" s="7" t="s">
        <v>26</v>
      </c>
      <c r="L13" s="7" t="s">
        <v>62</v>
      </c>
      <c r="M13" s="7" t="s">
        <v>28</v>
      </c>
      <c r="N13" s="7" t="s">
        <v>39</v>
      </c>
      <c r="O13" s="7" t="s">
        <v>63</v>
      </c>
      <c r="P13" s="7" t="s">
        <v>64</v>
      </c>
      <c r="Q13" s="7">
        <v>4</v>
      </c>
      <c r="R13" s="7" t="s">
        <v>62</v>
      </c>
      <c r="S13" s="7" t="s">
        <v>65</v>
      </c>
      <c r="T13" s="32" t="s">
        <v>68</v>
      </c>
      <c r="U13" s="7" t="s">
        <v>69</v>
      </c>
      <c r="V13" s="18"/>
      <c r="W13" s="9">
        <v>45657</v>
      </c>
      <c r="X13" s="19"/>
      <c r="Y13" s="9">
        <v>45658</v>
      </c>
      <c r="Z13" s="10">
        <v>2000</v>
      </c>
      <c r="AA13" s="10">
        <v>0</v>
      </c>
      <c r="AB13" s="10">
        <v>0</v>
      </c>
      <c r="AC13" s="11">
        <f t="shared" si="0"/>
        <v>2</v>
      </c>
      <c r="AMF13" s="20"/>
      <c r="AMG13" s="20"/>
      <c r="AMH13" s="20"/>
      <c r="AMI13" s="20"/>
      <c r="AMJ13" s="20"/>
    </row>
    <row r="14" spans="1:1024" ht="15.75" customHeight="1">
      <c r="A14" s="21"/>
      <c r="B14" s="21"/>
      <c r="C14" s="21"/>
      <c r="D14" s="21"/>
      <c r="E14" s="21"/>
      <c r="F14" s="21"/>
      <c r="G14" s="22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31"/>
      <c r="U14" s="7"/>
      <c r="V14" s="23"/>
      <c r="W14" s="24"/>
      <c r="X14" s="24"/>
      <c r="Y14" s="24"/>
      <c r="Z14" s="25">
        <f>SUM(Z6:Z13)</f>
        <v>10180950</v>
      </c>
      <c r="AA14" s="25">
        <f>SUM(AA6:AA13)</f>
        <v>17050</v>
      </c>
      <c r="AB14" s="25">
        <f>SUM(AB6:AB13)</f>
        <v>0</v>
      </c>
      <c r="AC14" s="26">
        <f t="shared" si="0"/>
        <v>10198</v>
      </c>
    </row>
    <row r="15" spans="1:1024">
      <c r="N15" s="2"/>
      <c r="T15" s="2"/>
    </row>
    <row r="16" spans="1:1024">
      <c r="N16" s="2"/>
    </row>
    <row r="18" spans="26:27">
      <c r="Z18" s="27">
        <f>Z8+Z10</f>
        <v>18050</v>
      </c>
      <c r="AA18" s="27">
        <f>AA8+AA10</f>
        <v>12050</v>
      </c>
    </row>
  </sheetData>
  <autoFilter ref="A5:V11" xr:uid="{00000000-0009-0000-0000-000000000000}"/>
  <mergeCells count="5">
    <mergeCell ref="B4:H4"/>
    <mergeCell ref="I4:N4"/>
    <mergeCell ref="O4:Y4"/>
    <mergeCell ref="Z4:AB4"/>
    <mergeCell ref="B1:I1"/>
  </mergeCells>
  <hyperlinks>
    <hyperlink ref="N6" r:id="rId1" xr:uid="{00000000-0004-0000-0000-000000000000}"/>
    <hyperlink ref="N7" r:id="rId2" xr:uid="{00000000-0004-0000-0000-000001000000}"/>
    <hyperlink ref="N8" r:id="rId3" xr:uid="{00000000-0004-0000-0000-000002000000}"/>
    <hyperlink ref="N9" r:id="rId4" xr:uid="{00000000-0004-0000-0000-000003000000}"/>
    <hyperlink ref="N10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</hyperlinks>
  <pageMargins left="0.25" right="0.25" top="0.75" bottom="0.75" header="0.511811023622047" footer="0.3"/>
  <pageSetup paperSize="8" fitToHeight="0" orientation="landscape" horizontalDpi="300" verticalDpi="300" r:id="rId9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"/>
  <sheetViews>
    <sheetView zoomScaleNormal="100" workbookViewId="0">
      <selection activeCell="B11" sqref="B11"/>
    </sheetView>
  </sheetViews>
  <sheetFormatPr defaultColWidth="8.7109375" defaultRowHeight="15"/>
  <cols>
    <col min="1" max="1" width="17.7109375" customWidth="1"/>
    <col min="2" max="2" width="13.5703125" customWidth="1"/>
  </cols>
  <sheetData>
    <row r="3" spans="1:2">
      <c r="A3" s="28" t="s">
        <v>15</v>
      </c>
      <c r="B3" t="s">
        <v>70</v>
      </c>
    </row>
    <row r="4" spans="1:2">
      <c r="A4" t="s">
        <v>37</v>
      </c>
      <c r="B4" s="29">
        <v>10053</v>
      </c>
    </row>
    <row r="5" spans="1:2">
      <c r="A5" t="s">
        <v>69</v>
      </c>
      <c r="B5" s="29">
        <v>2</v>
      </c>
    </row>
    <row r="6" spans="1:2">
      <c r="A6" t="s">
        <v>46</v>
      </c>
      <c r="B6" s="29">
        <v>30.1</v>
      </c>
    </row>
    <row r="7" spans="1:2">
      <c r="A7" t="s">
        <v>51</v>
      </c>
      <c r="B7" s="29">
        <v>87.9</v>
      </c>
    </row>
    <row r="8" spans="1:2">
      <c r="A8" t="s">
        <v>67</v>
      </c>
      <c r="B8" s="29">
        <v>25</v>
      </c>
    </row>
    <row r="9" spans="1:2">
      <c r="A9" t="s">
        <v>72</v>
      </c>
      <c r="B9" s="29">
        <v>10198</v>
      </c>
    </row>
    <row r="10" spans="1:2">
      <c r="B10">
        <f>GETPIVOTDATA("Razem",$A$3)/6</f>
        <v>1699.6666666666667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</dc:creator>
  <dc:description/>
  <cp:lastModifiedBy>Monika</cp:lastModifiedBy>
  <cp:revision>63</cp:revision>
  <cp:lastPrinted>2023-10-12T09:49:13Z</cp:lastPrinted>
  <dcterms:created xsi:type="dcterms:W3CDTF">2006-09-16T00:00:00Z</dcterms:created>
  <dcterms:modified xsi:type="dcterms:W3CDTF">2024-09-18T09:09:02Z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