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8" windowWidth="17952" windowHeight="9816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L12" i="1" l="1"/>
  <c r="L26" i="1" l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L33" i="1"/>
  <c r="L32" i="1"/>
  <c r="L31" i="1"/>
  <c r="L30" i="1"/>
  <c r="L29" i="1"/>
  <c r="L28" i="1"/>
  <c r="L27" i="1"/>
  <c r="K13" i="1" l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12" i="1"/>
  <c r="F25" i="1" l="1"/>
  <c r="F26" i="1"/>
  <c r="F24" i="1"/>
  <c r="F13" i="1" l="1"/>
  <c r="F14" i="1"/>
  <c r="F15" i="1"/>
  <c r="F16" i="1"/>
  <c r="F17" i="1"/>
  <c r="F18" i="1"/>
  <c r="F19" i="1"/>
  <c r="F20" i="1"/>
  <c r="F21" i="1"/>
  <c r="F22" i="1"/>
  <c r="F23" i="1"/>
  <c r="F12" i="1"/>
  <c r="K33" i="1" l="1"/>
  <c r="K27" i="1"/>
  <c r="K28" i="1"/>
  <c r="K29" i="1"/>
  <c r="K30" i="1"/>
  <c r="K31" i="1"/>
  <c r="K32" i="1"/>
  <c r="K34" i="1" l="1"/>
  <c r="L34" i="1"/>
  <c r="F38" i="1"/>
  <c r="E43" i="1" s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12" i="1"/>
  <c r="H34" i="1" l="1"/>
  <c r="E41" i="1" s="1"/>
  <c r="G34" i="1"/>
  <c r="E42" i="1" l="1"/>
  <c r="E44" i="1" s="1"/>
  <c r="E46" i="1" l="1"/>
  <c r="E47" i="1"/>
  <c r="E49" i="1" s="1"/>
  <c r="E48" i="1" l="1"/>
  <c r="E50" i="1" s="1"/>
</calcChain>
</file>

<file path=xl/sharedStrings.xml><?xml version="1.0" encoding="utf-8"?>
<sst xmlns="http://schemas.openxmlformats.org/spreadsheetml/2006/main" count="102" uniqueCount="63">
  <si>
    <t>x</t>
  </si>
  <si>
    <t>Asortyment odzieży roboczej</t>
  </si>
  <si>
    <t>Koszulka/T-shirt</t>
  </si>
  <si>
    <t>Czapka z daszkiem</t>
  </si>
  <si>
    <t xml:space="preserve">Kurtka ocieplana z odpinaną kamizelką </t>
  </si>
  <si>
    <t xml:space="preserve">Kurtka ocieplana </t>
  </si>
  <si>
    <t>Bluza/polar granatowy z logo zakładu pogrzebowego</t>
  </si>
  <si>
    <t>Bluza/polar granatowy ze wstawkami z materiału fluorescencyjnego żółtego z odblaskami (męska/unisex)</t>
  </si>
  <si>
    <t>Ilość sztuk w obiegu</t>
  </si>
  <si>
    <t xml:space="preserve">Bluza/polar granatowy (męska/unisex) </t>
  </si>
  <si>
    <t xml:space="preserve">Spodnie ogrodniczki granatowe ze wstawkami z materiału fluorescencyjnego żółtego z odblaskami (męskie/unisex) </t>
  </si>
  <si>
    <t>Spodnie ogrodniczki granatowe (męskie/unisex)</t>
  </si>
  <si>
    <t>Koszulka/T-shirt fluorescencyjny żółty z odblaskami (męska/unisex)</t>
  </si>
  <si>
    <t xml:space="preserve">Koszula polo niebieska/granatowa </t>
  </si>
  <si>
    <t>Fartuch prosty (męski)</t>
  </si>
  <si>
    <t>Fartuch wcięty dł. Rękaw (damski)</t>
  </si>
  <si>
    <t>Kurtka ocieplana z odpinaną kamizelką ze wstawkami z materiału fluorescencyjnego żółtego z odblaskami (męska/unisex)</t>
  </si>
  <si>
    <t>Fartuch wcięty bez rękawów (damski)</t>
  </si>
  <si>
    <t>Wartość netto odtworzenia odzieży</t>
  </si>
  <si>
    <t>X</t>
  </si>
  <si>
    <t xml:space="preserve">Lp.                                                   </t>
  </si>
  <si>
    <t xml:space="preserve">RAZEM </t>
  </si>
  <si>
    <t>Wyszczególnienie usługi</t>
  </si>
  <si>
    <t>Wartość netto jednej usługi naprawy odzieży</t>
  </si>
  <si>
    <t>USŁUGA NAPRAWY ODZIEŻY ROBOCZEJ</t>
  </si>
  <si>
    <t>Szacunkowa liczba napraw przez cały okres realizacji zamówienia</t>
  </si>
  <si>
    <t>Wartość netto usługi napraw odzieży w całym okresie realizacji umowy</t>
  </si>
  <si>
    <t>Wykonawca musi wycenić każdą pozycję niniejszego formularza</t>
  </si>
  <si>
    <t xml:space="preserve">Wartość </t>
  </si>
  <si>
    <t>Ogrodniczki z wykupu</t>
  </si>
  <si>
    <t>Bluza do pasa niebieska z wykupu</t>
  </si>
  <si>
    <t>Czapka z daszkiem niebieska z wykupu</t>
  </si>
  <si>
    <t>Fartuch prosty biały z wykupu</t>
  </si>
  <si>
    <t>Fartuch wcięty biały z wykupu</t>
  </si>
  <si>
    <t>Kurtka z kamizelką z wykupu</t>
  </si>
  <si>
    <t>Usługa napraw odzieży roboczej</t>
  </si>
  <si>
    <t xml:space="preserve">  USŁUGA WYNAJMU ODZIEŻY ROBOCZEJ</t>
  </si>
  <si>
    <r>
      <rPr>
        <b/>
        <sz val="10"/>
        <rFont val="Calibri"/>
        <family val="2"/>
        <charset val="238"/>
      </rPr>
      <t xml:space="preserve">USŁUGA SERWISU ODZIEŻY ROBOCZEJ  </t>
    </r>
    <r>
      <rPr>
        <b/>
        <sz val="10"/>
        <color rgb="FF0070C0"/>
        <rFont val="Calibri"/>
        <family val="2"/>
        <charset val="238"/>
      </rPr>
      <t xml:space="preserve">             </t>
    </r>
  </si>
  <si>
    <t xml:space="preserve">Wartość netto usługi serwisu przez cały okres trwania umowy </t>
  </si>
  <si>
    <r>
      <t xml:space="preserve">Wartość netto usługi wynajmu </t>
    </r>
    <r>
      <rPr>
        <b/>
        <sz val="8"/>
        <rFont val="Calibri"/>
        <family val="2"/>
        <charset val="238"/>
        <scheme val="minor"/>
      </rPr>
      <t xml:space="preserve">tygodniowo za 1 szt.                           </t>
    </r>
  </si>
  <si>
    <r>
      <t>Wartość netto usług</t>
    </r>
    <r>
      <rPr>
        <b/>
        <sz val="8"/>
        <rFont val="Calibri"/>
        <family val="2"/>
        <charset val="238"/>
        <scheme val="minor"/>
      </rPr>
      <t xml:space="preserve">i wynajmu tygodniowo  </t>
    </r>
    <r>
      <rPr>
        <b/>
        <sz val="8"/>
        <color theme="1"/>
        <rFont val="Calibri"/>
        <family val="2"/>
        <charset val="238"/>
        <scheme val="minor"/>
      </rPr>
      <t xml:space="preserve">         (w zł)                      (5x6)</t>
    </r>
  </si>
  <si>
    <t xml:space="preserve">Wartość netto usługi wynajmu przez cały okres trwania umowy </t>
  </si>
  <si>
    <t xml:space="preserve">Wartość netto usługi serwisu tygodniowo za 1 szt.                           </t>
  </si>
  <si>
    <t>Wartość netto usługi serwisu tygodniowo           (w zł)                      (5x6)</t>
  </si>
  <si>
    <r>
      <t xml:space="preserve">Usługa wynajmu </t>
    </r>
    <r>
      <rPr>
        <sz val="11"/>
        <color theme="1"/>
        <rFont val="Calibri"/>
        <family val="2"/>
        <charset val="238"/>
        <scheme val="minor"/>
      </rPr>
      <t>odzieży roboczej</t>
    </r>
  </si>
  <si>
    <t xml:space="preserve">Usługa serwisu odzieży roboczej </t>
  </si>
  <si>
    <t xml:space="preserve">KOSZTORYS OFERTOWY </t>
  </si>
  <si>
    <t>Załącznik nr 3 do SWZ</t>
  </si>
  <si>
    <t>Oferta musi zostać podpisana elektronicznym kwalifikowanym podpisem lub podpisem zaufanym lub podpisem osobistym</t>
  </si>
  <si>
    <t>ODZIEŻ ZIMOWA</t>
  </si>
  <si>
    <t>ODZIEŻ WŁASNA ZAMAWIAJĄCEGO</t>
  </si>
  <si>
    <t>Całkowita wartość zamówienia netto w całym okresie realizacji zamówienia - usługa podstawowa</t>
  </si>
  <si>
    <r>
      <t xml:space="preserve">Całkowita wartość zamówienia </t>
    </r>
    <r>
      <rPr>
        <sz val="11"/>
        <rFont val="Calibri"/>
        <family val="2"/>
        <charset val="238"/>
        <scheme val="minor"/>
      </rPr>
      <t xml:space="preserve">brutto </t>
    </r>
    <r>
      <rPr>
        <sz val="11"/>
        <color theme="1"/>
        <rFont val="Calibri"/>
        <family val="2"/>
        <charset val="238"/>
        <scheme val="minor"/>
      </rPr>
      <t>w całym okresie realizacji zamówienia - usługa podstawowa</t>
    </r>
  </si>
  <si>
    <t>Całkowita wartość zamówienia netto w całym okresie realizacji zamówienia - z prawem opcji 15%</t>
  </si>
  <si>
    <r>
      <t xml:space="preserve">Całkowita wartość zamówienia </t>
    </r>
    <r>
      <rPr>
        <b/>
        <sz val="11"/>
        <rFont val="Calibri"/>
        <family val="2"/>
        <charset val="238"/>
        <scheme val="minor"/>
      </rPr>
      <t xml:space="preserve">brutto </t>
    </r>
    <r>
      <rPr>
        <b/>
        <sz val="11"/>
        <color theme="1"/>
        <rFont val="Calibri"/>
        <family val="2"/>
        <charset val="238"/>
        <scheme val="minor"/>
      </rPr>
      <t>w całym okresie realizacji zamówienia - z prawem opcji 15%</t>
    </r>
  </si>
  <si>
    <t>Wartość netto - prawo opcji 15 %</t>
  </si>
  <si>
    <t>Wartość brutto - prawo opcji 15 %</t>
  </si>
  <si>
    <t>Vat ….... %</t>
  </si>
  <si>
    <t>T-shirt z wykupu</t>
  </si>
  <si>
    <t xml:space="preserve">     Formularz zawiera formuły matematyczne. Wykonawca wypełnia komórki zaznaczone kolorem szarym.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</si>
  <si>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Zamawiajacy w celu oszacowania wartości zamówienia i porównania ofert Wykonawców przyjął średnią liczbę tygodni serwisowania odzieży z wykupu w ilości 55, wynikającą z uśrednienia liczby tygodni pozostałych do wymiany na nową (wg załącznika nr 9). Dla odzieży zimowej przyjęto średnio 28 tygodni używania odzieży do momentu wymiany na nową. Zamawiający pomniejszył okres wynajmu i serwisu odzieży o średni okres używania odzieży z wykupu</t>
  </si>
  <si>
    <t xml:space="preserve">Zamawiający w celu oszacowania wartości zamówienia i porównania ofert Wykonawców przyjał następujące średnie ilości tygodni dla usług:
1) Wartość netto usługi wynajmu tygodniowo za 1 szt.:    
• Poz. 1-12 – 156 tygodni
• Poz. 13-15 – 78 tygodni 
2) Wartość netto usługi wynajmu przez cały okres trwania umowy:
• Poz. 1-12 – 101 tygodni
• Poz. 13-15 – 50 tygodni 
3) Wartość netto usługi serwisu przez cały okres trwania umowy:
• Poz. 1-12 – 101 tygodni
• Poz. 13-15 – 50 tygodni 
• Poz. 16-20 oraz Poz. 22 – 55 tygodni
• Poz. 21  - 28 tygodni
</t>
  </si>
  <si>
    <r>
      <rPr>
        <b/>
        <sz val="12"/>
        <color theme="1"/>
        <rFont val="Times New Roman"/>
        <family val="1"/>
        <charset val="238"/>
      </rPr>
      <t xml:space="preserve">„Serwis i wynajem odzieży roboczej dla pracowników Spółki Komunalnej Wschowa Sp. z o.o na lata 2024-2027”                                                                                                                    ZPSK.08.I.2024  </t>
    </r>
    <r>
      <rPr>
        <sz val="10"/>
        <color theme="1"/>
        <rFont val="Times New Roman"/>
        <family val="1"/>
        <charset val="238"/>
      </rPr>
      <t xml:space="preserve">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</si>
</sst>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Calibri"/>
      <family val="2"/>
      <charset val="238"/>
    </font>
    <font>
      <b/>
      <sz val="8"/>
      <name val="Calibri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rgb="FF0070C0"/>
      <name val="Calibri"/>
      <family val="2"/>
      <charset val="238"/>
    </font>
    <font>
      <b/>
      <sz val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1"/>
      <color rgb="FFC0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8" fillId="0" borderId="0" applyFill="0" applyBorder="0" applyAlignment="0" applyProtection="0"/>
  </cellStyleXfs>
  <cellXfs count="13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0" fillId="0" borderId="0" xfId="0" applyFill="1"/>
    <xf numFmtId="164" fontId="0" fillId="0" borderId="7" xfId="0" applyNumberFormat="1" applyFont="1" applyBorder="1" applyAlignment="1">
      <alignment horizontal="center" vertical="center"/>
    </xf>
    <xf numFmtId="164" fontId="0" fillId="0" borderId="0" xfId="0" applyNumberFormat="1"/>
    <xf numFmtId="164" fontId="1" fillId="0" borderId="16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1" fillId="0" borderId="19" xfId="0" applyFont="1" applyFill="1" applyBorder="1" applyAlignment="1">
      <alignment wrapText="1"/>
    </xf>
    <xf numFmtId="164" fontId="15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3" fontId="7" fillId="0" borderId="7" xfId="0" applyNumberFormat="1" applyFont="1" applyFill="1" applyBorder="1" applyAlignment="1">
      <alignment horizontal="center" vertical="center"/>
    </xf>
    <xf numFmtId="0" fontId="14" fillId="0" borderId="22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2" xfId="0" applyFont="1" applyFill="1" applyBorder="1" applyAlignment="1">
      <alignment horizontal="center"/>
    </xf>
    <xf numFmtId="164" fontId="0" fillId="0" borderId="7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15" fillId="0" borderId="7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3" fontId="10" fillId="0" borderId="15" xfId="0" applyNumberFormat="1" applyFont="1" applyFill="1" applyBorder="1" applyAlignment="1">
      <alignment horizontal="center" vertical="center"/>
    </xf>
    <xf numFmtId="3" fontId="10" fillId="0" borderId="10" xfId="0" applyNumberFormat="1" applyFont="1" applyFill="1" applyBorder="1" applyAlignment="1">
      <alignment horizontal="center" vertical="center"/>
    </xf>
    <xf numFmtId="3" fontId="10" fillId="0" borderId="25" xfId="0" applyNumberFormat="1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164" fontId="15" fillId="0" borderId="12" xfId="0" applyNumberFormat="1" applyFont="1" applyBorder="1" applyAlignment="1">
      <alignment horizontal="center" vertical="center"/>
    </xf>
    <xf numFmtId="164" fontId="16" fillId="0" borderId="16" xfId="0" applyNumberFormat="1" applyFont="1" applyFill="1" applyBorder="1" applyAlignment="1">
      <alignment horizontal="center" vertical="center"/>
    </xf>
    <xf numFmtId="164" fontId="16" fillId="0" borderId="4" xfId="0" applyNumberFormat="1" applyFont="1" applyFill="1" applyBorder="1" applyAlignment="1">
      <alignment horizontal="center" vertical="center"/>
    </xf>
    <xf numFmtId="164" fontId="1" fillId="0" borderId="26" xfId="0" applyNumberFormat="1" applyFont="1" applyBorder="1" applyAlignment="1">
      <alignment horizontal="center" vertical="center"/>
    </xf>
    <xf numFmtId="164" fontId="1" fillId="0" borderId="19" xfId="0" applyNumberFormat="1" applyFont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164" fontId="1" fillId="0" borderId="27" xfId="0" applyNumberFormat="1" applyFont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164" fontId="1" fillId="0" borderId="26" xfId="0" applyNumberFormat="1" applyFont="1" applyFill="1" applyBorder="1" applyAlignment="1">
      <alignment horizontal="center"/>
    </xf>
    <xf numFmtId="164" fontId="1" fillId="0" borderId="26" xfId="0" applyNumberFormat="1" applyFont="1" applyBorder="1" applyAlignment="1">
      <alignment horizontal="center"/>
    </xf>
    <xf numFmtId="164" fontId="1" fillId="2" borderId="26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left"/>
    </xf>
    <xf numFmtId="0" fontId="20" fillId="0" borderId="0" xfId="0" applyFont="1"/>
    <xf numFmtId="0" fontId="15" fillId="0" borderId="11" xfId="0" applyFont="1" applyBorder="1" applyAlignment="1">
      <alignment horizontal="center" vertical="center"/>
    </xf>
    <xf numFmtId="164" fontId="7" fillId="6" borderId="7" xfId="0" applyNumberFormat="1" applyFont="1" applyFill="1" applyBorder="1" applyAlignment="1">
      <alignment horizontal="center" vertical="center"/>
    </xf>
    <xf numFmtId="164" fontId="7" fillId="6" borderId="1" xfId="0" applyNumberFormat="1" applyFont="1" applyFill="1" applyBorder="1" applyAlignment="1">
      <alignment horizontal="center" vertical="center"/>
    </xf>
    <xf numFmtId="164" fontId="0" fillId="6" borderId="1" xfId="0" applyNumberFormat="1" applyFill="1" applyBorder="1" applyAlignment="1">
      <alignment vertical="center"/>
    </xf>
    <xf numFmtId="164" fontId="15" fillId="6" borderId="7" xfId="0" applyNumberFormat="1" applyFont="1" applyFill="1" applyBorder="1" applyAlignment="1">
      <alignment horizontal="center" vertical="center"/>
    </xf>
    <xf numFmtId="164" fontId="15" fillId="6" borderId="1" xfId="0" applyNumberFormat="1" applyFont="1" applyFill="1" applyBorder="1" applyAlignment="1">
      <alignment horizontal="center" vertical="center"/>
    </xf>
    <xf numFmtId="164" fontId="15" fillId="6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32" xfId="0" applyFont="1" applyFill="1" applyBorder="1" applyAlignment="1">
      <alignment wrapText="1"/>
    </xf>
    <xf numFmtId="0" fontId="7" fillId="0" borderId="29" xfId="0" applyFont="1" applyFill="1" applyBorder="1" applyAlignment="1">
      <alignment horizontal="left" vertical="center" wrapText="1"/>
    </xf>
    <xf numFmtId="0" fontId="7" fillId="0" borderId="29" xfId="0" applyFont="1" applyFill="1" applyBorder="1" applyAlignment="1">
      <alignment wrapText="1"/>
    </xf>
    <xf numFmtId="0" fontId="7" fillId="0" borderId="31" xfId="0" applyFont="1" applyFill="1" applyBorder="1" applyAlignment="1">
      <alignment wrapText="1"/>
    </xf>
    <xf numFmtId="0" fontId="0" fillId="0" borderId="29" xfId="0" applyBorder="1" applyAlignment="1">
      <alignment wrapText="1"/>
    </xf>
    <xf numFmtId="0" fontId="0" fillId="4" borderId="29" xfId="0" applyFill="1" applyBorder="1" applyAlignment="1">
      <alignment wrapText="1"/>
    </xf>
    <xf numFmtId="0" fontId="0" fillId="4" borderId="31" xfId="0" applyFill="1" applyBorder="1" applyAlignment="1">
      <alignment wrapText="1"/>
    </xf>
    <xf numFmtId="0" fontId="0" fillId="5" borderId="31" xfId="0" applyFill="1" applyBorder="1" applyAlignment="1">
      <alignment wrapText="1"/>
    </xf>
    <xf numFmtId="0" fontId="0" fillId="5" borderId="29" xfId="0" applyFill="1" applyBorder="1" applyAlignment="1">
      <alignment wrapText="1"/>
    </xf>
    <xf numFmtId="3" fontId="3" fillId="0" borderId="33" xfId="0" applyNumberFormat="1" applyFont="1" applyBorder="1" applyAlignment="1">
      <alignment horizontal="center" vertical="center"/>
    </xf>
    <xf numFmtId="3" fontId="3" fillId="0" borderId="26" xfId="0" applyNumberFormat="1" applyFont="1" applyBorder="1" applyAlignment="1">
      <alignment horizontal="center" vertical="center"/>
    </xf>
    <xf numFmtId="164" fontId="16" fillId="0" borderId="28" xfId="0" applyNumberFormat="1" applyFont="1" applyBorder="1" applyAlignment="1">
      <alignment horizontal="center" vertical="center"/>
    </xf>
    <xf numFmtId="164" fontId="16" fillId="0" borderId="18" xfId="0" applyNumberFormat="1" applyFont="1" applyBorder="1" applyAlignment="1">
      <alignment horizontal="center" vertical="center"/>
    </xf>
    <xf numFmtId="164" fontId="16" fillId="0" borderId="28" xfId="0" applyNumberFormat="1" applyFont="1" applyFill="1" applyBorder="1" applyAlignment="1">
      <alignment horizontal="center" vertical="center"/>
    </xf>
    <xf numFmtId="0" fontId="21" fillId="6" borderId="0" xfId="0" applyFont="1" applyFill="1" applyAlignment="1">
      <alignment vertical="center"/>
    </xf>
    <xf numFmtId="0" fontId="0" fillId="5" borderId="30" xfId="0" applyFill="1" applyBorder="1" applyAlignment="1">
      <alignment horizontal="center" vertical="center" wrapText="1"/>
    </xf>
    <xf numFmtId="0" fontId="0" fillId="5" borderId="31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0" fontId="0" fillId="5" borderId="35" xfId="0" applyFill="1" applyBorder="1" applyAlignment="1">
      <alignment horizontal="center" vertical="center" wrapText="1"/>
    </xf>
    <xf numFmtId="0" fontId="0" fillId="5" borderId="36" xfId="0" applyFill="1" applyBorder="1" applyAlignment="1">
      <alignment horizontal="center" vertical="center" wrapText="1"/>
    </xf>
    <xf numFmtId="0" fontId="0" fillId="5" borderId="37" xfId="0" applyFill="1" applyBorder="1" applyAlignment="1">
      <alignment horizontal="center" vertical="center" wrapText="1"/>
    </xf>
    <xf numFmtId="0" fontId="0" fillId="4" borderId="30" xfId="0" applyFill="1" applyBorder="1" applyAlignment="1">
      <alignment horizontal="center" vertical="center" wrapText="1"/>
    </xf>
    <xf numFmtId="0" fontId="0" fillId="4" borderId="31" xfId="0" applyFill="1" applyBorder="1" applyAlignment="1">
      <alignment horizontal="center" vertical="center" wrapText="1"/>
    </xf>
    <xf numFmtId="0" fontId="0" fillId="4" borderId="34" xfId="0" applyFill="1" applyBorder="1" applyAlignment="1">
      <alignment horizontal="center" vertical="center" wrapText="1"/>
    </xf>
    <xf numFmtId="0" fontId="0" fillId="4" borderId="35" xfId="0" applyFill="1" applyBorder="1" applyAlignment="1">
      <alignment horizontal="center" vertical="center" wrapText="1"/>
    </xf>
    <xf numFmtId="0" fontId="0" fillId="4" borderId="36" xfId="0" applyFill="1" applyBorder="1" applyAlignment="1">
      <alignment horizontal="center" vertical="center" wrapText="1"/>
    </xf>
    <xf numFmtId="0" fontId="0" fillId="4" borderId="37" xfId="0" applyFill="1" applyBorder="1" applyAlignment="1">
      <alignment horizontal="center" vertical="center" wrapText="1"/>
    </xf>
    <xf numFmtId="164" fontId="0" fillId="0" borderId="28" xfId="0" applyNumberFormat="1" applyFont="1" applyBorder="1" applyAlignment="1">
      <alignment horizontal="center" vertical="center"/>
    </xf>
    <xf numFmtId="164" fontId="0" fillId="0" borderId="29" xfId="0" applyNumberFormat="1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164" fontId="0" fillId="0" borderId="30" xfId="0" applyNumberFormat="1" applyFont="1" applyBorder="1" applyAlignment="1">
      <alignment horizontal="center" vertical="center"/>
    </xf>
    <xf numFmtId="164" fontId="0" fillId="0" borderId="31" xfId="0" applyNumberFormat="1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0" fillId="7" borderId="0" xfId="0" applyFill="1" applyAlignment="1">
      <alignment horizontal="left"/>
    </xf>
    <xf numFmtId="164" fontId="0" fillId="0" borderId="2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wrapText="1"/>
    </xf>
    <xf numFmtId="0" fontId="13" fillId="0" borderId="14" xfId="0" applyFont="1" applyBorder="1" applyAlignment="1">
      <alignment horizontal="center" wrapText="1"/>
    </xf>
    <xf numFmtId="0" fontId="0" fillId="6" borderId="28" xfId="0" applyFont="1" applyFill="1" applyBorder="1" applyAlignment="1">
      <alignment horizontal="center" vertical="center" wrapText="1"/>
    </xf>
    <xf numFmtId="0" fontId="0" fillId="6" borderId="29" xfId="0" applyFont="1" applyFill="1" applyBorder="1" applyAlignment="1">
      <alignment horizontal="center" vertical="center" wrapText="1"/>
    </xf>
    <xf numFmtId="164" fontId="0" fillId="6" borderId="28" xfId="0" applyNumberFormat="1" applyFont="1" applyFill="1" applyBorder="1" applyAlignment="1">
      <alignment horizontal="center" vertical="center"/>
    </xf>
    <xf numFmtId="164" fontId="0" fillId="6" borderId="29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164" fontId="1" fillId="0" borderId="23" xfId="0" applyNumberFormat="1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" fillId="0" borderId="3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horizontal="center" vertical="center"/>
    </xf>
    <xf numFmtId="164" fontId="12" fillId="0" borderId="14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/>
    </xf>
    <xf numFmtId="0" fontId="0" fillId="6" borderId="39" xfId="0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4" fillId="0" borderId="2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7" fillId="0" borderId="38" xfId="0" applyFont="1" applyBorder="1" applyAlignment="1">
      <alignment horizontal="center" wrapText="1"/>
    </xf>
    <xf numFmtId="0" fontId="17" fillId="0" borderId="20" xfId="0" applyFont="1" applyBorder="1" applyAlignment="1">
      <alignment horizontal="center" wrapText="1"/>
    </xf>
    <xf numFmtId="0" fontId="17" fillId="0" borderId="21" xfId="0" applyFont="1" applyBorder="1" applyAlignment="1">
      <alignment horizontal="center" wrapText="1"/>
    </xf>
    <xf numFmtId="0" fontId="22" fillId="8" borderId="0" xfId="0" applyFont="1" applyFill="1" applyAlignment="1">
      <alignment horizontal="left" vertical="top" wrapText="1"/>
    </xf>
  </cellXfs>
  <cellStyles count="2">
    <cellStyle name="Normalny" xfId="0" builtinId="0"/>
    <cellStyle name="Walutowy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tabSelected="1" workbookViewId="0">
      <selection activeCell="C3" sqref="C3:K3"/>
    </sheetView>
  </sheetViews>
  <sheetFormatPr defaultRowHeight="14.4" x14ac:dyDescent="0.3"/>
  <cols>
    <col min="1" max="1" width="2.88671875" customWidth="1"/>
    <col min="2" max="2" width="5.109375" customWidth="1"/>
    <col min="3" max="3" width="26.33203125" customWidth="1"/>
    <col min="4" max="4" width="18.88671875" customWidth="1"/>
    <col min="5" max="5" width="7.33203125" customWidth="1"/>
    <col min="6" max="6" width="13.6640625" customWidth="1"/>
    <col min="7" max="7" width="12.33203125" customWidth="1"/>
    <col min="8" max="8" width="11.5546875" customWidth="1"/>
    <col min="9" max="9" width="7.33203125" customWidth="1"/>
    <col min="10" max="10" width="22.5546875" customWidth="1"/>
    <col min="12" max="12" width="11.88671875" customWidth="1"/>
  </cols>
  <sheetData>
    <row r="1" spans="1:13" ht="8.25" customHeight="1" x14ac:dyDescent="0.3"/>
    <row r="2" spans="1:13" ht="23.4" x14ac:dyDescent="0.45">
      <c r="C2" s="120" t="s">
        <v>46</v>
      </c>
      <c r="D2" s="120"/>
      <c r="E2" s="120"/>
      <c r="F2" s="120"/>
      <c r="G2" s="120"/>
      <c r="H2" s="120"/>
      <c r="J2" s="119" t="s">
        <v>47</v>
      </c>
      <c r="K2" s="119"/>
      <c r="L2" s="119"/>
    </row>
    <row r="3" spans="1:13" ht="37.950000000000003" customHeight="1" x14ac:dyDescent="0.3">
      <c r="C3" s="124" t="s">
        <v>62</v>
      </c>
      <c r="D3" s="124"/>
      <c r="E3" s="124"/>
      <c r="F3" s="124"/>
      <c r="G3" s="124"/>
      <c r="H3" s="124"/>
      <c r="I3" s="124"/>
      <c r="J3" s="124"/>
      <c r="K3" s="124"/>
    </row>
    <row r="4" spans="1:13" ht="28.95" customHeight="1" x14ac:dyDescent="0.3">
      <c r="B4" s="1"/>
      <c r="C4" s="66" t="s">
        <v>59</v>
      </c>
      <c r="D4" s="66"/>
      <c r="E4" s="66"/>
      <c r="F4" s="66"/>
      <c r="G4" s="66"/>
      <c r="H4" s="66"/>
      <c r="I4" s="66"/>
      <c r="J4" s="66"/>
      <c r="K4" s="66"/>
      <c r="L4" s="66"/>
    </row>
    <row r="5" spans="1:13" ht="48.6" customHeight="1" x14ac:dyDescent="0.3">
      <c r="B5" s="1"/>
      <c r="C5" s="134" t="s">
        <v>60</v>
      </c>
      <c r="D5" s="134"/>
      <c r="E5" s="134"/>
      <c r="F5" s="134"/>
      <c r="G5" s="134"/>
      <c r="H5" s="134"/>
      <c r="I5" s="134"/>
      <c r="J5" s="134"/>
      <c r="K5" s="134"/>
      <c r="L5" s="134"/>
    </row>
    <row r="6" spans="1:13" ht="196.5" customHeight="1" x14ac:dyDescent="0.3">
      <c r="B6" s="1"/>
      <c r="C6" s="134" t="s">
        <v>61</v>
      </c>
      <c r="D6" s="134"/>
      <c r="E6" s="134"/>
      <c r="F6" s="134"/>
      <c r="G6" s="134"/>
      <c r="H6" s="134"/>
      <c r="I6" s="134"/>
      <c r="J6" s="134"/>
      <c r="K6" s="134"/>
      <c r="L6" s="134"/>
      <c r="M6" s="43"/>
    </row>
    <row r="7" spans="1:13" ht="17.25" customHeight="1" thickBot="1" x14ac:dyDescent="0.35">
      <c r="A7" s="4"/>
      <c r="B7" s="4"/>
      <c r="C7" s="10"/>
      <c r="D7" s="123" t="s">
        <v>27</v>
      </c>
      <c r="E7" s="123"/>
      <c r="F7" s="123"/>
      <c r="G7" s="123"/>
      <c r="H7" s="123"/>
      <c r="I7" s="123"/>
      <c r="J7" s="10"/>
      <c r="K7" s="10"/>
    </row>
    <row r="8" spans="1:13" ht="41.25" customHeight="1" thickBot="1" x14ac:dyDescent="0.35">
      <c r="B8" s="127" t="s">
        <v>20</v>
      </c>
      <c r="C8" s="121" t="s">
        <v>1</v>
      </c>
      <c r="D8" s="125" t="s">
        <v>36</v>
      </c>
      <c r="E8" s="125"/>
      <c r="F8" s="125"/>
      <c r="G8" s="125"/>
      <c r="H8" s="126"/>
      <c r="I8" s="131" t="s">
        <v>37</v>
      </c>
      <c r="J8" s="132"/>
      <c r="K8" s="132"/>
      <c r="L8" s="133"/>
    </row>
    <row r="9" spans="1:13" ht="15" customHeight="1" x14ac:dyDescent="0.3">
      <c r="B9" s="128"/>
      <c r="C9" s="130"/>
      <c r="D9" s="121" t="s">
        <v>18</v>
      </c>
      <c r="E9" s="121" t="s">
        <v>8</v>
      </c>
      <c r="F9" s="104" t="s">
        <v>39</v>
      </c>
      <c r="G9" s="104" t="s">
        <v>40</v>
      </c>
      <c r="H9" s="104" t="s">
        <v>41</v>
      </c>
      <c r="I9" s="121" t="s">
        <v>8</v>
      </c>
      <c r="J9" s="104" t="s">
        <v>42</v>
      </c>
      <c r="K9" s="104" t="s">
        <v>43</v>
      </c>
      <c r="L9" s="104" t="s">
        <v>38</v>
      </c>
    </row>
    <row r="10" spans="1:13" ht="54" customHeight="1" thickBot="1" x14ac:dyDescent="0.35">
      <c r="B10" s="129"/>
      <c r="C10" s="122"/>
      <c r="D10" s="122"/>
      <c r="E10" s="122"/>
      <c r="F10" s="105"/>
      <c r="G10" s="105"/>
      <c r="H10" s="105"/>
      <c r="I10" s="122"/>
      <c r="J10" s="105"/>
      <c r="K10" s="105"/>
      <c r="L10" s="105"/>
    </row>
    <row r="11" spans="1:13" ht="15.75" thickBot="1" x14ac:dyDescent="0.3">
      <c r="B11" s="15">
        <v>1</v>
      </c>
      <c r="C11" s="15">
        <v>2</v>
      </c>
      <c r="D11" s="15">
        <v>4</v>
      </c>
      <c r="E11" s="16">
        <v>5</v>
      </c>
      <c r="F11" s="16">
        <v>6</v>
      </c>
      <c r="G11" s="16">
        <v>7</v>
      </c>
      <c r="H11" s="14">
        <v>8</v>
      </c>
      <c r="I11" s="16">
        <v>5</v>
      </c>
      <c r="J11" s="16">
        <v>6</v>
      </c>
      <c r="K11" s="16">
        <v>7</v>
      </c>
      <c r="L11" s="14">
        <v>8</v>
      </c>
    </row>
    <row r="12" spans="1:13" ht="58.2" thickBot="1" x14ac:dyDescent="0.35">
      <c r="B12" s="61">
        <v>1</v>
      </c>
      <c r="C12" s="52" t="s">
        <v>7</v>
      </c>
      <c r="D12" s="45"/>
      <c r="E12" s="13">
        <v>93</v>
      </c>
      <c r="F12" s="17">
        <f>PRODUCT(D12/156)</f>
        <v>0</v>
      </c>
      <c r="G12" s="5">
        <f>PRODUCT(E12:F12)</f>
        <v>0</v>
      </c>
      <c r="H12" s="7">
        <f t="shared" ref="H12:H23" si="0">PRODUCT(G12,101)</f>
        <v>0</v>
      </c>
      <c r="I12" s="22">
        <v>93</v>
      </c>
      <c r="J12" s="48">
        <v>0</v>
      </c>
      <c r="K12" s="20">
        <f>PRODUCT(I12:J12)</f>
        <v>0</v>
      </c>
      <c r="L12" s="28">
        <f>PRODUCT(K12,101)</f>
        <v>0</v>
      </c>
    </row>
    <row r="13" spans="1:13" ht="29.4" thickBot="1" x14ac:dyDescent="0.35">
      <c r="B13" s="61">
        <v>2</v>
      </c>
      <c r="C13" s="53" t="s">
        <v>9</v>
      </c>
      <c r="D13" s="46"/>
      <c r="E13" s="12">
        <v>63</v>
      </c>
      <c r="F13" s="18">
        <f t="shared" ref="F13:F23" si="1">PRODUCT(D13/156)</f>
        <v>0</v>
      </c>
      <c r="G13" s="3">
        <f t="shared" ref="G13:G25" si="2">PRODUCT(E13:F13)</f>
        <v>0</v>
      </c>
      <c r="H13" s="8">
        <f t="shared" si="0"/>
        <v>0</v>
      </c>
      <c r="I13" s="23">
        <v>63</v>
      </c>
      <c r="J13" s="49">
        <v>0</v>
      </c>
      <c r="K13" s="21">
        <f t="shared" ref="K13:K26" si="3">PRODUCT(I13:J13)</f>
        <v>0</v>
      </c>
      <c r="L13" s="29">
        <f t="shared" ref="L13:L23" si="4">PRODUCT(K13,101)</f>
        <v>0</v>
      </c>
    </row>
    <row r="14" spans="1:13" ht="29.4" thickBot="1" x14ac:dyDescent="0.35">
      <c r="B14" s="61">
        <v>3</v>
      </c>
      <c r="C14" s="54" t="s">
        <v>6</v>
      </c>
      <c r="D14" s="46"/>
      <c r="E14" s="12">
        <v>8</v>
      </c>
      <c r="F14" s="18">
        <f t="shared" si="1"/>
        <v>0</v>
      </c>
      <c r="G14" s="3">
        <f t="shared" si="2"/>
        <v>0</v>
      </c>
      <c r="H14" s="8">
        <f t="shared" si="0"/>
        <v>0</v>
      </c>
      <c r="I14" s="23">
        <v>8</v>
      </c>
      <c r="J14" s="49">
        <v>0</v>
      </c>
      <c r="K14" s="21">
        <f t="shared" si="3"/>
        <v>0</v>
      </c>
      <c r="L14" s="29">
        <f t="shared" si="4"/>
        <v>0</v>
      </c>
    </row>
    <row r="15" spans="1:13" ht="72.599999999999994" thickBot="1" x14ac:dyDescent="0.35">
      <c r="B15" s="61">
        <v>4</v>
      </c>
      <c r="C15" s="55" t="s">
        <v>10</v>
      </c>
      <c r="D15" s="46"/>
      <c r="E15" s="12">
        <v>93</v>
      </c>
      <c r="F15" s="18">
        <f t="shared" si="1"/>
        <v>0</v>
      </c>
      <c r="G15" s="3">
        <f t="shared" si="2"/>
        <v>0</v>
      </c>
      <c r="H15" s="8">
        <f t="shared" si="0"/>
        <v>0</v>
      </c>
      <c r="I15" s="24">
        <v>93</v>
      </c>
      <c r="J15" s="49">
        <v>0</v>
      </c>
      <c r="K15" s="21">
        <f t="shared" si="3"/>
        <v>0</v>
      </c>
      <c r="L15" s="29">
        <f t="shared" si="4"/>
        <v>0</v>
      </c>
    </row>
    <row r="16" spans="1:13" ht="29.4" thickBot="1" x14ac:dyDescent="0.35">
      <c r="B16" s="61">
        <v>5</v>
      </c>
      <c r="C16" s="56" t="s">
        <v>11</v>
      </c>
      <c r="D16" s="47"/>
      <c r="E16" s="2">
        <v>54</v>
      </c>
      <c r="F16" s="18">
        <f t="shared" si="1"/>
        <v>0</v>
      </c>
      <c r="G16" s="3">
        <f t="shared" si="2"/>
        <v>0</v>
      </c>
      <c r="H16" s="8">
        <f t="shared" si="0"/>
        <v>0</v>
      </c>
      <c r="I16" s="25">
        <v>54</v>
      </c>
      <c r="J16" s="49">
        <v>0</v>
      </c>
      <c r="K16" s="21">
        <f t="shared" si="3"/>
        <v>0</v>
      </c>
      <c r="L16" s="29">
        <f t="shared" si="4"/>
        <v>0</v>
      </c>
    </row>
    <row r="17" spans="2:14" ht="43.8" thickBot="1" x14ac:dyDescent="0.35">
      <c r="B17" s="61">
        <v>6</v>
      </c>
      <c r="C17" s="56" t="s">
        <v>12</v>
      </c>
      <c r="D17" s="47"/>
      <c r="E17" s="2">
        <v>93</v>
      </c>
      <c r="F17" s="18">
        <f t="shared" si="1"/>
        <v>0</v>
      </c>
      <c r="G17" s="3">
        <f t="shared" si="2"/>
        <v>0</v>
      </c>
      <c r="H17" s="8">
        <f t="shared" si="0"/>
        <v>0</v>
      </c>
      <c r="I17" s="25">
        <v>93</v>
      </c>
      <c r="J17" s="49">
        <v>0</v>
      </c>
      <c r="K17" s="21">
        <f t="shared" si="3"/>
        <v>0</v>
      </c>
      <c r="L17" s="29">
        <f t="shared" si="4"/>
        <v>0</v>
      </c>
    </row>
    <row r="18" spans="2:14" ht="15" thickBot="1" x14ac:dyDescent="0.35">
      <c r="B18" s="61">
        <v>7</v>
      </c>
      <c r="C18" s="56" t="s">
        <v>2</v>
      </c>
      <c r="D18" s="47"/>
      <c r="E18" s="2">
        <v>48</v>
      </c>
      <c r="F18" s="18">
        <f t="shared" si="1"/>
        <v>0</v>
      </c>
      <c r="G18" s="3">
        <f t="shared" si="2"/>
        <v>0</v>
      </c>
      <c r="H18" s="8">
        <f t="shared" si="0"/>
        <v>0</v>
      </c>
      <c r="I18" s="25">
        <v>48</v>
      </c>
      <c r="J18" s="49">
        <v>0</v>
      </c>
      <c r="K18" s="21">
        <f t="shared" si="3"/>
        <v>0</v>
      </c>
      <c r="L18" s="29">
        <f t="shared" si="4"/>
        <v>0</v>
      </c>
    </row>
    <row r="19" spans="2:14" ht="29.4" thickBot="1" x14ac:dyDescent="0.35">
      <c r="B19" s="61">
        <v>8</v>
      </c>
      <c r="C19" s="56" t="s">
        <v>13</v>
      </c>
      <c r="D19" s="47"/>
      <c r="E19" s="2">
        <v>6</v>
      </c>
      <c r="F19" s="18">
        <f t="shared" si="1"/>
        <v>0</v>
      </c>
      <c r="G19" s="3">
        <f t="shared" si="2"/>
        <v>0</v>
      </c>
      <c r="H19" s="8">
        <f t="shared" si="0"/>
        <v>0</v>
      </c>
      <c r="I19" s="25">
        <v>6</v>
      </c>
      <c r="J19" s="49">
        <v>0</v>
      </c>
      <c r="K19" s="21">
        <f t="shared" si="3"/>
        <v>0</v>
      </c>
      <c r="L19" s="29">
        <f t="shared" si="4"/>
        <v>0</v>
      </c>
    </row>
    <row r="20" spans="2:14" ht="15" thickBot="1" x14ac:dyDescent="0.35">
      <c r="B20" s="61">
        <v>9</v>
      </c>
      <c r="C20" s="56" t="s">
        <v>3</v>
      </c>
      <c r="D20" s="47"/>
      <c r="E20" s="2">
        <v>147</v>
      </c>
      <c r="F20" s="18">
        <f t="shared" si="1"/>
        <v>0</v>
      </c>
      <c r="G20" s="3">
        <f t="shared" si="2"/>
        <v>0</v>
      </c>
      <c r="H20" s="8">
        <f t="shared" si="0"/>
        <v>0</v>
      </c>
      <c r="I20" s="25">
        <v>147</v>
      </c>
      <c r="J20" s="49">
        <v>0</v>
      </c>
      <c r="K20" s="21">
        <f t="shared" si="3"/>
        <v>0</v>
      </c>
      <c r="L20" s="29">
        <f t="shared" si="4"/>
        <v>0</v>
      </c>
    </row>
    <row r="21" spans="2:14" ht="15" thickBot="1" x14ac:dyDescent="0.35">
      <c r="B21" s="61">
        <v>10</v>
      </c>
      <c r="C21" s="56" t="s">
        <v>14</v>
      </c>
      <c r="D21" s="47"/>
      <c r="E21" s="2">
        <v>12</v>
      </c>
      <c r="F21" s="18">
        <f t="shared" si="1"/>
        <v>0</v>
      </c>
      <c r="G21" s="3">
        <f t="shared" si="2"/>
        <v>0</v>
      </c>
      <c r="H21" s="8">
        <f t="shared" si="0"/>
        <v>0</v>
      </c>
      <c r="I21" s="25">
        <v>12</v>
      </c>
      <c r="J21" s="49">
        <v>0</v>
      </c>
      <c r="K21" s="21">
        <f t="shared" si="3"/>
        <v>0</v>
      </c>
      <c r="L21" s="29">
        <f t="shared" si="4"/>
        <v>0</v>
      </c>
    </row>
    <row r="22" spans="2:14" ht="29.4" thickBot="1" x14ac:dyDescent="0.35">
      <c r="B22" s="61">
        <v>11</v>
      </c>
      <c r="C22" s="56" t="s">
        <v>15</v>
      </c>
      <c r="D22" s="47"/>
      <c r="E22" s="2">
        <v>6</v>
      </c>
      <c r="F22" s="18">
        <f t="shared" si="1"/>
        <v>0</v>
      </c>
      <c r="G22" s="3">
        <f t="shared" si="2"/>
        <v>0</v>
      </c>
      <c r="H22" s="8">
        <f t="shared" si="0"/>
        <v>0</v>
      </c>
      <c r="I22" s="25">
        <v>6</v>
      </c>
      <c r="J22" s="49">
        <v>0</v>
      </c>
      <c r="K22" s="21">
        <f t="shared" si="3"/>
        <v>0</v>
      </c>
      <c r="L22" s="29">
        <f t="shared" si="4"/>
        <v>0</v>
      </c>
    </row>
    <row r="23" spans="2:14" ht="29.4" thickBot="1" x14ac:dyDescent="0.35">
      <c r="B23" s="61">
        <v>12</v>
      </c>
      <c r="C23" s="56" t="s">
        <v>17</v>
      </c>
      <c r="D23" s="47"/>
      <c r="E23" s="2">
        <v>8</v>
      </c>
      <c r="F23" s="18">
        <f t="shared" si="1"/>
        <v>0</v>
      </c>
      <c r="G23" s="3">
        <f t="shared" si="2"/>
        <v>0</v>
      </c>
      <c r="H23" s="8">
        <f t="shared" si="0"/>
        <v>0</v>
      </c>
      <c r="I23" s="25">
        <v>8</v>
      </c>
      <c r="J23" s="49">
        <v>0</v>
      </c>
      <c r="K23" s="21">
        <f t="shared" si="3"/>
        <v>0</v>
      </c>
      <c r="L23" s="29">
        <f t="shared" si="4"/>
        <v>0</v>
      </c>
    </row>
    <row r="24" spans="2:14" ht="72.599999999999994" thickBot="1" x14ac:dyDescent="0.35">
      <c r="B24" s="61">
        <v>13</v>
      </c>
      <c r="C24" s="57" t="s">
        <v>16</v>
      </c>
      <c r="D24" s="47"/>
      <c r="E24" s="2">
        <v>62</v>
      </c>
      <c r="F24" s="18">
        <f>PRODUCT(D24/78)</f>
        <v>0</v>
      </c>
      <c r="G24" s="3">
        <f t="shared" si="2"/>
        <v>0</v>
      </c>
      <c r="H24" s="8">
        <f>PRODUCT(G24,50)</f>
        <v>0</v>
      </c>
      <c r="I24" s="25">
        <v>62</v>
      </c>
      <c r="J24" s="49">
        <v>0</v>
      </c>
      <c r="K24" s="21">
        <f t="shared" si="3"/>
        <v>0</v>
      </c>
      <c r="L24" s="65">
        <f>PRODUCT(K24,50)</f>
        <v>0</v>
      </c>
      <c r="M24" s="73" t="s">
        <v>49</v>
      </c>
      <c r="N24" s="74"/>
    </row>
    <row r="25" spans="2:14" ht="29.4" thickBot="1" x14ac:dyDescent="0.35">
      <c r="B25" s="61">
        <v>14</v>
      </c>
      <c r="C25" s="57" t="s">
        <v>4</v>
      </c>
      <c r="D25" s="47"/>
      <c r="E25" s="2">
        <v>32</v>
      </c>
      <c r="F25" s="18">
        <f t="shared" ref="F25:F26" si="5">PRODUCT(D25/78)</f>
        <v>0</v>
      </c>
      <c r="G25" s="3">
        <f t="shared" si="2"/>
        <v>0</v>
      </c>
      <c r="H25" s="8">
        <f>PRODUCT(G25,50)</f>
        <v>0</v>
      </c>
      <c r="I25" s="25">
        <v>32</v>
      </c>
      <c r="J25" s="49">
        <v>0</v>
      </c>
      <c r="K25" s="21">
        <f t="shared" si="3"/>
        <v>0</v>
      </c>
      <c r="L25" s="65">
        <f>PRODUCT(K25,50)</f>
        <v>0</v>
      </c>
      <c r="M25" s="75"/>
      <c r="N25" s="76"/>
    </row>
    <row r="26" spans="2:14" ht="15" thickBot="1" x14ac:dyDescent="0.35">
      <c r="B26" s="61">
        <v>15</v>
      </c>
      <c r="C26" s="58" t="s">
        <v>5</v>
      </c>
      <c r="D26" s="47"/>
      <c r="E26" s="2">
        <v>4</v>
      </c>
      <c r="F26" s="18">
        <f t="shared" si="5"/>
        <v>0</v>
      </c>
      <c r="G26" s="3">
        <v>0</v>
      </c>
      <c r="H26" s="8">
        <f>PRODUCT(G26,50)</f>
        <v>0</v>
      </c>
      <c r="I26" s="26">
        <v>4</v>
      </c>
      <c r="J26" s="49">
        <v>0</v>
      </c>
      <c r="K26" s="21">
        <f t="shared" si="3"/>
        <v>0</v>
      </c>
      <c r="L26" s="65">
        <f>PRODUCT(K26,50)</f>
        <v>0</v>
      </c>
      <c r="M26" s="77"/>
      <c r="N26" s="78"/>
    </row>
    <row r="27" spans="2:14" ht="29.4" thickBot="1" x14ac:dyDescent="0.35">
      <c r="B27" s="61">
        <v>16</v>
      </c>
      <c r="C27" s="59" t="s">
        <v>30</v>
      </c>
      <c r="D27" s="19" t="s">
        <v>0</v>
      </c>
      <c r="E27" s="2" t="s">
        <v>0</v>
      </c>
      <c r="F27" s="18" t="s">
        <v>0</v>
      </c>
      <c r="G27" s="3" t="s">
        <v>0</v>
      </c>
      <c r="H27" s="8" t="s">
        <v>0</v>
      </c>
      <c r="I27" s="26">
        <v>193</v>
      </c>
      <c r="J27" s="49">
        <v>0</v>
      </c>
      <c r="K27" s="11">
        <f>PRODUCT(I27:J27)</f>
        <v>0</v>
      </c>
      <c r="L27" s="63">
        <f>PRODUCT(K27,55)</f>
        <v>0</v>
      </c>
      <c r="M27" s="67" t="s">
        <v>50</v>
      </c>
      <c r="N27" s="68"/>
    </row>
    <row r="28" spans="2:14" ht="29.4" thickBot="1" x14ac:dyDescent="0.35">
      <c r="B28" s="61">
        <v>17</v>
      </c>
      <c r="C28" s="59" t="s">
        <v>31</v>
      </c>
      <c r="D28" s="19" t="s">
        <v>0</v>
      </c>
      <c r="E28" s="2" t="s">
        <v>0</v>
      </c>
      <c r="F28" s="18" t="s">
        <v>0</v>
      </c>
      <c r="G28" s="3" t="s">
        <v>0</v>
      </c>
      <c r="H28" s="8" t="s">
        <v>0</v>
      </c>
      <c r="I28" s="26">
        <v>150</v>
      </c>
      <c r="J28" s="49">
        <v>0</v>
      </c>
      <c r="K28" s="11">
        <f t="shared" ref="K28:K33" si="6">PRODUCT(I28:J28)</f>
        <v>0</v>
      </c>
      <c r="L28" s="63">
        <f>PRODUCT(K28,55)</f>
        <v>0</v>
      </c>
      <c r="M28" s="69"/>
      <c r="N28" s="70"/>
    </row>
    <row r="29" spans="2:14" ht="15" thickBot="1" x14ac:dyDescent="0.35">
      <c r="B29" s="61">
        <v>18</v>
      </c>
      <c r="C29" s="59" t="s">
        <v>32</v>
      </c>
      <c r="D29" s="19" t="s">
        <v>0</v>
      </c>
      <c r="E29" s="2" t="s">
        <v>0</v>
      </c>
      <c r="F29" s="18" t="s">
        <v>0</v>
      </c>
      <c r="G29" s="3" t="s">
        <v>0</v>
      </c>
      <c r="H29" s="8" t="s">
        <v>0</v>
      </c>
      <c r="I29" s="26">
        <v>2</v>
      </c>
      <c r="J29" s="49">
        <v>0</v>
      </c>
      <c r="K29" s="11">
        <f t="shared" si="6"/>
        <v>0</v>
      </c>
      <c r="L29" s="63">
        <f>PRODUCT(K29,55)</f>
        <v>0</v>
      </c>
      <c r="M29" s="69"/>
      <c r="N29" s="70"/>
    </row>
    <row r="30" spans="2:14" ht="15" thickBot="1" x14ac:dyDescent="0.35">
      <c r="B30" s="61">
        <v>19</v>
      </c>
      <c r="C30" s="59" t="s">
        <v>33</v>
      </c>
      <c r="D30" s="19" t="s">
        <v>0</v>
      </c>
      <c r="E30" s="2" t="s">
        <v>0</v>
      </c>
      <c r="F30" s="18" t="s">
        <v>0</v>
      </c>
      <c r="G30" s="3" t="s">
        <v>0</v>
      </c>
      <c r="H30" s="8" t="s">
        <v>0</v>
      </c>
      <c r="I30" s="26">
        <v>14</v>
      </c>
      <c r="J30" s="49">
        <v>0</v>
      </c>
      <c r="K30" s="11">
        <f t="shared" si="6"/>
        <v>0</v>
      </c>
      <c r="L30" s="63">
        <f>PRODUCT(K30,55)</f>
        <v>0</v>
      </c>
      <c r="M30" s="69"/>
      <c r="N30" s="70"/>
    </row>
    <row r="31" spans="2:14" ht="15" thickBot="1" x14ac:dyDescent="0.35">
      <c r="B31" s="61">
        <v>20</v>
      </c>
      <c r="C31" s="60" t="s">
        <v>58</v>
      </c>
      <c r="D31" s="19" t="s">
        <v>0</v>
      </c>
      <c r="E31" s="2" t="s">
        <v>0</v>
      </c>
      <c r="F31" s="18" t="s">
        <v>0</v>
      </c>
      <c r="G31" s="3" t="s">
        <v>0</v>
      </c>
      <c r="H31" s="8" t="s">
        <v>0</v>
      </c>
      <c r="I31" s="25">
        <v>171</v>
      </c>
      <c r="J31" s="49">
        <v>0</v>
      </c>
      <c r="K31" s="11">
        <f t="shared" si="6"/>
        <v>0</v>
      </c>
      <c r="L31" s="63">
        <f>PRODUCT(K31,55)</f>
        <v>0</v>
      </c>
      <c r="M31" s="69"/>
      <c r="N31" s="70"/>
    </row>
    <row r="32" spans="2:14" ht="15" thickBot="1" x14ac:dyDescent="0.35">
      <c r="B32" s="61">
        <v>21</v>
      </c>
      <c r="C32" s="60" t="s">
        <v>34</v>
      </c>
      <c r="D32" s="19" t="s">
        <v>0</v>
      </c>
      <c r="E32" s="2" t="s">
        <v>0</v>
      </c>
      <c r="F32" s="18" t="s">
        <v>0</v>
      </c>
      <c r="G32" s="3" t="s">
        <v>0</v>
      </c>
      <c r="H32" s="8" t="s">
        <v>0</v>
      </c>
      <c r="I32" s="25">
        <v>110</v>
      </c>
      <c r="J32" s="49">
        <v>0</v>
      </c>
      <c r="K32" s="11">
        <f t="shared" si="6"/>
        <v>0</v>
      </c>
      <c r="L32" s="63">
        <f>PRODUCT(K32,28)</f>
        <v>0</v>
      </c>
      <c r="M32" s="69"/>
      <c r="N32" s="70"/>
    </row>
    <row r="33" spans="2:17" ht="15" thickBot="1" x14ac:dyDescent="0.35">
      <c r="B33" s="62">
        <v>22</v>
      </c>
      <c r="C33" s="59" t="s">
        <v>29</v>
      </c>
      <c r="D33" s="32" t="s">
        <v>0</v>
      </c>
      <c r="E33" s="33" t="s">
        <v>0</v>
      </c>
      <c r="F33" s="34" t="s">
        <v>0</v>
      </c>
      <c r="G33" s="35" t="s">
        <v>0</v>
      </c>
      <c r="H33" s="36" t="s">
        <v>0</v>
      </c>
      <c r="I33" s="26">
        <v>195</v>
      </c>
      <c r="J33" s="50">
        <v>0</v>
      </c>
      <c r="K33" s="27">
        <f t="shared" si="6"/>
        <v>0</v>
      </c>
      <c r="L33" s="64">
        <f>PRODUCT(K33,55)</f>
        <v>0</v>
      </c>
      <c r="M33" s="71"/>
      <c r="N33" s="72"/>
    </row>
    <row r="34" spans="2:17" ht="18.600000000000001" thickBot="1" x14ac:dyDescent="0.4">
      <c r="B34" s="89" t="s">
        <v>21</v>
      </c>
      <c r="C34" s="90"/>
      <c r="D34" s="37" t="s">
        <v>0</v>
      </c>
      <c r="E34" s="38" t="s">
        <v>0</v>
      </c>
      <c r="F34" s="39" t="s">
        <v>19</v>
      </c>
      <c r="G34" s="30">
        <f>SUM(G12:G26)</f>
        <v>0</v>
      </c>
      <c r="H34" s="40">
        <f>SUM(H12:H26)</f>
        <v>0</v>
      </c>
      <c r="I34" s="38" t="s">
        <v>0</v>
      </c>
      <c r="J34" s="41" t="s">
        <v>19</v>
      </c>
      <c r="K34" s="31">
        <f>SUM(K12:K33)</f>
        <v>0</v>
      </c>
      <c r="L34" s="30">
        <f>SUM(L12:L33)</f>
        <v>0</v>
      </c>
    </row>
    <row r="35" spans="2:17" ht="20.399999999999999" customHeight="1" thickBot="1" x14ac:dyDescent="0.35">
      <c r="H35" s="6"/>
      <c r="J35" s="6"/>
    </row>
    <row r="36" spans="2:17" ht="22.5" customHeight="1" thickBot="1" x14ac:dyDescent="0.35">
      <c r="C36" s="108" t="s">
        <v>24</v>
      </c>
      <c r="D36" s="109"/>
      <c r="E36" s="109"/>
      <c r="F36" s="109"/>
      <c r="G36" s="110"/>
      <c r="I36" s="87"/>
      <c r="J36" s="87"/>
      <c r="Q36" s="51"/>
    </row>
    <row r="37" spans="2:17" ht="43.2" x14ac:dyDescent="0.3">
      <c r="C37" s="9" t="s">
        <v>25</v>
      </c>
      <c r="D37" s="112" t="s">
        <v>23</v>
      </c>
      <c r="E37" s="112"/>
      <c r="F37" s="106" t="s">
        <v>26</v>
      </c>
      <c r="G37" s="107"/>
    </row>
    <row r="38" spans="2:17" ht="40.950000000000003" customHeight="1" thickBot="1" x14ac:dyDescent="0.35">
      <c r="C38" s="44">
        <v>200</v>
      </c>
      <c r="D38" s="113">
        <v>0</v>
      </c>
      <c r="E38" s="114"/>
      <c r="F38" s="96">
        <f>PRODUCT(C38,D38)</f>
        <v>0</v>
      </c>
      <c r="G38" s="97"/>
    </row>
    <row r="40" spans="2:17" ht="18" customHeight="1" x14ac:dyDescent="0.3">
      <c r="C40" s="115" t="s">
        <v>22</v>
      </c>
      <c r="D40" s="116"/>
      <c r="E40" s="111" t="s">
        <v>28</v>
      </c>
      <c r="F40" s="111"/>
    </row>
    <row r="41" spans="2:17" ht="18.600000000000001" customHeight="1" x14ac:dyDescent="0.3">
      <c r="C41" s="98" t="s">
        <v>44</v>
      </c>
      <c r="D41" s="99"/>
      <c r="E41" s="95">
        <f>$H$34</f>
        <v>0</v>
      </c>
      <c r="F41" s="95"/>
    </row>
    <row r="42" spans="2:17" ht="43.5" customHeight="1" x14ac:dyDescent="0.3">
      <c r="C42" s="117" t="s">
        <v>45</v>
      </c>
      <c r="D42" s="118"/>
      <c r="E42" s="95">
        <f>$L$34</f>
        <v>0</v>
      </c>
      <c r="F42" s="95"/>
    </row>
    <row r="43" spans="2:17" x14ac:dyDescent="0.3">
      <c r="C43" s="98" t="s">
        <v>35</v>
      </c>
      <c r="D43" s="99"/>
      <c r="E43" s="95">
        <f>$F$38</f>
        <v>0</v>
      </c>
      <c r="F43" s="95"/>
    </row>
    <row r="44" spans="2:17" ht="30.75" customHeight="1" x14ac:dyDescent="0.3">
      <c r="C44" s="81" t="s">
        <v>51</v>
      </c>
      <c r="D44" s="82"/>
      <c r="E44" s="95">
        <f>SUM(E41:E43)</f>
        <v>0</v>
      </c>
      <c r="F44" s="95"/>
    </row>
    <row r="45" spans="2:17" x14ac:dyDescent="0.3">
      <c r="C45" s="91" t="s">
        <v>57</v>
      </c>
      <c r="D45" s="92"/>
      <c r="E45" s="93"/>
      <c r="F45" s="94"/>
    </row>
    <row r="46" spans="2:17" ht="46.95" customHeight="1" x14ac:dyDescent="0.3">
      <c r="C46" s="81" t="s">
        <v>52</v>
      </c>
      <c r="D46" s="82"/>
      <c r="E46" s="88">
        <f>SUM(E44,E45)</f>
        <v>0</v>
      </c>
      <c r="F46" s="88"/>
    </row>
    <row r="47" spans="2:17" ht="25.95" customHeight="1" x14ac:dyDescent="0.3">
      <c r="C47" s="81" t="s">
        <v>55</v>
      </c>
      <c r="D47" s="82"/>
      <c r="E47" s="79">
        <f>15*E44/100</f>
        <v>0</v>
      </c>
      <c r="F47" s="80"/>
      <c r="G47" s="6"/>
    </row>
    <row r="48" spans="2:17" ht="33.6" customHeight="1" thickBot="1" x14ac:dyDescent="0.35">
      <c r="C48" s="85" t="s">
        <v>56</v>
      </c>
      <c r="D48" s="86"/>
      <c r="E48" s="83">
        <f>15*E46/100</f>
        <v>0</v>
      </c>
      <c r="F48" s="84"/>
    </row>
    <row r="49" spans="3:10" ht="35.4" customHeight="1" thickBot="1" x14ac:dyDescent="0.35">
      <c r="C49" s="100" t="s">
        <v>53</v>
      </c>
      <c r="D49" s="101"/>
      <c r="E49" s="102">
        <f>SUM(E44,E47)</f>
        <v>0</v>
      </c>
      <c r="F49" s="103"/>
    </row>
    <row r="50" spans="3:10" ht="43.2" customHeight="1" thickBot="1" x14ac:dyDescent="0.35">
      <c r="C50" s="100" t="s">
        <v>54</v>
      </c>
      <c r="D50" s="101"/>
      <c r="E50" s="102">
        <f>SUM(E46,E48)</f>
        <v>0</v>
      </c>
      <c r="F50" s="103"/>
    </row>
    <row r="51" spans="3:10" ht="24.6" customHeight="1" x14ac:dyDescent="0.3">
      <c r="C51" s="42" t="s">
        <v>48</v>
      </c>
      <c r="D51" s="42"/>
      <c r="E51" s="42"/>
      <c r="F51" s="42"/>
    </row>
    <row r="52" spans="3:10" ht="35.4" customHeight="1" x14ac:dyDescent="0.3"/>
    <row r="53" spans="3:10" x14ac:dyDescent="0.3">
      <c r="G53" s="42"/>
      <c r="H53" s="42"/>
    </row>
    <row r="54" spans="3:10" x14ac:dyDescent="0.3">
      <c r="I54" s="42"/>
      <c r="J54" s="42"/>
    </row>
  </sheetData>
  <mergeCells count="50">
    <mergeCell ref="B8:B10"/>
    <mergeCell ref="C8:C10"/>
    <mergeCell ref="I8:L8"/>
    <mergeCell ref="C5:L5"/>
    <mergeCell ref="C6:L6"/>
    <mergeCell ref="J2:L2"/>
    <mergeCell ref="C2:H2"/>
    <mergeCell ref="L9:L10"/>
    <mergeCell ref="I9:I10"/>
    <mergeCell ref="J9:J10"/>
    <mergeCell ref="H9:H10"/>
    <mergeCell ref="D7:I7"/>
    <mergeCell ref="C3:K3"/>
    <mergeCell ref="G9:G10"/>
    <mergeCell ref="D8:H8"/>
    <mergeCell ref="E9:E10"/>
    <mergeCell ref="D9:D10"/>
    <mergeCell ref="F9:F10"/>
    <mergeCell ref="C49:D49"/>
    <mergeCell ref="E49:F49"/>
    <mergeCell ref="C50:D50"/>
    <mergeCell ref="E50:F50"/>
    <mergeCell ref="K9:K10"/>
    <mergeCell ref="F37:G37"/>
    <mergeCell ref="C36:G36"/>
    <mergeCell ref="C46:D46"/>
    <mergeCell ref="E40:F40"/>
    <mergeCell ref="E41:F41"/>
    <mergeCell ref="C44:D44"/>
    <mergeCell ref="D37:E37"/>
    <mergeCell ref="D38:E38"/>
    <mergeCell ref="C43:D43"/>
    <mergeCell ref="C40:D40"/>
    <mergeCell ref="C42:D42"/>
    <mergeCell ref="M27:N33"/>
    <mergeCell ref="M24:N26"/>
    <mergeCell ref="E47:F47"/>
    <mergeCell ref="C47:D47"/>
    <mergeCell ref="E48:F48"/>
    <mergeCell ref="C48:D48"/>
    <mergeCell ref="I36:J36"/>
    <mergeCell ref="E46:F46"/>
    <mergeCell ref="B34:C34"/>
    <mergeCell ref="C45:D45"/>
    <mergeCell ref="E45:F45"/>
    <mergeCell ref="E44:F44"/>
    <mergeCell ref="E43:F43"/>
    <mergeCell ref="F38:G38"/>
    <mergeCell ref="E42:F42"/>
    <mergeCell ref="C41:D41"/>
  </mergeCells>
  <pageMargins left="0.23622047244094491" right="0.23622047244094491" top="0.74803149606299213" bottom="0.74803149606299213" header="0.31496062992125984" footer="0.31496062992125984"/>
  <pageSetup paperSize="9" scale="43" orientation="portrait" r:id="rId1"/>
  <ignoredErrors>
    <ignoredError sqref="L3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Jurek</dc:creator>
  <cp:lastModifiedBy>Ewa Rokitnicka</cp:lastModifiedBy>
  <cp:lastPrinted>2024-08-29T09:28:36Z</cp:lastPrinted>
  <dcterms:created xsi:type="dcterms:W3CDTF">2021-04-30T08:12:36Z</dcterms:created>
  <dcterms:modified xsi:type="dcterms:W3CDTF">2024-10-03T07:31:29Z</dcterms:modified>
</cp:coreProperties>
</file>