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Klienci\Samorządy\Chełmno Powiat\Przetarg 2020 - 2023\SIWZ\"/>
    </mc:Choice>
  </mc:AlternateContent>
  <bookViews>
    <workbookView xWindow="-2040" yWindow="630" windowWidth="23250" windowHeight="11535" tabRatio="708" activeTab="6"/>
  </bookViews>
  <sheets>
    <sheet name="Informacje ogólne" sheetId="11" r:id="rId1"/>
    <sheet name="budynki" sheetId="1" r:id="rId2"/>
    <sheet name="elektronika" sheetId="17" r:id="rId3"/>
    <sheet name="środki trwałe" sheetId="6" r:id="rId4"/>
    <sheet name="pojazdy" sheetId="19" r:id="rId5"/>
    <sheet name="maszyny" sheetId="20" r:id="rId6"/>
    <sheet name="maszyny drogowe" sheetId="22" r:id="rId7"/>
    <sheet name="szkody" sheetId="18" r:id="rId8"/>
    <sheet name="lokalizacje" sheetId="16" r:id="rId9"/>
  </sheets>
  <definedNames>
    <definedName name="_xlnm._FilterDatabase" localSheetId="1" hidden="1">budynki!$A$1:$AA$75</definedName>
    <definedName name="_xlnm._FilterDatabase" localSheetId="2" hidden="1">elektronika!$A$4:$HN$215</definedName>
    <definedName name="_xlnm.Print_Area" localSheetId="1">budynki!$A$1:$AA$75</definedName>
    <definedName name="_xlnm.Print_Area" localSheetId="2">elektronika!$A$1:$D$501</definedName>
    <definedName name="_xlnm.Print_Area" localSheetId="0">'Informacje ogólne'!$A$1:$H$16</definedName>
    <definedName name="_xlnm.Print_Area" localSheetId="8">lokalizacje!$A$1:$C$11</definedName>
    <definedName name="_xlnm.Print_Area" localSheetId="5">maszyny!$A$1:$J$41</definedName>
    <definedName name="_xlnm.Print_Area" localSheetId="6">'maszyny drogowe'!$A$1:$H$12</definedName>
    <definedName name="_xlnm.Print_Area" localSheetId="4">pojazdy!$A$1:$W$47</definedName>
    <definedName name="_xlnm.Print_Area" localSheetId="3">'środki trwałe'!$A$1:$E$17</definedName>
  </definedNames>
  <calcPr calcId="152511"/>
</workbook>
</file>

<file path=xl/calcChain.xml><?xml version="1.0" encoding="utf-8"?>
<calcChain xmlns="http://schemas.openxmlformats.org/spreadsheetml/2006/main">
  <c r="C16" i="18" l="1"/>
  <c r="C11" i="18"/>
  <c r="B6" i="18"/>
  <c r="C6" i="18"/>
  <c r="C5" i="18"/>
  <c r="B5" i="18"/>
  <c r="H73" i="1" l="1"/>
  <c r="H63" i="1"/>
  <c r="H57" i="1"/>
  <c r="H47" i="1"/>
  <c r="H42" i="1"/>
  <c r="H38" i="1"/>
  <c r="H34" i="1"/>
  <c r="H28" i="1"/>
  <c r="H22" i="1"/>
  <c r="H11" i="1"/>
  <c r="H8" i="1"/>
  <c r="H74" i="1" s="1"/>
  <c r="C13" i="6" l="1"/>
  <c r="C9" i="6"/>
  <c r="C8" i="6"/>
  <c r="C7" i="6"/>
  <c r="C5" i="6"/>
  <c r="D50" i="17"/>
  <c r="D479" i="17" l="1"/>
  <c r="G12" i="22"/>
  <c r="C14" i="6"/>
  <c r="D109" i="17" l="1"/>
  <c r="D498" i="17"/>
  <c r="D459" i="17"/>
  <c r="D436" i="17"/>
  <c r="D325" i="17"/>
  <c r="D177" i="17"/>
  <c r="D149" i="17"/>
  <c r="D137" i="17"/>
  <c r="D102" i="17"/>
  <c r="D92" i="17"/>
  <c r="D68" i="17"/>
  <c r="G40" i="20"/>
  <c r="C16" i="6"/>
  <c r="G37" i="20" l="1"/>
  <c r="C15" i="6"/>
  <c r="D467" i="17"/>
  <c r="G33" i="20" l="1"/>
  <c r="G16" i="20"/>
  <c r="D440" i="17"/>
  <c r="D501" i="17" s="1"/>
  <c r="D464" i="17" l="1"/>
  <c r="G9" i="20" l="1"/>
  <c r="C10" i="6"/>
  <c r="G6" i="20" l="1"/>
  <c r="G41" i="20" s="1"/>
  <c r="C6" i="6" l="1"/>
  <c r="C17" i="6" s="1"/>
  <c r="D190" i="17" l="1"/>
  <c r="D182" i="17"/>
  <c r="D120" i="17"/>
  <c r="D158" i="17" l="1"/>
  <c r="D114" i="17" l="1"/>
  <c r="C18" i="18" l="1"/>
  <c r="C13" i="18"/>
  <c r="C8" i="18"/>
  <c r="C20" i="18" l="1"/>
  <c r="C32" i="18"/>
  <c r="D195" i="17" l="1"/>
  <c r="D165" i="17" l="1"/>
  <c r="D123" i="17" l="1"/>
  <c r="D211" i="17" l="1"/>
  <c r="D499" i="17" s="1"/>
  <c r="D215" i="17" l="1"/>
  <c r="D203" i="17"/>
  <c r="D500" i="17" s="1"/>
</calcChain>
</file>

<file path=xl/sharedStrings.xml><?xml version="1.0" encoding="utf-8"?>
<sst xmlns="http://schemas.openxmlformats.org/spreadsheetml/2006/main" count="1948" uniqueCount="963">
  <si>
    <t>czy budynek jest przeznaczony do rozbiórki? (TAK/NIE)</t>
  </si>
  <si>
    <t>Rodzaj materiałów budowlanych, z jakich wykonano budynek</t>
  </si>
  <si>
    <t>mury</t>
  </si>
  <si>
    <t>stropy</t>
  </si>
  <si>
    <t>dach (konstrukcja i pokrycie)</t>
  </si>
  <si>
    <t xml:space="preserve">odległość od najbliższej rzeki lub innego zbiornika wodnego </t>
  </si>
  <si>
    <t xml:space="preserve">informacja o przeprowadzonych remontach i modernizacji budynków starszych niż 50 lat 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</si>
  <si>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</si>
  <si>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</si>
  <si>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</si>
  <si>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</si>
  <si>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</si>
  <si>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</si>
  <si>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</si>
  <si>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(w m²)**</t>
  </si>
  <si>
    <t>ilość kondygnacji</t>
  </si>
  <si>
    <t>Informacje ogólne</t>
  </si>
  <si>
    <t>Liczba uczniów/wychowanków</t>
  </si>
  <si>
    <t>dobry</t>
  </si>
  <si>
    <t>dobra</t>
  </si>
  <si>
    <t>bardzo dobry</t>
  </si>
  <si>
    <t>cegła</t>
  </si>
  <si>
    <t xml:space="preserve">Uwagi do budynków </t>
  </si>
  <si>
    <t>dostateczny</t>
  </si>
  <si>
    <t xml:space="preserve">Rok produkcji </t>
  </si>
  <si>
    <t>tak</t>
  </si>
  <si>
    <t>nie</t>
  </si>
  <si>
    <t>lp.</t>
  </si>
  <si>
    <t>Lp.</t>
  </si>
  <si>
    <t>lokalizacja (adres)</t>
  </si>
  <si>
    <t>1.</t>
  </si>
  <si>
    <t>9.</t>
  </si>
  <si>
    <t>7.</t>
  </si>
  <si>
    <t>5.</t>
  </si>
  <si>
    <t>-</t>
  </si>
  <si>
    <t>3.</t>
  </si>
  <si>
    <t>4.</t>
  </si>
  <si>
    <t xml:space="preserve">zabezpieczenia
(znane zabiezpieczenia p-poż i przeciwkradzieżowe)      </t>
  </si>
  <si>
    <t>6.</t>
  </si>
  <si>
    <t>8.</t>
  </si>
  <si>
    <t>11.</t>
  </si>
  <si>
    <t>12.</t>
  </si>
  <si>
    <t>L.p.</t>
  </si>
  <si>
    <t>Nazwa jednostki</t>
  </si>
  <si>
    <t xml:space="preserve">nazwa budynku/ budowli </t>
  </si>
  <si>
    <t>rok budowy</t>
  </si>
  <si>
    <t>RAZEM</t>
  </si>
  <si>
    <t>10.</t>
  </si>
  <si>
    <t>wartość (początkowa) - księgowa brutto</t>
  </si>
  <si>
    <t>Razem</t>
  </si>
  <si>
    <t>Tabela nr 1</t>
  </si>
  <si>
    <t>Wykaz sprzętu elektronicznego stacjonarnego , przenośnego i monitoringu  oraz oprogramowania w poszczególnych jednostkach</t>
  </si>
  <si>
    <t xml:space="preserve">Nazwa  </t>
  </si>
  <si>
    <t xml:space="preserve">Wykaz sprzętu elektronicznego stacjonarnego </t>
  </si>
  <si>
    <t>Wykaz sprzętu elektronicznego przenośnego</t>
  </si>
  <si>
    <t>Wykaz sprzętu elektronicznego stacjonarnego</t>
  </si>
  <si>
    <t>Aktualny adres</t>
  </si>
  <si>
    <t>NIP</t>
  </si>
  <si>
    <t>REGON</t>
  </si>
  <si>
    <t>EKD lub PKD</t>
  </si>
  <si>
    <t>Liczba pracowników</t>
  </si>
  <si>
    <t>Jednostka</t>
  </si>
  <si>
    <t>Urządzenia i wyposażenie</t>
  </si>
  <si>
    <t>W tym zbiory bibioteczne</t>
  </si>
  <si>
    <t xml:space="preserve">Razem: </t>
  </si>
  <si>
    <t>Tabela nr 2</t>
  </si>
  <si>
    <t>NIE</t>
  </si>
  <si>
    <t xml:space="preserve">przeznaczenie budynku/ budowli </t>
  </si>
  <si>
    <t>czy budynek jest użytkowany? (TAK/NIE)</t>
  </si>
  <si>
    <t>czy jest to budynkek zabytkowy, podlegający nadzorowi konserwatora zabytków?</t>
  </si>
  <si>
    <t>TAK</t>
  </si>
  <si>
    <t xml:space="preserve">Tabela nr 3 </t>
  </si>
  <si>
    <t>brak</t>
  </si>
  <si>
    <t>dachówka</t>
  </si>
  <si>
    <t>lokalizacje</t>
  </si>
  <si>
    <t>Zabezpieczenia (znane zabezpieczenia p-poż i przeciw kradzieżowe)</t>
  </si>
  <si>
    <t>nie dotyczy</t>
  </si>
  <si>
    <t xml:space="preserve"> SPRZĘT ELEKTRONICZNY STACJONARNY ŁĄCZNIE</t>
  </si>
  <si>
    <t>MONITORING WIZYJNY ŁĄCZNIE</t>
  </si>
  <si>
    <t xml:space="preserve"> SPRZĘT ELEKTRONICZNY PRZENOŚNY ŁĄCZNIE</t>
  </si>
  <si>
    <t>ŁĄCZNIE</t>
  </si>
  <si>
    <t>13.</t>
  </si>
  <si>
    <t xml:space="preserve">Razem </t>
  </si>
  <si>
    <t>W tym: mienie będące w posiadaniu (użytkowane) na podstawie umów najmu, dzierżawy, użytkowania, leasingu lub umów pokrewnych</t>
  </si>
  <si>
    <t xml:space="preserve">Informacje o szkodach w ostatnich trzech latach </t>
  </si>
  <si>
    <t>Ryzyko</t>
  </si>
  <si>
    <t>Liczba szkód</t>
  </si>
  <si>
    <t>Suma wypłaconych odszkodowań</t>
  </si>
  <si>
    <t>Rezerwa</t>
  </si>
  <si>
    <t>Czy wystąpiło ryzyko powodzi?</t>
  </si>
  <si>
    <t>Łącznie</t>
  </si>
  <si>
    <t>Ubezpieczenia komunikacyjne</t>
  </si>
  <si>
    <t>Rok</t>
  </si>
  <si>
    <t>Tabela nr 4</t>
  </si>
  <si>
    <t>Dane pojazdów</t>
  </si>
  <si>
    <t>Marka</t>
  </si>
  <si>
    <t>Typ, model</t>
  </si>
  <si>
    <t>Nr podw./ nadw.</t>
  </si>
  <si>
    <t>Nr silnika</t>
  </si>
  <si>
    <t>Nr rej.</t>
  </si>
  <si>
    <t>Rodzaj pojazdu zgodnie z dowodem rejestracyjnym lub innymi dokumentami</t>
  </si>
  <si>
    <t xml:space="preserve">Pojemność </t>
  </si>
  <si>
    <t>Ilość miejsc / ładowność w kg</t>
  </si>
  <si>
    <t>Rok prod.</t>
  </si>
  <si>
    <t>Data I rejestracji</t>
  </si>
  <si>
    <t>DMC</t>
  </si>
  <si>
    <t>Czy pojazd służy do nauki jazdy? (TAK/NIE)</t>
  </si>
  <si>
    <t>Zabezpieczenia przeciwkradzieżowe</t>
  </si>
  <si>
    <t>Wyposażenie dodatkowe</t>
  </si>
  <si>
    <t xml:space="preserve">Wartość </t>
  </si>
  <si>
    <t>Przebieg</t>
  </si>
  <si>
    <t>Okres ubezpieczenia OC i NW</t>
  </si>
  <si>
    <t>Okres ubezpieczenia AC i KR</t>
  </si>
  <si>
    <t>Assistansce</t>
  </si>
  <si>
    <t>rodzaj</t>
  </si>
  <si>
    <t>wartość</t>
  </si>
  <si>
    <t>Od</t>
  </si>
  <si>
    <t>Do</t>
  </si>
  <si>
    <t>2.</t>
  </si>
  <si>
    <t>Miejsce ubezpieczenia (adres)</t>
  </si>
  <si>
    <t>Czy maszyna (urządzenie) jest eksploatowana pod ziemią? (TAK/NIE)</t>
  </si>
  <si>
    <t xml:space="preserve">opis zabezpieczeń przed awarią (dodatkowe do wymaganych przepisami lub zaleceniami producenta)                 </t>
  </si>
  <si>
    <t>Suma ubezpieczenia</t>
  </si>
  <si>
    <t>Producent</t>
  </si>
  <si>
    <t>Rok produkcji</t>
  </si>
  <si>
    <t>Moc, wydajność, cinienie</t>
  </si>
  <si>
    <t>Numer seryjny</t>
  </si>
  <si>
    <t>Nazwa maszyny (urządzenia)</t>
  </si>
  <si>
    <t>Tabela nr 5 - Wykaz maszyn i urządzeń do ubezpieczenia od uszkodzeń (od wszystkich ryzyk)</t>
  </si>
  <si>
    <t>Tabela nr 6</t>
  </si>
  <si>
    <t>tabela nr 7 - Wykaz lokalizacji w których prowadzona jest działalność</t>
  </si>
  <si>
    <t>Czy budynek wyposażony jest w windę?</t>
  </si>
  <si>
    <t>Czy budynek jest podpiwniczony?</t>
  </si>
  <si>
    <t>drewniane</t>
  </si>
  <si>
    <t>osobowy</t>
  </si>
  <si>
    <t>nie ma</t>
  </si>
  <si>
    <t>beton</t>
  </si>
  <si>
    <t>Zestaw komputerowy</t>
  </si>
  <si>
    <t>Starostwo Powiatowe</t>
  </si>
  <si>
    <t>ul. Harcerska 1, 86-200 Chełmno</t>
  </si>
  <si>
    <t xml:space="preserve"> ul. Dworcowa 1, 86-200 Chełmno</t>
  </si>
  <si>
    <t xml:space="preserve"> Gaśnice p.pożarowe, gaśnica proszkowa GP-6Z i GP-4X</t>
  </si>
  <si>
    <t>65</t>
  </si>
  <si>
    <t>budynek administracyjno biurowy</t>
  </si>
  <si>
    <t>administracyjno biurowy</t>
  </si>
  <si>
    <t>systemy alarmowe + dwa podsystemy (kasa, komunikacja), hydranty DN52 i DN25, gaśnice p.pożarowe, gaśnica śniegowa 6S-5X i gaśnice proszkowe GP-6X 10szt.. W kasie okna antywłamaniowe,drzwi antywłamaniowe w komunik., w kasie oraz w archiwum. System alarmowy podłączony do firmy ochroniarskiej KONSALNET.</t>
  </si>
  <si>
    <t>System alarmowy podłączony do firmy ochroniarskiej KONSALNET. Gaśnice p.pożarowe, gaśnica proszkowa GP-6Z 4szt. i GP-4X</t>
  </si>
  <si>
    <t>bloczki wapienno piaskowe</t>
  </si>
  <si>
    <t>żelbetonowe</t>
  </si>
  <si>
    <t>stropodach żelbetonowy, pokrycie papa</t>
  </si>
  <si>
    <t>płyty typu "Obornicki"</t>
  </si>
  <si>
    <t>stropodach płyty typu "Obornicki"</t>
  </si>
  <si>
    <t>stropodach płyty typu "Obornicki", pokrycie papa</t>
  </si>
  <si>
    <t>ok. 3 km do rzeki Wisły i ok. 50m różnicy poziomów</t>
  </si>
  <si>
    <t>1. Starostwo Powiatowe</t>
  </si>
  <si>
    <t>Urządzenie wielofunkcyjne CANON iR 2530i</t>
  </si>
  <si>
    <t>Urządzenie wielofunkcyjne HP</t>
  </si>
  <si>
    <t>FORTIGATE-60D ROUTHER</t>
  </si>
  <si>
    <t>Komputer</t>
  </si>
  <si>
    <t>Urządzenie sieciowe "switch" koncentrator sieci CISCO SLM2048SG 50-PORT</t>
  </si>
  <si>
    <t>Urządzenie wielofunkcyjne HP LJ M125NW</t>
  </si>
  <si>
    <t>Urządzenie wielofunkcyjne EPSON L565</t>
  </si>
  <si>
    <t>Router DrayTek Vigor 2860</t>
  </si>
  <si>
    <t>Urz. wielofunk. Ricoh MP 2014AD</t>
  </si>
  <si>
    <t>Niszczarka HSM B22</t>
  </si>
  <si>
    <t>Niszczarka HSM X13</t>
  </si>
  <si>
    <t>Niszczarka Fellowes 225Ci</t>
  </si>
  <si>
    <t>Niszczarka HSM C18</t>
  </si>
  <si>
    <t>Serwer DELL R540</t>
  </si>
  <si>
    <t xml:space="preserve">System do głosowania, transmisji i nagłośnienia </t>
  </si>
  <si>
    <t>Urządzenie wielofunkcyjne RICOH</t>
  </si>
  <si>
    <t>Urządzenie wielofunkcyjne wielkoformatowe RICOH</t>
  </si>
  <si>
    <t>Urz. wielofunk. Ricoh MP2852</t>
  </si>
  <si>
    <t>Router DrayTek Vigor 2862ac</t>
  </si>
  <si>
    <t>Monitor LG 55'</t>
  </si>
  <si>
    <t>Macierz Qnap TS-1232XU-RP-4G + RAIL-B02 + Dysk Twardy Toschiba 10TB 5 szt</t>
  </si>
  <si>
    <t>Laptop ASUS</t>
  </si>
  <si>
    <t>Laptop Lenovo 300 17"</t>
  </si>
  <si>
    <t>Notebook ASUS</t>
  </si>
  <si>
    <t>Notebook Lenovo</t>
  </si>
  <si>
    <t>Aparat Canon 70D</t>
  </si>
  <si>
    <t>Głośnik przenośny Blaupunkt PA25</t>
  </si>
  <si>
    <t>Projektor OPTOMA DH1020</t>
  </si>
  <si>
    <t>Obiektyw Canon EF 550mm</t>
  </si>
  <si>
    <t>Obiektyw Canon EF 17-40mm</t>
  </si>
  <si>
    <t>Notebook DELL</t>
  </si>
  <si>
    <t>Notebook Dell 15"</t>
  </si>
  <si>
    <t>Klimatyzator elektrolux</t>
  </si>
  <si>
    <t>Kopiarka RICOH MP 171</t>
  </si>
  <si>
    <t>Niszczarka</t>
  </si>
  <si>
    <t>Skaner FUJITSU FI-6130</t>
  </si>
  <si>
    <t>Ploter</t>
  </si>
  <si>
    <t>Serwer Infostrada</t>
  </si>
  <si>
    <t>HONDA</t>
  </si>
  <si>
    <t>Civic Sedan</t>
  </si>
  <si>
    <t>NLAFD75507W000929</t>
  </si>
  <si>
    <t>CCH 77JV</t>
  </si>
  <si>
    <t>NLAFC1540JW102526</t>
  </si>
  <si>
    <t>CCH 33F3</t>
  </si>
  <si>
    <t>13.02.2008</t>
  </si>
  <si>
    <t>immobilizer</t>
  </si>
  <si>
    <t>Kocioł olejowy LOGANO G215</t>
  </si>
  <si>
    <t>Kocioł grzewczy z automatycznym zasypem paliwa SIGMA 48</t>
  </si>
  <si>
    <t>50 KW</t>
  </si>
  <si>
    <t>48 KW</t>
  </si>
  <si>
    <t>DEFRO</t>
  </si>
  <si>
    <t>ul. Słowackiego 3, 86-200 Chełmno</t>
  </si>
  <si>
    <t>Powiatowy Urząd Pracy w Chełmnie</t>
  </si>
  <si>
    <t>8413Z</t>
  </si>
  <si>
    <t>875-10-65-412</t>
  </si>
  <si>
    <t>29</t>
  </si>
  <si>
    <t>PUP Chełmno</t>
  </si>
  <si>
    <t>PUP Chełmno (urząd pracy)</t>
  </si>
  <si>
    <t>P-poż. Gaśnice ( 13-proszkowe ), czujniki i urządzenia alarmowe ( w każdym pomieszczeniu)                                   
Przeciwkradzieżowe: 2 drzwi, 2 zamki (gerda , zwykły), urz.alarmowe- sygnalizacja świetlna i dźwiękowa; sygnalizatory-21 na zewnątrz, 1 wewnątrz budynku, powiadom.do agencji  - dozór całodobowy agencji ochrony</t>
  </si>
  <si>
    <t>ul. Świętojerska 1 , Chełmno</t>
  </si>
  <si>
    <t>tradycyjna cegła</t>
  </si>
  <si>
    <t>nad piwnicami odcinkowe kolebkowe, nad parterem i piętrem w konstrukcji drewnianej</t>
  </si>
  <si>
    <t>dwufasadowy w konstrukcji drewnianej kryty dachówką ceramiczną</t>
  </si>
  <si>
    <t xml:space="preserve">Wisła 3km, Jezioro Starogrodzkie </t>
  </si>
  <si>
    <t>VII 2015r. - wykonanie zewnętrznej i wewnętrznej hydrolizacji pionowej ścian piwnic, remont końcówek rur spustowych, wykonanie opaski drenażowej,dezaktywacja zagrzybienia, wykonanie tynków renowacyjnych i powłok malarskich; poniesione nakłady 82436,35</t>
  </si>
  <si>
    <t>zły</t>
  </si>
  <si>
    <t xml:space="preserve"> dobry</t>
  </si>
  <si>
    <t xml:space="preserve">2. Powiatowy Urząd Pracy w Chełmnie </t>
  </si>
  <si>
    <t>Kserokopiarka Minolta</t>
  </si>
  <si>
    <t>Komputer Intel STICK (7szt)</t>
  </si>
  <si>
    <t>Komputery Dell Inspirion AIO 24300 (12szt)</t>
  </si>
  <si>
    <t>Urządenie fortiGate 60E Hardware</t>
  </si>
  <si>
    <t>Przełącznik CISCO 3560G</t>
  </si>
  <si>
    <t>Kserokopiarka KM bizhub c 224</t>
  </si>
  <si>
    <t>Kserokopiarka KM bizhub c 258</t>
  </si>
  <si>
    <t>Komputer Lenovo</t>
  </si>
  <si>
    <t>Zestaw projektora nr EB-965H</t>
  </si>
  <si>
    <t>Dell Inspiron 24 (3 szt)</t>
  </si>
  <si>
    <t>Telefax Panasonic KXFL</t>
  </si>
  <si>
    <t>Drukarka BROTHER HL-L8250CDN (6 sztuk)</t>
  </si>
  <si>
    <t>Serwer telekomunikacyjny PBX LIBRA</t>
  </si>
  <si>
    <t>Zasilacz APC Smart UPS ST</t>
  </si>
  <si>
    <t>Zasilacz  UPS APC Smart UPS SM</t>
  </si>
  <si>
    <t>Zasilacz UPS APC Smart UPS U2</t>
  </si>
  <si>
    <t>Kserokopiarka Konica Minolta (2szt)</t>
  </si>
  <si>
    <t>Macierz dyskowa Synology</t>
  </si>
  <si>
    <t>Kserokopiarka Konica Minolta bizhub c 224e</t>
  </si>
  <si>
    <t>Serwer Lenovo 1xthinkSystem SR530 2 sztuki</t>
  </si>
  <si>
    <t>Drukarka adresarka Stromax F100</t>
  </si>
  <si>
    <t xml:space="preserve">iPhone 6 </t>
  </si>
  <si>
    <t>Smartfon Xperia Z 5</t>
  </si>
  <si>
    <t>Telefon komórkowy SAMSUNG S7</t>
  </si>
  <si>
    <t>Apple iPhone 8</t>
  </si>
  <si>
    <t>Lenovo Ideapad 320-15/SK</t>
  </si>
  <si>
    <t>Telewizor SAMSUNG UE65NU7092</t>
  </si>
  <si>
    <t>Apple iPhone XS</t>
  </si>
  <si>
    <t>Nettop/Mini PC ASUS Vivo Mini 2 szt.</t>
  </si>
  <si>
    <t>Skoda</t>
  </si>
  <si>
    <t>Fabia II Hatchback Active 1,2/51kW 5-M</t>
  </si>
  <si>
    <t>TMBEH25JXE3122785</t>
  </si>
  <si>
    <t>CCH1H15</t>
  </si>
  <si>
    <t>5/530</t>
  </si>
  <si>
    <t>immobilizer z transponderem</t>
  </si>
  <si>
    <t>Dom Pomocy Społecznej w Mgoszczu</t>
  </si>
  <si>
    <t>8720Z</t>
  </si>
  <si>
    <t>000295892</t>
  </si>
  <si>
    <t>875-11-86-423</t>
  </si>
  <si>
    <t xml:space="preserve">budynek mieszkalny pensjonat  </t>
  </si>
  <si>
    <t>budynek mieszkalny</t>
  </si>
  <si>
    <t>studnia wiercona nowa</t>
  </si>
  <si>
    <t>oczyszczalnia ścieków</t>
  </si>
  <si>
    <t>zbiornik na paliwo z dystrybutorem</t>
  </si>
  <si>
    <t>ogrodzenie siatka w ramach</t>
  </si>
  <si>
    <t>budynek rehabilitacyjno-terapeutyczny</t>
  </si>
  <si>
    <t>budynek gospodarczy chlewnia</t>
  </si>
  <si>
    <t>chlewnia wraz z magazynem zbożowym</t>
  </si>
  <si>
    <t>pokoje mieszkalne,pomieszczenia socjalne i administracyjno-biurowe</t>
  </si>
  <si>
    <t>pokoje mieszkalne</t>
  </si>
  <si>
    <t>na olej napędowy</t>
  </si>
  <si>
    <t>pokoje rehabilitacyjne,sala widowiskowa,pomieszczenia biurowe</t>
  </si>
  <si>
    <t>pusty</t>
  </si>
  <si>
    <t>budynek gospodarczy-hodowlany-konie</t>
  </si>
  <si>
    <t xml:space="preserve">NIE </t>
  </si>
  <si>
    <t>1983/2013</t>
  </si>
  <si>
    <t>gaśnice proszkowe-szt. 8,gaśnica śniegowa-szt.1, hydranty-szt. 6 ,okratowane wszystkie okna w pomieszczeniach piwnicznych;  na parterze okratowane 3 pomieszczenia- 2 okna korytarzy i 1 okno biuro; system sygn.p.poż.(55 czujek dymnych, 2 ROP) 5 drzwi wejściowych drewnianych zamykanych na zamki patentowe,1drzwi wejściowe wyposażone w zamek magnetycznyz czytnikiem cyfrowym, sygnalizacja dźwiękowa,sygnalizatory na parterze i piętrze budynku;całodobowy dozór pracowniczy monitoring ( system telewizji przemysłowej 25 kamer)</t>
  </si>
  <si>
    <t>1 wejściowe drzwi PCV zamykane na zamek patentowy i jedne drzwi wejściowe metalowe" Gerda" zamykane na dwa zamki patentowe,pomieszczenia mieszkalne wyposażone w sygnalizację przyzywową i czujniki p.poż.</t>
  </si>
  <si>
    <t>gaśnice proszkowe szt.1,gaśnica śniegowa szt.2,drzwi metalowe zamykane na kłódkę patentową</t>
  </si>
  <si>
    <t>gaśnice proszkowe-szt. 3,hydranty-szt. 1, na parterze  2 pomieszczenia-okno biuro zabezpieczone (clear 12 SR P2A); system sygn.p.poż.(11 czujek dymnych, 2 ROP) 3 drzwi wejściowych pvc zamykanych na zamki patentowe atestowane,1, sygnalizacja dźwiękowa,sygnalizator na zewnątrz budynku;całodobowy dozór pracowniczy monitoring ( system telewizji przemysłowej 7kamer)</t>
  </si>
  <si>
    <t>drzwi wejściowe 1sztuka zamykana na kłódkę a 3 sztuki zamykane od wewnątrz na haki metalowe</t>
  </si>
  <si>
    <t>drzwi wejściowe 2 sztuki zamykane na kłódki patentowe, gaśnica proszkowa 1 sztuka</t>
  </si>
  <si>
    <t>86-230 Lisewo, Mgoszcz 54</t>
  </si>
  <si>
    <t>beton i drewno</t>
  </si>
  <si>
    <t>konstrukcja drewniana impregnowana, pokrycie papa termozgrzewalna</t>
  </si>
  <si>
    <t>konstrukcja betonowa,pokrycie papa termozgrzewalna</t>
  </si>
  <si>
    <t>suporex</t>
  </si>
  <si>
    <t>konstrukcja stalowo-drewniana pokryta papa termozgrzewalna</t>
  </si>
  <si>
    <t>cegła suporex</t>
  </si>
  <si>
    <t>konstrukcja stalowo-drewniana pokryta eternitem</t>
  </si>
  <si>
    <t>beton, drewno</t>
  </si>
  <si>
    <t>konstrukcja drewniana pokryta eternitem</t>
  </si>
  <si>
    <t>zbiornik ppoż 50m</t>
  </si>
  <si>
    <t>zbiornik ppoż 20m</t>
  </si>
  <si>
    <t>3. Dom Pomocy Społecznej w Mgoszczu</t>
  </si>
  <si>
    <t>zestaw komputerowy</t>
  </si>
  <si>
    <t>serwer Dell T130</t>
  </si>
  <si>
    <t>notebook DELL INSPIRION</t>
  </si>
  <si>
    <t>laptop 15-5200 4 GB</t>
  </si>
  <si>
    <t>notebook LENOVO</t>
  </si>
  <si>
    <t xml:space="preserve">TOYOTA    </t>
  </si>
  <si>
    <t xml:space="preserve">Zetor </t>
  </si>
  <si>
    <t>AUTOSAN</t>
  </si>
  <si>
    <t>AGROMET</t>
  </si>
  <si>
    <t xml:space="preserve">FORD </t>
  </si>
  <si>
    <t>PRZYCZEPKA lekka</t>
  </si>
  <si>
    <t>COROLLA Verso VAN</t>
  </si>
  <si>
    <t>D-732</t>
  </si>
  <si>
    <t>T056</t>
  </si>
  <si>
    <t>FAC TURNEO CUSTOM</t>
  </si>
  <si>
    <t>FARO</t>
  </si>
  <si>
    <t>NMTEX16R50R010614</t>
  </si>
  <si>
    <t>SUACMA05KHS39960</t>
  </si>
  <si>
    <t>WF03XXTTG3ER06898</t>
  </si>
  <si>
    <t>SVNFA75000E000866</t>
  </si>
  <si>
    <t>CCH 25UC</t>
  </si>
  <si>
    <t>TOA 987Y</t>
  </si>
  <si>
    <t>CCH N805</t>
  </si>
  <si>
    <t xml:space="preserve">CCH 25RN </t>
  </si>
  <si>
    <t>CCH 2H28</t>
  </si>
  <si>
    <t>CCH 2P23</t>
  </si>
  <si>
    <t>ciągnik rolniczy</t>
  </si>
  <si>
    <t>przyczepa rolnicza</t>
  </si>
  <si>
    <t>OSOBOWY</t>
  </si>
  <si>
    <t>przyczepka samochodowa</t>
  </si>
  <si>
    <t>3.595</t>
  </si>
  <si>
    <t>12.11.2004</t>
  </si>
  <si>
    <t>08.01.1991</t>
  </si>
  <si>
    <t>07.07.1987</t>
  </si>
  <si>
    <t>15.05.1987</t>
  </si>
  <si>
    <t>28.11.2014</t>
  </si>
  <si>
    <t>12.01.2015</t>
  </si>
  <si>
    <t>7/702</t>
  </si>
  <si>
    <t>/4000</t>
  </si>
  <si>
    <t>/2500</t>
  </si>
  <si>
    <t>/450</t>
  </si>
  <si>
    <t>immobilizer, alarm</t>
  </si>
  <si>
    <t>Poradnia Psychologiczno-Pedagogiczna w Chełmnie</t>
  </si>
  <si>
    <t>8560Z</t>
  </si>
  <si>
    <t>001082307</t>
  </si>
  <si>
    <t>875-14-06-184</t>
  </si>
  <si>
    <t>4. Poradnia Psychologiczno-Pedagogiczna w Chełmnie</t>
  </si>
  <si>
    <t>Komputer Dell 780 ( 2 szt.)</t>
  </si>
  <si>
    <t>Kserokopiarka Toshiba</t>
  </si>
  <si>
    <t>Komputer UP.Windows10 ( 7 szt.)</t>
  </si>
  <si>
    <t>Telefon Huawei L21 P10 Lite ds. niebieski</t>
  </si>
  <si>
    <t>Powiatowe Centrum Pomocy Rodzinie w Chełmnie</t>
  </si>
  <si>
    <t>8899Z</t>
  </si>
  <si>
    <t>871194082</t>
  </si>
  <si>
    <t>875-13-91-011</t>
  </si>
  <si>
    <t>9</t>
  </si>
  <si>
    <t>5. Powiatowe Centrum Pomocy Rodzinie w Chełmnie</t>
  </si>
  <si>
    <t>Urządzenie wielofunkcyjne HP LaserJet PRO 477</t>
  </si>
  <si>
    <t>Urządzenie wielofunkcyjne</t>
  </si>
  <si>
    <t>Kserokopiarka Canon</t>
  </si>
  <si>
    <t>Telewizor</t>
  </si>
  <si>
    <t>Lodówka</t>
  </si>
  <si>
    <t>Urządzenie wielofunkcyjne Brother</t>
  </si>
  <si>
    <t xml:space="preserve">Telefax Brother </t>
  </si>
  <si>
    <t>Zestaw komputerowy z oprogramowaniem</t>
  </si>
  <si>
    <t>Projektor Benoq</t>
  </si>
  <si>
    <t>Notebook z oprogramowaniem Lenovo</t>
  </si>
  <si>
    <t>Laptop z oprogramowaniem</t>
  </si>
  <si>
    <t>Laptop z oprogramowaniem Dell</t>
  </si>
  <si>
    <t>LG X210E K9 DS.</t>
  </si>
  <si>
    <t>Samsung J415F Galaxy J4+DS.</t>
  </si>
  <si>
    <t>Laptop z oprogrmowaniem Lenovo</t>
  </si>
  <si>
    <t>Powiatowy Zarząd Dróg w Chełmnie</t>
  </si>
  <si>
    <t>6. Powiatowy Zarząd Dróg w Chełmnie</t>
  </si>
  <si>
    <t>ul. Łunawska 9, 86-200 Chełmno</t>
  </si>
  <si>
    <t>4211Z</t>
  </si>
  <si>
    <t>875-146-22-48</t>
  </si>
  <si>
    <t xml:space="preserve">ogrodzenie siedziby PZD- dł. 305 m; wys. 1,5 m; </t>
  </si>
  <si>
    <t>garaż</t>
  </si>
  <si>
    <t>garaż z cegły</t>
  </si>
  <si>
    <t>budynek zaplecza</t>
  </si>
  <si>
    <t>biura, kotłownia, warsztat</t>
  </si>
  <si>
    <t>przechowywanie pojazdów</t>
  </si>
  <si>
    <t>przechowywanie pojazdów i maszyn</t>
  </si>
  <si>
    <t>2 gaśnice proszkowe, 3 gaśnice śniegowe,system ochrony elektronicznej, 2 zamki w drzwiach wejściowych</t>
  </si>
  <si>
    <t>gaśnica GP-6</t>
  </si>
  <si>
    <t xml:space="preserve">86-200 Chełmno, ul. Łunawska 9  </t>
  </si>
  <si>
    <t>pustak</t>
  </si>
  <si>
    <t>betonowy</t>
  </si>
  <si>
    <t>dach betonowy, pokrycie-papa</t>
  </si>
  <si>
    <t>dach drewniany, pokrycie-blachodachówka</t>
  </si>
  <si>
    <t>rz. Wisła 2 km</t>
  </si>
  <si>
    <t>bardzo dobra</t>
  </si>
  <si>
    <t>urządzenie wielofunkcyjne RICOH</t>
  </si>
  <si>
    <t>urządzenie wielofunkcyjne CANON</t>
  </si>
  <si>
    <t>centrala telefoniczna</t>
  </si>
  <si>
    <t>Ekspres ciśnieniowy do kawy</t>
  </si>
  <si>
    <t>zestaw komputerowy z oproramowaniem</t>
  </si>
  <si>
    <t>MERCEDES -BENZ</t>
  </si>
  <si>
    <t>FIAT</t>
  </si>
  <si>
    <t>FORD FOCUS</t>
  </si>
  <si>
    <t>LAMBORGHINI</t>
  </si>
  <si>
    <t>SFA</t>
  </si>
  <si>
    <t>SKORPION</t>
  </si>
  <si>
    <t>URSUS</t>
  </si>
  <si>
    <t>SANOK</t>
  </si>
  <si>
    <t>Rydwan</t>
  </si>
  <si>
    <t>FORD TRANSIT</t>
  </si>
  <si>
    <t>JCB</t>
  </si>
  <si>
    <t>JOHN DEERE</t>
  </si>
  <si>
    <t>Sprinter 208 CDI</t>
  </si>
  <si>
    <t>SEDICI 1.6 Fresh</t>
  </si>
  <si>
    <t>TREND 1.6 105 KM</t>
  </si>
  <si>
    <t>D-47A</t>
  </si>
  <si>
    <t>23S</t>
  </si>
  <si>
    <t>D-55</t>
  </si>
  <si>
    <t>250 SDT</t>
  </si>
  <si>
    <t>D55</t>
  </si>
  <si>
    <t>R-EU-L2</t>
  </si>
  <si>
    <t>TRANSIT 2.0 TDCI 130 KM M6 RWD</t>
  </si>
  <si>
    <t>3CK TURBO PLUS</t>
  </si>
  <si>
    <t>1026R</t>
  </si>
  <si>
    <t>WDB9016211R171562</t>
  </si>
  <si>
    <t>TSMFYA21S00401225</t>
  </si>
  <si>
    <t>WF05XXGCC5FJ75861</t>
  </si>
  <si>
    <t>L23S094WVT1705</t>
  </si>
  <si>
    <t>SVA80R258T000012</t>
  </si>
  <si>
    <t>SYBL20000D0000740</t>
  </si>
  <si>
    <t>WFOEXXTTGEHP34285</t>
  </si>
  <si>
    <t>JCB3X4TLJ2667655</t>
  </si>
  <si>
    <t>1LV1026RKKK203220</t>
  </si>
  <si>
    <t>CCH V177</t>
  </si>
  <si>
    <t>CCH 18PS</t>
  </si>
  <si>
    <t>CCH4K13</t>
  </si>
  <si>
    <t>CCH 96EN</t>
  </si>
  <si>
    <t>CCH 81HC</t>
  </si>
  <si>
    <t>CCH 68GN</t>
  </si>
  <si>
    <t>CCH 11KP</t>
  </si>
  <si>
    <t>CCH 97AA</t>
  </si>
  <si>
    <t>TUR 1236</t>
  </si>
  <si>
    <t>CCH17XP</t>
  </si>
  <si>
    <t>CCH 8H44</t>
  </si>
  <si>
    <t>CCH01C3</t>
  </si>
  <si>
    <t>ciężarowy</t>
  </si>
  <si>
    <t>przyczepa ciężarowa</t>
  </si>
  <si>
    <t>przyczepa specjalna (rębak)</t>
  </si>
  <si>
    <t>Ciągnik rolniczy</t>
  </si>
  <si>
    <t>przyczepa</t>
  </si>
  <si>
    <t>PRZYCZEPA</t>
  </si>
  <si>
    <t>CIIĘŻAROWY</t>
  </si>
  <si>
    <t>KOPARKO-ŁADOWARKA</t>
  </si>
  <si>
    <t>CIĄGNIK ROLNICZY</t>
  </si>
  <si>
    <t>6/607</t>
  </si>
  <si>
    <t>/6000</t>
  </si>
  <si>
    <t>1/20000</t>
  </si>
  <si>
    <t>/400</t>
  </si>
  <si>
    <t>7/1466</t>
  </si>
  <si>
    <t>22.04.2004</t>
  </si>
  <si>
    <t>30.12.2009</t>
  </si>
  <si>
    <t>27.11.2015</t>
  </si>
  <si>
    <t>02.01.1976</t>
  </si>
  <si>
    <t>27.04.1990</t>
  </si>
  <si>
    <t>05.08.2008</t>
  </si>
  <si>
    <t>19.12.2013</t>
  </si>
  <si>
    <t>30-08-2017</t>
  </si>
  <si>
    <t>13-12-2019</t>
  </si>
  <si>
    <t>WE WSKAZANEJ WARTOŚCI UWZGLĘDNIONY JEST OSPRZĘT</t>
  </si>
  <si>
    <t>11.10.2021</t>
  </si>
  <si>
    <t>12.10.2020</t>
  </si>
  <si>
    <t>2. Powiatowy Zarząd Dróg w Chełmnie</t>
  </si>
  <si>
    <t>PIŁA DO CIĘCIA ASFALTU</t>
  </si>
  <si>
    <t>SKRAPIARKA</t>
  </si>
  <si>
    <t>KOCIOŁ C.O.</t>
  </si>
  <si>
    <t>AGREGAT</t>
  </si>
  <si>
    <t>Zagęszczarka LF130</t>
  </si>
  <si>
    <t>Kosiarka bijakowa DE 580</t>
  </si>
  <si>
    <t>Wiertnica Diament E 352</t>
  </si>
  <si>
    <t>Ładowacz czołowy SULID 1500</t>
  </si>
  <si>
    <t>radarowy wyświetlacz prędkości MP DP-1</t>
  </si>
  <si>
    <t>TOPO BOX urządzenie do pomiaru natężenia ruchu drogowego</t>
  </si>
  <si>
    <t xml:space="preserve">malowarka drogowa LINE LAZER </t>
  </si>
  <si>
    <t>E35175</t>
  </si>
  <si>
    <t>BGF040742</t>
  </si>
  <si>
    <t>V500</t>
  </si>
  <si>
    <t>4kW</t>
  </si>
  <si>
    <t>PT 17,07; PS/10/160</t>
  </si>
  <si>
    <t>35kW</t>
  </si>
  <si>
    <t>3,5kW</t>
  </si>
  <si>
    <t>4,1 kw</t>
  </si>
  <si>
    <t>Komnipo</t>
  </si>
  <si>
    <t>PPHU SIMAR, 63-300 Pleszew, ul. Doszynskiego 5</t>
  </si>
  <si>
    <t>Lifton Polska Zabrze</t>
  </si>
  <si>
    <t>Atlas COPCO TOOLS AB BOX 703 39127 KALMAR SWEDEN</t>
  </si>
  <si>
    <t>OZAMET Sp. zo.o.  Ul. Sprzętowa 3c, 10-467 Olsztyn</t>
  </si>
  <si>
    <t>TECH WIERT Kliński Lesław ul. Kleczkowska 50, 50-227 Wrocław</t>
  </si>
  <si>
    <t>P.W. INTER-VAX WACŁAW GÓRNY SP.J. UL. Dworcowa 29, 88-400 Żnin</t>
  </si>
  <si>
    <t>Przedsiębiorstwo Wielobranżowe "3D' Sp.zo.o.</t>
  </si>
  <si>
    <t>VICTRONIC Machine Vision Polska Sp.zo.o.</t>
  </si>
  <si>
    <t>Tech-Line s.c. Bartłomiej Słodziak Jakub Smolak</t>
  </si>
  <si>
    <t>Projekt Sp. z o.o. w Lęborku, ul. Pionierów 15</t>
  </si>
  <si>
    <t>ul. Łunawska 9, 86-200 Chełmno, teren powiatu</t>
  </si>
  <si>
    <t>ul.Łunawska 9, 86-200 Chełmno, teren powiatu</t>
  </si>
  <si>
    <t>Placówka Opiekuńczo-Wychowawcza Dom nr 1</t>
  </si>
  <si>
    <t>ul. Danielewskiego 8, 86-200 Chełmno</t>
  </si>
  <si>
    <t>ul. Gorczyckiego 4, 86-200 Chełmno</t>
  </si>
  <si>
    <t>871656938</t>
  </si>
  <si>
    <t>8790Z</t>
  </si>
  <si>
    <t>10</t>
  </si>
  <si>
    <t>Budynek główny</t>
  </si>
  <si>
    <t>mieszkalny</t>
  </si>
  <si>
    <t>Garaż</t>
  </si>
  <si>
    <t>Budynek gospodarczy</t>
  </si>
  <si>
    <t>gaśnice proszkow 10 szt 4 hydranty</t>
  </si>
  <si>
    <t>drzwi wejsciowe 1 para,dwa zamki</t>
  </si>
  <si>
    <t>stal beton, pokrycie dachu-dachówka</t>
  </si>
  <si>
    <t>pokrycie garażu-papa</t>
  </si>
  <si>
    <t>ytong</t>
  </si>
  <si>
    <t>3 km</t>
  </si>
  <si>
    <t>kapitalny remont 1998 rok</t>
  </si>
  <si>
    <t>dobre</t>
  </si>
  <si>
    <t>komputer Asus</t>
  </si>
  <si>
    <t xml:space="preserve">tablica interaktywna </t>
  </si>
  <si>
    <t>Telewizor Samsung (POW1)</t>
  </si>
  <si>
    <t>laptop Lenowo</t>
  </si>
  <si>
    <t>laptop lenowo</t>
  </si>
  <si>
    <t>laptop HP 250GB</t>
  </si>
  <si>
    <t>Laptop HP 250G6 (POW1)</t>
  </si>
  <si>
    <t>Laptop Lenovo Ideapad 320 (POW1)</t>
  </si>
  <si>
    <t>Renault</t>
  </si>
  <si>
    <t>Trafic Grand Passenger Pack Clim 2.0 dCi 84 kW</t>
  </si>
  <si>
    <t>VF1JLB7B2EY527129</t>
  </si>
  <si>
    <t>CCH 52YJ</t>
  </si>
  <si>
    <t>osobowy/ przewóz osób niepełnosprawnych</t>
  </si>
  <si>
    <t>9/994</t>
  </si>
  <si>
    <t>12.12.2013r</t>
  </si>
  <si>
    <t>alarm, immobilizer</t>
  </si>
  <si>
    <t>pasy i podjazdy dla osób niepełnosprawnych</t>
  </si>
  <si>
    <t>w koszcie samochodu</t>
  </si>
  <si>
    <t>wariant premium</t>
  </si>
  <si>
    <t>12.12.2020</t>
  </si>
  <si>
    <t>11.12.2021</t>
  </si>
  <si>
    <t>kocioł paromat</t>
  </si>
  <si>
    <t>pompa grandfos UMC 4060</t>
  </si>
  <si>
    <t>pompa granfos UMC 3230</t>
  </si>
  <si>
    <t>pompa granfos UPS 25/60</t>
  </si>
  <si>
    <t>pompa granfos 2030</t>
  </si>
  <si>
    <t>225 Kw Viesman</t>
  </si>
  <si>
    <t>Viesman</t>
  </si>
  <si>
    <t>ul. Danielewskiego 8, Chełmno</t>
  </si>
  <si>
    <t>3. Placówka Opiekuńczo-Wychowawcza Dom nr 1</t>
  </si>
  <si>
    <t>ul. Gorczyckiego 2, 86-200 Chełmno</t>
  </si>
  <si>
    <t>Placówka Opiekuńczo-Wychowawcza Dom nr 2</t>
  </si>
  <si>
    <t>875-156-11-63</t>
  </si>
  <si>
    <t>8</t>
  </si>
  <si>
    <t>8. Placówka Opiekuńczo-Wychowawcza Dom nr 2</t>
  </si>
  <si>
    <t>7. Placówka Opiekuńczo-Wychowawcza Dom nr 1</t>
  </si>
  <si>
    <t>Telewizor Samsung</t>
  </si>
  <si>
    <t>Laptop HP 250G6</t>
  </si>
  <si>
    <t>Laptop Lenovo Ideapad 320</t>
  </si>
  <si>
    <t>Placówka Opiekuńczo-Wychowawcza Dom nr 3</t>
  </si>
  <si>
    <t>875-156-11-86</t>
  </si>
  <si>
    <t>ul. Sportowa 1A, 86-200 Unisław</t>
  </si>
  <si>
    <t>9. Placówka Opiekuńczo-Wychowawcza Dom nr 3</t>
  </si>
  <si>
    <t>10. Specjalny Ośrodek Szkolno-Wychowawczy w Chełmnie</t>
  </si>
  <si>
    <t>Specjalny Ośrodek Szkolno-Wychowawczy w Chełmnie</t>
  </si>
  <si>
    <t>ul. Dworcowa 20/22, 86-200 Chełmno</t>
  </si>
  <si>
    <t>85.59.B</t>
  </si>
  <si>
    <t>000198189</t>
  </si>
  <si>
    <t>875-114-46-89</t>
  </si>
  <si>
    <t>budynek szkolny</t>
  </si>
  <si>
    <t>szkoła</t>
  </si>
  <si>
    <t>budynek internatu</t>
  </si>
  <si>
    <t>internat/szkoła</t>
  </si>
  <si>
    <t>Obiekt rekreacyjno-sportowy (plac zabaw)</t>
  </si>
  <si>
    <t>plac zabaw</t>
  </si>
  <si>
    <t xml:space="preserve">gaśnice proszkowe-4szt, hydranty3, kraty w oknach na parterze - 4 pomieszczenia, sygnalizacja świetlna i dzwiękowa przy kotłowni, minitoring wizyjny, dojazd do straży pożarnej około 2 km </t>
  </si>
  <si>
    <t>gaśnice proszkowe-9szt, hydranty-4, kraty woknach piwnica, kotłownia i pracownia plastyczno-techniczna , kraty na parterze - 2 pomieszczenia, przy kotłowni gazowej sygnalizacja świetlna  i dźwiekowa, monitoring wizyjny, czujniki dymowe wczesnego ostrzegania p.pozarowego System Sygnalizacji Pożaru, sygnalizacja dźwiękowa - cały budynek , klapa dymowa, na II piętrze wydzielona strefa p.pożarowa - drzwi ognioodporne, dojazd do straży około 2 km, całodobowa opieka na wychowankami internatu,</t>
  </si>
  <si>
    <t>ogrodzony siatką ogrodzeniową</t>
  </si>
  <si>
    <t>86-200 Chełmno                                                      ul. Dworcowa 20/22</t>
  </si>
  <si>
    <t>86-200 Chełmno                                                      ul. Parkowa 5</t>
  </si>
  <si>
    <t>86-200 Chełmno ul. Parkowa 5</t>
  </si>
  <si>
    <t>niedotyczy</t>
  </si>
  <si>
    <t>betonowe</t>
  </si>
  <si>
    <t>stropodach ocieplony i pokryty papą</t>
  </si>
  <si>
    <t>konstrukcja drewniana pokryta  dachówką</t>
  </si>
  <si>
    <t xml:space="preserve">serwer </t>
  </si>
  <si>
    <t>ruter Stormshild SN150</t>
  </si>
  <si>
    <t>komputer DELL</t>
  </si>
  <si>
    <t>kserokopiarka KYOCERA TA  - 1 szt.</t>
  </si>
  <si>
    <t>notebook DELL 5570 15,6"</t>
  </si>
  <si>
    <t>laptop DELL 3350 13,3"</t>
  </si>
  <si>
    <t>RENAULT</t>
  </si>
  <si>
    <t>TRAFIC-KOMBI</t>
  </si>
  <si>
    <t>KANGOO</t>
  </si>
  <si>
    <t>VF1JLB7BSCY442356</t>
  </si>
  <si>
    <t>VF1FC09MF31004075</t>
  </si>
  <si>
    <t>CCH 85VL</t>
  </si>
  <si>
    <t>CCH 22XX</t>
  </si>
  <si>
    <t>9/960</t>
  </si>
  <si>
    <t>2/450</t>
  </si>
  <si>
    <t xml:space="preserve">25.07.2012r. </t>
  </si>
  <si>
    <t>23.02.2004r.</t>
  </si>
  <si>
    <t>3055kg</t>
  </si>
  <si>
    <t>1620kg</t>
  </si>
  <si>
    <t>Immobilizer alarm, blokada skrzyni biegów</t>
  </si>
  <si>
    <t>Immobilizer, alarm</t>
  </si>
  <si>
    <t>25.07.2020</t>
  </si>
  <si>
    <t>24.07.2021</t>
  </si>
  <si>
    <t>30.09.2020</t>
  </si>
  <si>
    <t>29.09.2021</t>
  </si>
  <si>
    <t>Zespół Szkół Centrum Kształcenia Zawodowego w Grubnie</t>
  </si>
  <si>
    <t>871504520</t>
  </si>
  <si>
    <t>875-117-95-93</t>
  </si>
  <si>
    <t>875-114-06-16</t>
  </si>
  <si>
    <t>75</t>
  </si>
  <si>
    <t>Kotłownia</t>
  </si>
  <si>
    <t>Internat, z wyłączeniem od odpowiedzialności OC pomieszczeń o pow. 339,43 m2 usytuowanych we wschodnim skrzydle budynku internatu, z osobnym wejściem, wynajmowanym przez Agencję Restrukturyzacji i Modernizacji Rolnictwa - Oddz. Toruń (339,43m2 parteru zajmują pomieszczenia ARiMR)</t>
  </si>
  <si>
    <t>Szkoła z salą gimnastyczną</t>
  </si>
  <si>
    <t>Lina wysokiego napięcia</t>
  </si>
  <si>
    <t>sieć sanitarna</t>
  </si>
  <si>
    <t>Budowla piętrząca</t>
  </si>
  <si>
    <t>Ogrodzenie</t>
  </si>
  <si>
    <t>Zbiornik Imhofa</t>
  </si>
  <si>
    <t>budynek do nauki (sale lekcyjne), noclegowy</t>
  </si>
  <si>
    <t>budynek do nauki (sale lekcyjne)</t>
  </si>
  <si>
    <t>budowla wyłączona z użytku,wolno stojąca,bez zabezpieczeń</t>
  </si>
  <si>
    <t>budynek zamykany na zamki tradycyjne, troje drzwi, gaśnic, hydranty,</t>
  </si>
  <si>
    <t>Dozorca nocny, 2 drzwi,zamki tradycyjne, gaśnice,alarm dźwiękowy na pietrze przy pracowniach komputerowych</t>
  </si>
  <si>
    <t>Szyby antywłamaniowe na parterze, alarm dźwiękowy KONSALNET od 19.30, gaśnice, hydranty</t>
  </si>
  <si>
    <t>przejęta po Gospodarstwie Pomocniczym</t>
  </si>
  <si>
    <t>Budowla wolno stojąca,zabezpieczona, części ruchome na kłódkę</t>
  </si>
  <si>
    <t>Grubno, 86-212 Stolno</t>
  </si>
  <si>
    <t>4 (piwnica, parter + 2 piętra)</t>
  </si>
  <si>
    <t>3 (parter + 2 piętra)</t>
  </si>
  <si>
    <t>cegła pełna</t>
  </si>
  <si>
    <t>stropodach wykonany z płyty korytkowej, elementy nośne - kratownica wykonana z kształtowników walcowanych na gorąco</t>
  </si>
  <si>
    <t xml:space="preserve">cegła  </t>
  </si>
  <si>
    <t>strop akermana</t>
  </si>
  <si>
    <t>blachodachówka</t>
  </si>
  <si>
    <t>cegła kratówka klasa "100" i "75"</t>
  </si>
  <si>
    <t>płyta żelbetonowa</t>
  </si>
  <si>
    <t xml:space="preserve">stropodach </t>
  </si>
  <si>
    <t>ok 30m od stawu</t>
  </si>
  <si>
    <t>ok 100m od stawu</t>
  </si>
  <si>
    <t>11. Zespół Szkół Centrum Kształcenia Zawodowego w Grubnie</t>
  </si>
  <si>
    <t xml:space="preserve">analizator do produktów paszowych </t>
  </si>
  <si>
    <t xml:space="preserve">tablica multimedialna z projektorem </t>
  </si>
  <si>
    <t>modem wi-fi</t>
  </si>
  <si>
    <t>wizualizjer</t>
  </si>
  <si>
    <t xml:space="preserve">rzutnik pisma </t>
  </si>
  <si>
    <t>telewizor 46''</t>
  </si>
  <si>
    <t xml:space="preserve">komputer stacjonarny </t>
  </si>
  <si>
    <t xml:space="preserve">monitor   </t>
  </si>
  <si>
    <t>kserokopiarka</t>
  </si>
  <si>
    <t>urządzenie do hot-dogów</t>
  </si>
  <si>
    <t>waga elektroniczna magazynowa do 150 kg</t>
  </si>
  <si>
    <t>waga lekarska z BMI</t>
  </si>
  <si>
    <t>patelnia elektryczna</t>
  </si>
  <si>
    <t>robot kuchenny</t>
  </si>
  <si>
    <t>kuchenka indukcyjna z piekarnikiem</t>
  </si>
  <si>
    <t xml:space="preserve">podgrzewacz stołowy do czekolady </t>
  </si>
  <si>
    <t xml:space="preserve">podgrzewacz do talerzy </t>
  </si>
  <si>
    <t xml:space="preserve">kocioł warzelny elektryczny </t>
  </si>
  <si>
    <t xml:space="preserve">zmywarka na naczyń </t>
  </si>
  <si>
    <t>wychładzarka szokowa</t>
  </si>
  <si>
    <t>projektor + ekran</t>
  </si>
  <si>
    <t xml:space="preserve">monitor dotykowy </t>
  </si>
  <si>
    <t xml:space="preserve">urządzenie wielofunkcyjne </t>
  </si>
  <si>
    <t>lodówka</t>
  </si>
  <si>
    <t>pralka</t>
  </si>
  <si>
    <t>szafa mroźnicza</t>
  </si>
  <si>
    <t>bemar wolnostojący</t>
  </si>
  <si>
    <t>krajalnica do chleba</t>
  </si>
  <si>
    <t>zmywarka</t>
  </si>
  <si>
    <t>kuchenka mikrofalowa</t>
  </si>
  <si>
    <t>chłodziarko-zamrażarka</t>
  </si>
  <si>
    <t>zmywarka do naczyń</t>
  </si>
  <si>
    <t>ekspres do kawy</t>
  </si>
  <si>
    <t>ploter</t>
  </si>
  <si>
    <t>urządzenie wielofunkcyjne</t>
  </si>
  <si>
    <t>tablica interaktywna wraz z projektorem multimedialnym oraz uchwytem</t>
  </si>
  <si>
    <t>Komora rozrostowa (cyrkularor sous vide)</t>
  </si>
  <si>
    <t>Miesiarka do ciasta</t>
  </si>
  <si>
    <t>chłodziarka - szafa chłodnicza</t>
  </si>
  <si>
    <t>chłodziarka</t>
  </si>
  <si>
    <t>stół mroźniczy</t>
  </si>
  <si>
    <t>jednostka centralna pracowni</t>
  </si>
  <si>
    <t>switch 24-portowy zarządzalny</t>
  </si>
  <si>
    <t>maszyna do zgrzewania doczołowego wraz z płytą grzewczą</t>
  </si>
  <si>
    <t xml:space="preserve">kserokopiarka </t>
  </si>
  <si>
    <t>laptop</t>
  </si>
  <si>
    <t>kamera cyfrowa</t>
  </si>
  <si>
    <t xml:space="preserve">dalmierz   </t>
  </si>
  <si>
    <t>luksomierz</t>
  </si>
  <si>
    <t>miernik dwutlenku węgla</t>
  </si>
  <si>
    <t>miernik stężenia amoniaku</t>
  </si>
  <si>
    <t>miernik wielofunkcyjny</t>
  </si>
  <si>
    <t>higrometr z pomiarem temp.</t>
  </si>
  <si>
    <t>termometr elekt.</t>
  </si>
  <si>
    <t>tester ciąż u świni</t>
  </si>
  <si>
    <t>ultradzwiękowy tester ciązy u owiec/kóz</t>
  </si>
  <si>
    <t>wykrywacz Mastitis</t>
  </si>
  <si>
    <t xml:space="preserve">wykrywacz rui dla krów   </t>
  </si>
  <si>
    <t>wykrywacz rui dla świń</t>
  </si>
  <si>
    <t>tester wilgotności siana i słomy</t>
  </si>
  <si>
    <t>cyfrowy termometr rolniczy</t>
  </si>
  <si>
    <t>ultrasonograf z dwiema głowicami dla bydła</t>
  </si>
  <si>
    <t>projektor Casio</t>
  </si>
  <si>
    <t>tablica multimedialna  + wizualizjer + tablet</t>
  </si>
  <si>
    <t>Zestaw głośników.</t>
  </si>
  <si>
    <t xml:space="preserve">mikser ręczny blender gastronomiczny </t>
  </si>
  <si>
    <t>przenośny zestaw instalacji solarnej</t>
  </si>
  <si>
    <t>zestaw fotowoltaiczny 2x260W</t>
  </si>
  <si>
    <t xml:space="preserve">kruszarka do lodu </t>
  </si>
  <si>
    <t xml:space="preserve">radiomagnetofon </t>
  </si>
  <si>
    <t>notebook</t>
  </si>
  <si>
    <t xml:space="preserve">miliomierz </t>
  </si>
  <si>
    <t xml:space="preserve">miernik instalacji elektrycznej </t>
  </si>
  <si>
    <t>miernik kieszonkowy analogowy AC/DC</t>
  </si>
  <si>
    <t>termometr tarczowy TMP04</t>
  </si>
  <si>
    <t>termometr tarczowy TMP05</t>
  </si>
  <si>
    <t>termometr tarczowy TMP06</t>
  </si>
  <si>
    <t>miernik DT-61 CEM</t>
  </si>
  <si>
    <t>czujnik</t>
  </si>
  <si>
    <t>tester akumulatorów</t>
  </si>
  <si>
    <t>kompas cyfrowy - czujnik przyspieszenia</t>
  </si>
  <si>
    <t>szlifierka kątowa</t>
  </si>
  <si>
    <t>projektor multimedialny wraz z ekranem</t>
  </si>
  <si>
    <t>Terminal płatniczy</t>
  </si>
  <si>
    <t xml:space="preserve">Deszczomierz Helmana </t>
  </si>
  <si>
    <t>termometr - higrometr LB-570 H</t>
  </si>
  <si>
    <t>Termohigrometr LB -570 P</t>
  </si>
  <si>
    <t>Termohigrobarometr LB- 575</t>
  </si>
  <si>
    <t>termometr LB -754 P z panelem LB-706 T</t>
  </si>
  <si>
    <t xml:space="preserve">Miernik klimatu LB-580 barometr, anemometr termiczny , termometr , higrometr </t>
  </si>
  <si>
    <t>Wiatromierz elektroniczny LB-747 - miernik kierunku i prędkości wiatru, anemometr</t>
  </si>
  <si>
    <t>Higrometr włosowy (psychometr RH390)</t>
  </si>
  <si>
    <t xml:space="preserve">Psychrometr aspiracyjny </t>
  </si>
  <si>
    <t>projektor multimedialny</t>
  </si>
  <si>
    <t>przyrząd do badania wyłączników różnicowoprądowych</t>
  </si>
  <si>
    <t>Ubijaczki cukiernicze</t>
  </si>
  <si>
    <t>laptop z oprogramowaniem</t>
  </si>
  <si>
    <t>wielozakresowy miernik mocy</t>
  </si>
  <si>
    <t>przyrządy pomiarowe do kontroli ochrony przeciwpożarowej - miernik instalacji fotowoltaicznej</t>
  </si>
  <si>
    <t>Radioodtwarzacz SONY ZS-PS30CPW</t>
  </si>
  <si>
    <t>aparat cyfrowy</t>
  </si>
  <si>
    <t xml:space="preserve">Wykaz monitoringu wizyjnego </t>
  </si>
  <si>
    <t>monitoring (wewnątrz budynku)</t>
  </si>
  <si>
    <t>monitoring (wewnątrz i na zewnątrz budynku)</t>
  </si>
  <si>
    <t>FARMTRAC</t>
  </si>
  <si>
    <t>NEW HOLLAND</t>
  </si>
  <si>
    <t>PRONAR</t>
  </si>
  <si>
    <t>ZASŁAW</t>
  </si>
  <si>
    <t>OPEL</t>
  </si>
  <si>
    <t>TD80D</t>
  </si>
  <si>
    <t>T 653</t>
  </si>
  <si>
    <t>D-737BA-6</t>
  </si>
  <si>
    <t>Vivaro</t>
  </si>
  <si>
    <t>T 5050</t>
  </si>
  <si>
    <t>HJD097463</t>
  </si>
  <si>
    <t>2476A</t>
  </si>
  <si>
    <t>SVH737BA60A002319</t>
  </si>
  <si>
    <t>WOLF7BCB65Y709610</t>
  </si>
  <si>
    <t>Z8JH06848</t>
  </si>
  <si>
    <t>Z8JH07219</t>
  </si>
  <si>
    <t>CCH 35EK</t>
  </si>
  <si>
    <t>CCH 36EK</t>
  </si>
  <si>
    <t>CCH 37EK</t>
  </si>
  <si>
    <t>CCH 02KC</t>
  </si>
  <si>
    <t>CCH P909</t>
  </si>
  <si>
    <t>CCH 54P3</t>
  </si>
  <si>
    <t>CCH 04MF</t>
  </si>
  <si>
    <t>CCH 68KT</t>
  </si>
  <si>
    <t>CCH 69KT</t>
  </si>
  <si>
    <t>przyczepa ciężarowa rolnicza</t>
  </si>
  <si>
    <t xml:space="preserve"> -</t>
  </si>
  <si>
    <t>/8000</t>
  </si>
  <si>
    <t>9/1212</t>
  </si>
  <si>
    <t>04.09.2006</t>
  </si>
  <si>
    <t>23.11.2007</t>
  </si>
  <si>
    <t>09.11.2006</t>
  </si>
  <si>
    <t>18.12.2019</t>
  </si>
  <si>
    <t>17.08.2005</t>
  </si>
  <si>
    <t>14.07.2008</t>
  </si>
  <si>
    <t>4. Zespół Szkół Centrum Kształcenia Zawodowego w Grubnie</t>
  </si>
  <si>
    <t>frezarka</t>
  </si>
  <si>
    <t>szlifierka do płaszczyzn</t>
  </si>
  <si>
    <t>sprężarka</t>
  </si>
  <si>
    <t>spawarka</t>
  </si>
  <si>
    <t>Wiertarka stołowa</t>
  </si>
  <si>
    <t>Tokarka konwencjonalna</t>
  </si>
  <si>
    <t>Frezarka konwencjonalna</t>
  </si>
  <si>
    <t>frezarka  sterowana numerycznie z oprzyrządowaniem</t>
  </si>
  <si>
    <t>Tokarka sterowana numerycznie z oprzyrządowaniem</t>
  </si>
  <si>
    <t>591/97</t>
  </si>
  <si>
    <t>7,5kW, 2,2kW 0,12kW/380V</t>
  </si>
  <si>
    <t>1500W / 230V</t>
  </si>
  <si>
    <t>2,2kW, 2,2kW 0,5kW/380V</t>
  </si>
  <si>
    <t>2,2kW/380V</t>
  </si>
  <si>
    <t>12V/600A</t>
  </si>
  <si>
    <t>150A-10A / 230V</t>
  </si>
  <si>
    <t>ZSRR ZAWOD-GORKIJ</t>
  </si>
  <si>
    <t>MAKITA</t>
  </si>
  <si>
    <t>ZM "JOTES" Łódź</t>
  </si>
  <si>
    <t>PPH POMEX WĄBRZEŹNO</t>
  </si>
  <si>
    <t>LAWANDA ZAKŁAD ELEKTRONIKI</t>
  </si>
  <si>
    <t>FRONIUS</t>
  </si>
  <si>
    <t>Grubno 42b, 86-212 Stolno</t>
  </si>
  <si>
    <t>Zespół Szkół Ogólnokształcących Nr 1 w Chełmnie "Liceum i Gimnazjum Chełmińskie"</t>
  </si>
  <si>
    <t>ul. Dominikańska 35, 86-200 Chełmno</t>
  </si>
  <si>
    <t xml:space="preserve"> 8560Z</t>
  </si>
  <si>
    <t>871559804</t>
  </si>
  <si>
    <t>Zespół Szkół Ogólnokształcących Nr 1 w Chełmnie</t>
  </si>
  <si>
    <t>12. Zespół Szkół Ogólnokształcących Nr 1 w Chełmnie</t>
  </si>
  <si>
    <t>Gmach LO</t>
  </si>
  <si>
    <t>oświatowa</t>
  </si>
  <si>
    <t>sala gimnastyczna</t>
  </si>
  <si>
    <t>ogrodzenie zabytkowe</t>
  </si>
  <si>
    <t>użytkowa</t>
  </si>
  <si>
    <t>boisko szkolne</t>
  </si>
  <si>
    <t>gaśnice proszkowe 9 szt, śniegowe 5 szt., hydranty 7 szt., kraty w oknach w całej piwnicy, kraty w dzrzwiach sal komputerowych - drzwi zabezpieczone dwoma zamkami, sygnalizacja alarmowa w kotłowni gazowej, monitoring: po lewej stronie korytarza na II piętrze, w holu na parterze, kamery zewnętrzne: wszystkie wejścia do gmachu, widok na boisko szkolne i wejście do sali gimnastycznej</t>
  </si>
  <si>
    <t>drzwi zabezpieczone dwoma zamkami, gaśnica proszkowa 1 szt., kraty w oknie łazienki damskiej</t>
  </si>
  <si>
    <t>drewno, beton</t>
  </si>
  <si>
    <t>drewno, dachówka</t>
  </si>
  <si>
    <t>drewno</t>
  </si>
  <si>
    <t>drewno, papa bitumiczna</t>
  </si>
  <si>
    <t>ok. 1 km od jeziora Starogrodzkiego</t>
  </si>
  <si>
    <t>2011 r. ( protokół przekazania z 31.01.2012 r.) - renowacja zabytkowego ogrodzenia - kwota 356.140,65 zł</t>
  </si>
  <si>
    <t>2014 r. ( protokół przekazania nr 55/2014 z 17.10.2014 r.) - zagospodarowanie boiska szkolnego - kwota 661.605,29 zł, kostka granitowa, boisko do gry z trybunami, lampy oświetleniowe, ławki</t>
  </si>
  <si>
    <t>1. 2009 r., protokół przekazania z 22.01.2010 r., renowacja gmachu na kwotę 3.053.293,42 zł (renowacja dachu, wymiana stolarki okiennej, grzejników, renowacja elewacji, sufity, konserwacja witraży)                                                                   
2. 2011 r. (protokół przekazania z 29.12.2011 r.) - renowacja, rekonstrukcja konserwatorska ścian i sufitu auli szkolnej - kwota 272.727,11 zł                                                      3. 2013 r. (protokół przekazania nr 112/2013 z 31.12.2013 r. adaptacja pomieszczeń na potrzeby Poradni Psychologiczno-Pedagogicznej - kwota 333.070,29 zł</t>
  </si>
  <si>
    <t>niszczarka Fellow sekretariat</t>
  </si>
  <si>
    <t>lodówka BECO</t>
  </si>
  <si>
    <t>projektor ASK Proxima s.3</t>
  </si>
  <si>
    <t>zestaw komputerowy sala multimedialna</t>
  </si>
  <si>
    <t>pralka Ariston</t>
  </si>
  <si>
    <t>kserokopiarka Konica Minolta</t>
  </si>
  <si>
    <t>zestaw komputerowy sekretariat</t>
  </si>
  <si>
    <t>zestaw komputerowy księgowość</t>
  </si>
  <si>
    <t>zestaw komputerowy biblioteka</t>
  </si>
  <si>
    <t>telewizor LED Philips 55 cali s.13</t>
  </si>
  <si>
    <t>projektor Optoma s.24</t>
  </si>
  <si>
    <t>projektor Benq  sekretariat</t>
  </si>
  <si>
    <t>projektor Benq sala 12</t>
  </si>
  <si>
    <t>projektor Optoma s.11</t>
  </si>
  <si>
    <t>projektor Optoma sekretariat</t>
  </si>
  <si>
    <t>waga medyczna elektroniczna gab.piel.</t>
  </si>
  <si>
    <t>laptop Dell księgowość</t>
  </si>
  <si>
    <t>laptop Lenovo V130 s.7</t>
  </si>
  <si>
    <t>rejestrator video+dysk rejestratora do monitoringu</t>
  </si>
  <si>
    <t>5. Zespół Szkół Ogólnokształcących Nr 1 w Chełmnie</t>
  </si>
  <si>
    <t>szlifierka do parkietu SP-25</t>
  </si>
  <si>
    <t>ACE 211</t>
  </si>
  <si>
    <t>2,2 kW</t>
  </si>
  <si>
    <t>Spółdzielnia Pracy Wyrobów Metalowych i Modelarskich, Poznań</t>
  </si>
  <si>
    <t>kotłownia gazowa z kotłami firmy BROTJE LOGOBLOC L-180</t>
  </si>
  <si>
    <t>08 7973, 09 2924</t>
  </si>
  <si>
    <t>180 kW</t>
  </si>
  <si>
    <t>BROTJE HEIZUNG</t>
  </si>
  <si>
    <t>Zespół Szkół nr 2 im. Adama Mickiewicza w Chełmnie</t>
  </si>
  <si>
    <t>13. Zespół Szkół nr 2 im. Adama Mickiewicza w Chełmnie</t>
  </si>
  <si>
    <t>000237995</t>
  </si>
  <si>
    <t>875-143-12-42</t>
  </si>
  <si>
    <t>875-106-53-52</t>
  </si>
  <si>
    <t>55</t>
  </si>
  <si>
    <t>Budynek szkolny z cegły licowanej</t>
  </si>
  <si>
    <t>szkolnictwo</t>
  </si>
  <si>
    <t>Budynek szkolny tynkowany</t>
  </si>
  <si>
    <t>Budynek warsztatów szkolnych</t>
  </si>
  <si>
    <t>Sala gimnastyczna</t>
  </si>
  <si>
    <t>Budynek kuźni</t>
  </si>
  <si>
    <t>Portiernia</t>
  </si>
  <si>
    <t>Garaże</t>
  </si>
  <si>
    <t>Boisko-zagospodarowanie terenu</t>
  </si>
  <si>
    <t>zamki patentowe, monitoring, kraty na  parterze drzwiowe i okienne w pracowniach komputerowych ( 3 lokale) alarm w dwóch pracowniach komputerowych,drzwi bezpieczne zewnętrzne w "Centrum Informacji", gaśnice , hydrant</t>
  </si>
  <si>
    <t>j.w</t>
  </si>
  <si>
    <t>monitoring (częściowy tzn. od strony boiska szkolnego)zamki patentowe, kraty okienne, i drzwiowe, gasnice</t>
  </si>
  <si>
    <t>monitoring od strony boiska i ul.Biskupiej,gasnice, zamki patentowe</t>
  </si>
  <si>
    <t>zamki drzwiowe, kraty w oknach</t>
  </si>
  <si>
    <t>zamek drzwiowy</t>
  </si>
  <si>
    <t>kłódki</t>
  </si>
  <si>
    <t>monitoring ,brama zamykana na kłódki</t>
  </si>
  <si>
    <t>86-200 Chełmno ul.Szkolna 14</t>
  </si>
  <si>
    <t>papa</t>
  </si>
  <si>
    <t>płyta</t>
  </si>
  <si>
    <t>konstrukcja betonowa</t>
  </si>
  <si>
    <t>pustak/cegła</t>
  </si>
  <si>
    <t>drewniany</t>
  </si>
  <si>
    <t>drewniana poryta papą</t>
  </si>
  <si>
    <t>drewno, papa</t>
  </si>
  <si>
    <t>beton, papa</t>
  </si>
  <si>
    <t>rzeka -2 km.</t>
  </si>
  <si>
    <t>2008,-termomodernizacja budynku-285.966,47zł</t>
  </si>
  <si>
    <t>remont dachu w 2012r.-13.909,63zł</t>
  </si>
  <si>
    <t>remont dachu w 2016r.-4.364,90zł ;2018-wymiana drzwi-6.000,-zł</t>
  </si>
  <si>
    <t>2007-wymiana stolarki okiennej-129937,77zł ;
2008r-odwodnienie budynku-255744,56zł, 
2018r.-odnowienie elewacji budynku-320.780,85zł 
2018r. modernizacja 2 sal lekcyjnych wartość-31.370,60</t>
  </si>
  <si>
    <t>Projektor+ ekran+akcesoria</t>
  </si>
  <si>
    <t>Laptop Dell Vostro V 3559 15,6</t>
  </si>
  <si>
    <t>Laptop Dell L 3560 15,6</t>
  </si>
  <si>
    <t>Notebook Lenowo 110-15/BR</t>
  </si>
  <si>
    <t>Laptop Dell V 3568</t>
  </si>
  <si>
    <t>Laptop Dell V3568 15,6 FDH AG i5-7200U 16 GB</t>
  </si>
  <si>
    <t>Projektor Infocus 114</t>
  </si>
  <si>
    <t>Projektor Infocus 114 PJ-IFC-036</t>
  </si>
  <si>
    <t>Notebook Acer P259 -10 szt</t>
  </si>
  <si>
    <t>Notebook Lenowo</t>
  </si>
  <si>
    <t>Laptop HP</t>
  </si>
  <si>
    <t>Laptop HP probook -15 szt.</t>
  </si>
  <si>
    <t>Laptop ideapad</t>
  </si>
  <si>
    <t>Aparat cyfrowy Canon-2 szt.</t>
  </si>
  <si>
    <t>Kamera Sony - 2 szt.</t>
  </si>
  <si>
    <t>6. Zespół Szkół nr 2 im. Adama Mickiewicza w Chełmnie</t>
  </si>
  <si>
    <t>Kotłownia - (Kocioł-G515 nr fabr. 126/1998; Kocioł G-515 nr fabr.177/1998; 4 zbiorniki cisnieniowe nr fabr.10078/1998, 44681/1998 , 44797/1998, 44847/1998)</t>
  </si>
  <si>
    <t>"Buderus"</t>
  </si>
  <si>
    <t>Chełmno ul.Szkolna 14</t>
  </si>
  <si>
    <t>ul. Harcerska 1, 
86-200 Chełmno</t>
  </si>
  <si>
    <t>ul. Świętojerska 1, 
86-200 Chełmno</t>
  </si>
  <si>
    <t>Mgoszcz 54, 
86-230 Lisewo</t>
  </si>
  <si>
    <t xml:space="preserve">ul. Dominikańska 35, 
86-200 Chełmno </t>
  </si>
  <si>
    <t>ul. Słowackiego 3, 
86-200 Chełmno</t>
  </si>
  <si>
    <t>ul. Łunawska 9, 
86-200 Chełmno</t>
  </si>
  <si>
    <t>ul. Gorczyckiego 4, 
86-200 Chełmno</t>
  </si>
  <si>
    <t>ul. Gorczyckiego 2, 
86-200 Chełmno</t>
  </si>
  <si>
    <t>ul. Sportowa 1A, 
86-260 Unisław</t>
  </si>
  <si>
    <t>ul. Parkowa 5, 
86-200 Chełmno</t>
  </si>
  <si>
    <t>Grubno 56, 
86-212 Stolno</t>
  </si>
  <si>
    <t>ul. Dominikańska 35, 
86-200 Chełmno</t>
  </si>
  <si>
    <t>ul. Szkolna 14, 
86-200 Chełmno</t>
  </si>
  <si>
    <t>ul. Harcerska 1, Chełmno</t>
  </si>
  <si>
    <t>ul. Słowackiego 3, Chełmno</t>
  </si>
  <si>
    <t>16.05.2019</t>
  </si>
  <si>
    <t>30.05.2014</t>
  </si>
  <si>
    <t>84.11</t>
  </si>
  <si>
    <t xml:space="preserve">Wykaz budynków i budowli </t>
  </si>
  <si>
    <t xml:space="preserve">Wykaz pojazdów </t>
  </si>
  <si>
    <t xml:space="preserve">Wykaz sprzętu elektronicznego, oprogramowania i monitoringu wizyjnego </t>
  </si>
  <si>
    <t>Wartość środków trwałych</t>
  </si>
  <si>
    <t xml:space="preserve">Poradnia Psychologiczno-Pedagogiczna </t>
  </si>
  <si>
    <t xml:space="preserve">ul. Dominikańska 35, 86-200 Chełmno </t>
  </si>
  <si>
    <t>Urzadzenie wielofunkcyjne Epson L 365</t>
  </si>
  <si>
    <t>Zestaw komputerowy Lenovo  (H50-50;Monitor ACER)            2 szt</t>
  </si>
  <si>
    <t>Lodówka MPM srebrna</t>
  </si>
  <si>
    <t>Komputery PC z monitorem i oprgram. 25 szt.</t>
  </si>
  <si>
    <t>Projektor Infocus SP 1080</t>
  </si>
  <si>
    <t>Projektor Infocus (1024x768I3DI 3500lml )</t>
  </si>
  <si>
    <t>Monitor Avtek YouchScreen</t>
  </si>
  <si>
    <t>Tablica interakt.myBOARD</t>
  </si>
  <si>
    <t>Jednstka centralna pracowni MP J6</t>
  </si>
  <si>
    <t>Zestawy komp.NTT W110M- 16 szt.</t>
  </si>
  <si>
    <t>rodzaj wartośći</t>
  </si>
  <si>
    <t>odtworzeniowa</t>
  </si>
  <si>
    <t>księgowa brutto</t>
  </si>
  <si>
    <t>wartość budynku</t>
  </si>
  <si>
    <t>tak, rozszerzony</t>
  </si>
  <si>
    <t>Mienie od wszystkich ryzyk</t>
  </si>
  <si>
    <t>Odpowiedzialność cywilna w  tym OC dróg</t>
  </si>
  <si>
    <t>Okres 01.07.2017 - 30.06.2018</t>
  </si>
  <si>
    <t>W pozostałych ryzykach brak szkód</t>
  </si>
  <si>
    <t>Nie</t>
  </si>
  <si>
    <t>Okres 01.07.2018 - 30.06.2019</t>
  </si>
  <si>
    <t>Okres 01.07.2019 - 30.06.2020</t>
  </si>
  <si>
    <r>
      <rPr>
        <b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- 855 zł oraz 2000 zł</t>
    </r>
  </si>
  <si>
    <t xml:space="preserve">OC </t>
  </si>
  <si>
    <t>AC</t>
  </si>
  <si>
    <t>AC - 1</t>
  </si>
  <si>
    <t>OC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</si>
</sst>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[Red]#,##0"/>
    <numFmt numFmtId="166" formatCode="#,##0.00&quot; zł&quot;"/>
    <numFmt numFmtId="167" formatCode="000\-000\-00\-00"/>
    <numFmt numFmtId="168" formatCode="_-* #,##0.00&quot; zł&quot;_-;\-* #,##0.00&quot; zł&quot;_-;_-* \-??&quot; zł&quot;_-;_-@_-"/>
    <numFmt numFmtId="169" formatCode="d/mm/yyyy"/>
  </numFmts>
  <fonts count="60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10"/>
      <name val="Verdana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2"/>
      <name val="Tahoma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color rgb="FF000000"/>
      <name val="Arial1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6" fillId="0" borderId="0"/>
    <xf numFmtId="0" fontId="16" fillId="0" borderId="0"/>
    <xf numFmtId="0" fontId="29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168" fontId="1" fillId="0" borderId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6" borderId="0" applyNumberFormat="0" applyBorder="0" applyAlignment="0" applyProtection="0"/>
    <xf numFmtId="0" fontId="32" fillId="14" borderId="41" applyNumberFormat="0" applyAlignment="0" applyProtection="0"/>
    <xf numFmtId="0" fontId="33" fillId="27" borderId="42" applyNumberFormat="0" applyAlignment="0" applyProtection="0"/>
    <xf numFmtId="0" fontId="34" fillId="11" borderId="0" applyNumberFormat="0" applyBorder="0" applyAlignment="0" applyProtection="0"/>
    <xf numFmtId="0" fontId="35" fillId="0" borderId="43" applyNumberFormat="0" applyFill="0" applyAlignment="0" applyProtection="0"/>
    <xf numFmtId="0" fontId="36" fillId="28" borderId="44" applyNumberFormat="0" applyAlignment="0" applyProtection="0"/>
    <xf numFmtId="0" fontId="37" fillId="0" borderId="45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/>
    <xf numFmtId="0" fontId="42" fillId="27" borderId="41" applyNumberFormat="0" applyAlignment="0" applyProtection="0"/>
    <xf numFmtId="0" fontId="43" fillId="0" borderId="4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49" applyNumberFormat="0" applyAlignment="0" applyProtection="0"/>
    <xf numFmtId="168" fontId="1" fillId="0" borderId="0" applyFill="0" applyBorder="0" applyAlignment="0" applyProtection="0"/>
    <xf numFmtId="0" fontId="47" fillId="10" borderId="0" applyNumberFormat="0" applyBorder="0" applyAlignment="0" applyProtection="0"/>
    <xf numFmtId="168" fontId="48" fillId="0" borderId="0" applyFill="0" applyBorder="0" applyAlignment="0" applyProtection="0"/>
    <xf numFmtId="0" fontId="48" fillId="30" borderId="49" applyNumberFormat="0" applyAlignment="0" applyProtection="0"/>
    <xf numFmtId="168" fontId="48" fillId="0" borderId="0" applyFill="0" applyBorder="0" applyAlignment="0" applyProtection="0"/>
    <xf numFmtId="44" fontId="48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" fillId="0" borderId="0"/>
    <xf numFmtId="44" fontId="16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30" fillId="9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11" borderId="0" applyNumberFormat="0" applyBorder="0" applyAlignment="0" applyProtection="0"/>
    <xf numFmtId="0" fontId="40" fillId="29" borderId="0" applyNumberFormat="0" applyBorder="0" applyAlignment="0" applyProtection="0"/>
    <xf numFmtId="0" fontId="1" fillId="0" borderId="0"/>
    <xf numFmtId="0" fontId="47" fillId="10" borderId="0" applyNumberFormat="0" applyBorder="0" applyAlignment="0" applyProtection="0"/>
    <xf numFmtId="0" fontId="1" fillId="0" borderId="0"/>
    <xf numFmtId="0" fontId="1" fillId="0" borderId="0"/>
    <xf numFmtId="43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32" fillId="14" borderId="51" applyNumberFormat="0" applyAlignment="0" applyProtection="0"/>
    <xf numFmtId="0" fontId="33" fillId="27" borderId="52" applyNumberFormat="0" applyAlignment="0" applyProtection="0"/>
    <xf numFmtId="0" fontId="42" fillId="27" borderId="51" applyNumberFormat="0" applyAlignment="0" applyProtection="0"/>
    <xf numFmtId="0" fontId="43" fillId="0" borderId="53" applyNumberFormat="0" applyFill="0" applyAlignment="0" applyProtection="0"/>
    <xf numFmtId="0" fontId="1" fillId="30" borderId="54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14" borderId="51" applyNumberFormat="0" applyAlignment="0" applyProtection="0"/>
    <xf numFmtId="0" fontId="33" fillId="27" borderId="52" applyNumberFormat="0" applyAlignment="0" applyProtection="0"/>
    <xf numFmtId="0" fontId="42" fillId="27" borderId="51" applyNumberFormat="0" applyAlignment="0" applyProtection="0"/>
    <xf numFmtId="0" fontId="43" fillId="0" borderId="53" applyNumberFormat="0" applyFill="0" applyAlignment="0" applyProtection="0"/>
    <xf numFmtId="0" fontId="1" fillId="30" borderId="54" applyNumberFormat="0" applyAlignment="0" applyProtection="0"/>
    <xf numFmtId="168" fontId="1" fillId="0" borderId="0" applyFill="0" applyBorder="0" applyAlignment="0" applyProtection="0"/>
    <xf numFmtId="0" fontId="1" fillId="30" borderId="54" applyNumberFormat="0" applyAlignment="0" applyProtection="0"/>
    <xf numFmtId="168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6" fillId="0" borderId="0"/>
    <xf numFmtId="0" fontId="30" fillId="0" borderId="0"/>
    <xf numFmtId="0" fontId="29" fillId="0" borderId="0"/>
    <xf numFmtId="44" fontId="29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609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/>
    <xf numFmtId="0" fontId="1" fillId="0" borderId="0" xfId="0" applyFont="1"/>
    <xf numFmtId="0" fontId="15" fillId="0" borderId="0" xfId="0" applyFont="1"/>
    <xf numFmtId="0" fontId="20" fillId="0" borderId="0" xfId="0" applyFont="1"/>
    <xf numFmtId="0" fontId="19" fillId="0" borderId="0" xfId="0" applyFont="1"/>
    <xf numFmtId="0" fontId="19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/>
    <xf numFmtId="0" fontId="5" fillId="2" borderId="2" xfId="0" applyFont="1" applyFill="1" applyBorder="1" applyAlignment="1">
      <alignment horizontal="center" vertical="center" wrapText="1"/>
    </xf>
    <xf numFmtId="44" fontId="1" fillId="0" borderId="1" xfId="6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Fill="1" applyAlignment="1">
      <alignment vertical="center"/>
    </xf>
    <xf numFmtId="0" fontId="27" fillId="5" borderId="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 wrapText="1"/>
    </xf>
    <xf numFmtId="44" fontId="1" fillId="0" borderId="1" xfId="6" applyFont="1" applyFill="1" applyBorder="1" applyAlignment="1">
      <alignment horizontal="center" vertical="center" wrapText="1"/>
    </xf>
    <xf numFmtId="0" fontId="2" fillId="31" borderId="1" xfId="0" applyFont="1" applyFill="1" applyBorder="1" applyAlignment="1">
      <alignment horizontal="center" vertical="center"/>
    </xf>
    <xf numFmtId="0" fontId="0" fillId="31" borderId="1" xfId="0" applyFont="1" applyFill="1" applyBorder="1" applyAlignment="1">
      <alignment horizontal="center"/>
    </xf>
    <xf numFmtId="0" fontId="2" fillId="31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3" fillId="8" borderId="1" xfId="5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1" fillId="0" borderId="1" xfId="91" applyFont="1" applyFill="1" applyBorder="1" applyAlignment="1">
      <alignment horizontal="center" vertical="center" wrapText="1"/>
    </xf>
    <xf numFmtId="0" fontId="1" fillId="0" borderId="1" xfId="6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52" fillId="2" borderId="1" xfId="0" applyFont="1" applyFill="1" applyBorder="1" applyAlignment="1">
      <alignment horizontal="center" vertical="center" wrapText="1"/>
    </xf>
    <xf numFmtId="164" fontId="52" fillId="2" borderId="1" xfId="0" applyNumberFormat="1" applyFont="1" applyFill="1" applyBorder="1" applyAlignment="1">
      <alignment horizontal="center" vertical="center" wrapText="1"/>
    </xf>
    <xf numFmtId="0" fontId="52" fillId="2" borderId="56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44" fontId="1" fillId="0" borderId="1" xfId="6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right" vertical="center" wrapText="1"/>
    </xf>
    <xf numFmtId="44" fontId="28" fillId="0" borderId="1" xfId="6" applyFont="1" applyBorder="1" applyAlignment="1">
      <alignment vertical="center"/>
    </xf>
    <xf numFmtId="44" fontId="1" fillId="0" borderId="1" xfId="6" applyFont="1" applyBorder="1" applyAlignment="1">
      <alignment horizontal="right" vertical="center" wrapText="1"/>
    </xf>
    <xf numFmtId="0" fontId="27" fillId="0" borderId="1" xfId="0" applyFont="1" applyFill="1" applyBorder="1" applyAlignment="1">
      <alignment vertical="center" wrapText="1"/>
    </xf>
    <xf numFmtId="44" fontId="1" fillId="8" borderId="1" xfId="6" applyFont="1" applyFill="1" applyBorder="1" applyAlignment="1">
      <alignment horizontal="center" vertical="center" wrapText="1"/>
    </xf>
    <xf numFmtId="164" fontId="13" fillId="5" borderId="6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right" vertical="center"/>
    </xf>
    <xf numFmtId="164" fontId="13" fillId="2" borderId="0" xfId="0" applyNumberFormat="1" applyFont="1" applyFill="1" applyBorder="1" applyAlignment="1">
      <alignment vertical="center"/>
    </xf>
    <xf numFmtId="0" fontId="1" fillId="0" borderId="22" xfId="0" applyFont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4" fontId="1" fillId="0" borderId="1" xfId="6" applyFont="1" applyBorder="1" applyAlignment="1">
      <alignment vertical="center" wrapText="1"/>
    </xf>
    <xf numFmtId="44" fontId="1" fillId="0" borderId="1" xfId="6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12" fillId="33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3" fillId="4" borderId="2" xfId="0" applyFont="1" applyFill="1" applyBorder="1" applyAlignment="1">
      <alignment horizontal="center" vertical="center"/>
    </xf>
    <xf numFmtId="0" fontId="53" fillId="4" borderId="5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3" fillId="4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left" vertical="center" wrapText="1"/>
    </xf>
    <xf numFmtId="0" fontId="2" fillId="4" borderId="56" xfId="0" applyFont="1" applyFill="1" applyBorder="1" applyAlignment="1">
      <alignment horizontal="left" vertical="center" wrapText="1"/>
    </xf>
    <xf numFmtId="0" fontId="12" fillId="34" borderId="0" xfId="0" applyFont="1" applyFill="1" applyAlignment="1">
      <alignment vertical="center"/>
    </xf>
    <xf numFmtId="44" fontId="12" fillId="0" borderId="1" xfId="6" applyNumberFormat="1" applyFont="1" applyFill="1" applyBorder="1" applyAlignment="1" applyProtection="1">
      <alignment horizontal="center" vertical="center"/>
    </xf>
    <xf numFmtId="0" fontId="1" fillId="0" borderId="56" xfId="0" quotePrefix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91" applyFont="1"/>
    <xf numFmtId="4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2" xfId="9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4" fontId="5" fillId="0" borderId="2" xfId="9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6" fontId="27" fillId="5" borderId="0" xfId="0" applyNumberFormat="1" applyFont="1" applyFill="1" applyBorder="1" applyAlignment="1">
      <alignment horizontal="center" vertical="center"/>
    </xf>
    <xf numFmtId="44" fontId="3" fillId="0" borderId="0" xfId="6" applyFont="1" applyFill="1" applyAlignment="1">
      <alignment horizontal="center" vertical="center"/>
    </xf>
    <xf numFmtId="164" fontId="1" fillId="0" borderId="1" xfId="6" applyNumberFormat="1" applyFont="1" applyFill="1" applyBorder="1" applyAlignment="1">
      <alignment horizontal="center" vertical="center" wrapText="1"/>
    </xf>
    <xf numFmtId="164" fontId="1" fillId="0" borderId="2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center"/>
    </xf>
    <xf numFmtId="0" fontId="54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64" fontId="1" fillId="0" borderId="1" xfId="6" applyNumberFormat="1" applyFont="1" applyFill="1" applyBorder="1" applyAlignment="1">
      <alignment horizontal="center" vertical="center"/>
    </xf>
    <xf numFmtId="0" fontId="55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91" applyFont="1" applyAlignment="1">
      <alignment horizontal="center" vertical="center"/>
    </xf>
    <xf numFmtId="0" fontId="1" fillId="0" borderId="0" xfId="91" applyNumberFormat="1" applyFont="1" applyAlignment="1">
      <alignment horizontal="center" vertical="center"/>
    </xf>
    <xf numFmtId="44" fontId="1" fillId="0" borderId="1" xfId="7" applyFont="1" applyBorder="1" applyAlignment="1">
      <alignment horizontal="center" vertical="center"/>
    </xf>
    <xf numFmtId="164" fontId="12" fillId="0" borderId="0" xfId="6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56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4" borderId="55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27" fillId="5" borderId="5" xfId="6" applyNumberFormat="1" applyFont="1" applyFill="1" applyBorder="1" applyAlignment="1">
      <alignment horizontal="center" vertical="center"/>
    </xf>
    <xf numFmtId="164" fontId="3" fillId="0" borderId="0" xfId="0" applyNumberFormat="1" applyFont="1"/>
    <xf numFmtId="164" fontId="27" fillId="5" borderId="5" xfId="0" applyNumberFormat="1" applyFont="1" applyFill="1" applyBorder="1" applyAlignment="1">
      <alignment horizontal="center" vertical="center"/>
    </xf>
    <xf numFmtId="44" fontId="1" fillId="0" borderId="1" xfId="6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61" applyFont="1" applyFill="1" applyBorder="1" applyAlignment="1">
      <alignment horizontal="left" vertical="center" wrapText="1"/>
    </xf>
    <xf numFmtId="0" fontId="1" fillId="0" borderId="1" xfId="59" applyNumberFormat="1" applyFont="1" applyFill="1" applyBorder="1" applyAlignment="1">
      <alignment horizontal="center" vertical="center"/>
    </xf>
    <xf numFmtId="0" fontId="2" fillId="0" borderId="0" xfId="91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1" fillId="0" borderId="1" xfId="0" quotePrefix="1" applyNumberFormat="1" applyFont="1" applyFill="1" applyBorder="1" applyAlignment="1">
      <alignment horizontal="center" vertical="center" wrapText="1"/>
    </xf>
    <xf numFmtId="14" fontId="1" fillId="0" borderId="56" xfId="0" quotePrefix="1" applyNumberFormat="1" applyFont="1" applyFill="1" applyBorder="1" applyAlignment="1">
      <alignment horizontal="center" vertical="center" wrapText="1"/>
    </xf>
    <xf numFmtId="14" fontId="12" fillId="0" borderId="0" xfId="0" applyNumberFormat="1" applyFont="1" applyAlignment="1">
      <alignment vertical="center"/>
    </xf>
    <xf numFmtId="0" fontId="1" fillId="0" borderId="0" xfId="91" applyFont="1" applyAlignment="1">
      <alignment horizontal="center"/>
    </xf>
    <xf numFmtId="0" fontId="1" fillId="8" borderId="1" xfId="3" applyFont="1" applyFill="1" applyBorder="1" applyAlignment="1">
      <alignment horizontal="center" vertical="center" wrapText="1"/>
    </xf>
    <xf numFmtId="14" fontId="53" fillId="0" borderId="1" xfId="0" applyNumberFormat="1" applyFont="1" applyFill="1" applyBorder="1" applyAlignment="1">
      <alignment horizontal="center" vertical="center" wrapText="1"/>
    </xf>
    <xf numFmtId="14" fontId="53" fillId="0" borderId="56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91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2" fillId="8" borderId="0" xfId="0" applyFont="1" applyFill="1" applyAlignment="1">
      <alignment vertical="center"/>
    </xf>
    <xf numFmtId="0" fontId="1" fillId="8" borderId="1" xfId="0" quotePrefix="1" applyFont="1" applyFill="1" applyBorder="1" applyAlignment="1">
      <alignment horizontal="center" vertical="center" wrapText="1"/>
    </xf>
    <xf numFmtId="0" fontId="1" fillId="8" borderId="56" xfId="0" applyFont="1" applyFill="1" applyBorder="1" applyAlignment="1">
      <alignment horizontal="center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14" fontId="1" fillId="8" borderId="56" xfId="0" applyNumberFormat="1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53" fillId="4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0" fontId="1" fillId="0" borderId="7" xfId="7" applyNumberFormat="1" applyFont="1" applyFill="1" applyBorder="1" applyAlignment="1" applyProtection="1">
      <alignment horizontal="center" vertical="center" wrapText="1"/>
    </xf>
    <xf numFmtId="164" fontId="1" fillId="0" borderId="0" xfId="91" applyNumberFormat="1" applyFont="1" applyAlignment="1">
      <alignment horizontal="center" vertical="center"/>
    </xf>
    <xf numFmtId="164" fontId="2" fillId="0" borderId="1" xfId="3" applyNumberFormat="1" applyFont="1" applyFill="1" applyBorder="1" applyAlignment="1">
      <alignment horizontal="center" vertical="center" wrapText="1"/>
    </xf>
    <xf numFmtId="164" fontId="1" fillId="8" borderId="1" xfId="3" applyNumberFormat="1" applyFont="1" applyFill="1" applyBorder="1" applyAlignment="1">
      <alignment horizontal="center" vertical="center" wrapText="1"/>
    </xf>
    <xf numFmtId="164" fontId="1" fillId="0" borderId="1" xfId="7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53" fillId="4" borderId="1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center"/>
    </xf>
    <xf numFmtId="0" fontId="1" fillId="8" borderId="1" xfId="0" applyFont="1" applyFill="1" applyBorder="1" applyAlignment="1">
      <alignment horizontal="left" vertical="center" wrapText="1"/>
    </xf>
    <xf numFmtId="0" fontId="1" fillId="8" borderId="0" xfId="0" applyFont="1" applyFill="1" applyAlignment="1">
      <alignment horizontal="center" vertical="center"/>
    </xf>
    <xf numFmtId="164" fontId="1" fillId="8" borderId="2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164" fontId="2" fillId="0" borderId="1" xfId="7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 wrapText="1"/>
    </xf>
    <xf numFmtId="4" fontId="58" fillId="0" borderId="3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7" fillId="0" borderId="1" xfId="0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0" fontId="58" fillId="0" borderId="7" xfId="0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9" fillId="0" borderId="50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vertical="center" wrapText="1"/>
    </xf>
    <xf numFmtId="49" fontId="1" fillId="31" borderId="1" xfId="0" applyNumberFormat="1" applyFont="1" applyFill="1" applyBorder="1" applyAlignment="1">
      <alignment horizontal="center" vertical="center" wrapText="1"/>
    </xf>
    <xf numFmtId="0" fontId="14" fillId="31" borderId="0" xfId="0" applyFont="1" applyFill="1"/>
    <xf numFmtId="164" fontId="1" fillId="0" borderId="1" xfId="0" applyNumberFormat="1" applyFont="1" applyFill="1" applyBorder="1" applyAlignment="1">
      <alignment horizontal="right" vertical="center" wrapText="1"/>
    </xf>
    <xf numFmtId="0" fontId="19" fillId="31" borderId="0" xfId="0" applyFont="1" applyFill="1"/>
    <xf numFmtId="0" fontId="19" fillId="0" borderId="1" xfId="0" applyFont="1" applyFill="1" applyBorder="1" applyAlignment="1">
      <alignment horizontal="left" vertical="center" wrapText="1"/>
    </xf>
    <xf numFmtId="0" fontId="3" fillId="31" borderId="1" xfId="0" applyFont="1" applyFill="1" applyBorder="1" applyAlignment="1">
      <alignment horizontal="center" vertical="center" wrapText="1"/>
    </xf>
    <xf numFmtId="167" fontId="1" fillId="31" borderId="1" xfId="0" applyNumberFormat="1" applyFont="1" applyFill="1" applyBorder="1" applyAlignment="1">
      <alignment horizontal="center" vertical="center" wrapText="1"/>
    </xf>
    <xf numFmtId="0" fontId="14" fillId="31" borderId="0" xfId="0" applyFon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164" fontId="2" fillId="36" borderId="1" xfId="7" applyNumberFormat="1" applyFont="1" applyFill="1" applyBorder="1" applyAlignment="1">
      <alignment horizontal="center" vertical="center"/>
    </xf>
    <xf numFmtId="44" fontId="1" fillId="36" borderId="1" xfId="7" applyFont="1" applyFill="1" applyBorder="1" applyAlignment="1">
      <alignment horizontal="center" vertical="center"/>
    </xf>
    <xf numFmtId="0" fontId="1" fillId="36" borderId="0" xfId="91" applyFont="1" applyFill="1"/>
    <xf numFmtId="0" fontId="1" fillId="0" borderId="1" xfId="61" applyFont="1" applyFill="1" applyBorder="1" applyAlignment="1">
      <alignment horizontal="center" vertical="center" wrapText="1"/>
    </xf>
    <xf numFmtId="49" fontId="21" fillId="31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164" fontId="2" fillId="0" borderId="1" xfId="6" applyNumberFormat="1" applyFont="1" applyFill="1" applyBorder="1" applyAlignment="1">
      <alignment horizontal="right" vertical="center" wrapText="1"/>
    </xf>
    <xf numFmtId="0" fontId="1" fillId="0" borderId="0" xfId="91" applyFont="1" applyBorder="1"/>
    <xf numFmtId="0" fontId="1" fillId="0" borderId="0" xfId="91" applyFont="1" applyBorder="1" applyAlignment="1">
      <alignment horizontal="center"/>
    </xf>
    <xf numFmtId="0" fontId="1" fillId="36" borderId="0" xfId="91" applyFont="1" applyFill="1" applyBorder="1"/>
    <xf numFmtId="164" fontId="26" fillId="36" borderId="0" xfId="91" applyNumberFormat="1" applyFont="1" applyFill="1" applyBorder="1" applyAlignment="1">
      <alignment horizontal="center" vertical="center"/>
    </xf>
    <xf numFmtId="0" fontId="1" fillId="36" borderId="0" xfId="91" applyFont="1" applyFill="1" applyBorder="1" applyAlignment="1">
      <alignment horizontal="center" vertical="center"/>
    </xf>
    <xf numFmtId="0" fontId="1" fillId="0" borderId="0" xfId="91" applyFont="1" applyBorder="1" applyAlignment="1">
      <alignment horizontal="center" vertical="center"/>
    </xf>
    <xf numFmtId="0" fontId="1" fillId="0" borderId="0" xfId="91" applyNumberFormat="1" applyFont="1" applyBorder="1" applyAlignment="1">
      <alignment horizontal="center" vertical="center"/>
    </xf>
    <xf numFmtId="164" fontId="1" fillId="0" borderId="0" xfId="91" applyNumberFormat="1" applyFont="1" applyBorder="1" applyAlignment="1">
      <alignment horizontal="center" vertical="center"/>
    </xf>
    <xf numFmtId="0" fontId="1" fillId="0" borderId="1" xfId="91" applyFont="1" applyBorder="1" applyAlignment="1">
      <alignment horizontal="center" vertical="center"/>
    </xf>
    <xf numFmtId="164" fontId="1" fillId="0" borderId="1" xfId="91" applyNumberFormat="1" applyFont="1" applyBorder="1" applyAlignment="1">
      <alignment horizontal="center" vertical="center"/>
    </xf>
    <xf numFmtId="0" fontId="2" fillId="0" borderId="1" xfId="91" applyFont="1" applyBorder="1" applyAlignment="1">
      <alignment horizontal="center" vertical="center"/>
    </xf>
    <xf numFmtId="0" fontId="1" fillId="8" borderId="55" xfId="3" applyFont="1" applyFill="1" applyBorder="1" applyAlignment="1">
      <alignment horizontal="center" vertical="center" wrapText="1"/>
    </xf>
    <xf numFmtId="49" fontId="1" fillId="0" borderId="1" xfId="7" applyNumberFormat="1" applyFont="1" applyFill="1" applyBorder="1" applyAlignment="1" applyProtection="1">
      <alignment horizontal="center" vertical="center" wrapText="1"/>
    </xf>
    <xf numFmtId="44" fontId="1" fillId="0" borderId="1" xfId="7" applyFont="1" applyFill="1" applyBorder="1" applyAlignment="1" applyProtection="1">
      <alignment horizontal="center" vertical="center" wrapText="1"/>
    </xf>
    <xf numFmtId="0" fontId="1" fillId="0" borderId="1" xfId="7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2" fillId="0" borderId="1" xfId="6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64" fontId="19" fillId="0" borderId="1" xfId="6" applyNumberFormat="1" applyFont="1" applyFill="1" applyBorder="1" applyAlignment="1">
      <alignment horizontal="center" vertical="center" wrapText="1"/>
    </xf>
    <xf numFmtId="44" fontId="1" fillId="0" borderId="1" xfId="6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vertical="center"/>
    </xf>
    <xf numFmtId="0" fontId="19" fillId="0" borderId="0" xfId="0" applyFont="1" applyFill="1"/>
    <xf numFmtId="49" fontId="19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7" fontId="19" fillId="0" borderId="1" xfId="2" applyNumberFormat="1" applyFont="1" applyFill="1" applyBorder="1" applyAlignment="1">
      <alignment horizontal="center" vertical="center" wrapText="1"/>
    </xf>
    <xf numFmtId="49" fontId="19" fillId="0" borderId="1" xfId="2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" fillId="0" borderId="55" xfId="0" applyFont="1" applyFill="1" applyBorder="1" applyAlignment="1">
      <alignment horizontal="center" vertical="center" wrapText="1"/>
    </xf>
    <xf numFmtId="167" fontId="1" fillId="0" borderId="18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167" fontId="19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6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7" fillId="0" borderId="4" xfId="6" applyNumberFormat="1" applyFont="1" applyBorder="1" applyAlignment="1">
      <alignment horizontal="right" vertical="top"/>
    </xf>
    <xf numFmtId="164" fontId="1" fillId="0" borderId="1" xfId="6" applyNumberFormat="1" applyFont="1" applyFill="1" applyBorder="1" applyAlignment="1">
      <alignment horizontal="right" vertical="center" wrapText="1"/>
    </xf>
    <xf numFmtId="164" fontId="2" fillId="2" borderId="1" xfId="6" applyNumberFormat="1" applyFont="1" applyFill="1" applyBorder="1" applyAlignment="1">
      <alignment horizontal="right" vertical="center" wrapText="1"/>
    </xf>
    <xf numFmtId="164" fontId="1" fillId="8" borderId="1" xfId="6" applyNumberFormat="1" applyFont="1" applyFill="1" applyBorder="1" applyAlignment="1">
      <alignment horizontal="right" vertical="center" wrapText="1"/>
    </xf>
    <xf numFmtId="164" fontId="1" fillId="0" borderId="1" xfId="6" applyNumberFormat="1" applyFont="1" applyFill="1" applyBorder="1" applyAlignment="1">
      <alignment horizontal="right" vertical="center"/>
    </xf>
    <xf numFmtId="164" fontId="2" fillId="0" borderId="2" xfId="6" applyNumberFormat="1" applyFont="1" applyFill="1" applyBorder="1" applyAlignment="1">
      <alignment horizontal="right" vertical="center" wrapText="1"/>
    </xf>
    <xf numFmtId="164" fontId="1" fillId="0" borderId="1" xfId="59" applyNumberFormat="1" applyFont="1" applyFill="1" applyBorder="1" applyAlignment="1">
      <alignment horizontal="right" vertical="center" wrapText="1"/>
    </xf>
    <xf numFmtId="164" fontId="1" fillId="0" borderId="1" xfId="59" applyNumberFormat="1" applyFont="1" applyFill="1" applyBorder="1" applyAlignment="1">
      <alignment horizontal="right" vertical="center"/>
    </xf>
    <xf numFmtId="164" fontId="0" fillId="0" borderId="1" xfId="6" applyNumberFormat="1" applyFont="1" applyFill="1" applyBorder="1" applyAlignment="1">
      <alignment horizontal="right" vertical="center"/>
    </xf>
    <xf numFmtId="164" fontId="51" fillId="0" borderId="1" xfId="0" applyNumberFormat="1" applyFont="1" applyFill="1" applyBorder="1" applyAlignment="1">
      <alignment horizontal="right" vertical="center" wrapText="1"/>
    </xf>
    <xf numFmtId="164" fontId="1" fillId="0" borderId="7" xfId="6" applyNumberFormat="1" applyFont="1" applyFill="1" applyBorder="1" applyAlignment="1">
      <alignment horizontal="right" vertical="center" wrapText="1"/>
    </xf>
    <xf numFmtId="164" fontId="1" fillId="0" borderId="2" xfId="6" applyNumberFormat="1" applyFont="1" applyFill="1" applyBorder="1" applyAlignment="1">
      <alignment horizontal="right" vertical="center" wrapText="1"/>
    </xf>
    <xf numFmtId="164" fontId="1" fillId="8" borderId="1" xfId="0" applyNumberFormat="1" applyFont="1" applyFill="1" applyBorder="1" applyAlignment="1">
      <alignment horizontal="right" vertical="center" wrapText="1"/>
    </xf>
    <xf numFmtId="164" fontId="6" fillId="5" borderId="1" xfId="6" applyNumberFormat="1" applyFont="1" applyFill="1" applyBorder="1" applyAlignment="1">
      <alignment horizontal="right" vertical="center" wrapText="1"/>
    </xf>
    <xf numFmtId="164" fontId="2" fillId="0" borderId="0" xfId="6" applyNumberFormat="1" applyFont="1" applyFill="1" applyBorder="1" applyAlignment="1">
      <alignment horizontal="right"/>
    </xf>
    <xf numFmtId="164" fontId="3" fillId="0" borderId="0" xfId="6" applyNumberFormat="1" applyFont="1" applyFill="1" applyBorder="1" applyAlignment="1">
      <alignment horizontal="right"/>
    </xf>
    <xf numFmtId="164" fontId="1" fillId="0" borderId="0" xfId="6" applyNumberFormat="1" applyFont="1" applyFill="1" applyBorder="1" applyAlignment="1">
      <alignment horizontal="right"/>
    </xf>
    <xf numFmtId="164" fontId="3" fillId="0" borderId="1" xfId="6" applyNumberFormat="1" applyFont="1" applyFill="1" applyBorder="1" applyAlignment="1">
      <alignment horizontal="right"/>
    </xf>
    <xf numFmtId="0" fontId="21" fillId="0" borderId="55" xfId="0" applyFont="1" applyFill="1" applyBorder="1" applyAlignment="1">
      <alignment horizontal="center" vertical="center" wrapText="1"/>
    </xf>
    <xf numFmtId="164" fontId="21" fillId="0" borderId="1" xfId="6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9" fillId="0" borderId="1" xfId="6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61" applyFont="1" applyFill="1" applyBorder="1" applyAlignment="1">
      <alignment vertical="center" wrapText="1"/>
    </xf>
    <xf numFmtId="0" fontId="1" fillId="0" borderId="10" xfId="61" applyFont="1" applyFill="1" applyBorder="1" applyAlignment="1">
      <alignment horizontal="center"/>
    </xf>
    <xf numFmtId="164" fontId="1" fillId="0" borderId="10" xfId="61" applyNumberFormat="1" applyFont="1" applyFill="1" applyBorder="1" applyAlignment="1">
      <alignment horizontal="right" vertical="center" wrapText="1"/>
    </xf>
    <xf numFmtId="0" fontId="1" fillId="0" borderId="10" xfId="61" applyFont="1" applyFill="1" applyBorder="1" applyAlignment="1">
      <alignment horizontal="center" vertical="center" wrapText="1"/>
    </xf>
    <xf numFmtId="0" fontId="1" fillId="0" borderId="1" xfId="61" applyFont="1" applyFill="1" applyBorder="1" applyAlignment="1">
      <alignment vertical="center" wrapText="1"/>
    </xf>
    <xf numFmtId="164" fontId="1" fillId="0" borderId="1" xfId="61" applyNumberFormat="1" applyFont="1" applyFill="1" applyBorder="1" applyAlignment="1">
      <alignment horizontal="right" vertical="center" wrapText="1"/>
    </xf>
    <xf numFmtId="0" fontId="1" fillId="0" borderId="3" xfId="61" applyFont="1" applyFill="1" applyBorder="1" applyAlignment="1">
      <alignment horizontal="center" vertical="center" wrapText="1"/>
    </xf>
    <xf numFmtId="0" fontId="1" fillId="0" borderId="7" xfId="6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4" fontId="2" fillId="2" borderId="22" xfId="0" applyNumberFormat="1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1" fillId="0" borderId="2" xfId="6" applyFont="1" applyFill="1" applyBorder="1" applyAlignment="1">
      <alignment horizontal="center" vertical="center" wrapText="1"/>
    </xf>
    <xf numFmtId="44" fontId="2" fillId="2" borderId="17" xfId="6" applyFont="1" applyFill="1" applyBorder="1" applyAlignment="1">
      <alignment horizontal="center" vertical="center" wrapText="1"/>
    </xf>
    <xf numFmtId="44" fontId="2" fillId="2" borderId="17" xfId="0" applyNumberFormat="1" applyFont="1" applyFill="1" applyBorder="1" applyAlignment="1">
      <alignment horizontal="center" vertical="center" wrapText="1"/>
    </xf>
    <xf numFmtId="44" fontId="1" fillId="0" borderId="19" xfId="6" applyFont="1" applyFill="1" applyBorder="1" applyAlignment="1">
      <alignment horizontal="center" vertical="center" wrapText="1"/>
    </xf>
    <xf numFmtId="44" fontId="1" fillId="0" borderId="68" xfId="6" applyFont="1" applyFill="1" applyBorder="1" applyAlignment="1">
      <alignment horizontal="center" vertical="center" wrapText="1"/>
    </xf>
    <xf numFmtId="44" fontId="1" fillId="0" borderId="55" xfId="6" applyFont="1" applyFill="1" applyBorder="1" applyAlignment="1">
      <alignment horizontal="center" vertical="center" wrapText="1"/>
    </xf>
    <xf numFmtId="44" fontId="2" fillId="0" borderId="17" xfId="0" applyNumberFormat="1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44" fontId="2" fillId="0" borderId="22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right" vertical="center" wrapText="1"/>
    </xf>
    <xf numFmtId="44" fontId="57" fillId="0" borderId="2" xfId="6" applyFont="1" applyFill="1" applyBorder="1" applyAlignment="1">
      <alignment horizontal="center" vertical="center" wrapText="1"/>
    </xf>
    <xf numFmtId="44" fontId="2" fillId="0" borderId="17" xfId="6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14" fontId="1" fillId="0" borderId="69" xfId="0" applyNumberFormat="1" applyFont="1" applyFill="1" applyBorder="1" applyAlignment="1">
      <alignment horizontal="center" vertical="center" wrapText="1"/>
    </xf>
    <xf numFmtId="164" fontId="1" fillId="0" borderId="1" xfId="6" quotePrefix="1" applyNumberFormat="1" applyFont="1" applyFill="1" applyBorder="1" applyAlignment="1">
      <alignment horizontal="center" vertical="center" wrapText="1"/>
    </xf>
    <xf numFmtId="164" fontId="1" fillId="0" borderId="1" xfId="0" quotePrefix="1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4" fontId="2" fillId="8" borderId="1" xfId="6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4" fontId="1" fillId="0" borderId="1" xfId="6" applyFont="1" applyBorder="1" applyAlignment="1">
      <alignment horizontal="center" vertical="center" wrapText="1"/>
    </xf>
    <xf numFmtId="2" fontId="1" fillId="0" borderId="1" xfId="6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left" vertical="center" wrapText="1"/>
    </xf>
    <xf numFmtId="0" fontId="4" fillId="4" borderId="66" xfId="0" applyFont="1" applyFill="1" applyBorder="1" applyAlignment="1">
      <alignment horizontal="left" vertical="center" wrapText="1"/>
    </xf>
    <xf numFmtId="0" fontId="4" fillId="4" borderId="6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left" vertical="center" wrapText="1"/>
    </xf>
    <xf numFmtId="0" fontId="4" fillId="4" borderId="57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0" fontId="2" fillId="8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" fontId="5" fillId="0" borderId="55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32" borderId="1" xfId="0" applyFont="1" applyFill="1" applyBorder="1" applyAlignment="1">
      <alignment horizontal="center" vertical="center" wrapText="1"/>
    </xf>
    <xf numFmtId="0" fontId="2" fillId="31" borderId="56" xfId="0" applyFont="1" applyFill="1" applyBorder="1" applyAlignment="1">
      <alignment horizontal="left" vertical="center" wrapText="1"/>
    </xf>
    <xf numFmtId="0" fontId="2" fillId="31" borderId="57" xfId="0" applyFont="1" applyFill="1" applyBorder="1" applyAlignment="1">
      <alignment horizontal="left" vertical="center" wrapText="1"/>
    </xf>
    <xf numFmtId="0" fontId="2" fillId="31" borderId="17" xfId="0" applyFont="1" applyFill="1" applyBorder="1" applyAlignment="1">
      <alignment horizontal="left" vertical="center" wrapText="1"/>
    </xf>
    <xf numFmtId="0" fontId="2" fillId="3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166" fontId="13" fillId="0" borderId="0" xfId="0" applyNumberFormat="1" applyFont="1" applyAlignment="1">
      <alignment horizontal="left"/>
    </xf>
    <xf numFmtId="0" fontId="27" fillId="5" borderId="4" xfId="0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>
      <alignment horizontal="left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53" fillId="0" borderId="2" xfId="6" applyNumberFormat="1" applyFont="1" applyFill="1" applyBorder="1" applyAlignment="1">
      <alignment horizontal="center" vertical="center" wrapText="1"/>
    </xf>
    <xf numFmtId="164" fontId="53" fillId="0" borderId="1" xfId="6" applyNumberFormat="1" applyFont="1" applyFill="1" applyBorder="1" applyAlignment="1">
      <alignment horizontal="center" vertical="center" wrapText="1"/>
    </xf>
    <xf numFmtId="164" fontId="53" fillId="0" borderId="2" xfId="0" applyNumberFormat="1" applyFont="1" applyFill="1" applyBorder="1" applyAlignment="1">
      <alignment horizontal="center" vertical="center" wrapText="1"/>
    </xf>
    <xf numFmtId="164" fontId="53" fillId="0" borderId="1" xfId="0" applyNumberFormat="1" applyFont="1" applyFill="1" applyBorder="1" applyAlignment="1">
      <alignment horizontal="center" vertical="center" wrapText="1"/>
    </xf>
    <xf numFmtId="14" fontId="53" fillId="0" borderId="2" xfId="0" applyNumberFormat="1" applyFont="1" applyFill="1" applyBorder="1" applyAlignment="1">
      <alignment horizontal="center" vertical="center" wrapText="1"/>
    </xf>
    <xf numFmtId="14" fontId="53" fillId="0" borderId="1" xfId="0" applyNumberFormat="1" applyFont="1" applyFill="1" applyBorder="1" applyAlignment="1">
      <alignment horizontal="center" vertical="center" wrapText="1"/>
    </xf>
    <xf numFmtId="14" fontId="53" fillId="0" borderId="15" xfId="0" applyNumberFormat="1" applyFont="1" applyFill="1" applyBorder="1" applyAlignment="1">
      <alignment horizontal="center" vertical="center" wrapText="1"/>
    </xf>
    <xf numFmtId="14" fontId="53" fillId="0" borderId="56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53" fillId="0" borderId="5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1" fillId="8" borderId="5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53" fillId="0" borderId="58" xfId="0" applyFont="1" applyBorder="1" applyAlignment="1">
      <alignment horizontal="center" wrapText="1"/>
    </xf>
    <xf numFmtId="0" fontId="53" fillId="0" borderId="0" xfId="0" applyFont="1" applyBorder="1" applyAlignment="1">
      <alignment horizontal="center" wrapText="1"/>
    </xf>
    <xf numFmtId="164" fontId="2" fillId="0" borderId="58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53" fillId="4" borderId="1" xfId="0" applyFont="1" applyFill="1" applyBorder="1" applyAlignment="1">
      <alignment horizontal="center" vertical="center"/>
    </xf>
    <xf numFmtId="0" fontId="53" fillId="0" borderId="2" xfId="0" applyNumberFormat="1" applyFont="1" applyFill="1" applyBorder="1" applyAlignment="1">
      <alignment horizontal="center" vertical="center" wrapText="1"/>
    </xf>
    <xf numFmtId="0" fontId="53" fillId="0" borderId="1" xfId="0" applyNumberFormat="1" applyFont="1" applyFill="1" applyBorder="1" applyAlignment="1">
      <alignment horizontal="center" vertical="center" wrapText="1"/>
    </xf>
    <xf numFmtId="0" fontId="53" fillId="0" borderId="55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26" fillId="36" borderId="0" xfId="91" applyFont="1" applyFill="1" applyBorder="1" applyAlignment="1">
      <alignment horizontal="center" vertical="center"/>
    </xf>
    <xf numFmtId="0" fontId="2" fillId="31" borderId="0" xfId="91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>
      <alignment horizontal="center" vertical="center"/>
    </xf>
    <xf numFmtId="164" fontId="1" fillId="8" borderId="1" xfId="3" applyNumberFormat="1" applyFont="1" applyFill="1" applyBorder="1" applyAlignment="1">
      <alignment horizontal="center" vertical="center" wrapText="1"/>
    </xf>
    <xf numFmtId="0" fontId="1" fillId="8" borderId="1" xfId="3" applyFont="1" applyFill="1" applyBorder="1" applyAlignment="1">
      <alignment horizontal="center" vertical="center" wrapText="1"/>
    </xf>
    <xf numFmtId="0" fontId="2" fillId="31" borderId="56" xfId="91" applyFont="1" applyFill="1" applyBorder="1" applyAlignment="1">
      <alignment horizontal="left" vertical="center" wrapText="1"/>
    </xf>
    <xf numFmtId="0" fontId="2" fillId="31" borderId="57" xfId="91" applyFont="1" applyFill="1" applyBorder="1" applyAlignment="1">
      <alignment horizontal="left" vertical="center" wrapText="1"/>
    </xf>
    <xf numFmtId="0" fontId="2" fillId="36" borderId="56" xfId="3" applyNumberFormat="1" applyFont="1" applyFill="1" applyBorder="1" applyAlignment="1">
      <alignment horizontal="center" vertical="center"/>
    </xf>
    <xf numFmtId="0" fontId="2" fillId="36" borderId="57" xfId="3" applyNumberFormat="1" applyFont="1" applyFill="1" applyBorder="1" applyAlignment="1">
      <alignment horizontal="center" vertical="center"/>
    </xf>
    <xf numFmtId="0" fontId="2" fillId="36" borderId="17" xfId="3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4" fontId="1" fillId="0" borderId="55" xfId="6" applyFont="1" applyBorder="1" applyAlignment="1">
      <alignment horizontal="center" vertical="center"/>
    </xf>
    <xf numFmtId="44" fontId="1" fillId="0" borderId="2" xfId="6" applyFont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164" fontId="13" fillId="5" borderId="60" xfId="0" applyNumberFormat="1" applyFont="1" applyFill="1" applyBorder="1" applyAlignment="1">
      <alignment horizontal="center" vertical="center"/>
    </xf>
    <xf numFmtId="164" fontId="13" fillId="5" borderId="63" xfId="0" applyNumberFormat="1" applyFont="1" applyFill="1" applyBorder="1" applyAlignment="1">
      <alignment horizontal="center" vertical="center"/>
    </xf>
    <xf numFmtId="44" fontId="1" fillId="0" borderId="56" xfId="6" applyFont="1" applyBorder="1" applyAlignment="1">
      <alignment horizontal="center" vertical="center" wrapText="1"/>
    </xf>
    <xf numFmtId="44" fontId="1" fillId="0" borderId="17" xfId="6" applyFont="1" applyBorder="1" applyAlignment="1">
      <alignment horizontal="center" vertical="center" wrapText="1"/>
    </xf>
    <xf numFmtId="0" fontId="52" fillId="2" borderId="56" xfId="0" applyFont="1" applyFill="1" applyBorder="1" applyAlignment="1">
      <alignment horizontal="center" vertical="center" wrapText="1"/>
    </xf>
    <xf numFmtId="0" fontId="52" fillId="2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164" fontId="13" fillId="5" borderId="61" xfId="0" applyNumberFormat="1" applyFont="1" applyFill="1" applyBorder="1" applyAlignment="1">
      <alignment horizontal="center" vertical="center"/>
    </xf>
    <xf numFmtId="164" fontId="13" fillId="5" borderId="62" xfId="0" applyNumberFormat="1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52" fillId="2" borderId="1" xfId="0" applyFont="1" applyFill="1" applyBorder="1" applyAlignment="1">
      <alignment horizontal="center" vertical="center"/>
    </xf>
    <xf numFmtId="0" fontId="52" fillId="2" borderId="56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/>
    </xf>
  </cellXfs>
  <cellStyles count="128">
    <cellStyle name="20% - akcent 1" xfId="11"/>
    <cellStyle name="20% — akcent 1 2" xfId="64"/>
    <cellStyle name="20% - akcent 2" xfId="12"/>
    <cellStyle name="20% — akcent 2 2" xfId="70"/>
    <cellStyle name="20% - akcent 3" xfId="13"/>
    <cellStyle name="20% — akcent 3 2" xfId="71"/>
    <cellStyle name="20% - akcent 4" xfId="14"/>
    <cellStyle name="20% — akcent 4 2" xfId="72"/>
    <cellStyle name="20% - akcent 5" xfId="15"/>
    <cellStyle name="20% — akcent 5 2" xfId="73"/>
    <cellStyle name="20% - akcent 6" xfId="16"/>
    <cellStyle name="20% — akcent 6 2" xfId="74"/>
    <cellStyle name="40% - akcent 1" xfId="17"/>
    <cellStyle name="40% — akcent 1 2" xfId="75"/>
    <cellStyle name="40% - akcent 2" xfId="18"/>
    <cellStyle name="40% — akcent 2 2" xfId="76"/>
    <cellStyle name="40% - akcent 3" xfId="19"/>
    <cellStyle name="40% — akcent 3 2" xfId="77"/>
    <cellStyle name="40% - akcent 4" xfId="20"/>
    <cellStyle name="40% — akcent 4 2" xfId="78"/>
    <cellStyle name="40% - akcent 5" xfId="21"/>
    <cellStyle name="40% — akcent 5 2" xfId="79"/>
    <cellStyle name="40% - akcent 6" xfId="22"/>
    <cellStyle name="40% — akcent 6 2" xfId="80"/>
    <cellStyle name="60% - akcent 1" xfId="23"/>
    <cellStyle name="60% — akcent 1 2" xfId="81"/>
    <cellStyle name="60% - akcent 2" xfId="24"/>
    <cellStyle name="60% — akcent 2 2" xfId="82"/>
    <cellStyle name="60% - akcent 3" xfId="25"/>
    <cellStyle name="60% — akcent 3 2" xfId="83"/>
    <cellStyle name="60% - akcent 4" xfId="26"/>
    <cellStyle name="60% — akcent 4 2" xfId="84"/>
    <cellStyle name="60% - akcent 5" xfId="27"/>
    <cellStyle name="60% — akcent 5 2" xfId="85"/>
    <cellStyle name="60% - akcent 6" xfId="28"/>
    <cellStyle name="60% — akcent 6 2" xfId="86"/>
    <cellStyle name="Akcent 1 2" xfId="29"/>
    <cellStyle name="Akcent 2 2" xfId="30"/>
    <cellStyle name="Akcent 3 2" xfId="31"/>
    <cellStyle name="Akcent 4 2" xfId="32"/>
    <cellStyle name="Akcent 5 2" xfId="33"/>
    <cellStyle name="Akcent 6 2" xfId="34"/>
    <cellStyle name="Dane wejściowe 2" xfId="35"/>
    <cellStyle name="Dane wejściowe 2 2" xfId="106"/>
    <cellStyle name="Dane wejściowe 3" xfId="96"/>
    <cellStyle name="Dane wyjściowe 2" xfId="36"/>
    <cellStyle name="Dane wyjściowe 2 2" xfId="107"/>
    <cellStyle name="Dane wyjściowe 3" xfId="97"/>
    <cellStyle name="Dobre" xfId="37"/>
    <cellStyle name="Dobry 2" xfId="87"/>
    <cellStyle name="Dziesiętny 2" xfId="93"/>
    <cellStyle name="Dziesiętny 2 2" xfId="120"/>
    <cellStyle name="Dziesiętny 3" xfId="1"/>
    <cellStyle name="Dziesiętny 3 2" xfId="59"/>
    <cellStyle name="Dziesiętny 3 2 2" xfId="116"/>
    <cellStyle name="Dziesiętny 3 3" xfId="101"/>
    <cellStyle name="Hiperłącze 2" xfId="60"/>
    <cellStyle name="Hiperłącze 3" xfId="68"/>
    <cellStyle name="Komórka połączona 2" xfId="38"/>
    <cellStyle name="Komórka zaznaczona 2" xfId="39"/>
    <cellStyle name="Nagłówek 1 2" xfId="40"/>
    <cellStyle name="Nagłówek 2 2" xfId="41"/>
    <cellStyle name="Nagłówek 3 2" xfId="42"/>
    <cellStyle name="Nagłówek 4 2" xfId="43"/>
    <cellStyle name="Neutralne" xfId="44"/>
    <cellStyle name="Neutralny 2" xfId="88"/>
    <cellStyle name="Normalny" xfId="0" builtinId="0"/>
    <cellStyle name="Normalny 10" xfId="91"/>
    <cellStyle name="Normalny 11" xfId="124"/>
    <cellStyle name="Normalny 12" xfId="125"/>
    <cellStyle name="Normalny 2" xfId="2"/>
    <cellStyle name="Normalny 2 2" xfId="3"/>
    <cellStyle name="Normalny 2 3" xfId="45"/>
    <cellStyle name="Normalny 2 4" xfId="102"/>
    <cellStyle name="Normalny 2 5" xfId="123"/>
    <cellStyle name="Normalny 2_Wyp tab do ubezp maj na 2014r " xfId="4"/>
    <cellStyle name="Normalny 3" xfId="5"/>
    <cellStyle name="Normalny 3 2" xfId="61"/>
    <cellStyle name="Normalny 4" xfId="9"/>
    <cellStyle name="Normalny 5" xfId="65"/>
    <cellStyle name="Normalny 6" xfId="69"/>
    <cellStyle name="Normalny 7" xfId="66"/>
    <cellStyle name="Normalny 8" xfId="89"/>
    <cellStyle name="Normalny 9" xfId="92"/>
    <cellStyle name="Obliczenia 2" xfId="46"/>
    <cellStyle name="Obliczenia 2 2" xfId="108"/>
    <cellStyle name="Obliczenia 3" xfId="98"/>
    <cellStyle name="Suma 2" xfId="47"/>
    <cellStyle name="Suma 2 2" xfId="109"/>
    <cellStyle name="Suma 3" xfId="99"/>
    <cellStyle name="Tekst objaśnienia 2" xfId="48"/>
    <cellStyle name="Tekst ostrzeżenia 2" xfId="49"/>
    <cellStyle name="Tytuł 2" xfId="50"/>
    <cellStyle name="Uwaga 2" xfId="51"/>
    <cellStyle name="Uwaga 2 2" xfId="110"/>
    <cellStyle name="Uwaga 3" xfId="55"/>
    <cellStyle name="Uwaga 3 2" xfId="112"/>
    <cellStyle name="Uwaga 4" xfId="100"/>
    <cellStyle name="Walutowy" xfId="6" builtinId="4"/>
    <cellStyle name="Walutowy 10" xfId="103"/>
    <cellStyle name="Walutowy 11" xfId="126"/>
    <cellStyle name="Walutowy 2" xfId="7"/>
    <cellStyle name="Walutowy 2 2" xfId="52"/>
    <cellStyle name="Walutowy 2 3" xfId="56"/>
    <cellStyle name="Walutowy 2 3 2" xfId="113"/>
    <cellStyle name="Walutowy 2 4" xfId="58"/>
    <cellStyle name="Walutowy 2 4 2" xfId="115"/>
    <cellStyle name="Walutowy 2 5" xfId="62"/>
    <cellStyle name="Walutowy 2 5 2" xfId="117"/>
    <cellStyle name="Walutowy 2 6" xfId="95"/>
    <cellStyle name="Walutowy 2 6 2" xfId="122"/>
    <cellStyle name="Walutowy 2 7" xfId="104"/>
    <cellStyle name="Walutowy 2 8" xfId="127"/>
    <cellStyle name="Walutowy 3" xfId="8"/>
    <cellStyle name="Walutowy 3 2" xfId="105"/>
    <cellStyle name="Walutowy 4" xfId="10"/>
    <cellStyle name="Walutowy 5" xfId="54"/>
    <cellStyle name="Walutowy 5 2" xfId="111"/>
    <cellStyle name="Walutowy 6" xfId="57"/>
    <cellStyle name="Walutowy 6 2" xfId="114"/>
    <cellStyle name="Walutowy 7" xfId="63"/>
    <cellStyle name="Walutowy 7 2" xfId="118"/>
    <cellStyle name="Walutowy 8" xfId="67"/>
    <cellStyle name="Walutowy 8 2" xfId="119"/>
    <cellStyle name="Walutowy 9" xfId="94"/>
    <cellStyle name="Walutowy 9 2" xfId="121"/>
    <cellStyle name="Złe" xfId="53"/>
    <cellStyle name="Zły 2" xfId="9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A24"/>
  <sheetViews>
    <sheetView view="pageBreakPreview" zoomScale="115" zoomScaleSheetLayoutView="115" workbookViewId="0">
      <selection activeCell="F24" sqref="F24"/>
    </sheetView>
  </sheetViews>
  <sheetFormatPr defaultColWidth="9.140625" defaultRowHeight="12.75"/>
  <cols>
    <col min="1" max="1" width="4.7109375" style="9" customWidth="1"/>
    <col min="2" max="2" width="31.7109375" style="144" customWidth="1"/>
    <col min="3" max="3" width="22.85546875" style="9" customWidth="1"/>
    <col min="4" max="5" width="14" style="9" customWidth="1"/>
    <col min="6" max="6" width="16.42578125" style="9" customWidth="1"/>
    <col min="7" max="7" width="14.28515625" style="9" customWidth="1"/>
    <col min="8" max="8" width="13.42578125" style="9" customWidth="1"/>
    <col min="9" max="16384" width="9.140625" style="9"/>
  </cols>
  <sheetData>
    <row r="1" spans="1:53" s="8" customFormat="1">
      <c r="B1" s="143"/>
    </row>
    <row r="2" spans="1:53" s="10" customFormat="1" ht="45" customHeight="1">
      <c r="A2" s="434" t="s">
        <v>16</v>
      </c>
      <c r="B2" s="435"/>
      <c r="C2" s="435"/>
      <c r="D2" s="435"/>
      <c r="E2" s="435"/>
      <c r="F2" s="435"/>
      <c r="G2" s="435"/>
      <c r="H2" s="435"/>
    </row>
    <row r="3" spans="1:53" s="11" customFormat="1" ht="84.75" customHeight="1">
      <c r="A3" s="15" t="s">
        <v>42</v>
      </c>
      <c r="B3" s="16" t="s">
        <v>43</v>
      </c>
      <c r="C3" s="15" t="s">
        <v>56</v>
      </c>
      <c r="D3" s="15" t="s">
        <v>57</v>
      </c>
      <c r="E3" s="15" t="s">
        <v>58</v>
      </c>
      <c r="F3" s="15" t="s">
        <v>59</v>
      </c>
      <c r="G3" s="17" t="s">
        <v>60</v>
      </c>
      <c r="H3" s="17" t="s">
        <v>17</v>
      </c>
    </row>
    <row r="4" spans="1:53" s="340" customFormat="1" ht="39.950000000000003" customHeight="1">
      <c r="A4" s="12">
        <v>1</v>
      </c>
      <c r="B4" s="79" t="s">
        <v>138</v>
      </c>
      <c r="C4" s="336" t="s">
        <v>912</v>
      </c>
      <c r="D4" s="337">
        <v>8751351230</v>
      </c>
      <c r="E4" s="338">
        <v>871123202</v>
      </c>
      <c r="F4" s="339" t="s">
        <v>929</v>
      </c>
      <c r="G4" s="339" t="s">
        <v>142</v>
      </c>
      <c r="H4" s="79" t="s">
        <v>34</v>
      </c>
    </row>
    <row r="5" spans="1:53" s="347" customFormat="1" ht="39.950000000000003" customHeight="1">
      <c r="A5" s="132">
        <v>2</v>
      </c>
      <c r="B5" s="79" t="s">
        <v>207</v>
      </c>
      <c r="C5" s="79" t="s">
        <v>913</v>
      </c>
      <c r="D5" s="344" t="s">
        <v>209</v>
      </c>
      <c r="E5" s="339">
        <v>871220922</v>
      </c>
      <c r="F5" s="345" t="s">
        <v>208</v>
      </c>
      <c r="G5" s="346" t="s">
        <v>210</v>
      </c>
      <c r="H5" s="79" t="s">
        <v>34</v>
      </c>
    </row>
    <row r="6" spans="1:53" s="349" customFormat="1" ht="39.950000000000003" customHeight="1">
      <c r="A6" s="132">
        <v>3</v>
      </c>
      <c r="B6" s="79" t="s">
        <v>258</v>
      </c>
      <c r="C6" s="79" t="s">
        <v>914</v>
      </c>
      <c r="D6" s="337" t="s">
        <v>261</v>
      </c>
      <c r="E6" s="348" t="s">
        <v>260</v>
      </c>
      <c r="F6" s="12" t="s">
        <v>259</v>
      </c>
      <c r="G6" s="339">
        <v>55</v>
      </c>
      <c r="H6" s="12">
        <v>84</v>
      </c>
    </row>
    <row r="7" spans="1:53" s="347" customFormat="1" ht="39.950000000000003" customHeight="1">
      <c r="A7" s="12">
        <v>4</v>
      </c>
      <c r="B7" s="79" t="s">
        <v>340</v>
      </c>
      <c r="C7" s="79" t="s">
        <v>915</v>
      </c>
      <c r="D7" s="337" t="s">
        <v>343</v>
      </c>
      <c r="E7" s="351" t="s">
        <v>342</v>
      </c>
      <c r="F7" s="12" t="s">
        <v>341</v>
      </c>
      <c r="G7" s="352">
        <v>15</v>
      </c>
      <c r="H7" s="79" t="s">
        <v>34</v>
      </c>
    </row>
    <row r="8" spans="1:53" s="293" customFormat="1" ht="54" customHeight="1">
      <c r="A8" s="132">
        <v>5</v>
      </c>
      <c r="B8" s="79" t="s">
        <v>349</v>
      </c>
      <c r="C8" s="79" t="s">
        <v>916</v>
      </c>
      <c r="D8" s="353" t="s">
        <v>352</v>
      </c>
      <c r="E8" s="354" t="s">
        <v>351</v>
      </c>
      <c r="F8" s="338" t="s">
        <v>350</v>
      </c>
      <c r="G8" s="346" t="s">
        <v>353</v>
      </c>
      <c r="H8" s="79" t="s">
        <v>34</v>
      </c>
    </row>
    <row r="9" spans="1:53" s="355" customFormat="1" ht="39.950000000000003" customHeight="1">
      <c r="A9" s="12">
        <v>6</v>
      </c>
      <c r="B9" s="79" t="s">
        <v>370</v>
      </c>
      <c r="C9" s="79" t="s">
        <v>917</v>
      </c>
      <c r="D9" s="337" t="s">
        <v>374</v>
      </c>
      <c r="E9" s="338">
        <v>871216458</v>
      </c>
      <c r="F9" s="338" t="s">
        <v>373</v>
      </c>
      <c r="G9" s="339">
        <v>13</v>
      </c>
      <c r="H9" s="79" t="s">
        <v>34</v>
      </c>
    </row>
    <row r="10" spans="1:53" s="355" customFormat="1" ht="39.950000000000003" customHeight="1">
      <c r="A10" s="356">
        <v>7</v>
      </c>
      <c r="B10" s="79" t="s">
        <v>500</v>
      </c>
      <c r="C10" s="79" t="s">
        <v>918</v>
      </c>
      <c r="D10" s="344" t="s">
        <v>611</v>
      </c>
      <c r="E10" s="339" t="s">
        <v>503</v>
      </c>
      <c r="F10" s="339" t="s">
        <v>504</v>
      </c>
      <c r="G10" s="339" t="s">
        <v>505</v>
      </c>
      <c r="H10" s="79" t="s">
        <v>34</v>
      </c>
    </row>
    <row r="11" spans="1:53" s="355" customFormat="1" ht="39.950000000000003" customHeight="1">
      <c r="A11" s="12">
        <v>8</v>
      </c>
      <c r="B11" s="325" t="s">
        <v>549</v>
      </c>
      <c r="C11" s="325" t="s">
        <v>919</v>
      </c>
      <c r="D11" s="357" t="s">
        <v>550</v>
      </c>
      <c r="E11" s="358">
        <v>380601854</v>
      </c>
      <c r="F11" s="359" t="s">
        <v>504</v>
      </c>
      <c r="G11" s="360" t="s">
        <v>551</v>
      </c>
      <c r="H11" s="361">
        <v>15</v>
      </c>
    </row>
    <row r="12" spans="1:53" s="6" customFormat="1" ht="39.950000000000003" customHeight="1">
      <c r="A12" s="132">
        <v>9</v>
      </c>
      <c r="B12" s="79" t="s">
        <v>557</v>
      </c>
      <c r="C12" s="79" t="s">
        <v>920</v>
      </c>
      <c r="D12" s="362" t="s">
        <v>558</v>
      </c>
      <c r="E12" s="363">
        <v>380601601</v>
      </c>
      <c r="F12" s="352" t="s">
        <v>504</v>
      </c>
      <c r="G12" s="364">
        <v>8</v>
      </c>
      <c r="H12" s="79">
        <v>15</v>
      </c>
    </row>
    <row r="13" spans="1:53" s="349" customFormat="1" ht="39.950000000000003" customHeight="1">
      <c r="A13" s="12">
        <v>10</v>
      </c>
      <c r="B13" s="79" t="s">
        <v>562</v>
      </c>
      <c r="C13" s="79" t="s">
        <v>921</v>
      </c>
      <c r="D13" s="344" t="s">
        <v>566</v>
      </c>
      <c r="E13" s="363" t="s">
        <v>565</v>
      </c>
      <c r="F13" s="338" t="s">
        <v>564</v>
      </c>
      <c r="G13" s="365">
        <v>99</v>
      </c>
      <c r="H13" s="132">
        <v>219</v>
      </c>
    </row>
    <row r="14" spans="1:53" s="299" customFormat="1" ht="39.950000000000003" customHeight="1">
      <c r="A14" s="297">
        <v>11</v>
      </c>
      <c r="B14" s="291" t="s">
        <v>608</v>
      </c>
      <c r="C14" s="291" t="s">
        <v>922</v>
      </c>
      <c r="D14" s="298" t="s">
        <v>610</v>
      </c>
      <c r="E14" s="307" t="s">
        <v>609</v>
      </c>
      <c r="F14" s="292" t="s">
        <v>341</v>
      </c>
      <c r="G14" s="292" t="s">
        <v>612</v>
      </c>
      <c r="H14" s="291">
        <v>396</v>
      </c>
    </row>
    <row r="15" spans="1:53" s="371" customFormat="1" ht="39.950000000000003" customHeight="1">
      <c r="A15" s="12">
        <v>12</v>
      </c>
      <c r="B15" s="79" t="s">
        <v>806</v>
      </c>
      <c r="C15" s="339" t="s">
        <v>923</v>
      </c>
      <c r="D15" s="344" t="s">
        <v>859</v>
      </c>
      <c r="E15" s="367" t="s">
        <v>809</v>
      </c>
      <c r="F15" s="368" t="s">
        <v>808</v>
      </c>
      <c r="G15" s="339"/>
      <c r="H15" s="132">
        <v>353</v>
      </c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  <c r="V15" s="369"/>
      <c r="W15" s="369"/>
      <c r="X15" s="369"/>
      <c r="Y15" s="369"/>
      <c r="Z15" s="369"/>
      <c r="AA15" s="369"/>
      <c r="AB15" s="369"/>
      <c r="AC15" s="369"/>
      <c r="AD15" s="369"/>
      <c r="AE15" s="369"/>
      <c r="AF15" s="369"/>
      <c r="AG15" s="369"/>
      <c r="AH15" s="369"/>
      <c r="AI15" s="369"/>
      <c r="AJ15" s="369"/>
      <c r="AK15" s="369"/>
      <c r="AL15" s="369"/>
      <c r="AM15" s="369"/>
      <c r="AN15" s="369"/>
      <c r="AO15" s="369"/>
      <c r="AP15" s="369"/>
      <c r="AQ15" s="369"/>
      <c r="AR15" s="369"/>
      <c r="AS15" s="369"/>
      <c r="AT15" s="369"/>
      <c r="AU15" s="369"/>
      <c r="AV15" s="369"/>
      <c r="AW15" s="369"/>
      <c r="AX15" s="369"/>
      <c r="AY15" s="369"/>
      <c r="AZ15" s="369"/>
      <c r="BA15" s="370"/>
    </row>
    <row r="16" spans="1:53" s="394" customFormat="1" ht="39.950000000000003" customHeight="1">
      <c r="A16" s="132">
        <v>13</v>
      </c>
      <c r="B16" s="79" t="s">
        <v>856</v>
      </c>
      <c r="C16" s="79" t="s">
        <v>924</v>
      </c>
      <c r="D16" s="344" t="s">
        <v>860</v>
      </c>
      <c r="E16" s="392" t="s">
        <v>858</v>
      </c>
      <c r="F16" s="392" t="s">
        <v>341</v>
      </c>
      <c r="G16" s="339" t="s">
        <v>861</v>
      </c>
      <c r="H16" s="393">
        <v>546</v>
      </c>
    </row>
    <row r="24" spans="3:4">
      <c r="C24" s="13"/>
      <c r="D24" s="13"/>
    </row>
  </sheetData>
  <mergeCells count="1">
    <mergeCell ref="A2:H2"/>
  </mergeCells>
  <phoneticPr fontId="0" type="noConversion"/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B124"/>
  <sheetViews>
    <sheetView view="pageBreakPreview" zoomScale="85" zoomScaleNormal="85" zoomScaleSheetLayoutView="85" workbookViewId="0">
      <pane ySplit="4" topLeftCell="A23" activePane="bottomLeft" state="frozen"/>
      <selection pane="bottomLeft" activeCell="I67" sqref="I67"/>
    </sheetView>
  </sheetViews>
  <sheetFormatPr defaultColWidth="9.140625" defaultRowHeight="12.75"/>
  <cols>
    <col min="1" max="1" width="5.140625" style="4" customWidth="1"/>
    <col min="2" max="2" width="41.5703125" style="4" customWidth="1"/>
    <col min="3" max="3" width="37.140625" style="4" customWidth="1"/>
    <col min="4" max="4" width="13.7109375" style="4" customWidth="1"/>
    <col min="5" max="6" width="22.7109375" style="4" customWidth="1"/>
    <col min="7" max="9" width="22.28515625" style="4" customWidth="1"/>
    <col min="10" max="10" width="67.140625" style="26" customWidth="1"/>
    <col min="11" max="11" width="30.42578125" style="22" customWidth="1"/>
    <col min="12" max="12" width="24" style="22" customWidth="1"/>
    <col min="13" max="13" width="24.5703125" style="22" customWidth="1"/>
    <col min="14" max="14" width="30" style="22" customWidth="1"/>
    <col min="15" max="15" width="27.85546875" style="22" customWidth="1"/>
    <col min="16" max="16" width="70.85546875" style="22" customWidth="1"/>
    <col min="17" max="18" width="21.140625" style="22" customWidth="1"/>
    <col min="19" max="19" width="24.7109375" style="22" customWidth="1"/>
    <col min="20" max="22" width="21.140625" style="22" customWidth="1"/>
    <col min="23" max="23" width="16.42578125" style="22" customWidth="1"/>
    <col min="24" max="24" width="15.28515625" style="22" customWidth="1"/>
    <col min="25" max="25" width="16.42578125" style="22" customWidth="1"/>
    <col min="26" max="26" width="16.7109375" style="22" customWidth="1"/>
    <col min="27" max="27" width="23.7109375" style="22" customWidth="1"/>
    <col min="28" max="28" width="9.140625" style="22"/>
    <col min="29" max="16384" width="9.140625" style="3"/>
  </cols>
  <sheetData>
    <row r="1" spans="1:28" ht="21" customHeight="1">
      <c r="A1" s="484" t="s">
        <v>50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</row>
    <row r="2" spans="1:28" ht="18.75" customHeight="1" thickBot="1">
      <c r="A2" s="489" t="s">
        <v>930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</row>
    <row r="3" spans="1:28" s="6" customFormat="1" ht="39.75" customHeight="1" thickBot="1">
      <c r="A3" s="485" t="s">
        <v>27</v>
      </c>
      <c r="B3" s="487" t="s">
        <v>44</v>
      </c>
      <c r="C3" s="487" t="s">
        <v>67</v>
      </c>
      <c r="D3" s="487" t="s">
        <v>68</v>
      </c>
      <c r="E3" s="487" t="s">
        <v>69</v>
      </c>
      <c r="F3" s="453" t="s">
        <v>0</v>
      </c>
      <c r="G3" s="487" t="s">
        <v>45</v>
      </c>
      <c r="H3" s="492" t="s">
        <v>949</v>
      </c>
      <c r="I3" s="492" t="s">
        <v>946</v>
      </c>
      <c r="J3" s="490" t="s">
        <v>37</v>
      </c>
      <c r="K3" s="487" t="s">
        <v>29</v>
      </c>
      <c r="L3" s="436" t="s">
        <v>1</v>
      </c>
      <c r="M3" s="436"/>
      <c r="N3" s="436"/>
      <c r="O3" s="453" t="s">
        <v>5</v>
      </c>
      <c r="P3" s="453" t="s">
        <v>6</v>
      </c>
      <c r="Q3" s="459" t="s">
        <v>13</v>
      </c>
      <c r="R3" s="459"/>
      <c r="S3" s="459"/>
      <c r="T3" s="459"/>
      <c r="U3" s="459"/>
      <c r="V3" s="459"/>
      <c r="W3" s="453" t="s">
        <v>14</v>
      </c>
      <c r="X3" s="453" t="s">
        <v>15</v>
      </c>
      <c r="Y3" s="455" t="s">
        <v>132</v>
      </c>
      <c r="Z3" s="457" t="s">
        <v>131</v>
      </c>
      <c r="AA3" s="451" t="s">
        <v>22</v>
      </c>
      <c r="AB3" s="4"/>
    </row>
    <row r="4" spans="1:28" s="6" customFormat="1" ht="48.75" customHeight="1" thickBot="1">
      <c r="A4" s="486"/>
      <c r="B4" s="488"/>
      <c r="C4" s="488"/>
      <c r="D4" s="488"/>
      <c r="E4" s="488"/>
      <c r="F4" s="454"/>
      <c r="G4" s="488"/>
      <c r="H4" s="493"/>
      <c r="I4" s="493"/>
      <c r="J4" s="491"/>
      <c r="K4" s="488"/>
      <c r="L4" s="33" t="s">
        <v>2</v>
      </c>
      <c r="M4" s="33" t="s">
        <v>3</v>
      </c>
      <c r="N4" s="33" t="s">
        <v>4</v>
      </c>
      <c r="O4" s="454"/>
      <c r="P4" s="454"/>
      <c r="Q4" s="34" t="s">
        <v>7</v>
      </c>
      <c r="R4" s="34" t="s">
        <v>8</v>
      </c>
      <c r="S4" s="34" t="s">
        <v>9</v>
      </c>
      <c r="T4" s="34" t="s">
        <v>10</v>
      </c>
      <c r="U4" s="34" t="s">
        <v>11</v>
      </c>
      <c r="V4" s="34" t="s">
        <v>12</v>
      </c>
      <c r="W4" s="454"/>
      <c r="X4" s="454"/>
      <c r="Y4" s="456"/>
      <c r="Z4" s="458"/>
      <c r="AA4" s="452"/>
      <c r="AB4" s="4"/>
    </row>
    <row r="5" spans="1:28" s="202" customFormat="1" ht="15" customHeight="1">
      <c r="A5" s="32" t="s">
        <v>30</v>
      </c>
      <c r="B5" s="437" t="s">
        <v>138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9"/>
      <c r="Z5" s="146"/>
      <c r="AA5" s="200"/>
      <c r="AB5" s="201"/>
    </row>
    <row r="6" spans="1:28" s="56" customFormat="1" ht="81" customHeight="1">
      <c r="A6" s="79">
        <v>1</v>
      </c>
      <c r="B6" s="79" t="s">
        <v>143</v>
      </c>
      <c r="C6" s="79" t="s">
        <v>144</v>
      </c>
      <c r="D6" s="79" t="s">
        <v>70</v>
      </c>
      <c r="E6" s="79" t="s">
        <v>66</v>
      </c>
      <c r="F6" s="79" t="s">
        <v>66</v>
      </c>
      <c r="G6" s="79">
        <v>1971</v>
      </c>
      <c r="H6" s="59">
        <v>4099000</v>
      </c>
      <c r="I6" s="79" t="s">
        <v>947</v>
      </c>
      <c r="J6" s="133" t="s">
        <v>145</v>
      </c>
      <c r="K6" s="79" t="s">
        <v>925</v>
      </c>
      <c r="L6" s="79" t="s">
        <v>147</v>
      </c>
      <c r="M6" s="79" t="s">
        <v>148</v>
      </c>
      <c r="N6" s="79" t="s">
        <v>149</v>
      </c>
      <c r="O6" s="79" t="s">
        <v>153</v>
      </c>
      <c r="P6" s="63"/>
      <c r="Q6" s="79" t="s">
        <v>20</v>
      </c>
      <c r="R6" s="79" t="s">
        <v>20</v>
      </c>
      <c r="S6" s="79" t="s">
        <v>20</v>
      </c>
      <c r="T6" s="79" t="s">
        <v>20</v>
      </c>
      <c r="U6" s="79" t="s">
        <v>76</v>
      </c>
      <c r="V6" s="79" t="s">
        <v>20</v>
      </c>
      <c r="W6" s="79">
        <v>1260.53</v>
      </c>
      <c r="X6" s="79">
        <v>3</v>
      </c>
      <c r="Y6" s="79" t="s">
        <v>25</v>
      </c>
      <c r="Z6" s="79" t="s">
        <v>26</v>
      </c>
      <c r="AA6" s="63"/>
      <c r="AB6" s="164"/>
    </row>
    <row r="7" spans="1:28" s="56" customFormat="1" ht="50.25" customHeight="1">
      <c r="A7" s="79">
        <v>2</v>
      </c>
      <c r="B7" s="79" t="s">
        <v>143</v>
      </c>
      <c r="C7" s="79" t="s">
        <v>144</v>
      </c>
      <c r="D7" s="79" t="s">
        <v>70</v>
      </c>
      <c r="E7" s="79" t="s">
        <v>66</v>
      </c>
      <c r="F7" s="79" t="s">
        <v>66</v>
      </c>
      <c r="G7" s="79">
        <v>1975</v>
      </c>
      <c r="H7" s="59">
        <v>1574000</v>
      </c>
      <c r="I7" s="79" t="s">
        <v>947</v>
      </c>
      <c r="J7" s="133" t="s">
        <v>146</v>
      </c>
      <c r="K7" s="79" t="s">
        <v>926</v>
      </c>
      <c r="L7" s="79" t="s">
        <v>150</v>
      </c>
      <c r="M7" s="79" t="s">
        <v>151</v>
      </c>
      <c r="N7" s="79" t="s">
        <v>152</v>
      </c>
      <c r="O7" s="79" t="s">
        <v>153</v>
      </c>
      <c r="P7" s="63"/>
      <c r="Q7" s="79" t="s">
        <v>20</v>
      </c>
      <c r="R7" s="79" t="s">
        <v>20</v>
      </c>
      <c r="S7" s="79" t="s">
        <v>20</v>
      </c>
      <c r="T7" s="79" t="s">
        <v>20</v>
      </c>
      <c r="U7" s="79" t="s">
        <v>76</v>
      </c>
      <c r="V7" s="79" t="s">
        <v>20</v>
      </c>
      <c r="W7" s="79">
        <v>484.13</v>
      </c>
      <c r="X7" s="79">
        <v>1</v>
      </c>
      <c r="Y7" s="79" t="s">
        <v>26</v>
      </c>
      <c r="Z7" s="79" t="s">
        <v>26</v>
      </c>
      <c r="AA7" s="63"/>
      <c r="AB7" s="164"/>
    </row>
    <row r="8" spans="1:28" s="176" customFormat="1" ht="15" customHeight="1">
      <c r="A8" s="445" t="s">
        <v>46</v>
      </c>
      <c r="B8" s="446"/>
      <c r="C8" s="446"/>
      <c r="D8" s="446"/>
      <c r="E8" s="446"/>
      <c r="F8" s="446"/>
      <c r="G8" s="447"/>
      <c r="H8" s="408">
        <f>SUM(H6:H7)</f>
        <v>5673000</v>
      </c>
      <c r="I8" s="334"/>
      <c r="J8" s="46"/>
      <c r="K8" s="172"/>
      <c r="L8" s="68"/>
      <c r="M8" s="68"/>
      <c r="N8" s="68"/>
      <c r="O8" s="68"/>
      <c r="P8" s="68"/>
      <c r="Q8" s="68"/>
      <c r="R8" s="68"/>
      <c r="S8" s="68"/>
      <c r="T8" s="68"/>
      <c r="U8" s="68"/>
      <c r="V8" s="173"/>
      <c r="W8" s="173"/>
      <c r="X8" s="173"/>
      <c r="Y8" s="174"/>
      <c r="Z8" s="174"/>
      <c r="AA8" s="173"/>
      <c r="AB8" s="175"/>
    </row>
    <row r="9" spans="1:28" s="197" customFormat="1" ht="15" customHeight="1">
      <c r="A9" s="27" t="s">
        <v>118</v>
      </c>
      <c r="B9" s="448" t="s">
        <v>207</v>
      </c>
      <c r="C9" s="449"/>
      <c r="D9" s="449"/>
      <c r="E9" s="449"/>
      <c r="F9" s="449"/>
      <c r="G9" s="449"/>
      <c r="H9" s="449"/>
      <c r="I9" s="449"/>
      <c r="J9" s="449"/>
      <c r="K9" s="450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4"/>
      <c r="Z9" s="195"/>
      <c r="AA9" s="193"/>
      <c r="AB9" s="196"/>
    </row>
    <row r="10" spans="1:28" s="56" customFormat="1" ht="81" customHeight="1">
      <c r="A10" s="79">
        <v>1</v>
      </c>
      <c r="B10" s="79" t="s">
        <v>211</v>
      </c>
      <c r="C10" s="79" t="s">
        <v>212</v>
      </c>
      <c r="D10" s="79" t="s">
        <v>70</v>
      </c>
      <c r="E10" s="79" t="s">
        <v>70</v>
      </c>
      <c r="F10" s="79" t="s">
        <v>66</v>
      </c>
      <c r="G10" s="79">
        <v>1902</v>
      </c>
      <c r="H10" s="59">
        <v>1697000</v>
      </c>
      <c r="I10" s="79" t="s">
        <v>947</v>
      </c>
      <c r="J10" s="133" t="s">
        <v>213</v>
      </c>
      <c r="K10" s="79" t="s">
        <v>214</v>
      </c>
      <c r="L10" s="79" t="s">
        <v>215</v>
      </c>
      <c r="M10" s="79" t="s">
        <v>216</v>
      </c>
      <c r="N10" s="79" t="s">
        <v>217</v>
      </c>
      <c r="O10" s="79" t="s">
        <v>218</v>
      </c>
      <c r="P10" s="79" t="s">
        <v>219</v>
      </c>
      <c r="Q10" s="79" t="s">
        <v>20</v>
      </c>
      <c r="R10" s="79" t="s">
        <v>220</v>
      </c>
      <c r="S10" s="79" t="s">
        <v>23</v>
      </c>
      <c r="T10" s="79" t="s">
        <v>221</v>
      </c>
      <c r="U10" s="79" t="s">
        <v>18</v>
      </c>
      <c r="V10" s="79" t="s">
        <v>18</v>
      </c>
      <c r="W10" s="79">
        <v>522</v>
      </c>
      <c r="X10" s="79">
        <v>3</v>
      </c>
      <c r="Y10" s="79" t="s">
        <v>25</v>
      </c>
      <c r="Z10" s="79" t="s">
        <v>26</v>
      </c>
      <c r="AA10" s="63"/>
      <c r="AB10" s="164"/>
    </row>
    <row r="11" spans="1:28" s="170" customFormat="1" ht="15" customHeight="1">
      <c r="A11" s="444" t="s">
        <v>46</v>
      </c>
      <c r="B11" s="444"/>
      <c r="C11" s="444"/>
      <c r="D11" s="444"/>
      <c r="E11" s="444"/>
      <c r="F11" s="444"/>
      <c r="G11" s="444"/>
      <c r="H11" s="409">
        <f>SUM(H10)</f>
        <v>1697000</v>
      </c>
      <c r="I11" s="331"/>
      <c r="J11" s="21"/>
      <c r="K11" s="177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08"/>
      <c r="W11" s="108"/>
      <c r="X11" s="108"/>
      <c r="Y11" s="108"/>
      <c r="Z11" s="108"/>
      <c r="AA11" s="108"/>
      <c r="AB11" s="169"/>
    </row>
    <row r="12" spans="1:28" s="197" customFormat="1" ht="20.25" customHeight="1">
      <c r="A12" s="27" t="s">
        <v>35</v>
      </c>
      <c r="B12" s="448" t="s">
        <v>258</v>
      </c>
      <c r="C12" s="449"/>
      <c r="D12" s="449"/>
      <c r="E12" s="449"/>
      <c r="F12" s="449"/>
      <c r="G12" s="449"/>
      <c r="H12" s="449"/>
      <c r="I12" s="449"/>
      <c r="J12" s="449"/>
      <c r="K12" s="450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4"/>
      <c r="Z12" s="195"/>
      <c r="AA12" s="193"/>
      <c r="AB12" s="196"/>
    </row>
    <row r="13" spans="1:28" s="56" customFormat="1" ht="126.75" customHeight="1">
      <c r="A13" s="63">
        <v>1</v>
      </c>
      <c r="B13" s="79" t="s">
        <v>262</v>
      </c>
      <c r="C13" s="79" t="s">
        <v>271</v>
      </c>
      <c r="D13" s="145" t="s">
        <v>70</v>
      </c>
      <c r="E13" s="145" t="s">
        <v>70</v>
      </c>
      <c r="F13" s="145" t="s">
        <v>66</v>
      </c>
      <c r="G13" s="145">
        <v>1963</v>
      </c>
      <c r="H13" s="410">
        <v>9088000</v>
      </c>
      <c r="I13" s="145" t="s">
        <v>947</v>
      </c>
      <c r="J13" s="147" t="s">
        <v>279</v>
      </c>
      <c r="K13" s="473" t="s">
        <v>285</v>
      </c>
      <c r="L13" s="138" t="s">
        <v>21</v>
      </c>
      <c r="M13" s="138" t="s">
        <v>286</v>
      </c>
      <c r="N13" s="138" t="s">
        <v>287</v>
      </c>
      <c r="O13" s="79" t="s">
        <v>295</v>
      </c>
      <c r="P13" s="79"/>
      <c r="Q13" s="138"/>
      <c r="R13" s="138"/>
      <c r="S13" s="138"/>
      <c r="T13" s="138"/>
      <c r="U13" s="138" t="s">
        <v>76</v>
      </c>
      <c r="V13" s="138"/>
      <c r="W13" s="138">
        <v>1841.32</v>
      </c>
      <c r="X13" s="138">
        <v>2</v>
      </c>
      <c r="Y13" s="67" t="s">
        <v>25</v>
      </c>
      <c r="Z13" s="67"/>
      <c r="AA13" s="63"/>
      <c r="AB13" s="164"/>
    </row>
    <row r="14" spans="1:28" s="56" customFormat="1" ht="51" customHeight="1">
      <c r="A14" s="63">
        <v>2</v>
      </c>
      <c r="B14" s="79" t="s">
        <v>263</v>
      </c>
      <c r="C14" s="79" t="s">
        <v>272</v>
      </c>
      <c r="D14" s="145" t="s">
        <v>70</v>
      </c>
      <c r="E14" s="145" t="s">
        <v>66</v>
      </c>
      <c r="F14" s="145" t="s">
        <v>66</v>
      </c>
      <c r="G14" s="145">
        <v>1980</v>
      </c>
      <c r="H14" s="410">
        <v>599000</v>
      </c>
      <c r="I14" s="145" t="s">
        <v>947</v>
      </c>
      <c r="J14" s="147" t="s">
        <v>280</v>
      </c>
      <c r="K14" s="474"/>
      <c r="L14" s="215" t="s">
        <v>21</v>
      </c>
      <c r="M14" s="215" t="s">
        <v>286</v>
      </c>
      <c r="N14" s="215" t="s">
        <v>288</v>
      </c>
      <c r="O14" s="79" t="s">
        <v>296</v>
      </c>
      <c r="P14" s="79"/>
      <c r="Q14" s="215"/>
      <c r="R14" s="215"/>
      <c r="S14" s="215"/>
      <c r="T14" s="215"/>
      <c r="U14" s="215" t="s">
        <v>76</v>
      </c>
      <c r="V14" s="215"/>
      <c r="W14" s="215">
        <v>121.29</v>
      </c>
      <c r="X14" s="215">
        <v>2</v>
      </c>
      <c r="Y14" s="67" t="s">
        <v>26</v>
      </c>
      <c r="Z14" s="67"/>
      <c r="AA14" s="63"/>
      <c r="AB14" s="164"/>
    </row>
    <row r="15" spans="1:28" s="56" customFormat="1" ht="30" customHeight="1">
      <c r="A15" s="63">
        <v>3</v>
      </c>
      <c r="B15" s="79" t="s">
        <v>264</v>
      </c>
      <c r="C15" s="79"/>
      <c r="D15" s="145" t="s">
        <v>70</v>
      </c>
      <c r="E15" s="145" t="s">
        <v>66</v>
      </c>
      <c r="F15" s="145" t="s">
        <v>66</v>
      </c>
      <c r="G15" s="145"/>
      <c r="H15" s="410">
        <v>8493</v>
      </c>
      <c r="I15" s="145" t="s">
        <v>948</v>
      </c>
      <c r="J15" s="147"/>
      <c r="K15" s="474"/>
      <c r="L15" s="215"/>
      <c r="M15" s="215"/>
      <c r="N15" s="215"/>
      <c r="O15" s="79"/>
      <c r="P15" s="79"/>
      <c r="Q15" s="215"/>
      <c r="R15" s="215"/>
      <c r="S15" s="215"/>
      <c r="T15" s="215"/>
      <c r="U15" s="215"/>
      <c r="V15" s="215"/>
      <c r="W15" s="215"/>
      <c r="X15" s="215"/>
      <c r="Y15" s="67"/>
      <c r="Z15" s="67"/>
      <c r="AA15" s="63"/>
      <c r="AB15" s="164"/>
    </row>
    <row r="16" spans="1:28" s="56" customFormat="1" ht="30" customHeight="1">
      <c r="A16" s="63">
        <v>4</v>
      </c>
      <c r="B16" s="79" t="s">
        <v>265</v>
      </c>
      <c r="C16" s="79"/>
      <c r="D16" s="145" t="s">
        <v>70</v>
      </c>
      <c r="E16" s="145"/>
      <c r="F16" s="145" t="s">
        <v>66</v>
      </c>
      <c r="G16" s="145"/>
      <c r="H16" s="410">
        <v>162423</v>
      </c>
      <c r="I16" s="145" t="s">
        <v>948</v>
      </c>
      <c r="J16" s="147"/>
      <c r="K16" s="474"/>
      <c r="L16" s="215"/>
      <c r="M16" s="215"/>
      <c r="N16" s="215"/>
      <c r="O16" s="79"/>
      <c r="P16" s="79"/>
      <c r="Q16" s="215"/>
      <c r="R16" s="215"/>
      <c r="S16" s="215"/>
      <c r="T16" s="215"/>
      <c r="U16" s="215"/>
      <c r="V16" s="215"/>
      <c r="W16" s="215"/>
      <c r="X16" s="215"/>
      <c r="Y16" s="67"/>
      <c r="Z16" s="67"/>
      <c r="AA16" s="63"/>
      <c r="AB16" s="164"/>
    </row>
    <row r="17" spans="1:28" s="56" customFormat="1" ht="30" customHeight="1">
      <c r="A17" s="63">
        <v>5</v>
      </c>
      <c r="B17" s="79" t="s">
        <v>266</v>
      </c>
      <c r="C17" s="79" t="s">
        <v>273</v>
      </c>
      <c r="D17" s="145" t="s">
        <v>70</v>
      </c>
      <c r="E17" s="145" t="s">
        <v>66</v>
      </c>
      <c r="F17" s="145" t="s">
        <v>66</v>
      </c>
      <c r="G17" s="145"/>
      <c r="H17" s="410">
        <v>3582</v>
      </c>
      <c r="I17" s="145" t="s">
        <v>948</v>
      </c>
      <c r="J17" s="147" t="s">
        <v>281</v>
      </c>
      <c r="K17" s="474"/>
      <c r="L17" s="215"/>
      <c r="M17" s="215"/>
      <c r="N17" s="215"/>
      <c r="O17" s="79"/>
      <c r="P17" s="79"/>
      <c r="Q17" s="215"/>
      <c r="R17" s="215"/>
      <c r="S17" s="215"/>
      <c r="T17" s="215"/>
      <c r="U17" s="215"/>
      <c r="V17" s="215"/>
      <c r="W17" s="215"/>
      <c r="X17" s="215"/>
      <c r="Y17" s="67"/>
      <c r="Z17" s="67"/>
      <c r="AA17" s="63"/>
      <c r="AB17" s="164"/>
    </row>
    <row r="18" spans="1:28" s="56" customFormat="1" ht="30" customHeight="1">
      <c r="A18" s="63">
        <v>6</v>
      </c>
      <c r="B18" s="79" t="s">
        <v>267</v>
      </c>
      <c r="C18" s="79"/>
      <c r="D18" s="145" t="s">
        <v>70</v>
      </c>
      <c r="E18" s="145"/>
      <c r="F18" s="145" t="s">
        <v>66</v>
      </c>
      <c r="G18" s="145"/>
      <c r="H18" s="410">
        <v>35088</v>
      </c>
      <c r="I18" s="145" t="s">
        <v>948</v>
      </c>
      <c r="J18" s="147"/>
      <c r="K18" s="474"/>
      <c r="L18" s="215"/>
      <c r="M18" s="215"/>
      <c r="N18" s="215"/>
      <c r="O18" s="79"/>
      <c r="P18" s="79"/>
      <c r="Q18" s="215"/>
      <c r="R18" s="215"/>
      <c r="S18" s="215"/>
      <c r="T18" s="215"/>
      <c r="U18" s="215"/>
      <c r="V18" s="215"/>
      <c r="W18" s="215"/>
      <c r="X18" s="215"/>
      <c r="Y18" s="67"/>
      <c r="Z18" s="67"/>
      <c r="AA18" s="63"/>
      <c r="AB18" s="164"/>
    </row>
    <row r="19" spans="1:28" s="56" customFormat="1" ht="92.25" customHeight="1">
      <c r="A19" s="63">
        <v>7</v>
      </c>
      <c r="B19" s="79" t="s">
        <v>268</v>
      </c>
      <c r="C19" s="79" t="s">
        <v>274</v>
      </c>
      <c r="D19" s="145" t="s">
        <v>70</v>
      </c>
      <c r="E19" s="145" t="s">
        <v>66</v>
      </c>
      <c r="F19" s="145" t="s">
        <v>66</v>
      </c>
      <c r="G19" s="145" t="s">
        <v>278</v>
      </c>
      <c r="H19" s="410">
        <v>3834000</v>
      </c>
      <c r="I19" s="145" t="s">
        <v>947</v>
      </c>
      <c r="J19" s="147" t="s">
        <v>282</v>
      </c>
      <c r="K19" s="474"/>
      <c r="L19" s="215" t="s">
        <v>289</v>
      </c>
      <c r="M19" s="215" t="s">
        <v>72</v>
      </c>
      <c r="N19" s="215" t="s">
        <v>290</v>
      </c>
      <c r="O19" s="79" t="s">
        <v>296</v>
      </c>
      <c r="P19" s="79"/>
      <c r="Q19" s="215"/>
      <c r="R19" s="215"/>
      <c r="S19" s="215"/>
      <c r="T19" s="215"/>
      <c r="U19" s="215" t="s">
        <v>76</v>
      </c>
      <c r="V19" s="215"/>
      <c r="W19" s="215">
        <v>863.2</v>
      </c>
      <c r="X19" s="215">
        <v>2</v>
      </c>
      <c r="Y19" s="67" t="s">
        <v>26</v>
      </c>
      <c r="Z19" s="67"/>
      <c r="AA19" s="63"/>
      <c r="AB19" s="164"/>
    </row>
    <row r="20" spans="1:28" s="56" customFormat="1" ht="30" customHeight="1">
      <c r="A20" s="63">
        <v>8</v>
      </c>
      <c r="B20" s="79" t="s">
        <v>269</v>
      </c>
      <c r="C20" s="79" t="s">
        <v>275</v>
      </c>
      <c r="D20" s="79" t="s">
        <v>277</v>
      </c>
      <c r="E20" s="79" t="s">
        <v>66</v>
      </c>
      <c r="F20" s="79" t="s">
        <v>277</v>
      </c>
      <c r="G20" s="79"/>
      <c r="H20" s="59">
        <v>203154</v>
      </c>
      <c r="I20" s="79" t="s">
        <v>948</v>
      </c>
      <c r="J20" s="133" t="s">
        <v>283</v>
      </c>
      <c r="K20" s="474"/>
      <c r="L20" s="138" t="s">
        <v>291</v>
      </c>
      <c r="M20" s="138" t="s">
        <v>136</v>
      </c>
      <c r="N20" s="138" t="s">
        <v>292</v>
      </c>
      <c r="O20" s="79"/>
      <c r="P20" s="79"/>
      <c r="Q20" s="138"/>
      <c r="R20" s="138"/>
      <c r="S20" s="138"/>
      <c r="T20" s="138"/>
      <c r="U20" s="138" t="s">
        <v>76</v>
      </c>
      <c r="V20" s="138"/>
      <c r="W20" s="138">
        <v>587.72</v>
      </c>
      <c r="X20" s="138">
        <v>1</v>
      </c>
      <c r="Y20" s="67" t="s">
        <v>26</v>
      </c>
      <c r="Z20" s="67"/>
      <c r="AA20" s="63"/>
      <c r="AB20" s="164"/>
    </row>
    <row r="21" spans="1:28" s="56" customFormat="1" ht="30" customHeight="1">
      <c r="A21" s="79">
        <v>9</v>
      </c>
      <c r="B21" s="79" t="s">
        <v>270</v>
      </c>
      <c r="C21" s="79" t="s">
        <v>276</v>
      </c>
      <c r="D21" s="79" t="s">
        <v>70</v>
      </c>
      <c r="E21" s="79" t="s">
        <v>66</v>
      </c>
      <c r="F21" s="79" t="s">
        <v>66</v>
      </c>
      <c r="G21" s="79">
        <v>1963</v>
      </c>
      <c r="H21" s="59">
        <v>57960</v>
      </c>
      <c r="I21" s="79" t="s">
        <v>948</v>
      </c>
      <c r="J21" s="21" t="s">
        <v>284</v>
      </c>
      <c r="K21" s="474"/>
      <c r="L21" s="79" t="s">
        <v>21</v>
      </c>
      <c r="M21" s="79" t="s">
        <v>293</v>
      </c>
      <c r="N21" s="79" t="s">
        <v>294</v>
      </c>
      <c r="O21" s="79"/>
      <c r="P21" s="63"/>
      <c r="Q21" s="79"/>
      <c r="R21" s="79"/>
      <c r="S21" s="79"/>
      <c r="T21" s="79"/>
      <c r="U21" s="79" t="s">
        <v>76</v>
      </c>
      <c r="V21" s="79"/>
      <c r="W21" s="79"/>
      <c r="X21" s="79">
        <v>1</v>
      </c>
      <c r="Y21" s="67" t="s">
        <v>26</v>
      </c>
      <c r="Z21" s="67"/>
      <c r="AA21" s="63"/>
      <c r="AB21" s="164"/>
    </row>
    <row r="22" spans="1:28" s="176" customFormat="1" ht="22.5" customHeight="1">
      <c r="A22" s="463" t="s">
        <v>46</v>
      </c>
      <c r="B22" s="464"/>
      <c r="C22" s="464"/>
      <c r="D22" s="464"/>
      <c r="E22" s="464"/>
      <c r="F22" s="464"/>
      <c r="G22" s="465"/>
      <c r="H22" s="411">
        <f>SUM(H13:H21)</f>
        <v>13991700</v>
      </c>
      <c r="I22" s="330"/>
      <c r="K22" s="51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178"/>
      <c r="W22" s="178"/>
      <c r="X22" s="178"/>
      <c r="Y22" s="179"/>
      <c r="Z22" s="180"/>
      <c r="AA22" s="178"/>
      <c r="AB22" s="175"/>
    </row>
    <row r="23" spans="1:28" s="197" customFormat="1" ht="21" customHeight="1">
      <c r="A23" s="27" t="s">
        <v>38</v>
      </c>
      <c r="B23" s="448" t="s">
        <v>370</v>
      </c>
      <c r="C23" s="449"/>
      <c r="D23" s="449"/>
      <c r="E23" s="449"/>
      <c r="F23" s="449"/>
      <c r="G23" s="449"/>
      <c r="H23" s="449"/>
      <c r="I23" s="449"/>
      <c r="J23" s="449"/>
      <c r="K23" s="450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4"/>
      <c r="Z23" s="195"/>
      <c r="AA23" s="193"/>
      <c r="AB23" s="196"/>
    </row>
    <row r="24" spans="1:28" s="56" customFormat="1" ht="30" customHeight="1">
      <c r="A24" s="79">
        <v>1</v>
      </c>
      <c r="B24" s="79" t="s">
        <v>378</v>
      </c>
      <c r="C24" s="79" t="s">
        <v>379</v>
      </c>
      <c r="D24" s="79" t="s">
        <v>70</v>
      </c>
      <c r="E24" s="79" t="s">
        <v>66</v>
      </c>
      <c r="F24" s="79" t="s">
        <v>66</v>
      </c>
      <c r="G24" s="79">
        <v>1967</v>
      </c>
      <c r="H24" s="59">
        <v>868000</v>
      </c>
      <c r="I24" s="79" t="s">
        <v>947</v>
      </c>
      <c r="J24" s="133" t="s">
        <v>382</v>
      </c>
      <c r="K24" s="470" t="s">
        <v>384</v>
      </c>
      <c r="L24" s="133" t="s">
        <v>385</v>
      </c>
      <c r="M24" s="160" t="s">
        <v>386</v>
      </c>
      <c r="N24" s="160" t="s">
        <v>387</v>
      </c>
      <c r="O24" s="160" t="s">
        <v>389</v>
      </c>
      <c r="P24" s="160"/>
      <c r="Q24" s="160" t="s">
        <v>390</v>
      </c>
      <c r="R24" s="160" t="s">
        <v>390</v>
      </c>
      <c r="S24" s="160" t="s">
        <v>390</v>
      </c>
      <c r="T24" s="160" t="s">
        <v>390</v>
      </c>
      <c r="U24" s="160" t="s">
        <v>76</v>
      </c>
      <c r="V24" s="160" t="s">
        <v>390</v>
      </c>
      <c r="W24" s="160">
        <v>266.87</v>
      </c>
      <c r="X24" s="138">
        <v>1</v>
      </c>
      <c r="Y24" s="67" t="s">
        <v>25</v>
      </c>
      <c r="Z24" s="68" t="s">
        <v>26</v>
      </c>
      <c r="AA24" s="63"/>
      <c r="AB24" s="164"/>
    </row>
    <row r="25" spans="1:28" s="56" customFormat="1" ht="30" customHeight="1">
      <c r="A25" s="79">
        <v>2</v>
      </c>
      <c r="B25" s="79" t="s">
        <v>377</v>
      </c>
      <c r="C25" s="79" t="s">
        <v>380</v>
      </c>
      <c r="D25" s="79" t="s">
        <v>70</v>
      </c>
      <c r="E25" s="79" t="s">
        <v>66</v>
      </c>
      <c r="F25" s="79" t="s">
        <v>66</v>
      </c>
      <c r="G25" s="79">
        <v>1967</v>
      </c>
      <c r="H25" s="59">
        <v>1213.77</v>
      </c>
      <c r="I25" s="79" t="s">
        <v>948</v>
      </c>
      <c r="J25" s="133" t="s">
        <v>383</v>
      </c>
      <c r="K25" s="471"/>
      <c r="L25" s="133" t="s">
        <v>21</v>
      </c>
      <c r="M25" s="79" t="s">
        <v>386</v>
      </c>
      <c r="N25" s="79" t="s">
        <v>387</v>
      </c>
      <c r="O25" s="79" t="s">
        <v>389</v>
      </c>
      <c r="P25" s="79"/>
      <c r="Q25" s="79" t="s">
        <v>390</v>
      </c>
      <c r="R25" s="79" t="s">
        <v>76</v>
      </c>
      <c r="S25" s="79" t="s">
        <v>76</v>
      </c>
      <c r="T25" s="79" t="s">
        <v>19</v>
      </c>
      <c r="U25" s="79" t="s">
        <v>76</v>
      </c>
      <c r="V25" s="79" t="s">
        <v>390</v>
      </c>
      <c r="W25" s="79"/>
      <c r="X25" s="79">
        <v>1</v>
      </c>
      <c r="Y25" s="134" t="s">
        <v>26</v>
      </c>
      <c r="Z25" s="134" t="s">
        <v>26</v>
      </c>
      <c r="AA25" s="63"/>
      <c r="AB25" s="164"/>
    </row>
    <row r="26" spans="1:28" s="56" customFormat="1" ht="30" customHeight="1">
      <c r="A26" s="79">
        <v>3</v>
      </c>
      <c r="B26" s="79" t="s">
        <v>376</v>
      </c>
      <c r="C26" s="79" t="s">
        <v>381</v>
      </c>
      <c r="D26" s="79" t="s">
        <v>70</v>
      </c>
      <c r="E26" s="79" t="s">
        <v>66</v>
      </c>
      <c r="F26" s="79" t="s">
        <v>66</v>
      </c>
      <c r="G26" s="79"/>
      <c r="H26" s="59">
        <v>74717.88</v>
      </c>
      <c r="I26" s="79" t="s">
        <v>948</v>
      </c>
      <c r="J26" s="133" t="s">
        <v>383</v>
      </c>
      <c r="K26" s="471"/>
      <c r="L26" s="133" t="s">
        <v>385</v>
      </c>
      <c r="M26" s="79" t="s">
        <v>135</v>
      </c>
      <c r="N26" s="79" t="s">
        <v>388</v>
      </c>
      <c r="O26" s="79" t="s">
        <v>389</v>
      </c>
      <c r="P26" s="79"/>
      <c r="Q26" s="79" t="s">
        <v>390</v>
      </c>
      <c r="R26" s="79" t="s">
        <v>390</v>
      </c>
      <c r="S26" s="79" t="s">
        <v>76</v>
      </c>
      <c r="T26" s="79" t="s">
        <v>390</v>
      </c>
      <c r="U26" s="79" t="s">
        <v>76</v>
      </c>
      <c r="V26" s="79" t="s">
        <v>390</v>
      </c>
      <c r="W26" s="79"/>
      <c r="X26" s="79">
        <v>1</v>
      </c>
      <c r="Y26" s="134" t="s">
        <v>26</v>
      </c>
      <c r="Z26" s="134" t="s">
        <v>26</v>
      </c>
      <c r="AA26" s="63"/>
      <c r="AB26" s="164"/>
    </row>
    <row r="27" spans="1:28" s="56" customFormat="1" ht="30" customHeight="1">
      <c r="A27" s="79">
        <v>4</v>
      </c>
      <c r="B27" s="79" t="s">
        <v>375</v>
      </c>
      <c r="C27" s="79"/>
      <c r="D27" s="79"/>
      <c r="E27" s="79"/>
      <c r="F27" s="79"/>
      <c r="G27" s="79"/>
      <c r="H27" s="59">
        <v>33000</v>
      </c>
      <c r="I27" s="79" t="s">
        <v>947</v>
      </c>
      <c r="J27" s="133"/>
      <c r="K27" s="472"/>
      <c r="L27" s="133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63"/>
      <c r="AB27" s="164"/>
    </row>
    <row r="28" spans="1:28" s="176" customFormat="1" ht="15" customHeight="1">
      <c r="A28" s="463" t="s">
        <v>46</v>
      </c>
      <c r="B28" s="464"/>
      <c r="C28" s="464"/>
      <c r="D28" s="464"/>
      <c r="E28" s="464"/>
      <c r="F28" s="464"/>
      <c r="G28" s="465"/>
      <c r="H28" s="412">
        <f>SUM(H24:H27)</f>
        <v>976931.65</v>
      </c>
      <c r="I28" s="330"/>
      <c r="J28" s="21"/>
      <c r="K28" s="182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178"/>
      <c r="W28" s="178"/>
      <c r="X28" s="178"/>
      <c r="Y28" s="179"/>
      <c r="Z28" s="180"/>
      <c r="AA28" s="178"/>
      <c r="AB28" s="175"/>
    </row>
    <row r="29" spans="1:28" s="197" customFormat="1" ht="18.75" customHeight="1">
      <c r="A29" s="27" t="s">
        <v>32</v>
      </c>
      <c r="B29" s="448" t="s">
        <v>500</v>
      </c>
      <c r="C29" s="449"/>
      <c r="D29" s="449"/>
      <c r="E29" s="449"/>
      <c r="F29" s="449"/>
      <c r="G29" s="449"/>
      <c r="H29" s="449"/>
      <c r="I29" s="449"/>
      <c r="J29" s="449"/>
      <c r="K29" s="450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4"/>
      <c r="Z29" s="195"/>
      <c r="AA29" s="193"/>
      <c r="AB29" s="196"/>
    </row>
    <row r="30" spans="1:28" s="56" customFormat="1" ht="30" customHeight="1">
      <c r="A30" s="79">
        <v>1</v>
      </c>
      <c r="B30" s="79" t="s">
        <v>506</v>
      </c>
      <c r="C30" s="79" t="s">
        <v>507</v>
      </c>
      <c r="D30" s="79" t="s">
        <v>70</v>
      </c>
      <c r="E30" s="138" t="s">
        <v>66</v>
      </c>
      <c r="F30" s="79" t="s">
        <v>66</v>
      </c>
      <c r="G30" s="79">
        <v>1953</v>
      </c>
      <c r="H30" s="410">
        <v>7354000</v>
      </c>
      <c r="I30" s="335" t="s">
        <v>947</v>
      </c>
      <c r="J30" s="41" t="s">
        <v>510</v>
      </c>
      <c r="K30" s="462" t="s">
        <v>501</v>
      </c>
      <c r="L30" s="138" t="s">
        <v>21</v>
      </c>
      <c r="M30" s="138" t="s">
        <v>136</v>
      </c>
      <c r="N30" s="138" t="s">
        <v>512</v>
      </c>
      <c r="O30" s="138" t="s">
        <v>515</v>
      </c>
      <c r="P30" s="138" t="s">
        <v>516</v>
      </c>
      <c r="Q30" s="138" t="s">
        <v>18</v>
      </c>
      <c r="R30" s="138" t="s">
        <v>19</v>
      </c>
      <c r="S30" s="138" t="s">
        <v>18</v>
      </c>
      <c r="T30" s="138" t="s">
        <v>19</v>
      </c>
      <c r="U30" s="138" t="s">
        <v>19</v>
      </c>
      <c r="V30" s="138" t="s">
        <v>19</v>
      </c>
      <c r="W30" s="138">
        <v>1490</v>
      </c>
      <c r="X30" s="138">
        <v>3</v>
      </c>
      <c r="Y30" s="67" t="s">
        <v>25</v>
      </c>
      <c r="Z30" s="68" t="s">
        <v>26</v>
      </c>
      <c r="AA30" s="63"/>
      <c r="AB30" s="164"/>
    </row>
    <row r="31" spans="1:28" s="56" customFormat="1" ht="30" customHeight="1">
      <c r="A31" s="79">
        <v>2</v>
      </c>
      <c r="B31" s="79" t="s">
        <v>508</v>
      </c>
      <c r="C31" s="79"/>
      <c r="D31" s="79" t="s">
        <v>70</v>
      </c>
      <c r="E31" s="235"/>
      <c r="F31" s="79" t="s">
        <v>66</v>
      </c>
      <c r="G31" s="79">
        <v>1994</v>
      </c>
      <c r="H31" s="410">
        <v>4959.12</v>
      </c>
      <c r="I31" s="79" t="s">
        <v>948</v>
      </c>
      <c r="J31" s="237" t="s">
        <v>511</v>
      </c>
      <c r="K31" s="462"/>
      <c r="L31" s="235"/>
      <c r="M31" s="235"/>
      <c r="N31" s="235" t="s">
        <v>513</v>
      </c>
      <c r="O31" s="235"/>
      <c r="P31" s="235"/>
      <c r="Q31" s="235" t="s">
        <v>19</v>
      </c>
      <c r="R31" s="235" t="s">
        <v>19</v>
      </c>
      <c r="S31" s="235" t="s">
        <v>19</v>
      </c>
      <c r="T31" s="235" t="s">
        <v>517</v>
      </c>
      <c r="U31" s="235"/>
      <c r="V31" s="235"/>
      <c r="W31" s="235">
        <v>29.6</v>
      </c>
      <c r="X31" s="235"/>
      <c r="Y31" s="67"/>
      <c r="Z31" s="68"/>
      <c r="AA31" s="63"/>
      <c r="AB31" s="164"/>
    </row>
    <row r="32" spans="1:28" s="56" customFormat="1" ht="30" customHeight="1">
      <c r="A32" s="79">
        <v>3</v>
      </c>
      <c r="B32" s="79" t="s">
        <v>506</v>
      </c>
      <c r="C32" s="79" t="s">
        <v>507</v>
      </c>
      <c r="D32" s="79" t="s">
        <v>70</v>
      </c>
      <c r="E32" s="235" t="s">
        <v>66</v>
      </c>
      <c r="F32" s="79" t="s">
        <v>66</v>
      </c>
      <c r="G32" s="79">
        <v>2018</v>
      </c>
      <c r="H32" s="410">
        <v>818895.52</v>
      </c>
      <c r="I32" s="79" t="s">
        <v>948</v>
      </c>
      <c r="J32" s="237"/>
      <c r="K32" s="306" t="s">
        <v>502</v>
      </c>
      <c r="L32" s="235" t="s">
        <v>514</v>
      </c>
      <c r="M32" s="235" t="s">
        <v>136</v>
      </c>
      <c r="N32" s="235" t="s">
        <v>73</v>
      </c>
      <c r="O32" s="235" t="s">
        <v>515</v>
      </c>
      <c r="P32" s="235"/>
      <c r="Q32" s="235" t="s">
        <v>18</v>
      </c>
      <c r="R32" s="235" t="s">
        <v>19</v>
      </c>
      <c r="S32" s="235" t="s">
        <v>18</v>
      </c>
      <c r="T32" s="235" t="s">
        <v>19</v>
      </c>
      <c r="U32" s="235" t="s">
        <v>19</v>
      </c>
      <c r="V32" s="235" t="s">
        <v>19</v>
      </c>
      <c r="W32" s="235">
        <v>222.09</v>
      </c>
      <c r="X32" s="235">
        <v>2</v>
      </c>
      <c r="Y32" s="67" t="s">
        <v>26</v>
      </c>
      <c r="Z32" s="68" t="s">
        <v>26</v>
      </c>
      <c r="AA32" s="63"/>
      <c r="AB32" s="164"/>
    </row>
    <row r="33" spans="1:28" s="56" customFormat="1" ht="30" customHeight="1">
      <c r="A33" s="79">
        <v>4</v>
      </c>
      <c r="B33" s="79" t="s">
        <v>509</v>
      </c>
      <c r="C33" s="79"/>
      <c r="D33" s="79" t="s">
        <v>70</v>
      </c>
      <c r="E33" s="79"/>
      <c r="F33" s="79" t="s">
        <v>66</v>
      </c>
      <c r="G33" s="79">
        <v>2018</v>
      </c>
      <c r="H33" s="59">
        <v>62604.21</v>
      </c>
      <c r="I33" s="79" t="s">
        <v>948</v>
      </c>
      <c r="J33" s="42"/>
      <c r="K33" s="306" t="s">
        <v>502</v>
      </c>
      <c r="L33" s="79" t="s">
        <v>514</v>
      </c>
      <c r="M33" s="79"/>
      <c r="N33" s="79" t="s">
        <v>73</v>
      </c>
      <c r="O33" s="79"/>
      <c r="P33" s="79"/>
      <c r="Q33" s="79" t="s">
        <v>19</v>
      </c>
      <c r="R33" s="79" t="s">
        <v>19</v>
      </c>
      <c r="S33" s="79" t="s">
        <v>19</v>
      </c>
      <c r="T33" s="79" t="s">
        <v>517</v>
      </c>
      <c r="U33" s="79"/>
      <c r="V33" s="79"/>
      <c r="W33" s="79">
        <v>20.23</v>
      </c>
      <c r="X33" s="79"/>
      <c r="Y33" s="134"/>
      <c r="Z33" s="63"/>
      <c r="AA33" s="63"/>
      <c r="AB33" s="164"/>
    </row>
    <row r="34" spans="1:28" s="176" customFormat="1" ht="15" customHeight="1">
      <c r="A34" s="444" t="s">
        <v>46</v>
      </c>
      <c r="B34" s="444"/>
      <c r="C34" s="444"/>
      <c r="D34" s="444"/>
      <c r="E34" s="444"/>
      <c r="F34" s="444"/>
      <c r="G34" s="444"/>
      <c r="H34" s="409">
        <f>SUM(H30:H33)</f>
        <v>8240458.8500000006</v>
      </c>
      <c r="I34" s="331"/>
      <c r="J34" s="21"/>
      <c r="K34" s="182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177"/>
      <c r="W34" s="177"/>
      <c r="X34" s="177"/>
      <c r="Y34" s="182"/>
      <c r="Z34" s="183"/>
      <c r="AA34" s="178"/>
      <c r="AB34" s="175"/>
    </row>
    <row r="35" spans="1:28" s="197" customFormat="1" ht="15" customHeight="1">
      <c r="A35" s="27" t="s">
        <v>39</v>
      </c>
      <c r="B35" s="448" t="s">
        <v>549</v>
      </c>
      <c r="C35" s="449"/>
      <c r="D35" s="449"/>
      <c r="E35" s="449"/>
      <c r="F35" s="449"/>
      <c r="G35" s="449"/>
      <c r="H35" s="449"/>
      <c r="I35" s="449"/>
      <c r="J35" s="449"/>
      <c r="K35" s="450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4"/>
      <c r="Z35" s="195"/>
      <c r="AA35" s="193"/>
      <c r="AB35" s="196"/>
    </row>
    <row r="36" spans="1:28" s="56" customFormat="1" ht="30" customHeight="1">
      <c r="A36" s="63">
        <v>1</v>
      </c>
      <c r="B36" s="63" t="s">
        <v>506</v>
      </c>
      <c r="C36" s="63" t="s">
        <v>507</v>
      </c>
      <c r="D36" s="63" t="s">
        <v>70</v>
      </c>
      <c r="E36" s="63" t="s">
        <v>66</v>
      </c>
      <c r="F36" s="63" t="s">
        <v>66</v>
      </c>
      <c r="G36" s="63">
        <v>2018</v>
      </c>
      <c r="H36" s="343">
        <v>818895.43</v>
      </c>
      <c r="I36" s="79" t="s">
        <v>948</v>
      </c>
      <c r="J36" s="79"/>
      <c r="K36" s="63" t="s">
        <v>548</v>
      </c>
      <c r="L36" s="79" t="s">
        <v>514</v>
      </c>
      <c r="M36" s="79" t="s">
        <v>136</v>
      </c>
      <c r="N36" s="79" t="s">
        <v>73</v>
      </c>
      <c r="O36" s="63" t="s">
        <v>515</v>
      </c>
      <c r="P36" s="63"/>
      <c r="Q36" s="63" t="s">
        <v>18</v>
      </c>
      <c r="R36" s="63" t="s">
        <v>19</v>
      </c>
      <c r="S36" s="63" t="s">
        <v>18</v>
      </c>
      <c r="T36" s="63" t="s">
        <v>19</v>
      </c>
      <c r="U36" s="63" t="s">
        <v>19</v>
      </c>
      <c r="V36" s="63" t="s">
        <v>19</v>
      </c>
      <c r="W36" s="63">
        <v>222.09</v>
      </c>
      <c r="X36" s="79">
        <v>2</v>
      </c>
      <c r="Y36" s="63" t="s">
        <v>26</v>
      </c>
      <c r="Z36" s="63" t="s">
        <v>26</v>
      </c>
      <c r="AA36" s="63"/>
      <c r="AB36" s="164"/>
    </row>
    <row r="37" spans="1:28" s="56" customFormat="1" ht="30" customHeight="1">
      <c r="A37" s="63">
        <v>2</v>
      </c>
      <c r="B37" s="63" t="s">
        <v>509</v>
      </c>
      <c r="C37" s="63"/>
      <c r="D37" s="63" t="s">
        <v>70</v>
      </c>
      <c r="E37" s="63"/>
      <c r="F37" s="63" t="s">
        <v>66</v>
      </c>
      <c r="G37" s="63">
        <v>2018</v>
      </c>
      <c r="H37" s="343">
        <v>62604.22</v>
      </c>
      <c r="I37" s="79" t="s">
        <v>948</v>
      </c>
      <c r="J37" s="79"/>
      <c r="K37" s="63" t="s">
        <v>548</v>
      </c>
      <c r="L37" s="79" t="s">
        <v>514</v>
      </c>
      <c r="M37" s="79"/>
      <c r="N37" s="79" t="s">
        <v>73</v>
      </c>
      <c r="O37" s="63"/>
      <c r="P37" s="63"/>
      <c r="Q37" s="63" t="s">
        <v>19</v>
      </c>
      <c r="R37" s="63" t="s">
        <v>19</v>
      </c>
      <c r="S37" s="63" t="s">
        <v>19</v>
      </c>
      <c r="T37" s="63" t="s">
        <v>517</v>
      </c>
      <c r="U37" s="63"/>
      <c r="V37" s="63"/>
      <c r="W37" s="63">
        <v>20.23</v>
      </c>
      <c r="X37" s="63"/>
      <c r="Y37" s="63"/>
      <c r="Z37" s="63"/>
      <c r="AA37" s="63"/>
      <c r="AB37" s="164"/>
    </row>
    <row r="38" spans="1:28" s="170" customFormat="1" ht="15" customHeight="1">
      <c r="A38" s="79"/>
      <c r="B38" s="441" t="s">
        <v>46</v>
      </c>
      <c r="C38" s="442"/>
      <c r="D38" s="442"/>
      <c r="E38" s="442"/>
      <c r="F38" s="442"/>
      <c r="G38" s="443"/>
      <c r="H38" s="416">
        <f>SUM(H36:H37)</f>
        <v>881499.65</v>
      </c>
      <c r="I38" s="327"/>
      <c r="J38" s="24"/>
      <c r="K38" s="190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108"/>
      <c r="W38" s="108"/>
      <c r="X38" s="108"/>
      <c r="Y38" s="184"/>
      <c r="Z38" s="185"/>
      <c r="AA38" s="108"/>
      <c r="AB38" s="169"/>
    </row>
    <row r="39" spans="1:28" s="197" customFormat="1" ht="19.5" customHeight="1">
      <c r="A39" s="27" t="s">
        <v>31</v>
      </c>
      <c r="B39" s="448" t="s">
        <v>557</v>
      </c>
      <c r="C39" s="449"/>
      <c r="D39" s="449"/>
      <c r="E39" s="449"/>
      <c r="F39" s="449"/>
      <c r="G39" s="449"/>
      <c r="H39" s="449"/>
      <c r="I39" s="449"/>
      <c r="J39" s="449"/>
      <c r="K39" s="466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4"/>
      <c r="Z39" s="195"/>
      <c r="AA39" s="193"/>
      <c r="AB39" s="196"/>
    </row>
    <row r="40" spans="1:28" s="56" customFormat="1" ht="30" customHeight="1">
      <c r="A40" s="79">
        <v>1</v>
      </c>
      <c r="B40" s="79" t="s">
        <v>506</v>
      </c>
      <c r="C40" s="79" t="s">
        <v>507</v>
      </c>
      <c r="D40" s="79" t="s">
        <v>70</v>
      </c>
      <c r="E40" s="79" t="s">
        <v>66</v>
      </c>
      <c r="F40" s="79" t="s">
        <v>66</v>
      </c>
      <c r="G40" s="79">
        <v>2018</v>
      </c>
      <c r="H40" s="413">
        <v>1156581.3500000001</v>
      </c>
      <c r="I40" s="79" t="s">
        <v>948</v>
      </c>
      <c r="J40" s="43"/>
      <c r="K40" s="53" t="s">
        <v>559</v>
      </c>
      <c r="L40" s="52" t="s">
        <v>514</v>
      </c>
      <c r="M40" s="52" t="s">
        <v>136</v>
      </c>
      <c r="N40" s="52" t="s">
        <v>73</v>
      </c>
      <c r="O40" s="52" t="s">
        <v>515</v>
      </c>
      <c r="P40" s="52"/>
      <c r="Q40" s="52" t="s">
        <v>18</v>
      </c>
      <c r="R40" s="52" t="s">
        <v>19</v>
      </c>
      <c r="S40" s="52" t="s">
        <v>18</v>
      </c>
      <c r="T40" s="52" t="s">
        <v>19</v>
      </c>
      <c r="U40" s="52" t="s">
        <v>19</v>
      </c>
      <c r="V40" s="52" t="s">
        <v>19</v>
      </c>
      <c r="W40" s="52">
        <v>222.09</v>
      </c>
      <c r="X40" s="52">
        <v>2</v>
      </c>
      <c r="Y40" s="171" t="s">
        <v>26</v>
      </c>
      <c r="Z40" s="66" t="s">
        <v>26</v>
      </c>
      <c r="AA40" s="79"/>
      <c r="AB40" s="164"/>
    </row>
    <row r="41" spans="1:28" s="56" customFormat="1" ht="30" customHeight="1">
      <c r="A41" s="79">
        <v>2</v>
      </c>
      <c r="B41" s="79" t="s">
        <v>509</v>
      </c>
      <c r="C41" s="79"/>
      <c r="D41" s="79" t="s">
        <v>70</v>
      </c>
      <c r="E41" s="79"/>
      <c r="F41" s="79" t="s">
        <v>66</v>
      </c>
      <c r="G41" s="79">
        <v>2018</v>
      </c>
      <c r="H41" s="414">
        <v>92507.56</v>
      </c>
      <c r="I41" s="79" t="s">
        <v>948</v>
      </c>
      <c r="J41" s="44"/>
      <c r="K41" s="53" t="s">
        <v>559</v>
      </c>
      <c r="L41" s="54" t="s">
        <v>514</v>
      </c>
      <c r="M41" s="54"/>
      <c r="N41" s="54" t="s">
        <v>73</v>
      </c>
      <c r="O41" s="52"/>
      <c r="P41" s="54"/>
      <c r="Q41" s="54" t="s">
        <v>19</v>
      </c>
      <c r="R41" s="54" t="s">
        <v>19</v>
      </c>
      <c r="S41" s="54" t="s">
        <v>19</v>
      </c>
      <c r="T41" s="54" t="s">
        <v>517</v>
      </c>
      <c r="U41" s="54"/>
      <c r="V41" s="54"/>
      <c r="W41" s="54">
        <v>20.23</v>
      </c>
      <c r="X41" s="54"/>
      <c r="Y41" s="84"/>
      <c r="Z41" s="85"/>
      <c r="AA41" s="63"/>
      <c r="AB41" s="164"/>
    </row>
    <row r="42" spans="1:28" s="176" customFormat="1" ht="20.25" customHeight="1">
      <c r="A42" s="137"/>
      <c r="B42" s="440" t="s">
        <v>46</v>
      </c>
      <c r="C42" s="440"/>
      <c r="D42" s="440"/>
      <c r="E42" s="440"/>
      <c r="F42" s="440"/>
      <c r="G42" s="440"/>
      <c r="H42" s="417">
        <f>SUM(H40:H41)</f>
        <v>1249088.9100000001</v>
      </c>
      <c r="I42" s="333"/>
      <c r="J42" s="23"/>
      <c r="K42" s="245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134"/>
      <c r="Z42" s="69"/>
      <c r="AA42" s="63"/>
      <c r="AB42" s="175"/>
    </row>
    <row r="43" spans="1:28" s="197" customFormat="1" ht="21.75" customHeight="1">
      <c r="A43" s="27" t="s">
        <v>47</v>
      </c>
      <c r="B43" s="448" t="s">
        <v>562</v>
      </c>
      <c r="C43" s="449"/>
      <c r="D43" s="449"/>
      <c r="E43" s="449"/>
      <c r="F43" s="449"/>
      <c r="G43" s="449"/>
      <c r="H43" s="449"/>
      <c r="I43" s="449"/>
      <c r="J43" s="449"/>
      <c r="K43" s="450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3"/>
      <c r="W43" s="193"/>
      <c r="X43" s="193"/>
      <c r="Y43" s="194"/>
      <c r="Z43" s="195"/>
      <c r="AA43" s="193"/>
      <c r="AB43" s="196"/>
    </row>
    <row r="44" spans="1:28" s="56" customFormat="1" ht="39.75" customHeight="1">
      <c r="A44" s="79">
        <v>1</v>
      </c>
      <c r="B44" s="79" t="s">
        <v>567</v>
      </c>
      <c r="C44" s="79" t="s">
        <v>568</v>
      </c>
      <c r="D44" s="79" t="s">
        <v>25</v>
      </c>
      <c r="E44" s="79" t="s">
        <v>25</v>
      </c>
      <c r="F44" s="79" t="s">
        <v>26</v>
      </c>
      <c r="G44" s="79">
        <v>1909</v>
      </c>
      <c r="H44" s="59">
        <v>4463000</v>
      </c>
      <c r="I44" s="79" t="s">
        <v>947</v>
      </c>
      <c r="J44" s="79" t="s">
        <v>573</v>
      </c>
      <c r="K44" s="79" t="s">
        <v>576</v>
      </c>
      <c r="L44" s="79" t="s">
        <v>21</v>
      </c>
      <c r="M44" s="79" t="s">
        <v>580</v>
      </c>
      <c r="N44" s="79" t="s">
        <v>581</v>
      </c>
      <c r="O44" s="79" t="s">
        <v>515</v>
      </c>
      <c r="P44" s="79" t="s">
        <v>26</v>
      </c>
      <c r="Q44" s="79" t="s">
        <v>19</v>
      </c>
      <c r="R44" s="79" t="s">
        <v>19</v>
      </c>
      <c r="S44" s="79" t="s">
        <v>19</v>
      </c>
      <c r="T44" s="79" t="s">
        <v>19</v>
      </c>
      <c r="U44" s="79" t="s">
        <v>19</v>
      </c>
      <c r="V44" s="79" t="s">
        <v>19</v>
      </c>
      <c r="W44" s="79">
        <v>1970</v>
      </c>
      <c r="X44" s="79">
        <v>3</v>
      </c>
      <c r="Y44" s="79" t="s">
        <v>25</v>
      </c>
      <c r="Z44" s="79" t="s">
        <v>25</v>
      </c>
      <c r="AA44" s="79"/>
      <c r="AB44" s="164"/>
    </row>
    <row r="45" spans="1:28" s="56" customFormat="1" ht="86.25" customHeight="1">
      <c r="A45" s="135">
        <v>2</v>
      </c>
      <c r="B45" s="135" t="s">
        <v>569</v>
      </c>
      <c r="C45" s="135" t="s">
        <v>570</v>
      </c>
      <c r="D45" s="135" t="s">
        <v>25</v>
      </c>
      <c r="E45" s="135" t="s">
        <v>25</v>
      </c>
      <c r="F45" s="135" t="s">
        <v>26</v>
      </c>
      <c r="G45" s="135">
        <v>1905</v>
      </c>
      <c r="H45" s="415">
        <v>15239000</v>
      </c>
      <c r="I45" s="79" t="s">
        <v>947</v>
      </c>
      <c r="J45" s="135" t="s">
        <v>574</v>
      </c>
      <c r="K45" s="135" t="s">
        <v>577</v>
      </c>
      <c r="L45" s="135" t="s">
        <v>21</v>
      </c>
      <c r="M45" s="135" t="s">
        <v>580</v>
      </c>
      <c r="N45" s="135" t="s">
        <v>582</v>
      </c>
      <c r="O45" s="135" t="s">
        <v>515</v>
      </c>
      <c r="P45" s="135" t="s">
        <v>26</v>
      </c>
      <c r="Q45" s="135" t="s">
        <v>19</v>
      </c>
      <c r="R45" s="135" t="s">
        <v>19</v>
      </c>
      <c r="S45" s="135" t="s">
        <v>19</v>
      </c>
      <c r="T45" s="135" t="s">
        <v>19</v>
      </c>
      <c r="U45" s="135" t="s">
        <v>19</v>
      </c>
      <c r="V45" s="135" t="s">
        <v>19</v>
      </c>
      <c r="W45" s="135">
        <v>4565</v>
      </c>
      <c r="X45" s="135">
        <v>4</v>
      </c>
      <c r="Y45" s="135" t="s">
        <v>25</v>
      </c>
      <c r="Z45" s="135" t="s">
        <v>25</v>
      </c>
      <c r="AA45" s="135"/>
      <c r="AB45" s="164"/>
    </row>
    <row r="46" spans="1:28" s="211" customFormat="1" ht="30" customHeight="1">
      <c r="A46" s="79">
        <v>3</v>
      </c>
      <c r="B46" s="79" t="s">
        <v>571</v>
      </c>
      <c r="C46" s="79" t="s">
        <v>572</v>
      </c>
      <c r="D46" s="79" t="s">
        <v>25</v>
      </c>
      <c r="E46" s="79" t="s">
        <v>26</v>
      </c>
      <c r="F46" s="79" t="s">
        <v>26</v>
      </c>
      <c r="G46" s="79">
        <v>2012</v>
      </c>
      <c r="H46" s="59">
        <v>112965.92</v>
      </c>
      <c r="I46" s="79" t="s">
        <v>948</v>
      </c>
      <c r="J46" s="79" t="s">
        <v>575</v>
      </c>
      <c r="K46" s="79" t="s">
        <v>578</v>
      </c>
      <c r="L46" s="79" t="s">
        <v>76</v>
      </c>
      <c r="M46" s="79" t="s">
        <v>76</v>
      </c>
      <c r="N46" s="79" t="s">
        <v>72</v>
      </c>
      <c r="O46" s="79" t="s">
        <v>515</v>
      </c>
      <c r="P46" s="79" t="s">
        <v>26</v>
      </c>
      <c r="Q46" s="79" t="s">
        <v>76</v>
      </c>
      <c r="R46" s="79" t="s">
        <v>76</v>
      </c>
      <c r="S46" s="79" t="s">
        <v>76</v>
      </c>
      <c r="T46" s="79" t="s">
        <v>76</v>
      </c>
      <c r="U46" s="79" t="s">
        <v>76</v>
      </c>
      <c r="V46" s="79" t="s">
        <v>76</v>
      </c>
      <c r="W46" s="79" t="s">
        <v>76</v>
      </c>
      <c r="X46" s="79" t="s">
        <v>579</v>
      </c>
      <c r="Y46" s="79" t="s">
        <v>76</v>
      </c>
      <c r="Z46" s="79" t="s">
        <v>76</v>
      </c>
      <c r="AA46" s="79"/>
      <c r="AB46" s="63"/>
    </row>
    <row r="47" spans="1:28" s="56" customFormat="1" ht="20.25" customHeight="1">
      <c r="A47" s="136"/>
      <c r="B47" s="467" t="s">
        <v>46</v>
      </c>
      <c r="C47" s="468"/>
      <c r="D47" s="468"/>
      <c r="E47" s="468"/>
      <c r="F47" s="468"/>
      <c r="G47" s="469"/>
      <c r="H47" s="418">
        <f>SUM(H44:H46)</f>
        <v>19814965.920000002</v>
      </c>
      <c r="I47" s="332"/>
      <c r="J47" s="76"/>
      <c r="K47" s="191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181"/>
      <c r="Z47" s="181"/>
      <c r="AA47" s="68"/>
      <c r="AB47" s="164"/>
    </row>
    <row r="48" spans="1:28" s="197" customFormat="1" ht="21.75" customHeight="1">
      <c r="A48" s="27" t="s">
        <v>40</v>
      </c>
      <c r="B48" s="448" t="s">
        <v>608</v>
      </c>
      <c r="C48" s="449"/>
      <c r="D48" s="449"/>
      <c r="E48" s="449"/>
      <c r="F48" s="449"/>
      <c r="G48" s="449"/>
      <c r="H48" s="449"/>
      <c r="I48" s="449"/>
      <c r="J48" s="449"/>
      <c r="K48" s="450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3"/>
      <c r="W48" s="193"/>
      <c r="X48" s="193"/>
      <c r="Y48" s="194"/>
      <c r="Z48" s="195"/>
      <c r="AA48" s="193"/>
      <c r="AB48" s="196"/>
    </row>
    <row r="49" spans="1:28" s="258" customFormat="1" ht="63" customHeight="1">
      <c r="A49" s="257">
        <v>1</v>
      </c>
      <c r="B49" s="246" t="s">
        <v>613</v>
      </c>
      <c r="C49" s="246" t="s">
        <v>622</v>
      </c>
      <c r="D49" s="246" t="s">
        <v>25</v>
      </c>
      <c r="E49" s="246" t="s">
        <v>26</v>
      </c>
      <c r="F49" s="246"/>
      <c r="G49" s="246">
        <v>1975</v>
      </c>
      <c r="H49" s="384">
        <v>572762.52</v>
      </c>
      <c r="I49" s="329" t="s">
        <v>948</v>
      </c>
      <c r="J49" s="259" t="s">
        <v>624</v>
      </c>
      <c r="K49" s="246" t="s">
        <v>629</v>
      </c>
      <c r="L49" s="246" t="s">
        <v>632</v>
      </c>
      <c r="M49" s="246" t="s">
        <v>34</v>
      </c>
      <c r="N49" s="246" t="s">
        <v>633</v>
      </c>
      <c r="O49" s="246" t="s">
        <v>640</v>
      </c>
      <c r="P49" s="246"/>
      <c r="Q49" s="246" t="s">
        <v>20</v>
      </c>
      <c r="R49" s="246" t="s">
        <v>20</v>
      </c>
      <c r="S49" s="246" t="s">
        <v>20</v>
      </c>
      <c r="T49" s="246" t="s">
        <v>20</v>
      </c>
      <c r="U49" s="246" t="s">
        <v>76</v>
      </c>
      <c r="V49" s="257" t="s">
        <v>20</v>
      </c>
      <c r="W49" s="257"/>
      <c r="X49" s="246">
        <v>1</v>
      </c>
      <c r="Y49" s="257" t="s">
        <v>26</v>
      </c>
      <c r="Z49" s="257" t="s">
        <v>26</v>
      </c>
      <c r="AA49" s="257"/>
    </row>
    <row r="50" spans="1:28" s="258" customFormat="1" ht="93" customHeight="1">
      <c r="A50" s="257">
        <v>2</v>
      </c>
      <c r="B50" s="246" t="s">
        <v>614</v>
      </c>
      <c r="C50" s="246" t="s">
        <v>621</v>
      </c>
      <c r="D50" s="246" t="s">
        <v>25</v>
      </c>
      <c r="E50" s="246" t="s">
        <v>26</v>
      </c>
      <c r="F50" s="246"/>
      <c r="G50" s="246">
        <v>1956</v>
      </c>
      <c r="H50" s="98">
        <v>6943000</v>
      </c>
      <c r="I50" s="329" t="s">
        <v>947</v>
      </c>
      <c r="J50" s="259" t="s">
        <v>625</v>
      </c>
      <c r="K50" s="246" t="s">
        <v>629</v>
      </c>
      <c r="L50" s="246" t="s">
        <v>634</v>
      </c>
      <c r="M50" s="246" t="s">
        <v>635</v>
      </c>
      <c r="N50" s="246" t="s">
        <v>636</v>
      </c>
      <c r="O50" s="246" t="s">
        <v>640</v>
      </c>
      <c r="P50" s="246"/>
      <c r="Q50" s="246" t="s">
        <v>20</v>
      </c>
      <c r="R50" s="246" t="s">
        <v>20</v>
      </c>
      <c r="S50" s="246" t="s">
        <v>20</v>
      </c>
      <c r="T50" s="246" t="s">
        <v>20</v>
      </c>
      <c r="U50" s="246" t="s">
        <v>76</v>
      </c>
      <c r="V50" s="257"/>
      <c r="W50" s="257">
        <v>2080</v>
      </c>
      <c r="X50" s="246" t="s">
        <v>630</v>
      </c>
      <c r="Y50" s="257" t="s">
        <v>25</v>
      </c>
      <c r="Z50" s="257" t="s">
        <v>26</v>
      </c>
      <c r="AA50" s="257"/>
    </row>
    <row r="51" spans="1:28" s="258" customFormat="1" ht="30" customHeight="1">
      <c r="A51" s="257">
        <v>3</v>
      </c>
      <c r="B51" s="246" t="s">
        <v>615</v>
      </c>
      <c r="C51" s="246" t="s">
        <v>622</v>
      </c>
      <c r="D51" s="246" t="s">
        <v>25</v>
      </c>
      <c r="E51" s="246" t="s">
        <v>26</v>
      </c>
      <c r="F51" s="246"/>
      <c r="G51" s="246">
        <v>1975</v>
      </c>
      <c r="H51" s="98">
        <v>6450000</v>
      </c>
      <c r="I51" s="329" t="s">
        <v>947</v>
      </c>
      <c r="J51" s="259" t="s">
        <v>626</v>
      </c>
      <c r="K51" s="246" t="s">
        <v>629</v>
      </c>
      <c r="L51" s="246" t="s">
        <v>637</v>
      </c>
      <c r="M51" s="246" t="s">
        <v>638</v>
      </c>
      <c r="N51" s="246" t="s">
        <v>639</v>
      </c>
      <c r="O51" s="246" t="s">
        <v>641</v>
      </c>
      <c r="P51" s="246"/>
      <c r="Q51" s="246" t="s">
        <v>18</v>
      </c>
      <c r="R51" s="246" t="s">
        <v>18</v>
      </c>
      <c r="S51" s="246" t="s">
        <v>18</v>
      </c>
      <c r="T51" s="246" t="s">
        <v>20</v>
      </c>
      <c r="U51" s="246" t="s">
        <v>76</v>
      </c>
      <c r="V51" s="257" t="s">
        <v>20</v>
      </c>
      <c r="W51" s="257">
        <v>2847.4</v>
      </c>
      <c r="X51" s="246" t="s">
        <v>631</v>
      </c>
      <c r="Y51" s="257" t="s">
        <v>26</v>
      </c>
      <c r="Z51" s="257" t="s">
        <v>26</v>
      </c>
      <c r="AA51" s="257"/>
    </row>
    <row r="52" spans="1:28" s="258" customFormat="1" ht="30" customHeight="1">
      <c r="A52" s="257">
        <v>4</v>
      </c>
      <c r="B52" s="246" t="s">
        <v>616</v>
      </c>
      <c r="C52" s="246"/>
      <c r="D52" s="246"/>
      <c r="E52" s="246"/>
      <c r="F52" s="246"/>
      <c r="G52" s="246"/>
      <c r="H52" s="98">
        <v>29848.6</v>
      </c>
      <c r="I52" s="329" t="s">
        <v>948</v>
      </c>
      <c r="J52" s="259" t="s">
        <v>627</v>
      </c>
      <c r="K52" s="246" t="s">
        <v>629</v>
      </c>
      <c r="L52" s="246"/>
      <c r="M52" s="246"/>
      <c r="N52" s="246"/>
      <c r="O52" s="246"/>
      <c r="P52" s="246"/>
      <c r="Q52" s="246"/>
      <c r="R52" s="246"/>
      <c r="S52" s="246"/>
      <c r="T52" s="246"/>
      <c r="U52" s="246" t="s">
        <v>76</v>
      </c>
      <c r="V52" s="257"/>
      <c r="W52" s="257"/>
      <c r="X52" s="246"/>
      <c r="Y52" s="257"/>
      <c r="Z52" s="257"/>
      <c r="AA52" s="257"/>
    </row>
    <row r="53" spans="1:28" s="258" customFormat="1" ht="30" customHeight="1">
      <c r="A53" s="257">
        <v>5</v>
      </c>
      <c r="B53" s="246" t="s">
        <v>617</v>
      </c>
      <c r="C53" s="246"/>
      <c r="D53" s="246"/>
      <c r="E53" s="246"/>
      <c r="F53" s="246"/>
      <c r="G53" s="246"/>
      <c r="H53" s="98">
        <v>22925.200000000001</v>
      </c>
      <c r="I53" s="329" t="s">
        <v>948</v>
      </c>
      <c r="J53" s="259" t="s">
        <v>627</v>
      </c>
      <c r="K53" s="246" t="s">
        <v>629</v>
      </c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57"/>
      <c r="W53" s="257"/>
      <c r="X53" s="246"/>
      <c r="Y53" s="257"/>
      <c r="Z53" s="257"/>
      <c r="AA53" s="257"/>
    </row>
    <row r="54" spans="1:28" s="258" customFormat="1" ht="30" customHeight="1">
      <c r="A54" s="257">
        <v>6</v>
      </c>
      <c r="B54" s="246" t="s">
        <v>618</v>
      </c>
      <c r="C54" s="246"/>
      <c r="D54" s="246"/>
      <c r="E54" s="246"/>
      <c r="F54" s="246"/>
      <c r="G54" s="246"/>
      <c r="H54" s="98">
        <v>53585.15</v>
      </c>
      <c r="I54" s="329" t="s">
        <v>948</v>
      </c>
      <c r="J54" s="259" t="s">
        <v>628</v>
      </c>
      <c r="K54" s="246" t="s">
        <v>629</v>
      </c>
      <c r="L54" s="246"/>
      <c r="M54" s="246"/>
      <c r="N54" s="246"/>
      <c r="O54" s="246"/>
      <c r="P54" s="246"/>
      <c r="Q54" s="246"/>
      <c r="R54" s="246"/>
      <c r="S54" s="246"/>
      <c r="T54" s="246"/>
      <c r="U54" s="246" t="s">
        <v>76</v>
      </c>
      <c r="V54" s="257"/>
      <c r="W54" s="257"/>
      <c r="X54" s="246"/>
      <c r="Y54" s="257"/>
      <c r="Z54" s="257"/>
      <c r="AA54" s="257"/>
    </row>
    <row r="55" spans="1:28" s="258" customFormat="1" ht="30" customHeight="1">
      <c r="A55" s="257">
        <v>7</v>
      </c>
      <c r="B55" s="246" t="s">
        <v>619</v>
      </c>
      <c r="C55" s="246"/>
      <c r="D55" s="246"/>
      <c r="E55" s="246"/>
      <c r="F55" s="246"/>
      <c r="G55" s="246">
        <v>1975</v>
      </c>
      <c r="H55" s="98">
        <v>7000</v>
      </c>
      <c r="I55" s="329" t="s">
        <v>947</v>
      </c>
      <c r="J55" s="259"/>
      <c r="K55" s="246" t="s">
        <v>629</v>
      </c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57"/>
      <c r="W55" s="257"/>
      <c r="X55" s="246"/>
      <c r="Y55" s="257"/>
      <c r="Z55" s="257"/>
      <c r="AA55" s="257"/>
    </row>
    <row r="56" spans="1:28" s="258" customFormat="1" ht="30" customHeight="1">
      <c r="A56" s="257">
        <v>8</v>
      </c>
      <c r="B56" s="246" t="s">
        <v>620</v>
      </c>
      <c r="C56" s="246" t="s">
        <v>623</v>
      </c>
      <c r="D56" s="246"/>
      <c r="E56" s="246"/>
      <c r="F56" s="246"/>
      <c r="G56" s="246">
        <v>1978</v>
      </c>
      <c r="H56" s="98">
        <v>5000</v>
      </c>
      <c r="I56" s="329" t="s">
        <v>947</v>
      </c>
      <c r="J56" s="259"/>
      <c r="K56" s="246" t="s">
        <v>629</v>
      </c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57"/>
      <c r="W56" s="257"/>
      <c r="X56" s="246"/>
      <c r="Y56" s="257"/>
      <c r="Z56" s="257"/>
      <c r="AA56" s="257"/>
    </row>
    <row r="57" spans="1:28" s="56" customFormat="1" ht="20.25" customHeight="1">
      <c r="A57" s="137"/>
      <c r="B57" s="441" t="s">
        <v>46</v>
      </c>
      <c r="C57" s="460"/>
      <c r="D57" s="460"/>
      <c r="E57" s="460"/>
      <c r="F57" s="460"/>
      <c r="G57" s="461"/>
      <c r="H57" s="419">
        <f>SUM(H49:H56)</f>
        <v>14084121.469999999</v>
      </c>
      <c r="I57" s="328"/>
      <c r="J57" s="24"/>
      <c r="K57" s="190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186"/>
      <c r="Z57" s="187"/>
      <c r="AA57" s="63"/>
      <c r="AB57" s="164"/>
    </row>
    <row r="58" spans="1:28" s="197" customFormat="1" ht="15.75">
      <c r="A58" s="27" t="s">
        <v>41</v>
      </c>
      <c r="B58" s="448" t="s">
        <v>810</v>
      </c>
      <c r="C58" s="449"/>
      <c r="D58" s="449"/>
      <c r="E58" s="449"/>
      <c r="F58" s="449"/>
      <c r="G58" s="449"/>
      <c r="H58" s="449"/>
      <c r="I58" s="449"/>
      <c r="J58" s="449"/>
      <c r="K58" s="450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8"/>
      <c r="W58" s="193"/>
      <c r="X58" s="193"/>
      <c r="Y58" s="194"/>
      <c r="Z58" s="195"/>
      <c r="AA58" s="193"/>
      <c r="AB58" s="196"/>
    </row>
    <row r="59" spans="1:28" s="56" customFormat="1" ht="93.75" customHeight="1">
      <c r="A59" s="250">
        <v>1</v>
      </c>
      <c r="B59" s="79" t="s">
        <v>812</v>
      </c>
      <c r="C59" s="79" t="s">
        <v>813</v>
      </c>
      <c r="D59" s="79" t="s">
        <v>25</v>
      </c>
      <c r="E59" s="79" t="s">
        <v>25</v>
      </c>
      <c r="F59" s="79" t="s">
        <v>26</v>
      </c>
      <c r="G59" s="79">
        <v>1865</v>
      </c>
      <c r="H59" s="59">
        <v>8690000</v>
      </c>
      <c r="I59" s="79" t="s">
        <v>947</v>
      </c>
      <c r="J59" s="133" t="s">
        <v>818</v>
      </c>
      <c r="K59" s="79" t="s">
        <v>807</v>
      </c>
      <c r="L59" s="79" t="s">
        <v>21</v>
      </c>
      <c r="M59" s="79" t="s">
        <v>820</v>
      </c>
      <c r="N59" s="79" t="s">
        <v>821</v>
      </c>
      <c r="O59" s="79" t="s">
        <v>824</v>
      </c>
      <c r="P59" s="79" t="s">
        <v>827</v>
      </c>
      <c r="Q59" s="79" t="s">
        <v>20</v>
      </c>
      <c r="R59" s="79" t="s">
        <v>18</v>
      </c>
      <c r="S59" s="79" t="s">
        <v>20</v>
      </c>
      <c r="T59" s="79" t="s">
        <v>20</v>
      </c>
      <c r="U59" s="79" t="s">
        <v>20</v>
      </c>
      <c r="V59" s="79" t="s">
        <v>20</v>
      </c>
      <c r="W59" s="63">
        <v>3836</v>
      </c>
      <c r="X59" s="63">
        <v>5</v>
      </c>
      <c r="Y59" s="79" t="s">
        <v>25</v>
      </c>
      <c r="Z59" s="79"/>
      <c r="AA59" s="251"/>
      <c r="AB59" s="164"/>
    </row>
    <row r="60" spans="1:28" s="56" customFormat="1" ht="30" customHeight="1">
      <c r="A60" s="250">
        <v>2</v>
      </c>
      <c r="B60" s="79" t="s">
        <v>814</v>
      </c>
      <c r="C60" s="79" t="s">
        <v>813</v>
      </c>
      <c r="D60" s="79" t="s">
        <v>25</v>
      </c>
      <c r="E60" s="79"/>
      <c r="F60" s="79" t="s">
        <v>26</v>
      </c>
      <c r="G60" s="79">
        <v>1900</v>
      </c>
      <c r="H60" s="59">
        <v>1306000</v>
      </c>
      <c r="I60" s="79" t="s">
        <v>947</v>
      </c>
      <c r="J60" s="133" t="s">
        <v>819</v>
      </c>
      <c r="K60" s="79" t="s">
        <v>807</v>
      </c>
      <c r="L60" s="79" t="s">
        <v>21</v>
      </c>
      <c r="M60" s="79" t="s">
        <v>822</v>
      </c>
      <c r="N60" s="79" t="s">
        <v>823</v>
      </c>
      <c r="O60" s="79" t="s">
        <v>824</v>
      </c>
      <c r="P60" s="79"/>
      <c r="Q60" s="79" t="s">
        <v>20</v>
      </c>
      <c r="R60" s="79" t="s">
        <v>23</v>
      </c>
      <c r="S60" s="79" t="s">
        <v>18</v>
      </c>
      <c r="T60" s="79" t="s">
        <v>20</v>
      </c>
      <c r="U60" s="79" t="s">
        <v>72</v>
      </c>
      <c r="V60" s="79" t="s">
        <v>20</v>
      </c>
      <c r="W60" s="63">
        <v>365.5</v>
      </c>
      <c r="X60" s="63">
        <v>1</v>
      </c>
      <c r="Y60" s="79" t="s">
        <v>26</v>
      </c>
      <c r="Z60" s="79"/>
      <c r="AA60" s="251"/>
      <c r="AB60" s="164"/>
    </row>
    <row r="61" spans="1:28" s="56" customFormat="1" ht="30" customHeight="1">
      <c r="A61" s="79">
        <v>3</v>
      </c>
      <c r="B61" s="79" t="s">
        <v>815</v>
      </c>
      <c r="C61" s="79" t="s">
        <v>816</v>
      </c>
      <c r="D61" s="79" t="s">
        <v>25</v>
      </c>
      <c r="E61" s="79" t="s">
        <v>25</v>
      </c>
      <c r="F61" s="79" t="s">
        <v>26</v>
      </c>
      <c r="G61" s="79">
        <v>1865</v>
      </c>
      <c r="H61" s="59">
        <v>408505.7</v>
      </c>
      <c r="I61" s="79" t="s">
        <v>948</v>
      </c>
      <c r="J61" s="133" t="s">
        <v>76</v>
      </c>
      <c r="K61" s="79" t="s">
        <v>807</v>
      </c>
      <c r="L61" s="79" t="s">
        <v>21</v>
      </c>
      <c r="M61" s="79" t="s">
        <v>76</v>
      </c>
      <c r="N61" s="79" t="s">
        <v>76</v>
      </c>
      <c r="O61" s="79" t="s">
        <v>824</v>
      </c>
      <c r="P61" s="79" t="s">
        <v>825</v>
      </c>
      <c r="Q61" s="79" t="s">
        <v>76</v>
      </c>
      <c r="R61" s="79" t="s">
        <v>76</v>
      </c>
      <c r="S61" s="79" t="s">
        <v>76</v>
      </c>
      <c r="T61" s="79" t="s">
        <v>76</v>
      </c>
      <c r="U61" s="79" t="s">
        <v>76</v>
      </c>
      <c r="V61" s="79" t="s">
        <v>76</v>
      </c>
      <c r="W61" s="63"/>
      <c r="X61" s="63"/>
      <c r="Y61" s="79"/>
      <c r="Z61" s="79"/>
      <c r="AA61" s="251"/>
      <c r="AB61" s="164"/>
    </row>
    <row r="62" spans="1:28" s="56" customFormat="1" ht="38.25" customHeight="1">
      <c r="A62" s="79">
        <v>4</v>
      </c>
      <c r="B62" s="79" t="s">
        <v>817</v>
      </c>
      <c r="C62" s="79" t="s">
        <v>816</v>
      </c>
      <c r="D62" s="79" t="s">
        <v>25</v>
      </c>
      <c r="E62" s="79" t="s">
        <v>25</v>
      </c>
      <c r="F62" s="79" t="s">
        <v>26</v>
      </c>
      <c r="G62" s="79">
        <v>1865</v>
      </c>
      <c r="H62" s="59">
        <v>661605.29</v>
      </c>
      <c r="I62" s="79" t="s">
        <v>948</v>
      </c>
      <c r="J62" s="133" t="s">
        <v>76</v>
      </c>
      <c r="K62" s="79" t="s">
        <v>807</v>
      </c>
      <c r="L62" s="79" t="s">
        <v>76</v>
      </c>
      <c r="M62" s="79" t="s">
        <v>76</v>
      </c>
      <c r="N62" s="79" t="s">
        <v>76</v>
      </c>
      <c r="O62" s="79" t="s">
        <v>824</v>
      </c>
      <c r="P62" s="79" t="s">
        <v>826</v>
      </c>
      <c r="Q62" s="79" t="s">
        <v>76</v>
      </c>
      <c r="R62" s="79" t="s">
        <v>76</v>
      </c>
      <c r="S62" s="79" t="s">
        <v>76</v>
      </c>
      <c r="T62" s="79" t="s">
        <v>76</v>
      </c>
      <c r="U62" s="79" t="s">
        <v>76</v>
      </c>
      <c r="V62" s="79" t="s">
        <v>76</v>
      </c>
      <c r="W62" s="63"/>
      <c r="X62" s="63"/>
      <c r="Y62" s="79"/>
      <c r="Z62" s="79"/>
      <c r="AA62" s="251"/>
      <c r="AB62" s="164"/>
    </row>
    <row r="63" spans="1:28" s="170" customFormat="1">
      <c r="A63" s="137"/>
      <c r="B63" s="441" t="s">
        <v>46</v>
      </c>
      <c r="C63" s="442"/>
      <c r="D63" s="442"/>
      <c r="E63" s="442"/>
      <c r="F63" s="442"/>
      <c r="G63" s="443"/>
      <c r="H63" s="416">
        <f>SUM(H59:H62)</f>
        <v>11066110.989999998</v>
      </c>
      <c r="I63" s="327"/>
      <c r="J63" s="24"/>
      <c r="K63" s="190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84"/>
      <c r="Z63" s="185"/>
      <c r="AA63" s="108"/>
      <c r="AB63" s="169"/>
    </row>
    <row r="64" spans="1:28" s="197" customFormat="1" ht="15.75">
      <c r="A64" s="27" t="s">
        <v>81</v>
      </c>
      <c r="B64" s="448" t="s">
        <v>856</v>
      </c>
      <c r="C64" s="449"/>
      <c r="D64" s="449"/>
      <c r="E64" s="449"/>
      <c r="F64" s="449"/>
      <c r="G64" s="449"/>
      <c r="H64" s="449"/>
      <c r="I64" s="449"/>
      <c r="J64" s="449"/>
      <c r="K64" s="450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4"/>
      <c r="Z64" s="195"/>
      <c r="AA64" s="193"/>
      <c r="AB64" s="196"/>
    </row>
    <row r="65" spans="1:28" s="271" customFormat="1" ht="51.75" customHeight="1">
      <c r="A65" s="264">
        <v>1</v>
      </c>
      <c r="B65" s="265" t="s">
        <v>862</v>
      </c>
      <c r="C65" s="265" t="s">
        <v>863</v>
      </c>
      <c r="D65" s="264" t="s">
        <v>25</v>
      </c>
      <c r="E65" s="264" t="s">
        <v>25</v>
      </c>
      <c r="F65" s="264" t="s">
        <v>26</v>
      </c>
      <c r="G65" s="264">
        <v>1952</v>
      </c>
      <c r="H65" s="420">
        <v>3473000</v>
      </c>
      <c r="I65" s="264" t="s">
        <v>947</v>
      </c>
      <c r="J65" s="266" t="s">
        <v>871</v>
      </c>
      <c r="K65" s="267" t="s">
        <v>879</v>
      </c>
      <c r="L65" s="265" t="s">
        <v>21</v>
      </c>
      <c r="M65" s="265" t="s">
        <v>133</v>
      </c>
      <c r="N65" s="265" t="s">
        <v>880</v>
      </c>
      <c r="O65" s="265" t="s">
        <v>888</v>
      </c>
      <c r="P65" s="265" t="s">
        <v>892</v>
      </c>
      <c r="Q65" s="265"/>
      <c r="R65" s="265"/>
      <c r="S65" s="265"/>
      <c r="T65" s="265"/>
      <c r="U65" s="265"/>
      <c r="V65" s="265"/>
      <c r="W65" s="268">
        <v>1533</v>
      </c>
      <c r="X65" s="268">
        <v>2</v>
      </c>
      <c r="Y65" s="264" t="s">
        <v>70</v>
      </c>
      <c r="Z65" s="268"/>
      <c r="AA65" s="269"/>
      <c r="AB65" s="270"/>
    </row>
    <row r="66" spans="1:28" s="271" customFormat="1" ht="30" customHeight="1">
      <c r="A66" s="264">
        <v>2</v>
      </c>
      <c r="B66" s="265" t="s">
        <v>864</v>
      </c>
      <c r="C66" s="265" t="s">
        <v>863</v>
      </c>
      <c r="D66" s="264" t="s">
        <v>25</v>
      </c>
      <c r="E66" s="264" t="s">
        <v>25</v>
      </c>
      <c r="F66" s="264" t="s">
        <v>26</v>
      </c>
      <c r="G66" s="264">
        <v>1975</v>
      </c>
      <c r="H66" s="420">
        <v>1998000</v>
      </c>
      <c r="I66" s="264" t="s">
        <v>947</v>
      </c>
      <c r="J66" s="266" t="s">
        <v>872</v>
      </c>
      <c r="K66" s="267" t="s">
        <v>879</v>
      </c>
      <c r="L66" s="265" t="s">
        <v>881</v>
      </c>
      <c r="M66" s="265" t="s">
        <v>386</v>
      </c>
      <c r="N66" s="265" t="s">
        <v>882</v>
      </c>
      <c r="O66" s="265" t="s">
        <v>888</v>
      </c>
      <c r="P66" s="265"/>
      <c r="Q66" s="265"/>
      <c r="R66" s="265"/>
      <c r="S66" s="265"/>
      <c r="T66" s="265"/>
      <c r="U66" s="265"/>
      <c r="V66" s="265"/>
      <c r="W66" s="268">
        <v>882</v>
      </c>
      <c r="X66" s="268">
        <v>2</v>
      </c>
      <c r="Y66" s="264" t="s">
        <v>70</v>
      </c>
      <c r="Z66" s="268"/>
      <c r="AA66" s="269"/>
      <c r="AB66" s="270"/>
    </row>
    <row r="67" spans="1:28" s="271" customFormat="1" ht="30" customHeight="1">
      <c r="A67" s="264">
        <v>3</v>
      </c>
      <c r="B67" s="265" t="s">
        <v>865</v>
      </c>
      <c r="C67" s="265" t="s">
        <v>863</v>
      </c>
      <c r="D67" s="264" t="s">
        <v>25</v>
      </c>
      <c r="E67" s="264" t="s">
        <v>25</v>
      </c>
      <c r="F67" s="264" t="s">
        <v>26</v>
      </c>
      <c r="G67" s="264">
        <v>1970</v>
      </c>
      <c r="H67" s="420">
        <v>1274000</v>
      </c>
      <c r="I67" s="264" t="s">
        <v>947</v>
      </c>
      <c r="J67" s="266" t="s">
        <v>873</v>
      </c>
      <c r="K67" s="267" t="s">
        <v>879</v>
      </c>
      <c r="L67" s="265" t="s">
        <v>881</v>
      </c>
      <c r="M67" s="265" t="s">
        <v>386</v>
      </c>
      <c r="N67" s="265" t="s">
        <v>882</v>
      </c>
      <c r="O67" s="265" t="s">
        <v>888</v>
      </c>
      <c r="P67" s="265" t="s">
        <v>889</v>
      </c>
      <c r="Q67" s="265"/>
      <c r="R67" s="265"/>
      <c r="S67" s="265"/>
      <c r="T67" s="265"/>
      <c r="U67" s="265"/>
      <c r="V67" s="265"/>
      <c r="W67" s="268">
        <v>425</v>
      </c>
      <c r="X67" s="268">
        <v>2</v>
      </c>
      <c r="Y67" s="264" t="s">
        <v>66</v>
      </c>
      <c r="Z67" s="268"/>
      <c r="AA67" s="269"/>
      <c r="AB67" s="270"/>
    </row>
    <row r="68" spans="1:28" s="271" customFormat="1" ht="30" customHeight="1">
      <c r="A68" s="264">
        <v>4</v>
      </c>
      <c r="B68" s="265" t="s">
        <v>866</v>
      </c>
      <c r="C68" s="265" t="s">
        <v>863</v>
      </c>
      <c r="D68" s="264" t="s">
        <v>25</v>
      </c>
      <c r="E68" s="264" t="s">
        <v>25</v>
      </c>
      <c r="F68" s="264" t="s">
        <v>26</v>
      </c>
      <c r="G68" s="264">
        <v>2008</v>
      </c>
      <c r="H68" s="420">
        <v>4523000</v>
      </c>
      <c r="I68" s="264" t="s">
        <v>947</v>
      </c>
      <c r="J68" s="266" t="s">
        <v>874</v>
      </c>
      <c r="K68" s="267" t="s">
        <v>879</v>
      </c>
      <c r="L68" s="265" t="s">
        <v>883</v>
      </c>
      <c r="M68" s="265" t="s">
        <v>884</v>
      </c>
      <c r="N68" s="265" t="s">
        <v>885</v>
      </c>
      <c r="O68" s="265" t="s">
        <v>888</v>
      </c>
      <c r="P68" s="265"/>
      <c r="Q68" s="265"/>
      <c r="R68" s="265"/>
      <c r="S68" s="265"/>
      <c r="T68" s="265"/>
      <c r="U68" s="265"/>
      <c r="V68" s="265"/>
      <c r="W68" s="268">
        <v>1266</v>
      </c>
      <c r="X68" s="268">
        <v>1</v>
      </c>
      <c r="Y68" s="264" t="s">
        <v>66</v>
      </c>
      <c r="Z68" s="268"/>
      <c r="AA68" s="269"/>
      <c r="AB68" s="270"/>
    </row>
    <row r="69" spans="1:28" s="271" customFormat="1" ht="30" customHeight="1">
      <c r="A69" s="264">
        <v>5</v>
      </c>
      <c r="B69" s="265" t="s">
        <v>867</v>
      </c>
      <c r="C69" s="265" t="s">
        <v>863</v>
      </c>
      <c r="D69" s="264" t="s">
        <v>26</v>
      </c>
      <c r="E69" s="264" t="s">
        <v>25</v>
      </c>
      <c r="F69" s="264" t="s">
        <v>26</v>
      </c>
      <c r="G69" s="264">
        <v>1952</v>
      </c>
      <c r="H69" s="420">
        <v>149000</v>
      </c>
      <c r="I69" s="264" t="s">
        <v>947</v>
      </c>
      <c r="J69" s="266" t="s">
        <v>875</v>
      </c>
      <c r="K69" s="267" t="s">
        <v>879</v>
      </c>
      <c r="L69" s="265" t="s">
        <v>21</v>
      </c>
      <c r="M69" s="265" t="s">
        <v>884</v>
      </c>
      <c r="N69" s="265" t="s">
        <v>886</v>
      </c>
      <c r="O69" s="265" t="s">
        <v>888</v>
      </c>
      <c r="P69" s="265" t="s">
        <v>890</v>
      </c>
      <c r="Q69" s="265"/>
      <c r="R69" s="265"/>
      <c r="S69" s="265"/>
      <c r="T69" s="265"/>
      <c r="U69" s="265"/>
      <c r="V69" s="265"/>
      <c r="W69" s="268">
        <v>66</v>
      </c>
      <c r="X69" s="268">
        <v>1</v>
      </c>
      <c r="Y69" s="264" t="s">
        <v>66</v>
      </c>
      <c r="Z69" s="268"/>
      <c r="AA69" s="269"/>
      <c r="AB69" s="270"/>
    </row>
    <row r="70" spans="1:28" s="271" customFormat="1" ht="30" customHeight="1">
      <c r="A70" s="264">
        <v>6</v>
      </c>
      <c r="B70" s="265" t="s">
        <v>868</v>
      </c>
      <c r="C70" s="265" t="s">
        <v>863</v>
      </c>
      <c r="D70" s="264" t="s">
        <v>25</v>
      </c>
      <c r="E70" s="264" t="s">
        <v>25</v>
      </c>
      <c r="F70" s="264" t="s">
        <v>26</v>
      </c>
      <c r="G70" s="264">
        <v>1987</v>
      </c>
      <c r="H70" s="420">
        <v>23000</v>
      </c>
      <c r="I70" s="264" t="s">
        <v>947</v>
      </c>
      <c r="J70" s="266" t="s">
        <v>876</v>
      </c>
      <c r="K70" s="267" t="s">
        <v>879</v>
      </c>
      <c r="L70" s="265" t="s">
        <v>385</v>
      </c>
      <c r="M70" s="265" t="s">
        <v>136</v>
      </c>
      <c r="N70" s="265" t="s">
        <v>136</v>
      </c>
      <c r="O70" s="265" t="s">
        <v>888</v>
      </c>
      <c r="P70" s="265"/>
      <c r="Q70" s="265"/>
      <c r="R70" s="265"/>
      <c r="S70" s="265"/>
      <c r="T70" s="265"/>
      <c r="U70" s="265"/>
      <c r="V70" s="265"/>
      <c r="W70" s="268">
        <v>5</v>
      </c>
      <c r="X70" s="268">
        <v>1</v>
      </c>
      <c r="Y70" s="264" t="s">
        <v>66</v>
      </c>
      <c r="Z70" s="268"/>
      <c r="AA70" s="269"/>
      <c r="AB70" s="270"/>
    </row>
    <row r="71" spans="1:28" s="271" customFormat="1" ht="30" customHeight="1">
      <c r="A71" s="264">
        <v>7</v>
      </c>
      <c r="B71" s="265" t="s">
        <v>869</v>
      </c>
      <c r="C71" s="265" t="s">
        <v>863</v>
      </c>
      <c r="D71" s="264" t="s">
        <v>25</v>
      </c>
      <c r="E71" s="264" t="s">
        <v>25</v>
      </c>
      <c r="F71" s="264" t="s">
        <v>26</v>
      </c>
      <c r="G71" s="264">
        <v>1976</v>
      </c>
      <c r="H71" s="420">
        <v>195000</v>
      </c>
      <c r="I71" s="264" t="s">
        <v>947</v>
      </c>
      <c r="J71" s="266" t="s">
        <v>877</v>
      </c>
      <c r="K71" s="267" t="s">
        <v>879</v>
      </c>
      <c r="L71" s="265" t="s">
        <v>21</v>
      </c>
      <c r="M71" s="265" t="s">
        <v>136</v>
      </c>
      <c r="N71" s="265" t="s">
        <v>887</v>
      </c>
      <c r="O71" s="265" t="s">
        <v>888</v>
      </c>
      <c r="P71" s="265" t="s">
        <v>891</v>
      </c>
      <c r="Q71" s="265"/>
      <c r="R71" s="265"/>
      <c r="S71" s="265"/>
      <c r="T71" s="265"/>
      <c r="U71" s="265"/>
      <c r="V71" s="265"/>
      <c r="W71" s="268">
        <v>78</v>
      </c>
      <c r="X71" s="268">
        <v>1</v>
      </c>
      <c r="Y71" s="264" t="s">
        <v>66</v>
      </c>
      <c r="Z71" s="268"/>
      <c r="AA71" s="269"/>
      <c r="AB71" s="270"/>
    </row>
    <row r="72" spans="1:28" s="271" customFormat="1" ht="30" customHeight="1">
      <c r="A72" s="272">
        <v>8</v>
      </c>
      <c r="B72" s="273" t="s">
        <v>870</v>
      </c>
      <c r="C72" s="273" t="s">
        <v>863</v>
      </c>
      <c r="D72" s="272" t="s">
        <v>25</v>
      </c>
      <c r="E72" s="272" t="s">
        <v>25</v>
      </c>
      <c r="F72" s="272" t="s">
        <v>26</v>
      </c>
      <c r="G72" s="272">
        <v>2012</v>
      </c>
      <c r="H72" s="59">
        <v>809325.78</v>
      </c>
      <c r="I72" s="272" t="s">
        <v>948</v>
      </c>
      <c r="J72" s="274" t="s">
        <v>878</v>
      </c>
      <c r="K72" s="275" t="s">
        <v>879</v>
      </c>
      <c r="L72" s="273"/>
      <c r="M72" s="273"/>
      <c r="N72" s="273"/>
      <c r="O72" s="273"/>
      <c r="P72" s="273"/>
      <c r="Q72" s="265"/>
      <c r="R72" s="273"/>
      <c r="S72" s="273"/>
      <c r="T72" s="273"/>
      <c r="U72" s="273"/>
      <c r="V72" s="273"/>
      <c r="W72" s="276">
        <v>2864</v>
      </c>
      <c r="X72" s="276"/>
      <c r="Y72" s="264"/>
      <c r="Z72" s="276"/>
      <c r="AA72" s="269"/>
      <c r="AB72" s="270"/>
    </row>
    <row r="73" spans="1:28" s="170" customFormat="1" ht="18.75" customHeight="1">
      <c r="A73" s="137"/>
      <c r="B73" s="441" t="s">
        <v>46</v>
      </c>
      <c r="C73" s="442"/>
      <c r="D73" s="442"/>
      <c r="E73" s="442"/>
      <c r="F73" s="442"/>
      <c r="G73" s="443"/>
      <c r="H73" s="421">
        <f>SUM(H65:H72)</f>
        <v>12444325.779999999</v>
      </c>
      <c r="I73" s="327"/>
      <c r="J73" s="25"/>
      <c r="K73" s="192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9"/>
      <c r="Z73" s="189"/>
      <c r="AA73" s="108"/>
      <c r="AB73" s="169"/>
    </row>
    <row r="74" spans="1:28" ht="14.25" customHeight="1">
      <c r="A74" s="481" t="s">
        <v>80</v>
      </c>
      <c r="B74" s="481"/>
      <c r="C74" s="481"/>
      <c r="D74" s="481"/>
      <c r="E74" s="481"/>
      <c r="F74" s="481"/>
      <c r="G74" s="481"/>
      <c r="H74" s="483">
        <f>SUM(H8,H11,H22,H28,H34,H38,H42,H47,H57,H63,H73)</f>
        <v>90119203.219999999</v>
      </c>
      <c r="I74" s="483"/>
      <c r="J74" s="475"/>
      <c r="K74" s="476"/>
      <c r="L74" s="476"/>
      <c r="M74" s="476"/>
      <c r="N74" s="476"/>
      <c r="O74" s="476"/>
      <c r="P74" s="476"/>
      <c r="Q74" s="476"/>
      <c r="R74" s="476"/>
      <c r="S74" s="476"/>
      <c r="T74" s="476"/>
      <c r="U74" s="476"/>
      <c r="V74" s="476"/>
      <c r="W74" s="476"/>
      <c r="X74" s="476"/>
      <c r="Y74" s="476"/>
      <c r="Z74" s="476"/>
      <c r="AA74" s="477"/>
    </row>
    <row r="75" spans="1:28" ht="9" customHeight="1">
      <c r="A75" s="482"/>
      <c r="B75" s="482"/>
      <c r="C75" s="482"/>
      <c r="D75" s="482"/>
      <c r="E75" s="482"/>
      <c r="F75" s="482"/>
      <c r="G75" s="482"/>
      <c r="H75" s="483"/>
      <c r="I75" s="483"/>
      <c r="J75" s="478"/>
      <c r="K75" s="479"/>
      <c r="L75" s="479"/>
      <c r="M75" s="479"/>
      <c r="N75" s="479"/>
      <c r="O75" s="479"/>
      <c r="P75" s="479"/>
      <c r="Q75" s="479"/>
      <c r="R75" s="479"/>
      <c r="S75" s="479"/>
      <c r="T75" s="479"/>
      <c r="U75" s="479"/>
      <c r="V75" s="479"/>
      <c r="W75" s="479"/>
      <c r="X75" s="479"/>
      <c r="Y75" s="479"/>
      <c r="Z75" s="479"/>
      <c r="AA75" s="480"/>
    </row>
    <row r="76" spans="1:28">
      <c r="A76" s="22"/>
      <c r="B76" s="22"/>
      <c r="C76" s="22"/>
      <c r="D76" s="22"/>
      <c r="E76" s="22"/>
      <c r="F76" s="22"/>
    </row>
    <row r="77" spans="1:28">
      <c r="A77" s="22"/>
      <c r="B77" s="22"/>
      <c r="C77" s="22"/>
      <c r="D77" s="22"/>
      <c r="E77" s="22"/>
      <c r="F77" s="22"/>
    </row>
    <row r="78" spans="1:28">
      <c r="A78" s="22"/>
      <c r="B78" s="22"/>
      <c r="C78" s="22"/>
      <c r="D78" s="22"/>
      <c r="E78" s="22"/>
      <c r="F78" s="22"/>
    </row>
    <row r="79" spans="1:28">
      <c r="A79" s="5"/>
      <c r="B79" s="5"/>
      <c r="C79" s="5"/>
      <c r="D79" s="5"/>
      <c r="E79" s="5"/>
      <c r="F79" s="5"/>
      <c r="G79" s="148"/>
      <c r="H79" s="148"/>
      <c r="I79" s="148"/>
    </row>
    <row r="80" spans="1:28">
      <c r="E80" s="31"/>
      <c r="F80" s="31"/>
      <c r="G80" s="31"/>
      <c r="H80" s="31"/>
      <c r="I80" s="31"/>
    </row>
    <row r="81" spans="5:9">
      <c r="E81" s="31"/>
      <c r="F81" s="31"/>
      <c r="G81" s="31"/>
      <c r="H81" s="31"/>
      <c r="I81" s="31"/>
    </row>
    <row r="82" spans="5:9">
      <c r="E82" s="31"/>
      <c r="F82" s="31"/>
      <c r="G82" s="31"/>
      <c r="H82" s="31"/>
      <c r="I82" s="31"/>
    </row>
    <row r="83" spans="5:9">
      <c r="E83" s="31"/>
      <c r="F83" s="31"/>
      <c r="G83" s="31"/>
      <c r="H83" s="31"/>
      <c r="I83" s="31"/>
    </row>
    <row r="84" spans="5:9" ht="14.25">
      <c r="E84" s="31"/>
      <c r="F84" s="149"/>
      <c r="G84" s="31"/>
      <c r="H84" s="31"/>
      <c r="I84" s="31"/>
    </row>
    <row r="85" spans="5:9">
      <c r="E85" s="31"/>
      <c r="F85" s="31"/>
      <c r="G85" s="31"/>
      <c r="H85" s="31"/>
      <c r="I85" s="31"/>
    </row>
    <row r="86" spans="5:9">
      <c r="E86" s="31"/>
      <c r="F86" s="31"/>
      <c r="G86" s="31"/>
      <c r="H86" s="31"/>
      <c r="I86" s="31"/>
    </row>
    <row r="87" spans="5:9">
      <c r="E87" s="31"/>
      <c r="F87" s="31"/>
      <c r="G87" s="31"/>
      <c r="H87" s="31"/>
      <c r="I87" s="31"/>
    </row>
    <row r="88" spans="5:9">
      <c r="E88" s="31"/>
      <c r="F88" s="31"/>
      <c r="G88" s="31"/>
      <c r="H88" s="31"/>
      <c r="I88" s="31"/>
    </row>
    <row r="89" spans="5:9">
      <c r="E89" s="31"/>
      <c r="F89" s="31"/>
      <c r="G89" s="31"/>
      <c r="H89" s="31"/>
      <c r="I89" s="31"/>
    </row>
    <row r="90" spans="5:9">
      <c r="G90" s="30"/>
      <c r="H90" s="30"/>
      <c r="I90" s="30"/>
    </row>
    <row r="96" spans="5:9">
      <c r="G96" s="30"/>
      <c r="H96" s="30"/>
      <c r="I96" s="30"/>
    </row>
    <row r="117" spans="5:5">
      <c r="E117" s="150"/>
    </row>
    <row r="118" spans="5:5">
      <c r="E118" s="150"/>
    </row>
    <row r="119" spans="5:5">
      <c r="E119" s="150"/>
    </row>
    <row r="120" spans="5:5">
      <c r="E120" s="150"/>
    </row>
    <row r="121" spans="5:5">
      <c r="E121" s="150"/>
    </row>
    <row r="122" spans="5:5">
      <c r="E122" s="150"/>
    </row>
    <row r="123" spans="5:5">
      <c r="E123" s="150"/>
    </row>
    <row r="124" spans="5:5">
      <c r="E124" s="150"/>
    </row>
  </sheetData>
  <mergeCells count="51">
    <mergeCell ref="A1:K1"/>
    <mergeCell ref="A3:A4"/>
    <mergeCell ref="B3:B4"/>
    <mergeCell ref="K3:K4"/>
    <mergeCell ref="A2:K2"/>
    <mergeCell ref="F3:F4"/>
    <mergeCell ref="G3:G4"/>
    <mergeCell ref="D3:D4"/>
    <mergeCell ref="J3:J4"/>
    <mergeCell ref="C3:C4"/>
    <mergeCell ref="E3:E4"/>
    <mergeCell ref="H3:H4"/>
    <mergeCell ref="I3:I4"/>
    <mergeCell ref="J74:AA75"/>
    <mergeCell ref="A74:G75"/>
    <mergeCell ref="B58:K58"/>
    <mergeCell ref="B73:G73"/>
    <mergeCell ref="B64:K64"/>
    <mergeCell ref="B63:G63"/>
    <mergeCell ref="H74:H75"/>
    <mergeCell ref="I74:I75"/>
    <mergeCell ref="B57:G57"/>
    <mergeCell ref="B12:K12"/>
    <mergeCell ref="B29:K29"/>
    <mergeCell ref="K30:K31"/>
    <mergeCell ref="B48:K48"/>
    <mergeCell ref="B43:K43"/>
    <mergeCell ref="A22:G22"/>
    <mergeCell ref="B39:K39"/>
    <mergeCell ref="B35:K35"/>
    <mergeCell ref="A28:G28"/>
    <mergeCell ref="A34:G34"/>
    <mergeCell ref="B23:K23"/>
    <mergeCell ref="B47:G47"/>
    <mergeCell ref="K24:K27"/>
    <mergeCell ref="K13:K21"/>
    <mergeCell ref="AA3:AA4"/>
    <mergeCell ref="O3:O4"/>
    <mergeCell ref="Y3:Y4"/>
    <mergeCell ref="W3:W4"/>
    <mergeCell ref="P3:P4"/>
    <mergeCell ref="X3:X4"/>
    <mergeCell ref="Z3:Z4"/>
    <mergeCell ref="Q3:V3"/>
    <mergeCell ref="L3:N3"/>
    <mergeCell ref="B5:Y5"/>
    <mergeCell ref="B42:G42"/>
    <mergeCell ref="B38:G38"/>
    <mergeCell ref="A11:G11"/>
    <mergeCell ref="A8:G8"/>
    <mergeCell ref="B9:K9"/>
  </mergeCells>
  <phoneticPr fontId="0" type="noConversion"/>
  <printOptions horizontalCentered="1"/>
  <pageMargins left="0.59055118110236227" right="0.59055118110236227" top="1.0629921259842521" bottom="0.19685039370078741" header="0.70866141732283472" footer="0.43307086614173229"/>
  <pageSetup paperSize="9" scale="10" fitToHeight="3" orientation="landscape" r:id="rId1"/>
  <headerFooter alignWithMargins="0">
    <oddHeader>&amp;R&amp;"Arial,Pogrubiony"&amp;12&amp;UTabela nr 1&amp;"Arial,Pogrubiona kursywa"&amp;UWykaz budynków i budowli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N1608"/>
  <sheetViews>
    <sheetView view="pageBreakPreview" topLeftCell="A422" zoomScale="110" zoomScaleSheetLayoutView="110" workbookViewId="0">
      <selection activeCell="I428" sqref="I428"/>
    </sheetView>
  </sheetViews>
  <sheetFormatPr defaultColWidth="9.140625" defaultRowHeight="12.75"/>
  <cols>
    <col min="1" max="1" width="6.42578125" style="28" customWidth="1"/>
    <col min="2" max="2" width="46" style="40" customWidth="1"/>
    <col min="3" max="3" width="14.7109375" style="29" customWidth="1"/>
    <col min="4" max="4" width="24.140625" style="389" customWidth="1"/>
    <col min="5" max="5" width="13.85546875" style="1" bestFit="1" customWidth="1"/>
    <col min="6" max="16384" width="9.140625" style="1"/>
  </cols>
  <sheetData>
    <row r="1" spans="1:4" ht="14.25" customHeight="1">
      <c r="A1" s="507" t="s">
        <v>65</v>
      </c>
      <c r="B1" s="507"/>
      <c r="C1" s="507"/>
      <c r="D1" s="372"/>
    </row>
    <row r="2" spans="1:4">
      <c r="A2" s="508" t="s">
        <v>932</v>
      </c>
      <c r="B2" s="509"/>
      <c r="C2" s="509"/>
      <c r="D2" s="510"/>
    </row>
    <row r="3" spans="1:4" ht="36.75" customHeight="1">
      <c r="A3" s="511" t="s">
        <v>51</v>
      </c>
      <c r="B3" s="511"/>
      <c r="C3" s="511"/>
      <c r="D3" s="512"/>
    </row>
    <row r="4" spans="1:4" ht="45.75" customHeight="1">
      <c r="A4" s="14" t="s">
        <v>28</v>
      </c>
      <c r="B4" s="14" t="s">
        <v>52</v>
      </c>
      <c r="C4" s="159" t="s">
        <v>24</v>
      </c>
      <c r="D4" s="309" t="s">
        <v>48</v>
      </c>
    </row>
    <row r="5" spans="1:4" s="3" customFormat="1" ht="20.100000000000001" customHeight="1">
      <c r="A5" s="494" t="s">
        <v>154</v>
      </c>
      <c r="B5" s="495"/>
      <c r="C5" s="495"/>
      <c r="D5" s="496"/>
    </row>
    <row r="6" spans="1:4" s="210" customFormat="1" ht="20.100000000000001" customHeight="1">
      <c r="A6" s="497" t="s">
        <v>53</v>
      </c>
      <c r="B6" s="498"/>
      <c r="C6" s="498"/>
      <c r="D6" s="499"/>
    </row>
    <row r="7" spans="1:4" s="6" customFormat="1" ht="20.100000000000001" customHeight="1">
      <c r="A7" s="132">
        <v>1</v>
      </c>
      <c r="B7" s="51" t="s">
        <v>187</v>
      </c>
      <c r="C7" s="79">
        <v>2015</v>
      </c>
      <c r="D7" s="373">
        <v>1499.99</v>
      </c>
    </row>
    <row r="8" spans="1:4" s="6" customFormat="1" ht="20.100000000000001" customHeight="1">
      <c r="A8" s="132">
        <v>2</v>
      </c>
      <c r="B8" s="51" t="s">
        <v>188</v>
      </c>
      <c r="C8" s="79">
        <v>2015</v>
      </c>
      <c r="D8" s="373">
        <v>1353</v>
      </c>
    </row>
    <row r="9" spans="1:4" s="6" customFormat="1" ht="20.100000000000001" customHeight="1">
      <c r="A9" s="132">
        <v>3</v>
      </c>
      <c r="B9" s="51" t="s">
        <v>189</v>
      </c>
      <c r="C9" s="79">
        <v>2015</v>
      </c>
      <c r="D9" s="373">
        <v>1087.32</v>
      </c>
    </row>
    <row r="10" spans="1:4" s="6" customFormat="1" ht="20.100000000000001" customHeight="1">
      <c r="A10" s="132">
        <v>4</v>
      </c>
      <c r="B10" s="51" t="s">
        <v>190</v>
      </c>
      <c r="C10" s="79">
        <v>2015</v>
      </c>
      <c r="D10" s="373">
        <v>3911.4</v>
      </c>
    </row>
    <row r="11" spans="1:4" s="6" customFormat="1" ht="20.100000000000001" customHeight="1">
      <c r="A11" s="132">
        <v>5</v>
      </c>
      <c r="B11" s="51" t="s">
        <v>155</v>
      </c>
      <c r="C11" s="79">
        <v>2015</v>
      </c>
      <c r="D11" s="373">
        <v>9827.7000000000007</v>
      </c>
    </row>
    <row r="12" spans="1:4" s="6" customFormat="1" ht="20.100000000000001" customHeight="1">
      <c r="A12" s="132">
        <v>6</v>
      </c>
      <c r="B12" s="51" t="s">
        <v>156</v>
      </c>
      <c r="C12" s="79">
        <v>2015</v>
      </c>
      <c r="D12" s="373">
        <v>1019</v>
      </c>
    </row>
    <row r="13" spans="1:4" s="6" customFormat="1" ht="20.100000000000001" customHeight="1">
      <c r="A13" s="132">
        <v>7</v>
      </c>
      <c r="B13" s="51" t="s">
        <v>137</v>
      </c>
      <c r="C13" s="79">
        <v>2015</v>
      </c>
      <c r="D13" s="373">
        <v>3194</v>
      </c>
    </row>
    <row r="14" spans="1:4" s="6" customFormat="1" ht="20.100000000000001" customHeight="1">
      <c r="A14" s="132">
        <v>8</v>
      </c>
      <c r="B14" s="51" t="s">
        <v>137</v>
      </c>
      <c r="C14" s="79">
        <v>2015</v>
      </c>
      <c r="D14" s="373">
        <v>3455</v>
      </c>
    </row>
    <row r="15" spans="1:4" s="6" customFormat="1" ht="20.100000000000001" customHeight="1">
      <c r="A15" s="132">
        <v>9</v>
      </c>
      <c r="B15" s="51" t="s">
        <v>137</v>
      </c>
      <c r="C15" s="79">
        <v>2015</v>
      </c>
      <c r="D15" s="373">
        <v>3329</v>
      </c>
    </row>
    <row r="16" spans="1:4" s="6" customFormat="1" ht="20.100000000000001" customHeight="1">
      <c r="A16" s="132">
        <v>10</v>
      </c>
      <c r="B16" s="51" t="s">
        <v>137</v>
      </c>
      <c r="C16" s="79">
        <v>2015</v>
      </c>
      <c r="D16" s="373">
        <v>3269</v>
      </c>
    </row>
    <row r="17" spans="1:4" s="6" customFormat="1" ht="20.100000000000001" customHeight="1">
      <c r="A17" s="132">
        <v>11</v>
      </c>
      <c r="B17" s="51" t="s">
        <v>137</v>
      </c>
      <c r="C17" s="79">
        <v>2015</v>
      </c>
      <c r="D17" s="373">
        <v>3194</v>
      </c>
    </row>
    <row r="18" spans="1:4" s="6" customFormat="1" ht="20.100000000000001" customHeight="1">
      <c r="A18" s="132">
        <v>12</v>
      </c>
      <c r="B18" s="51" t="s">
        <v>137</v>
      </c>
      <c r="C18" s="79">
        <v>2015</v>
      </c>
      <c r="D18" s="373">
        <v>1714</v>
      </c>
    </row>
    <row r="19" spans="1:4" s="6" customFormat="1" ht="20.100000000000001" customHeight="1">
      <c r="A19" s="132">
        <v>13</v>
      </c>
      <c r="B19" s="51" t="s">
        <v>137</v>
      </c>
      <c r="C19" s="79">
        <v>2015</v>
      </c>
      <c r="D19" s="373">
        <v>2659</v>
      </c>
    </row>
    <row r="20" spans="1:4" s="6" customFormat="1" ht="20.100000000000001" customHeight="1">
      <c r="A20" s="132">
        <v>14</v>
      </c>
      <c r="B20" s="51" t="s">
        <v>157</v>
      </c>
      <c r="C20" s="79">
        <v>2015</v>
      </c>
      <c r="D20" s="373">
        <v>9557.1</v>
      </c>
    </row>
    <row r="21" spans="1:4" s="6" customFormat="1" ht="20.100000000000001" customHeight="1">
      <c r="A21" s="132">
        <v>15</v>
      </c>
      <c r="B21" s="51" t="s">
        <v>191</v>
      </c>
      <c r="C21" s="79">
        <v>2015</v>
      </c>
      <c r="D21" s="373">
        <v>11500.5</v>
      </c>
    </row>
    <row r="22" spans="1:4" s="6" customFormat="1" ht="20.100000000000001" customHeight="1">
      <c r="A22" s="132">
        <v>16</v>
      </c>
      <c r="B22" s="51" t="s">
        <v>192</v>
      </c>
      <c r="C22" s="79">
        <v>2016</v>
      </c>
      <c r="D22" s="373">
        <v>25571.200000000001</v>
      </c>
    </row>
    <row r="23" spans="1:4" s="6" customFormat="1" ht="20.100000000000001" customHeight="1">
      <c r="A23" s="132">
        <v>17</v>
      </c>
      <c r="B23" s="51" t="s">
        <v>158</v>
      </c>
      <c r="C23" s="79">
        <v>2016</v>
      </c>
      <c r="D23" s="373">
        <v>3100</v>
      </c>
    </row>
    <row r="24" spans="1:4" s="6" customFormat="1" ht="20.100000000000001" customHeight="1">
      <c r="A24" s="132">
        <v>18</v>
      </c>
      <c r="B24" s="51" t="s">
        <v>137</v>
      </c>
      <c r="C24" s="79">
        <v>2016</v>
      </c>
      <c r="D24" s="373">
        <v>2974</v>
      </c>
    </row>
    <row r="25" spans="1:4" s="6" customFormat="1" ht="26.25" customHeight="1">
      <c r="A25" s="132">
        <v>19</v>
      </c>
      <c r="B25" s="51" t="s">
        <v>159</v>
      </c>
      <c r="C25" s="79">
        <v>2016</v>
      </c>
      <c r="D25" s="373">
        <v>2200</v>
      </c>
    </row>
    <row r="26" spans="1:4" s="6" customFormat="1" ht="20.100000000000001" customHeight="1">
      <c r="A26" s="132">
        <v>20</v>
      </c>
      <c r="B26" s="51" t="s">
        <v>160</v>
      </c>
      <c r="C26" s="79">
        <v>2016</v>
      </c>
      <c r="D26" s="373">
        <v>643</v>
      </c>
    </row>
    <row r="27" spans="1:4" s="6" customFormat="1" ht="20.100000000000001" customHeight="1">
      <c r="A27" s="132">
        <v>21</v>
      </c>
      <c r="B27" s="51" t="s">
        <v>137</v>
      </c>
      <c r="C27" s="79">
        <v>2016</v>
      </c>
      <c r="D27" s="373">
        <v>3489</v>
      </c>
    </row>
    <row r="28" spans="1:4" s="6" customFormat="1" ht="20.100000000000001" customHeight="1">
      <c r="A28" s="132">
        <v>22</v>
      </c>
      <c r="B28" s="51" t="s">
        <v>137</v>
      </c>
      <c r="C28" s="79">
        <v>2016</v>
      </c>
      <c r="D28" s="373">
        <v>3489</v>
      </c>
    </row>
    <row r="29" spans="1:4" s="6" customFormat="1" ht="20.100000000000001" customHeight="1">
      <c r="A29" s="132">
        <v>23</v>
      </c>
      <c r="B29" s="51" t="s">
        <v>161</v>
      </c>
      <c r="C29" s="79">
        <v>2016</v>
      </c>
      <c r="D29" s="373">
        <v>1229</v>
      </c>
    </row>
    <row r="30" spans="1:4" s="6" customFormat="1" ht="20.100000000000001" customHeight="1">
      <c r="A30" s="132">
        <v>24</v>
      </c>
      <c r="B30" s="51" t="s">
        <v>137</v>
      </c>
      <c r="C30" s="79">
        <v>2016</v>
      </c>
      <c r="D30" s="373">
        <v>3489</v>
      </c>
    </row>
    <row r="31" spans="1:4" s="6" customFormat="1" ht="20.100000000000001" customHeight="1">
      <c r="A31" s="132">
        <v>25</v>
      </c>
      <c r="B31" s="51" t="s">
        <v>162</v>
      </c>
      <c r="C31" s="79">
        <v>2016</v>
      </c>
      <c r="D31" s="373">
        <v>1195</v>
      </c>
    </row>
    <row r="32" spans="1:4" s="6" customFormat="1" ht="20.100000000000001" customHeight="1">
      <c r="A32" s="132">
        <v>26</v>
      </c>
      <c r="B32" s="51" t="s">
        <v>163</v>
      </c>
      <c r="C32" s="79">
        <v>2016</v>
      </c>
      <c r="D32" s="373">
        <v>2875</v>
      </c>
    </row>
    <row r="33" spans="1:4" s="6" customFormat="1" ht="20.100000000000001" customHeight="1">
      <c r="A33" s="132">
        <v>27</v>
      </c>
      <c r="B33" s="51" t="s">
        <v>160</v>
      </c>
      <c r="C33" s="79">
        <v>2017</v>
      </c>
      <c r="D33" s="373">
        <v>630</v>
      </c>
    </row>
    <row r="34" spans="1:4" s="6" customFormat="1" ht="20.100000000000001" customHeight="1">
      <c r="A34" s="132">
        <v>28</v>
      </c>
      <c r="B34" s="51" t="s">
        <v>164</v>
      </c>
      <c r="C34" s="79">
        <v>2017</v>
      </c>
      <c r="D34" s="373">
        <v>2104.2800000000002</v>
      </c>
    </row>
    <row r="35" spans="1:4" s="6" customFormat="1" ht="20.100000000000001" customHeight="1">
      <c r="A35" s="132">
        <v>29</v>
      </c>
      <c r="B35" s="51" t="s">
        <v>165</v>
      </c>
      <c r="C35" s="79">
        <v>2017</v>
      </c>
      <c r="D35" s="373">
        <v>1043.8</v>
      </c>
    </row>
    <row r="36" spans="1:4" s="6" customFormat="1" ht="20.100000000000001" customHeight="1">
      <c r="A36" s="132">
        <v>30</v>
      </c>
      <c r="B36" s="51" t="s">
        <v>165</v>
      </c>
      <c r="C36" s="79">
        <v>2017</v>
      </c>
      <c r="D36" s="373">
        <v>1020.9</v>
      </c>
    </row>
    <row r="37" spans="1:4" s="6" customFormat="1" ht="20.100000000000001" customHeight="1">
      <c r="A37" s="132">
        <v>31</v>
      </c>
      <c r="B37" s="51" t="s">
        <v>158</v>
      </c>
      <c r="C37" s="79">
        <v>2017</v>
      </c>
      <c r="D37" s="373">
        <v>3490</v>
      </c>
    </row>
    <row r="38" spans="1:4" s="6" customFormat="1" ht="20.100000000000001" customHeight="1">
      <c r="A38" s="132">
        <v>32</v>
      </c>
      <c r="B38" s="51" t="s">
        <v>166</v>
      </c>
      <c r="C38" s="79">
        <v>2017</v>
      </c>
      <c r="D38" s="373">
        <v>2460</v>
      </c>
    </row>
    <row r="39" spans="1:4" s="6" customFormat="1" ht="20.100000000000001" customHeight="1">
      <c r="A39" s="132">
        <v>33</v>
      </c>
      <c r="B39" s="51" t="s">
        <v>167</v>
      </c>
      <c r="C39" s="79">
        <v>2018</v>
      </c>
      <c r="D39" s="373">
        <v>1783.5</v>
      </c>
    </row>
    <row r="40" spans="1:4" s="6" customFormat="1" ht="20.100000000000001" customHeight="1">
      <c r="A40" s="132">
        <v>34</v>
      </c>
      <c r="B40" s="51" t="s">
        <v>137</v>
      </c>
      <c r="C40" s="79">
        <v>2018</v>
      </c>
      <c r="D40" s="373">
        <v>3315</v>
      </c>
    </row>
    <row r="41" spans="1:4" s="6" customFormat="1" ht="20.100000000000001" customHeight="1">
      <c r="A41" s="132">
        <v>35</v>
      </c>
      <c r="B41" s="51" t="s">
        <v>137</v>
      </c>
      <c r="C41" s="79">
        <v>2018</v>
      </c>
      <c r="D41" s="373">
        <v>3315.01</v>
      </c>
    </row>
    <row r="42" spans="1:4" s="6" customFormat="1" ht="20.100000000000001" customHeight="1">
      <c r="A42" s="132">
        <v>36</v>
      </c>
      <c r="B42" s="51" t="s">
        <v>168</v>
      </c>
      <c r="C42" s="79">
        <v>2018</v>
      </c>
      <c r="D42" s="373">
        <v>16482</v>
      </c>
    </row>
    <row r="43" spans="1:4" s="6" customFormat="1" ht="20.100000000000001" customHeight="1">
      <c r="A43" s="132">
        <v>37</v>
      </c>
      <c r="B43" s="51" t="s">
        <v>169</v>
      </c>
      <c r="C43" s="79">
        <v>2018</v>
      </c>
      <c r="D43" s="373">
        <v>19724</v>
      </c>
    </row>
    <row r="44" spans="1:4" s="6" customFormat="1" ht="20.100000000000001" customHeight="1">
      <c r="A44" s="132">
        <v>38</v>
      </c>
      <c r="B44" s="51" t="s">
        <v>170</v>
      </c>
      <c r="C44" s="79">
        <v>2019</v>
      </c>
      <c r="D44" s="373">
        <v>24969</v>
      </c>
    </row>
    <row r="45" spans="1:4" s="6" customFormat="1" ht="20.100000000000001" customHeight="1">
      <c r="A45" s="132">
        <v>39</v>
      </c>
      <c r="B45" s="51" t="s">
        <v>171</v>
      </c>
      <c r="C45" s="79">
        <v>2019</v>
      </c>
      <c r="D45" s="373">
        <v>39175.5</v>
      </c>
    </row>
    <row r="46" spans="1:4" s="6" customFormat="1" ht="20.100000000000001" customHeight="1">
      <c r="A46" s="132">
        <v>40</v>
      </c>
      <c r="B46" s="51" t="s">
        <v>172</v>
      </c>
      <c r="C46" s="79">
        <v>2019</v>
      </c>
      <c r="D46" s="373">
        <v>2644.5</v>
      </c>
    </row>
    <row r="47" spans="1:4" s="6" customFormat="1" ht="20.100000000000001" customHeight="1">
      <c r="A47" s="132">
        <v>41</v>
      </c>
      <c r="B47" s="51" t="s">
        <v>173</v>
      </c>
      <c r="C47" s="79">
        <v>2019</v>
      </c>
      <c r="D47" s="373">
        <v>1515</v>
      </c>
    </row>
    <row r="48" spans="1:4" s="6" customFormat="1" ht="20.100000000000001" customHeight="1">
      <c r="A48" s="132">
        <v>42</v>
      </c>
      <c r="B48" s="51" t="s">
        <v>174</v>
      </c>
      <c r="C48" s="79">
        <v>2019</v>
      </c>
      <c r="D48" s="373">
        <v>1970</v>
      </c>
    </row>
    <row r="49" spans="1:4" s="6" customFormat="1" ht="28.5" customHeight="1">
      <c r="A49" s="132">
        <v>43</v>
      </c>
      <c r="B49" s="51" t="s">
        <v>175</v>
      </c>
      <c r="C49" s="79">
        <v>2019</v>
      </c>
      <c r="D49" s="373">
        <v>12999.869999999999</v>
      </c>
    </row>
    <row r="50" spans="1:4" s="210" customFormat="1" ht="20.100000000000001" customHeight="1">
      <c r="A50" s="444" t="s">
        <v>49</v>
      </c>
      <c r="B50" s="444"/>
      <c r="C50" s="444"/>
      <c r="D50" s="309">
        <f>SUM(D7:D49)</f>
        <v>249466.57</v>
      </c>
    </row>
    <row r="51" spans="1:4" s="210" customFormat="1" ht="20.100000000000001" customHeight="1">
      <c r="A51" s="500" t="s">
        <v>54</v>
      </c>
      <c r="B51" s="500"/>
      <c r="C51" s="500"/>
      <c r="D51" s="500"/>
    </row>
    <row r="52" spans="1:4" s="6" customFormat="1" ht="20.100000000000001" customHeight="1">
      <c r="A52" s="75">
        <v>1</v>
      </c>
      <c r="B52" s="51" t="s">
        <v>176</v>
      </c>
      <c r="C52" s="79">
        <v>2015</v>
      </c>
      <c r="D52" s="373">
        <v>3168</v>
      </c>
    </row>
    <row r="53" spans="1:4" s="6" customFormat="1" ht="20.100000000000001" customHeight="1">
      <c r="A53" s="75">
        <v>2</v>
      </c>
      <c r="B53" s="51" t="s">
        <v>177</v>
      </c>
      <c r="C53" s="79">
        <v>2016</v>
      </c>
      <c r="D53" s="373">
        <v>3149</v>
      </c>
    </row>
    <row r="54" spans="1:4" s="6" customFormat="1" ht="20.100000000000001" customHeight="1">
      <c r="A54" s="75">
        <v>3</v>
      </c>
      <c r="B54" s="51" t="s">
        <v>178</v>
      </c>
      <c r="C54" s="79">
        <v>2016</v>
      </c>
      <c r="D54" s="373">
        <v>3490</v>
      </c>
    </row>
    <row r="55" spans="1:4" s="6" customFormat="1" ht="20.100000000000001" customHeight="1">
      <c r="A55" s="75">
        <v>4</v>
      </c>
      <c r="B55" s="51" t="s">
        <v>178</v>
      </c>
      <c r="C55" s="79">
        <v>2016</v>
      </c>
      <c r="D55" s="373">
        <v>3490</v>
      </c>
    </row>
    <row r="56" spans="1:4" s="6" customFormat="1" ht="20.100000000000001" customHeight="1">
      <c r="A56" s="75">
        <v>5</v>
      </c>
      <c r="B56" s="51" t="s">
        <v>179</v>
      </c>
      <c r="C56" s="79">
        <v>2017</v>
      </c>
      <c r="D56" s="373">
        <v>3440</v>
      </c>
    </row>
    <row r="57" spans="1:4" s="6" customFormat="1" ht="20.100000000000001" customHeight="1">
      <c r="A57" s="75">
        <v>6</v>
      </c>
      <c r="B57" s="51" t="s">
        <v>180</v>
      </c>
      <c r="C57" s="79">
        <v>2017</v>
      </c>
      <c r="D57" s="373">
        <v>3075</v>
      </c>
    </row>
    <row r="58" spans="1:4" s="6" customFormat="1" ht="20.100000000000001" customHeight="1">
      <c r="A58" s="75">
        <v>7</v>
      </c>
      <c r="B58" s="51" t="s">
        <v>181</v>
      </c>
      <c r="C58" s="79">
        <v>2017</v>
      </c>
      <c r="D58" s="373">
        <v>1568.25</v>
      </c>
    </row>
    <row r="59" spans="1:4" s="6" customFormat="1" ht="20.100000000000001" customHeight="1">
      <c r="A59" s="75">
        <v>8</v>
      </c>
      <c r="B59" s="51" t="s">
        <v>179</v>
      </c>
      <c r="C59" s="79">
        <v>2017</v>
      </c>
      <c r="D59" s="373">
        <v>3499</v>
      </c>
    </row>
    <row r="60" spans="1:4" s="6" customFormat="1" ht="20.100000000000001" customHeight="1">
      <c r="A60" s="75">
        <v>9</v>
      </c>
      <c r="B60" s="51" t="s">
        <v>179</v>
      </c>
      <c r="C60" s="79">
        <v>2017</v>
      </c>
      <c r="D60" s="373">
        <v>3499</v>
      </c>
    </row>
    <row r="61" spans="1:4" s="6" customFormat="1" ht="20.100000000000001" customHeight="1">
      <c r="A61" s="75">
        <v>10</v>
      </c>
      <c r="B61" s="51" t="s">
        <v>179</v>
      </c>
      <c r="C61" s="79">
        <v>2017</v>
      </c>
      <c r="D61" s="373">
        <v>3499</v>
      </c>
    </row>
    <row r="62" spans="1:4" s="6" customFormat="1" ht="20.100000000000001" customHeight="1">
      <c r="A62" s="75">
        <v>11</v>
      </c>
      <c r="B62" s="51" t="s">
        <v>179</v>
      </c>
      <c r="C62" s="79">
        <v>2017</v>
      </c>
      <c r="D62" s="373">
        <v>3499</v>
      </c>
    </row>
    <row r="63" spans="1:4" s="6" customFormat="1" ht="20.100000000000001" customHeight="1">
      <c r="A63" s="75">
        <v>12</v>
      </c>
      <c r="B63" s="51" t="s">
        <v>182</v>
      </c>
      <c r="C63" s="79">
        <v>2017</v>
      </c>
      <c r="D63" s="373">
        <v>2706</v>
      </c>
    </row>
    <row r="64" spans="1:4" s="6" customFormat="1" ht="20.100000000000001" customHeight="1">
      <c r="A64" s="75">
        <v>13</v>
      </c>
      <c r="B64" s="51" t="s">
        <v>183</v>
      </c>
      <c r="C64" s="79">
        <v>2017</v>
      </c>
      <c r="D64" s="373">
        <v>1476</v>
      </c>
    </row>
    <row r="65" spans="1:222" s="6" customFormat="1" ht="20.100000000000001" customHeight="1">
      <c r="A65" s="75">
        <v>14</v>
      </c>
      <c r="B65" s="51" t="s">
        <v>184</v>
      </c>
      <c r="C65" s="79">
        <v>2017</v>
      </c>
      <c r="D65" s="373">
        <v>2460</v>
      </c>
    </row>
    <row r="66" spans="1:222" s="6" customFormat="1" ht="20.100000000000001" customHeight="1">
      <c r="A66" s="75">
        <v>15</v>
      </c>
      <c r="B66" s="51" t="s">
        <v>185</v>
      </c>
      <c r="C66" s="79">
        <v>2018</v>
      </c>
      <c r="D66" s="373">
        <v>3570</v>
      </c>
    </row>
    <row r="67" spans="1:222" s="6" customFormat="1" ht="20.100000000000001" customHeight="1">
      <c r="A67" s="75">
        <v>16</v>
      </c>
      <c r="B67" s="51" t="s">
        <v>186</v>
      </c>
      <c r="C67" s="79">
        <v>2019</v>
      </c>
      <c r="D67" s="373">
        <v>4618</v>
      </c>
    </row>
    <row r="68" spans="1:222" s="210" customFormat="1" ht="20.100000000000001" customHeight="1">
      <c r="A68" s="444" t="s">
        <v>49</v>
      </c>
      <c r="B68" s="444"/>
      <c r="C68" s="444"/>
      <c r="D68" s="374">
        <f>SUM(D52:D67)</f>
        <v>50206.25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</row>
    <row r="69" spans="1:222" s="3" customFormat="1" ht="20.100000000000001" customHeight="1">
      <c r="A69" s="501" t="s">
        <v>222</v>
      </c>
      <c r="B69" s="501"/>
      <c r="C69" s="501"/>
      <c r="D69" s="501"/>
    </row>
    <row r="70" spans="1:222" s="3" customFormat="1" ht="20.100000000000001" customHeight="1">
      <c r="A70" s="500" t="s">
        <v>55</v>
      </c>
      <c r="B70" s="500"/>
      <c r="C70" s="500"/>
      <c r="D70" s="500"/>
    </row>
    <row r="71" spans="1:222" s="6" customFormat="1" ht="20.100000000000001" customHeight="1">
      <c r="A71" s="79">
        <v>1</v>
      </c>
      <c r="B71" s="49" t="s">
        <v>223</v>
      </c>
      <c r="C71" s="79">
        <v>2015</v>
      </c>
      <c r="D71" s="294">
        <v>16998.599999999999</v>
      </c>
    </row>
    <row r="72" spans="1:222" s="6" customFormat="1" ht="20.100000000000001" customHeight="1">
      <c r="A72" s="79">
        <v>2</v>
      </c>
      <c r="B72" s="49" t="s">
        <v>224</v>
      </c>
      <c r="C72" s="79">
        <v>2015</v>
      </c>
      <c r="D72" s="294">
        <v>23047.8</v>
      </c>
    </row>
    <row r="73" spans="1:222" s="6" customFormat="1" ht="20.100000000000001" customHeight="1">
      <c r="A73" s="79">
        <v>3</v>
      </c>
      <c r="B73" s="49" t="s">
        <v>225</v>
      </c>
      <c r="C73" s="79">
        <v>2016</v>
      </c>
      <c r="D73" s="294">
        <v>68781.600000000006</v>
      </c>
    </row>
    <row r="74" spans="1:222" s="6" customFormat="1" ht="20.100000000000001" customHeight="1">
      <c r="A74" s="79">
        <v>4</v>
      </c>
      <c r="B74" s="49" t="s">
        <v>226</v>
      </c>
      <c r="C74" s="79">
        <v>2016</v>
      </c>
      <c r="D74" s="294">
        <v>11623.5</v>
      </c>
    </row>
    <row r="75" spans="1:222" s="6" customFormat="1" ht="20.100000000000001" customHeight="1">
      <c r="A75" s="79">
        <v>5</v>
      </c>
      <c r="B75" s="49" t="s">
        <v>227</v>
      </c>
      <c r="C75" s="79">
        <v>2016</v>
      </c>
      <c r="D75" s="294">
        <v>26688.54</v>
      </c>
    </row>
    <row r="76" spans="1:222" s="6" customFormat="1" ht="20.100000000000001" customHeight="1">
      <c r="A76" s="79">
        <v>6</v>
      </c>
      <c r="B76" s="49" t="s">
        <v>228</v>
      </c>
      <c r="C76" s="79">
        <v>2016</v>
      </c>
      <c r="D76" s="294">
        <v>16592.7</v>
      </c>
    </row>
    <row r="77" spans="1:222" s="6" customFormat="1" ht="20.100000000000001" customHeight="1">
      <c r="A77" s="79">
        <v>7</v>
      </c>
      <c r="B77" s="49" t="s">
        <v>229</v>
      </c>
      <c r="C77" s="79">
        <v>2016</v>
      </c>
      <c r="D77" s="294">
        <v>18942</v>
      </c>
    </row>
    <row r="78" spans="1:222" s="6" customFormat="1" ht="20.100000000000001" customHeight="1">
      <c r="A78" s="79">
        <v>8</v>
      </c>
      <c r="B78" s="49" t="s">
        <v>230</v>
      </c>
      <c r="C78" s="79">
        <v>2016</v>
      </c>
      <c r="D78" s="294">
        <v>1303.74</v>
      </c>
    </row>
    <row r="79" spans="1:222" s="6" customFormat="1" ht="20.100000000000001" customHeight="1">
      <c r="A79" s="79">
        <v>9</v>
      </c>
      <c r="B79" s="49" t="s">
        <v>231</v>
      </c>
      <c r="C79" s="79">
        <v>2017</v>
      </c>
      <c r="D79" s="294">
        <v>4993.8</v>
      </c>
    </row>
    <row r="80" spans="1:222" s="6" customFormat="1" ht="20.100000000000001" customHeight="1">
      <c r="A80" s="79">
        <v>10</v>
      </c>
      <c r="B80" s="49" t="s">
        <v>232</v>
      </c>
      <c r="C80" s="79">
        <v>2017</v>
      </c>
      <c r="D80" s="294">
        <v>14668.52</v>
      </c>
    </row>
    <row r="81" spans="1:222" s="6" customFormat="1" ht="20.100000000000001" customHeight="1">
      <c r="A81" s="79">
        <v>11</v>
      </c>
      <c r="B81" s="49" t="s">
        <v>233</v>
      </c>
      <c r="C81" s="79">
        <v>2017</v>
      </c>
      <c r="D81" s="294">
        <v>945.87</v>
      </c>
    </row>
    <row r="82" spans="1:222" s="6" customFormat="1" ht="20.100000000000001" customHeight="1">
      <c r="A82" s="79">
        <v>12</v>
      </c>
      <c r="B82" s="49" t="s">
        <v>234</v>
      </c>
      <c r="C82" s="79">
        <v>2017</v>
      </c>
      <c r="D82" s="294">
        <v>7800</v>
      </c>
    </row>
    <row r="83" spans="1:222" s="6" customFormat="1" ht="20.100000000000001" customHeight="1">
      <c r="A83" s="79">
        <v>13</v>
      </c>
      <c r="B83" s="49" t="s">
        <v>235</v>
      </c>
      <c r="C83" s="79">
        <v>2018</v>
      </c>
      <c r="D83" s="294">
        <v>7755.15</v>
      </c>
    </row>
    <row r="84" spans="1:222" s="6" customFormat="1" ht="20.100000000000001" customHeight="1">
      <c r="A84" s="79">
        <v>14</v>
      </c>
      <c r="B84" s="49" t="s">
        <v>236</v>
      </c>
      <c r="C84" s="79">
        <v>2018</v>
      </c>
      <c r="D84" s="294">
        <v>5289</v>
      </c>
    </row>
    <row r="85" spans="1:222" s="6" customFormat="1" ht="20.100000000000001" customHeight="1">
      <c r="A85" s="79">
        <v>15</v>
      </c>
      <c r="B85" s="49" t="s">
        <v>237</v>
      </c>
      <c r="C85" s="79">
        <v>2018</v>
      </c>
      <c r="D85" s="294">
        <v>3931.08</v>
      </c>
    </row>
    <row r="86" spans="1:222" s="6" customFormat="1" ht="20.100000000000001" customHeight="1">
      <c r="A86" s="79">
        <v>16</v>
      </c>
      <c r="B86" s="49" t="s">
        <v>238</v>
      </c>
      <c r="C86" s="79">
        <v>2018</v>
      </c>
      <c r="D86" s="294">
        <v>5289</v>
      </c>
    </row>
    <row r="87" spans="1:222" s="6" customFormat="1" ht="20.100000000000001" customHeight="1">
      <c r="A87" s="79">
        <v>17</v>
      </c>
      <c r="B87" s="49" t="s">
        <v>239</v>
      </c>
      <c r="C87" s="79">
        <v>2018</v>
      </c>
      <c r="D87" s="294">
        <v>23616</v>
      </c>
    </row>
    <row r="88" spans="1:222" s="6" customFormat="1" ht="20.100000000000001" customHeight="1">
      <c r="A88" s="79">
        <v>18</v>
      </c>
      <c r="B88" s="49" t="s">
        <v>240</v>
      </c>
      <c r="C88" s="79">
        <v>2019</v>
      </c>
      <c r="D88" s="294">
        <v>8181.96</v>
      </c>
    </row>
    <row r="89" spans="1:222" s="6" customFormat="1" ht="20.100000000000001" customHeight="1">
      <c r="A89" s="79">
        <v>19</v>
      </c>
      <c r="B89" s="49" t="s">
        <v>241</v>
      </c>
      <c r="C89" s="79">
        <v>2019</v>
      </c>
      <c r="D89" s="294">
        <v>6027</v>
      </c>
    </row>
    <row r="90" spans="1:222" s="6" customFormat="1" ht="20.100000000000001" customHeight="1">
      <c r="A90" s="79">
        <v>20</v>
      </c>
      <c r="B90" s="49" t="s">
        <v>242</v>
      </c>
      <c r="C90" s="79">
        <v>2019</v>
      </c>
      <c r="D90" s="294">
        <v>76232.94</v>
      </c>
    </row>
    <row r="91" spans="1:222" s="6" customFormat="1" ht="20.100000000000001" customHeight="1">
      <c r="A91" s="79">
        <v>21</v>
      </c>
      <c r="B91" s="49" t="s">
        <v>243</v>
      </c>
      <c r="C91" s="79">
        <v>2019</v>
      </c>
      <c r="D91" s="294">
        <v>3567</v>
      </c>
    </row>
    <row r="92" spans="1:222" s="3" customFormat="1" ht="20.100000000000001" customHeight="1">
      <c r="A92" s="444" t="s">
        <v>49</v>
      </c>
      <c r="B92" s="444"/>
      <c r="C92" s="444"/>
      <c r="D92" s="309">
        <f>SUM(D71:D91)</f>
        <v>352275.8</v>
      </c>
    </row>
    <row r="93" spans="1:222" s="210" customFormat="1" ht="20.100000000000001" customHeight="1">
      <c r="A93" s="502" t="s">
        <v>54</v>
      </c>
      <c r="B93" s="502"/>
      <c r="C93" s="502"/>
      <c r="D93" s="50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</row>
    <row r="94" spans="1:222" s="6" customFormat="1" ht="20.100000000000001" customHeight="1">
      <c r="A94" s="132">
        <v>1</v>
      </c>
      <c r="B94" s="49" t="s">
        <v>244</v>
      </c>
      <c r="C94" s="79">
        <v>2015</v>
      </c>
      <c r="D94" s="373">
        <v>3049.99</v>
      </c>
    </row>
    <row r="95" spans="1:222" s="6" customFormat="1" ht="20.100000000000001" customHeight="1">
      <c r="A95" s="132">
        <v>2</v>
      </c>
      <c r="B95" s="49" t="s">
        <v>245</v>
      </c>
      <c r="C95" s="79">
        <v>2015</v>
      </c>
      <c r="D95" s="373">
        <v>2148.9899999999998</v>
      </c>
    </row>
    <row r="96" spans="1:222" s="6" customFormat="1" ht="20.100000000000001" customHeight="1">
      <c r="A96" s="132">
        <v>3</v>
      </c>
      <c r="B96" s="49" t="s">
        <v>246</v>
      </c>
      <c r="C96" s="79">
        <v>2016</v>
      </c>
      <c r="D96" s="373">
        <v>2600</v>
      </c>
    </row>
    <row r="97" spans="1:4" s="6" customFormat="1" ht="20.100000000000001" customHeight="1">
      <c r="A97" s="132">
        <v>4</v>
      </c>
      <c r="B97" s="49" t="s">
        <v>247</v>
      </c>
      <c r="C97" s="79">
        <v>2018</v>
      </c>
      <c r="D97" s="373">
        <v>2799</v>
      </c>
    </row>
    <row r="98" spans="1:4" s="6" customFormat="1" ht="20.100000000000001" customHeight="1">
      <c r="A98" s="132">
        <v>5</v>
      </c>
      <c r="B98" s="49" t="s">
        <v>248</v>
      </c>
      <c r="C98" s="79">
        <v>2019</v>
      </c>
      <c r="D98" s="373">
        <v>1799</v>
      </c>
    </row>
    <row r="99" spans="1:4" s="6" customFormat="1" ht="20.100000000000001" customHeight="1">
      <c r="A99" s="132">
        <v>6</v>
      </c>
      <c r="B99" s="49" t="s">
        <v>249</v>
      </c>
      <c r="C99" s="79">
        <v>2019</v>
      </c>
      <c r="D99" s="373">
        <v>3049</v>
      </c>
    </row>
    <row r="100" spans="1:4" s="6" customFormat="1" ht="20.100000000000001" customHeight="1">
      <c r="A100" s="132">
        <v>7</v>
      </c>
      <c r="B100" s="49" t="s">
        <v>250</v>
      </c>
      <c r="C100" s="79">
        <v>2019</v>
      </c>
      <c r="D100" s="373">
        <v>3299</v>
      </c>
    </row>
    <row r="101" spans="1:4" s="6" customFormat="1" ht="20.100000000000001" customHeight="1">
      <c r="A101" s="132">
        <v>8</v>
      </c>
      <c r="B101" s="49" t="s">
        <v>251</v>
      </c>
      <c r="C101" s="79">
        <v>2019</v>
      </c>
      <c r="D101" s="373">
        <v>3498</v>
      </c>
    </row>
    <row r="102" spans="1:4" s="210" customFormat="1" ht="20.100000000000001" customHeight="1">
      <c r="A102" s="444" t="s">
        <v>49</v>
      </c>
      <c r="B102" s="444"/>
      <c r="C102" s="444"/>
      <c r="D102" s="309">
        <f>SUM(D94:D101)</f>
        <v>22242.98</v>
      </c>
    </row>
    <row r="103" spans="1:4" s="210" customFormat="1" ht="20.100000000000001" customHeight="1">
      <c r="A103" s="503" t="s">
        <v>297</v>
      </c>
      <c r="B103" s="504"/>
      <c r="C103" s="504"/>
      <c r="D103" s="505"/>
    </row>
    <row r="104" spans="1:4" s="210" customFormat="1" ht="20.100000000000001" customHeight="1">
      <c r="A104" s="506" t="s">
        <v>55</v>
      </c>
      <c r="B104" s="506"/>
      <c r="C104" s="506"/>
      <c r="D104" s="506"/>
    </row>
    <row r="105" spans="1:4" s="176" customFormat="1" ht="20.100000000000001" customHeight="1">
      <c r="A105" s="79">
        <v>1</v>
      </c>
      <c r="B105" s="49" t="s">
        <v>298</v>
      </c>
      <c r="C105" s="79">
        <v>2016</v>
      </c>
      <c r="D105" s="373">
        <v>2459</v>
      </c>
    </row>
    <row r="106" spans="1:4" s="176" customFormat="1" ht="20.100000000000001" customHeight="1">
      <c r="A106" s="79">
        <v>2</v>
      </c>
      <c r="B106" s="49" t="s">
        <v>298</v>
      </c>
      <c r="C106" s="79">
        <v>2016</v>
      </c>
      <c r="D106" s="373">
        <v>1984</v>
      </c>
    </row>
    <row r="107" spans="1:4" s="176" customFormat="1" ht="20.100000000000001" customHeight="1">
      <c r="A107" s="79">
        <v>3</v>
      </c>
      <c r="B107" s="49" t="s">
        <v>298</v>
      </c>
      <c r="C107" s="79">
        <v>2016</v>
      </c>
      <c r="D107" s="373">
        <v>1984</v>
      </c>
    </row>
    <row r="108" spans="1:4" s="176" customFormat="1" ht="20.100000000000001" customHeight="1">
      <c r="A108" s="79">
        <v>4</v>
      </c>
      <c r="B108" s="49" t="s">
        <v>299</v>
      </c>
      <c r="C108" s="79">
        <v>2019</v>
      </c>
      <c r="D108" s="373">
        <v>3874</v>
      </c>
    </row>
    <row r="109" spans="1:4" s="210" customFormat="1" ht="20.100000000000001" customHeight="1">
      <c r="A109" s="153"/>
      <c r="B109" s="440" t="s">
        <v>82</v>
      </c>
      <c r="C109" s="440"/>
      <c r="D109" s="309">
        <f>SUM(D105:D108)</f>
        <v>10301</v>
      </c>
    </row>
    <row r="110" spans="1:4" s="3" customFormat="1" ht="20.100000000000001" customHeight="1">
      <c r="A110" s="500" t="s">
        <v>54</v>
      </c>
      <c r="B110" s="500"/>
      <c r="C110" s="500"/>
      <c r="D110" s="500"/>
    </row>
    <row r="111" spans="1:4" s="56" customFormat="1" ht="20.100000000000001" customHeight="1">
      <c r="A111" s="79">
        <v>1</v>
      </c>
      <c r="B111" s="226" t="s">
        <v>300</v>
      </c>
      <c r="C111" s="81">
        <v>2016</v>
      </c>
      <c r="D111" s="373">
        <v>2450</v>
      </c>
    </row>
    <row r="112" spans="1:4" s="56" customFormat="1" ht="20.100000000000001" customHeight="1">
      <c r="A112" s="79">
        <v>2</v>
      </c>
      <c r="B112" s="226" t="s">
        <v>301</v>
      </c>
      <c r="C112" s="81">
        <v>2016</v>
      </c>
      <c r="D112" s="373">
        <v>1999</v>
      </c>
    </row>
    <row r="113" spans="1:4" s="56" customFormat="1" ht="20.100000000000001" customHeight="1">
      <c r="A113" s="79">
        <v>3</v>
      </c>
      <c r="B113" s="226" t="s">
        <v>302</v>
      </c>
      <c r="C113" s="81">
        <v>2016</v>
      </c>
      <c r="D113" s="373">
        <v>1700</v>
      </c>
    </row>
    <row r="114" spans="1:4" s="3" customFormat="1" ht="20.100000000000001" customHeight="1">
      <c r="A114" s="444" t="s">
        <v>49</v>
      </c>
      <c r="B114" s="444"/>
      <c r="C114" s="444"/>
      <c r="D114" s="309">
        <f>SUM(D111:D113)</f>
        <v>6149</v>
      </c>
    </row>
    <row r="115" spans="1:4" s="3" customFormat="1" ht="20.100000000000001" customHeight="1">
      <c r="A115" s="501" t="s">
        <v>344</v>
      </c>
      <c r="B115" s="501"/>
      <c r="C115" s="501"/>
      <c r="D115" s="501"/>
    </row>
    <row r="116" spans="1:4" s="3" customFormat="1" ht="20.100000000000001" customHeight="1">
      <c r="A116" s="500" t="s">
        <v>55</v>
      </c>
      <c r="B116" s="500"/>
      <c r="C116" s="500"/>
      <c r="D116" s="500"/>
    </row>
    <row r="117" spans="1:4" s="6" customFormat="1" ht="20.100000000000001" customHeight="1">
      <c r="A117" s="75">
        <v>1</v>
      </c>
      <c r="B117" s="51" t="s">
        <v>345</v>
      </c>
      <c r="C117" s="79">
        <v>2015</v>
      </c>
      <c r="D117" s="373">
        <v>1200</v>
      </c>
    </row>
    <row r="118" spans="1:4" s="6" customFormat="1" ht="20.100000000000001" customHeight="1">
      <c r="A118" s="75">
        <v>2</v>
      </c>
      <c r="B118" s="51" t="s">
        <v>346</v>
      </c>
      <c r="C118" s="79">
        <v>2015</v>
      </c>
      <c r="D118" s="373">
        <v>3499.35</v>
      </c>
    </row>
    <row r="119" spans="1:4" s="6" customFormat="1" ht="20.100000000000001" customHeight="1">
      <c r="A119" s="75">
        <v>3</v>
      </c>
      <c r="B119" s="51" t="s">
        <v>347</v>
      </c>
      <c r="C119" s="79">
        <v>2018</v>
      </c>
      <c r="D119" s="373">
        <v>9862.5</v>
      </c>
    </row>
    <row r="120" spans="1:4" s="3" customFormat="1" ht="20.100000000000001" customHeight="1">
      <c r="A120" s="463" t="s">
        <v>49</v>
      </c>
      <c r="B120" s="464"/>
      <c r="C120" s="465"/>
      <c r="D120" s="309">
        <f>SUM(D117:D119)</f>
        <v>14561.85</v>
      </c>
    </row>
    <row r="121" spans="1:4" s="3" customFormat="1" ht="20.100000000000001" customHeight="1">
      <c r="A121" s="497" t="s">
        <v>54</v>
      </c>
      <c r="B121" s="498"/>
      <c r="C121" s="498"/>
      <c r="D121" s="499"/>
    </row>
    <row r="122" spans="1:4" s="6" customFormat="1" ht="20.100000000000001" customHeight="1">
      <c r="A122" s="132">
        <v>1</v>
      </c>
      <c r="B122" s="51" t="s">
        <v>348</v>
      </c>
      <c r="C122" s="79">
        <v>2017</v>
      </c>
      <c r="D122" s="373">
        <v>1114.3800000000001</v>
      </c>
    </row>
    <row r="123" spans="1:4" s="3" customFormat="1" ht="20.100000000000001" customHeight="1">
      <c r="A123" s="444" t="s">
        <v>49</v>
      </c>
      <c r="B123" s="444"/>
      <c r="C123" s="444"/>
      <c r="D123" s="309">
        <f>SUM(D122:D122)</f>
        <v>1114.3800000000001</v>
      </c>
    </row>
    <row r="124" spans="1:4" s="3" customFormat="1" ht="20.100000000000001" customHeight="1">
      <c r="A124" s="494" t="s">
        <v>354</v>
      </c>
      <c r="B124" s="495"/>
      <c r="C124" s="495"/>
      <c r="D124" s="496"/>
    </row>
    <row r="125" spans="1:4" s="3" customFormat="1" ht="20.100000000000001" customHeight="1">
      <c r="A125" s="497" t="s">
        <v>55</v>
      </c>
      <c r="B125" s="498"/>
      <c r="C125" s="498"/>
      <c r="D125" s="499"/>
    </row>
    <row r="126" spans="1:4" s="6" customFormat="1" ht="20.100000000000001" customHeight="1">
      <c r="A126" s="64">
        <v>1</v>
      </c>
      <c r="B126" s="51" t="s">
        <v>137</v>
      </c>
      <c r="C126" s="79">
        <v>2015</v>
      </c>
      <c r="D126" s="373">
        <v>2717</v>
      </c>
    </row>
    <row r="127" spans="1:4" s="6" customFormat="1" ht="20.100000000000001" customHeight="1">
      <c r="A127" s="64">
        <v>2</v>
      </c>
      <c r="B127" s="51" t="s">
        <v>355</v>
      </c>
      <c r="C127" s="79">
        <v>2016</v>
      </c>
      <c r="D127" s="373">
        <v>2335</v>
      </c>
    </row>
    <row r="128" spans="1:4" s="6" customFormat="1" ht="20.100000000000001" customHeight="1">
      <c r="A128" s="64">
        <v>3</v>
      </c>
      <c r="B128" s="51" t="s">
        <v>356</v>
      </c>
      <c r="C128" s="79">
        <v>2018</v>
      </c>
      <c r="D128" s="373">
        <v>758</v>
      </c>
    </row>
    <row r="129" spans="1:4" s="6" customFormat="1" ht="20.100000000000001" customHeight="1">
      <c r="A129" s="64">
        <v>4</v>
      </c>
      <c r="B129" s="51" t="s">
        <v>356</v>
      </c>
      <c r="C129" s="79">
        <v>2018</v>
      </c>
      <c r="D129" s="373">
        <v>758</v>
      </c>
    </row>
    <row r="130" spans="1:4" s="6" customFormat="1" ht="20.100000000000001" customHeight="1">
      <c r="A130" s="64">
        <v>5</v>
      </c>
      <c r="B130" s="51" t="s">
        <v>357</v>
      </c>
      <c r="C130" s="79">
        <v>2017</v>
      </c>
      <c r="D130" s="373">
        <v>9963</v>
      </c>
    </row>
    <row r="131" spans="1:4" s="6" customFormat="1" ht="20.100000000000001" customHeight="1">
      <c r="A131" s="73">
        <v>6</v>
      </c>
      <c r="B131" s="74" t="s">
        <v>358</v>
      </c>
      <c r="C131" s="161">
        <v>2018</v>
      </c>
      <c r="D131" s="375">
        <v>1425</v>
      </c>
    </row>
    <row r="132" spans="1:4" s="6" customFormat="1" ht="20.100000000000001" customHeight="1">
      <c r="A132" s="73">
        <v>7</v>
      </c>
      <c r="B132" s="51" t="s">
        <v>359</v>
      </c>
      <c r="C132" s="79">
        <v>2018</v>
      </c>
      <c r="D132" s="373">
        <v>995</v>
      </c>
    </row>
    <row r="133" spans="1:4" s="6" customFormat="1" ht="20.100000000000001" customHeight="1">
      <c r="A133" s="131">
        <v>8</v>
      </c>
      <c r="B133" s="47" t="s">
        <v>358</v>
      </c>
      <c r="C133" s="82">
        <v>2018</v>
      </c>
      <c r="D133" s="373">
        <v>1425</v>
      </c>
    </row>
    <row r="134" spans="1:4" s="6" customFormat="1" ht="20.100000000000001" customHeight="1">
      <c r="A134" s="64">
        <v>9</v>
      </c>
      <c r="B134" s="47" t="s">
        <v>360</v>
      </c>
      <c r="C134" s="82">
        <v>2019</v>
      </c>
      <c r="D134" s="373">
        <v>735</v>
      </c>
    </row>
    <row r="135" spans="1:4" s="6" customFormat="1" ht="20.100000000000001" customHeight="1">
      <c r="A135" s="64">
        <v>10</v>
      </c>
      <c r="B135" s="47" t="s">
        <v>361</v>
      </c>
      <c r="C135" s="82">
        <v>2019</v>
      </c>
      <c r="D135" s="373">
        <v>1059</v>
      </c>
    </row>
    <row r="136" spans="1:4" s="6" customFormat="1" ht="20.100000000000001" customHeight="1">
      <c r="A136" s="64">
        <v>11</v>
      </c>
      <c r="B136" s="209" t="s">
        <v>362</v>
      </c>
      <c r="C136" s="82">
        <v>2019</v>
      </c>
      <c r="D136" s="373">
        <v>2948</v>
      </c>
    </row>
    <row r="137" spans="1:4" s="3" customFormat="1" ht="20.100000000000001" customHeight="1">
      <c r="A137" s="463" t="s">
        <v>49</v>
      </c>
      <c r="B137" s="464"/>
      <c r="C137" s="465"/>
      <c r="D137" s="309">
        <f>SUM(D126:D136)</f>
        <v>25118</v>
      </c>
    </row>
    <row r="138" spans="1:4" s="3" customFormat="1" ht="20.100000000000001" customHeight="1">
      <c r="A138" s="497" t="s">
        <v>54</v>
      </c>
      <c r="B138" s="498"/>
      <c r="C138" s="498"/>
      <c r="D138" s="499"/>
    </row>
    <row r="139" spans="1:4" s="6" customFormat="1" ht="20.100000000000001" customHeight="1">
      <c r="A139" s="75">
        <v>1</v>
      </c>
      <c r="B139" s="51" t="s">
        <v>363</v>
      </c>
      <c r="C139" s="79">
        <v>2016</v>
      </c>
      <c r="D139" s="373">
        <v>1795</v>
      </c>
    </row>
    <row r="140" spans="1:4" s="6" customFormat="1" ht="20.100000000000001" customHeight="1">
      <c r="A140" s="75">
        <v>2</v>
      </c>
      <c r="B140" s="51" t="s">
        <v>364</v>
      </c>
      <c r="C140" s="79">
        <v>2016</v>
      </c>
      <c r="D140" s="373">
        <v>3345</v>
      </c>
    </row>
    <row r="141" spans="1:4" s="6" customFormat="1" ht="20.100000000000001" customHeight="1">
      <c r="A141" s="75">
        <v>3</v>
      </c>
      <c r="B141" s="51" t="s">
        <v>365</v>
      </c>
      <c r="C141" s="79">
        <v>2018</v>
      </c>
      <c r="D141" s="373">
        <v>2330</v>
      </c>
    </row>
    <row r="142" spans="1:4" s="6" customFormat="1" ht="20.100000000000001" customHeight="1">
      <c r="A142" s="75">
        <v>4</v>
      </c>
      <c r="B142" s="51" t="s">
        <v>365</v>
      </c>
      <c r="C142" s="79">
        <v>2018</v>
      </c>
      <c r="D142" s="373">
        <v>2330</v>
      </c>
    </row>
    <row r="143" spans="1:4" s="6" customFormat="1" ht="20.100000000000001" customHeight="1">
      <c r="A143" s="75">
        <v>5</v>
      </c>
      <c r="B143" s="51" t="s">
        <v>365</v>
      </c>
      <c r="C143" s="79">
        <v>2018</v>
      </c>
      <c r="D143" s="373">
        <v>2330</v>
      </c>
    </row>
    <row r="144" spans="1:4" s="6" customFormat="1" ht="20.100000000000001" customHeight="1">
      <c r="A144" s="75">
        <v>6</v>
      </c>
      <c r="B144" s="51" t="s">
        <v>366</v>
      </c>
      <c r="C144" s="79">
        <v>2018</v>
      </c>
      <c r="D144" s="373">
        <v>4850</v>
      </c>
    </row>
    <row r="145" spans="1:4" s="6" customFormat="1" ht="20.100000000000001" customHeight="1">
      <c r="A145" s="75">
        <v>7</v>
      </c>
      <c r="B145" s="51" t="s">
        <v>367</v>
      </c>
      <c r="C145" s="79">
        <v>2019</v>
      </c>
      <c r="D145" s="373">
        <v>84.87</v>
      </c>
    </row>
    <row r="146" spans="1:4" s="6" customFormat="1" ht="20.100000000000001" customHeight="1">
      <c r="A146" s="75">
        <v>8</v>
      </c>
      <c r="B146" s="51" t="s">
        <v>367</v>
      </c>
      <c r="C146" s="79">
        <v>2019</v>
      </c>
      <c r="D146" s="373">
        <v>84.87</v>
      </c>
    </row>
    <row r="147" spans="1:4" s="6" customFormat="1" ht="20.100000000000001" customHeight="1">
      <c r="A147" s="75">
        <v>9</v>
      </c>
      <c r="B147" s="51" t="s">
        <v>368</v>
      </c>
      <c r="C147" s="79">
        <v>2019</v>
      </c>
      <c r="D147" s="373">
        <v>244.77</v>
      </c>
    </row>
    <row r="148" spans="1:4" s="6" customFormat="1" ht="20.100000000000001" customHeight="1">
      <c r="A148" s="75">
        <v>10</v>
      </c>
      <c r="B148" s="51" t="s">
        <v>369</v>
      </c>
      <c r="C148" s="79">
        <v>2019</v>
      </c>
      <c r="D148" s="373">
        <v>3350</v>
      </c>
    </row>
    <row r="149" spans="1:4" s="6" customFormat="1" ht="20.100000000000001" customHeight="1">
      <c r="A149" s="441" t="s">
        <v>49</v>
      </c>
      <c r="B149" s="442"/>
      <c r="C149" s="443"/>
      <c r="D149" s="309">
        <f>SUM(D139:D148)</f>
        <v>20744.509999999998</v>
      </c>
    </row>
    <row r="150" spans="1:4" s="6" customFormat="1" ht="20.100000000000001" customHeight="1">
      <c r="A150" s="494" t="s">
        <v>371</v>
      </c>
      <c r="B150" s="495"/>
      <c r="C150" s="495"/>
      <c r="D150" s="496"/>
    </row>
    <row r="151" spans="1:4" s="6" customFormat="1" ht="20.100000000000001" customHeight="1">
      <c r="A151" s="497" t="s">
        <v>55</v>
      </c>
      <c r="B151" s="498"/>
      <c r="C151" s="498"/>
      <c r="D151" s="499"/>
    </row>
    <row r="152" spans="1:4" s="6" customFormat="1" ht="20.100000000000001" customHeight="1">
      <c r="A152" s="132">
        <v>1</v>
      </c>
      <c r="B152" s="51" t="s">
        <v>298</v>
      </c>
      <c r="C152" s="79">
        <v>2016</v>
      </c>
      <c r="D152" s="373">
        <v>2200</v>
      </c>
    </row>
    <row r="153" spans="1:4" s="6" customFormat="1" ht="20.100000000000001" customHeight="1">
      <c r="A153" s="132">
        <v>2</v>
      </c>
      <c r="B153" s="51" t="s">
        <v>391</v>
      </c>
      <c r="C153" s="79">
        <v>2016</v>
      </c>
      <c r="D153" s="373">
        <v>2394</v>
      </c>
    </row>
    <row r="154" spans="1:4" s="6" customFormat="1" ht="20.100000000000001" customHeight="1">
      <c r="A154" s="132">
        <v>3</v>
      </c>
      <c r="B154" s="211" t="s">
        <v>392</v>
      </c>
      <c r="C154" s="63">
        <v>2016</v>
      </c>
      <c r="D154" s="376">
        <v>9302.49</v>
      </c>
    </row>
    <row r="155" spans="1:4" s="6" customFormat="1" ht="20.100000000000001" customHeight="1">
      <c r="A155" s="132">
        <v>4</v>
      </c>
      <c r="B155" s="86" t="s">
        <v>393</v>
      </c>
      <c r="C155" s="87">
        <v>2017</v>
      </c>
      <c r="D155" s="373">
        <v>1045.5</v>
      </c>
    </row>
    <row r="156" spans="1:4" s="6" customFormat="1" ht="20.100000000000001" customHeight="1">
      <c r="A156" s="132">
        <v>5</v>
      </c>
      <c r="B156" s="65" t="s">
        <v>394</v>
      </c>
      <c r="C156" s="69">
        <v>2017</v>
      </c>
      <c r="D156" s="373">
        <v>1646.5</v>
      </c>
    </row>
    <row r="157" spans="1:4" s="6" customFormat="1" ht="20.100000000000001" customHeight="1">
      <c r="A157" s="132">
        <v>6</v>
      </c>
      <c r="B157" s="65" t="s">
        <v>395</v>
      </c>
      <c r="C157" s="69">
        <v>2019</v>
      </c>
      <c r="D157" s="373">
        <v>2191</v>
      </c>
    </row>
    <row r="158" spans="1:4" s="6" customFormat="1" ht="20.100000000000001" customHeight="1">
      <c r="A158" s="441" t="s">
        <v>49</v>
      </c>
      <c r="B158" s="442"/>
      <c r="C158" s="443"/>
      <c r="D158" s="377">
        <f>SUM(D152:D157)</f>
        <v>18779.489999999998</v>
      </c>
    </row>
    <row r="159" spans="1:4" s="3" customFormat="1" ht="20.100000000000001" customHeight="1">
      <c r="A159" s="494" t="s">
        <v>553</v>
      </c>
      <c r="B159" s="495"/>
      <c r="C159" s="495"/>
      <c r="D159" s="496"/>
    </row>
    <row r="160" spans="1:4" s="3" customFormat="1" ht="20.100000000000001" customHeight="1">
      <c r="A160" s="497" t="s">
        <v>55</v>
      </c>
      <c r="B160" s="498"/>
      <c r="C160" s="498"/>
      <c r="D160" s="499"/>
    </row>
    <row r="161" spans="1:4" s="6" customFormat="1" ht="20.100000000000001" customHeight="1">
      <c r="A161" s="77">
        <v>1</v>
      </c>
      <c r="B161" s="212" t="s">
        <v>518</v>
      </c>
      <c r="C161" s="79">
        <v>2015</v>
      </c>
      <c r="D161" s="373">
        <v>3220</v>
      </c>
    </row>
    <row r="162" spans="1:4" s="6" customFormat="1" ht="20.100000000000001" customHeight="1">
      <c r="A162" s="77">
        <v>2</v>
      </c>
      <c r="B162" s="212" t="s">
        <v>519</v>
      </c>
      <c r="C162" s="79">
        <v>2017</v>
      </c>
      <c r="D162" s="373">
        <v>11500</v>
      </c>
    </row>
    <row r="163" spans="1:4" s="6" customFormat="1" ht="20.100000000000001" customHeight="1">
      <c r="A163" s="77">
        <v>3</v>
      </c>
      <c r="B163" s="212" t="s">
        <v>520</v>
      </c>
      <c r="C163" s="79">
        <v>2018</v>
      </c>
      <c r="D163" s="373">
        <v>2226.3000000000002</v>
      </c>
    </row>
    <row r="164" spans="1:4" s="6" customFormat="1" ht="20.100000000000001" customHeight="1">
      <c r="A164" s="77">
        <v>4</v>
      </c>
      <c r="B164" s="51" t="s">
        <v>520</v>
      </c>
      <c r="C164" s="79">
        <v>2018</v>
      </c>
      <c r="D164" s="373">
        <v>2226.3000000000002</v>
      </c>
    </row>
    <row r="165" spans="1:4" s="3" customFormat="1" ht="20.100000000000001" customHeight="1">
      <c r="A165" s="463" t="s">
        <v>49</v>
      </c>
      <c r="B165" s="464"/>
      <c r="C165" s="465"/>
      <c r="D165" s="309">
        <f>SUM(D161:D164)</f>
        <v>19172.599999999999</v>
      </c>
    </row>
    <row r="166" spans="1:4" s="3" customFormat="1" ht="20.100000000000001" customHeight="1">
      <c r="A166" s="497" t="s">
        <v>54</v>
      </c>
      <c r="B166" s="498"/>
      <c r="C166" s="498"/>
      <c r="D166" s="499"/>
    </row>
    <row r="167" spans="1:4" s="6" customFormat="1" ht="20.100000000000001" customHeight="1">
      <c r="A167" s="83">
        <v>1</v>
      </c>
      <c r="B167" s="212" t="s">
        <v>521</v>
      </c>
      <c r="C167" s="213">
        <v>2016</v>
      </c>
      <c r="D167" s="378">
        <v>1980</v>
      </c>
    </row>
    <row r="168" spans="1:4" s="6" customFormat="1" ht="20.100000000000001" customHeight="1">
      <c r="A168" s="83">
        <v>2</v>
      </c>
      <c r="B168" s="212" t="s">
        <v>521</v>
      </c>
      <c r="C168" s="213">
        <v>2016</v>
      </c>
      <c r="D168" s="378">
        <v>1280</v>
      </c>
    </row>
    <row r="169" spans="1:4" s="6" customFormat="1" ht="20.100000000000001" customHeight="1">
      <c r="A169" s="83">
        <v>3</v>
      </c>
      <c r="B169" s="212" t="s">
        <v>522</v>
      </c>
      <c r="C169" s="213">
        <v>2017</v>
      </c>
      <c r="D169" s="378">
        <v>1830</v>
      </c>
    </row>
    <row r="170" spans="1:4" s="6" customFormat="1" ht="20.100000000000001" customHeight="1">
      <c r="A170" s="83">
        <v>4</v>
      </c>
      <c r="B170" s="212" t="s">
        <v>523</v>
      </c>
      <c r="C170" s="213">
        <v>2019</v>
      </c>
      <c r="D170" s="378">
        <v>2866.21</v>
      </c>
    </row>
    <row r="171" spans="1:4" s="6" customFormat="1" ht="20.100000000000001" customHeight="1">
      <c r="A171" s="83">
        <v>5</v>
      </c>
      <c r="B171" s="212" t="s">
        <v>524</v>
      </c>
      <c r="C171" s="213">
        <v>2018</v>
      </c>
      <c r="D171" s="378">
        <v>1845</v>
      </c>
    </row>
    <row r="172" spans="1:4" s="6" customFormat="1" ht="20.100000000000001" customHeight="1">
      <c r="A172" s="83">
        <v>6</v>
      </c>
      <c r="B172" s="212" t="s">
        <v>524</v>
      </c>
      <c r="C172" s="213">
        <v>2018</v>
      </c>
      <c r="D172" s="378">
        <v>1845</v>
      </c>
    </row>
    <row r="173" spans="1:4" s="6" customFormat="1" ht="20.100000000000001" customHeight="1">
      <c r="A173" s="83">
        <v>7</v>
      </c>
      <c r="B173" s="212" t="s">
        <v>524</v>
      </c>
      <c r="C173" s="213">
        <v>2018</v>
      </c>
      <c r="D173" s="378">
        <v>1845</v>
      </c>
    </row>
    <row r="174" spans="1:4" s="6" customFormat="1" ht="20.100000000000001" customHeight="1">
      <c r="A174" s="83">
        <v>8</v>
      </c>
      <c r="B174" s="212" t="s">
        <v>524</v>
      </c>
      <c r="C174" s="213">
        <v>2018</v>
      </c>
      <c r="D174" s="378">
        <v>1845</v>
      </c>
    </row>
    <row r="175" spans="1:4" s="6" customFormat="1" ht="20.100000000000001" customHeight="1">
      <c r="A175" s="83">
        <v>9</v>
      </c>
      <c r="B175" s="212" t="s">
        <v>524</v>
      </c>
      <c r="C175" s="213">
        <v>2018</v>
      </c>
      <c r="D175" s="379">
        <v>1845</v>
      </c>
    </row>
    <row r="176" spans="1:4" s="6" customFormat="1" ht="20.100000000000001" customHeight="1">
      <c r="A176" s="83">
        <v>10</v>
      </c>
      <c r="B176" s="212" t="s">
        <v>525</v>
      </c>
      <c r="C176" s="213">
        <v>2018</v>
      </c>
      <c r="D176" s="378">
        <v>2730.6</v>
      </c>
    </row>
    <row r="177" spans="1:4" s="3" customFormat="1" ht="20.100000000000001" customHeight="1">
      <c r="A177" s="463" t="s">
        <v>49</v>
      </c>
      <c r="B177" s="464"/>
      <c r="C177" s="465"/>
      <c r="D177" s="309">
        <f>SUM(D167:D176)</f>
        <v>19911.809999999998</v>
      </c>
    </row>
    <row r="178" spans="1:4" s="3" customFormat="1" ht="20.100000000000001" customHeight="1">
      <c r="A178" s="494" t="s">
        <v>552</v>
      </c>
      <c r="B178" s="495"/>
      <c r="C178" s="495"/>
      <c r="D178" s="496"/>
    </row>
    <row r="179" spans="1:4" s="3" customFormat="1" ht="20.100000000000001" customHeight="1">
      <c r="A179" s="497" t="s">
        <v>55</v>
      </c>
      <c r="B179" s="498"/>
      <c r="C179" s="498"/>
      <c r="D179" s="499"/>
    </row>
    <row r="180" spans="1:4" s="6" customFormat="1" ht="20.100000000000001" customHeight="1">
      <c r="A180" s="132">
        <v>1</v>
      </c>
      <c r="B180" s="211" t="s">
        <v>554</v>
      </c>
      <c r="C180" s="72">
        <v>2018</v>
      </c>
      <c r="D180" s="380">
        <v>2226.3000000000002</v>
      </c>
    </row>
    <row r="181" spans="1:4" s="6" customFormat="1" ht="20.100000000000001" customHeight="1">
      <c r="A181" s="132">
        <v>2</v>
      </c>
      <c r="B181" s="158" t="s">
        <v>554</v>
      </c>
      <c r="C181" s="80">
        <v>2018</v>
      </c>
      <c r="D181" s="381">
        <v>2226.3000000000002</v>
      </c>
    </row>
    <row r="182" spans="1:4" s="3" customFormat="1" ht="20.100000000000001" customHeight="1">
      <c r="A182" s="445" t="s">
        <v>49</v>
      </c>
      <c r="B182" s="446"/>
      <c r="C182" s="447"/>
      <c r="D182" s="309">
        <f>SUM(D180:D181)</f>
        <v>4452.6000000000004</v>
      </c>
    </row>
    <row r="183" spans="1:4" s="3" customFormat="1" ht="20.100000000000001" customHeight="1">
      <c r="A183" s="497" t="s">
        <v>54</v>
      </c>
      <c r="B183" s="498"/>
      <c r="C183" s="498"/>
      <c r="D183" s="499"/>
    </row>
    <row r="184" spans="1:4" s="56" customFormat="1" ht="20.100000000000001" customHeight="1">
      <c r="A184" s="249">
        <v>1</v>
      </c>
      <c r="B184" s="51" t="s">
        <v>555</v>
      </c>
      <c r="C184" s="79">
        <v>2018</v>
      </c>
      <c r="D184" s="373">
        <v>1845</v>
      </c>
    </row>
    <row r="185" spans="1:4" s="6" customFormat="1" ht="20.100000000000001" customHeight="1">
      <c r="A185" s="78">
        <v>2</v>
      </c>
      <c r="B185" s="51" t="s">
        <v>555</v>
      </c>
      <c r="C185" s="79">
        <v>2018</v>
      </c>
      <c r="D185" s="373">
        <v>1845</v>
      </c>
    </row>
    <row r="186" spans="1:4" s="6" customFormat="1" ht="20.100000000000001" customHeight="1">
      <c r="A186" s="78">
        <v>3</v>
      </c>
      <c r="B186" s="51" t="s">
        <v>555</v>
      </c>
      <c r="C186" s="79">
        <v>2018</v>
      </c>
      <c r="D186" s="373">
        <v>1845</v>
      </c>
    </row>
    <row r="187" spans="1:4" s="6" customFormat="1" ht="20.100000000000001" customHeight="1">
      <c r="A187" s="78">
        <v>4</v>
      </c>
      <c r="B187" s="51" t="s">
        <v>555</v>
      </c>
      <c r="C187" s="79">
        <v>2018</v>
      </c>
      <c r="D187" s="373">
        <v>1845</v>
      </c>
    </row>
    <row r="188" spans="1:4" s="6" customFormat="1" ht="20.100000000000001" customHeight="1">
      <c r="A188" s="78">
        <v>5</v>
      </c>
      <c r="B188" s="51" t="s">
        <v>555</v>
      </c>
      <c r="C188" s="79">
        <v>2018</v>
      </c>
      <c r="D188" s="373">
        <v>1845</v>
      </c>
    </row>
    <row r="189" spans="1:4" s="6" customFormat="1" ht="20.100000000000001" customHeight="1">
      <c r="A189" s="78">
        <v>6</v>
      </c>
      <c r="B189" s="51" t="s">
        <v>556</v>
      </c>
      <c r="C189" s="79">
        <v>2018</v>
      </c>
      <c r="D189" s="373">
        <v>2730.6</v>
      </c>
    </row>
    <row r="190" spans="1:4" s="3" customFormat="1" ht="20.100000000000001" customHeight="1">
      <c r="A190" s="445" t="s">
        <v>49</v>
      </c>
      <c r="B190" s="446"/>
      <c r="C190" s="447"/>
      <c r="D190" s="377">
        <f>SUM(D184:D189)</f>
        <v>11955.6</v>
      </c>
    </row>
    <row r="191" spans="1:4" s="3" customFormat="1" ht="20.100000000000001" customHeight="1">
      <c r="A191" s="494" t="s">
        <v>560</v>
      </c>
      <c r="B191" s="495"/>
      <c r="C191" s="495"/>
      <c r="D191" s="496"/>
    </row>
    <row r="192" spans="1:4" s="3" customFormat="1" ht="20.100000000000001" customHeight="1">
      <c r="A192" s="500" t="s">
        <v>55</v>
      </c>
      <c r="B192" s="500"/>
      <c r="C192" s="500"/>
      <c r="D192" s="500"/>
    </row>
    <row r="193" spans="1:4" s="6" customFormat="1" ht="20.100000000000001" customHeight="1">
      <c r="A193" s="132">
        <v>1</v>
      </c>
      <c r="B193" s="53" t="s">
        <v>554</v>
      </c>
      <c r="C193" s="54">
        <v>2018</v>
      </c>
      <c r="D193" s="382">
        <v>2226.3000000000002</v>
      </c>
    </row>
    <row r="194" spans="1:4" s="6" customFormat="1" ht="20.100000000000001" customHeight="1">
      <c r="A194" s="132">
        <v>2</v>
      </c>
      <c r="B194" s="53" t="s">
        <v>554</v>
      </c>
      <c r="C194" s="54">
        <v>2018</v>
      </c>
      <c r="D194" s="382">
        <v>2226.3000000000002</v>
      </c>
    </row>
    <row r="195" spans="1:4" s="3" customFormat="1" ht="20.100000000000001" customHeight="1">
      <c r="A195" s="445" t="s">
        <v>49</v>
      </c>
      <c r="B195" s="446"/>
      <c r="C195" s="447"/>
      <c r="D195" s="377">
        <f>SUM(D193:D194)</f>
        <v>4452.6000000000004</v>
      </c>
    </row>
    <row r="196" spans="1:4" s="3" customFormat="1" ht="20.100000000000001" customHeight="1">
      <c r="A196" s="513" t="s">
        <v>54</v>
      </c>
      <c r="B196" s="514"/>
      <c r="C196" s="514"/>
      <c r="D196" s="515"/>
    </row>
    <row r="197" spans="1:4" s="6" customFormat="1" ht="20.100000000000001" customHeight="1">
      <c r="A197" s="20">
        <v>1</v>
      </c>
      <c r="B197" s="53" t="s">
        <v>555</v>
      </c>
      <c r="C197" s="54">
        <v>2018</v>
      </c>
      <c r="D197" s="382">
        <v>1845</v>
      </c>
    </row>
    <row r="198" spans="1:4" s="6" customFormat="1" ht="20.100000000000001" customHeight="1">
      <c r="A198" s="20">
        <v>2</v>
      </c>
      <c r="B198" s="53" t="s">
        <v>555</v>
      </c>
      <c r="C198" s="54">
        <v>2018</v>
      </c>
      <c r="D198" s="382">
        <v>1845</v>
      </c>
    </row>
    <row r="199" spans="1:4" s="6" customFormat="1" ht="20.100000000000001" customHeight="1">
      <c r="A199" s="20">
        <v>3</v>
      </c>
      <c r="B199" s="53" t="s">
        <v>555</v>
      </c>
      <c r="C199" s="54">
        <v>2018</v>
      </c>
      <c r="D199" s="382">
        <v>1845</v>
      </c>
    </row>
    <row r="200" spans="1:4" s="6" customFormat="1" ht="20.100000000000001" customHeight="1">
      <c r="A200" s="20">
        <v>4</v>
      </c>
      <c r="B200" s="53" t="s">
        <v>555</v>
      </c>
      <c r="C200" s="54">
        <v>2018</v>
      </c>
      <c r="D200" s="382">
        <v>1845</v>
      </c>
    </row>
    <row r="201" spans="1:4" s="6" customFormat="1" ht="20.100000000000001" customHeight="1">
      <c r="A201" s="20">
        <v>5</v>
      </c>
      <c r="B201" s="53" t="s">
        <v>555</v>
      </c>
      <c r="C201" s="54">
        <v>2018</v>
      </c>
      <c r="D201" s="382">
        <v>1845</v>
      </c>
    </row>
    <row r="202" spans="1:4" s="6" customFormat="1" ht="20.100000000000001" customHeight="1">
      <c r="A202" s="20">
        <v>6</v>
      </c>
      <c r="B202" s="53" t="s">
        <v>556</v>
      </c>
      <c r="C202" s="54">
        <v>2018</v>
      </c>
      <c r="D202" s="382">
        <v>2730.6</v>
      </c>
    </row>
    <row r="203" spans="1:4" s="3" customFormat="1" ht="20.100000000000001" customHeight="1">
      <c r="A203" s="524" t="s">
        <v>49</v>
      </c>
      <c r="B203" s="446"/>
      <c r="C203" s="447"/>
      <c r="D203" s="377">
        <f>SUM(D197:D202)</f>
        <v>11955.6</v>
      </c>
    </row>
    <row r="204" spans="1:4" s="3" customFormat="1" ht="20.100000000000001" customHeight="1">
      <c r="A204" s="494" t="s">
        <v>561</v>
      </c>
      <c r="B204" s="495"/>
      <c r="C204" s="495"/>
      <c r="D204" s="496"/>
    </row>
    <row r="205" spans="1:4" s="3" customFormat="1" ht="20.100000000000001" customHeight="1">
      <c r="A205" s="497" t="s">
        <v>55</v>
      </c>
      <c r="B205" s="498"/>
      <c r="C205" s="498"/>
      <c r="D205" s="499"/>
    </row>
    <row r="206" spans="1:4" s="6" customFormat="1" ht="20.100000000000001" customHeight="1">
      <c r="A206" s="132">
        <v>1</v>
      </c>
      <c r="B206" s="51" t="s">
        <v>583</v>
      </c>
      <c r="C206" s="79">
        <v>2015</v>
      </c>
      <c r="D206" s="373">
        <v>14850</v>
      </c>
    </row>
    <row r="207" spans="1:4" s="6" customFormat="1" ht="20.100000000000001" customHeight="1">
      <c r="A207" s="132">
        <v>2</v>
      </c>
      <c r="B207" s="51" t="s">
        <v>584</v>
      </c>
      <c r="C207" s="79">
        <v>2017</v>
      </c>
      <c r="D207" s="373">
        <v>3075</v>
      </c>
    </row>
    <row r="208" spans="1:4" s="6" customFormat="1" ht="20.100000000000001" customHeight="1">
      <c r="A208" s="132">
        <v>3</v>
      </c>
      <c r="B208" s="51" t="s">
        <v>585</v>
      </c>
      <c r="C208" s="79">
        <v>2017</v>
      </c>
      <c r="D208" s="373">
        <v>3414.76</v>
      </c>
    </row>
    <row r="209" spans="1:4" s="6" customFormat="1" ht="20.100000000000001" customHeight="1">
      <c r="A209" s="132">
        <v>4</v>
      </c>
      <c r="B209" s="51" t="s">
        <v>586</v>
      </c>
      <c r="C209" s="79">
        <v>2018</v>
      </c>
      <c r="D209" s="373">
        <v>3321</v>
      </c>
    </row>
    <row r="210" spans="1:4" s="6" customFormat="1" ht="20.100000000000001" customHeight="1">
      <c r="A210" s="132">
        <v>5</v>
      </c>
      <c r="B210" s="51" t="s">
        <v>586</v>
      </c>
      <c r="C210" s="79">
        <v>2019</v>
      </c>
      <c r="D210" s="373">
        <v>2952</v>
      </c>
    </row>
    <row r="211" spans="1:4" s="6" customFormat="1" ht="20.100000000000001" customHeight="1">
      <c r="A211" s="441" t="s">
        <v>49</v>
      </c>
      <c r="B211" s="442"/>
      <c r="C211" s="443"/>
      <c r="D211" s="377">
        <f>SUM(D206:D210)</f>
        <v>27612.760000000002</v>
      </c>
    </row>
    <row r="212" spans="1:4" s="6" customFormat="1" ht="20.100000000000001" customHeight="1">
      <c r="A212" s="497" t="s">
        <v>54</v>
      </c>
      <c r="B212" s="498"/>
      <c r="C212" s="498"/>
      <c r="D212" s="499"/>
    </row>
    <row r="213" spans="1:4" s="6" customFormat="1" ht="20.100000000000001" customHeight="1">
      <c r="A213" s="132">
        <v>1</v>
      </c>
      <c r="B213" s="58" t="s">
        <v>587</v>
      </c>
      <c r="C213" s="79">
        <v>2016</v>
      </c>
      <c r="D213" s="383">
        <v>3495</v>
      </c>
    </row>
    <row r="214" spans="1:4" s="6" customFormat="1" ht="20.100000000000001" customHeight="1">
      <c r="A214" s="132">
        <v>2</v>
      </c>
      <c r="B214" s="58" t="s">
        <v>588</v>
      </c>
      <c r="C214" s="79">
        <v>2016</v>
      </c>
      <c r="D214" s="383">
        <v>3108.12</v>
      </c>
    </row>
    <row r="215" spans="1:4" s="6" customFormat="1" ht="20.100000000000001" customHeight="1">
      <c r="A215" s="463" t="s">
        <v>49</v>
      </c>
      <c r="B215" s="464"/>
      <c r="C215" s="465"/>
      <c r="D215" s="377">
        <f>SUM(D213:D214)</f>
        <v>6603.12</v>
      </c>
    </row>
    <row r="216" spans="1:4" s="6" customFormat="1" ht="20.100000000000001" customHeight="1">
      <c r="A216" s="494" t="s">
        <v>642</v>
      </c>
      <c r="B216" s="495"/>
      <c r="C216" s="495"/>
      <c r="D216" s="496"/>
    </row>
    <row r="217" spans="1:4" s="6" customFormat="1" ht="20.100000000000001" customHeight="1">
      <c r="A217" s="497" t="s">
        <v>55</v>
      </c>
      <c r="B217" s="498"/>
      <c r="C217" s="498"/>
      <c r="D217" s="499"/>
    </row>
    <row r="218" spans="1:4" s="6" customFormat="1" ht="20.100000000000001" customHeight="1">
      <c r="A218" s="132">
        <v>1</v>
      </c>
      <c r="B218" s="51" t="s">
        <v>643</v>
      </c>
      <c r="C218" s="79">
        <v>2015</v>
      </c>
      <c r="D218" s="373">
        <v>359160</v>
      </c>
    </row>
    <row r="219" spans="1:4" s="6" customFormat="1" ht="20.100000000000001" customHeight="1">
      <c r="A219" s="132">
        <v>2</v>
      </c>
      <c r="B219" s="51" t="s">
        <v>644</v>
      </c>
      <c r="C219" s="79">
        <v>2015</v>
      </c>
      <c r="D219" s="373">
        <v>12669</v>
      </c>
    </row>
    <row r="220" spans="1:4" s="6" customFormat="1" ht="20.100000000000001" customHeight="1">
      <c r="A220" s="132">
        <v>3</v>
      </c>
      <c r="B220" s="51" t="s">
        <v>645</v>
      </c>
      <c r="C220" s="79">
        <v>2015</v>
      </c>
      <c r="D220" s="373">
        <v>169.74</v>
      </c>
    </row>
    <row r="221" spans="1:4" s="6" customFormat="1" ht="20.100000000000001" customHeight="1">
      <c r="A221" s="132">
        <v>4</v>
      </c>
      <c r="B221" s="51" t="s">
        <v>646</v>
      </c>
      <c r="C221" s="79">
        <v>2015</v>
      </c>
      <c r="D221" s="373">
        <v>2691.24</v>
      </c>
    </row>
    <row r="222" spans="1:4" s="6" customFormat="1" ht="20.100000000000001" customHeight="1">
      <c r="A222" s="132">
        <v>5</v>
      </c>
      <c r="B222" s="51" t="s">
        <v>647</v>
      </c>
      <c r="C222" s="79">
        <v>2015</v>
      </c>
      <c r="D222" s="373">
        <v>1552.26</v>
      </c>
    </row>
    <row r="223" spans="1:4" s="6" customFormat="1" ht="20.100000000000001" customHeight="1">
      <c r="A223" s="132">
        <v>6</v>
      </c>
      <c r="B223" s="51" t="s">
        <v>648</v>
      </c>
      <c r="C223" s="79">
        <v>2015</v>
      </c>
      <c r="D223" s="373">
        <v>3824.07</v>
      </c>
    </row>
    <row r="224" spans="1:4" s="6" customFormat="1" ht="20.100000000000001" customHeight="1">
      <c r="A224" s="132">
        <v>7</v>
      </c>
      <c r="B224" s="51" t="s">
        <v>649</v>
      </c>
      <c r="C224" s="79">
        <v>2015</v>
      </c>
      <c r="D224" s="373">
        <v>2356.21</v>
      </c>
    </row>
    <row r="225" spans="1:4" s="6" customFormat="1" ht="20.100000000000001" customHeight="1">
      <c r="A225" s="132">
        <v>8</v>
      </c>
      <c r="B225" s="51" t="s">
        <v>650</v>
      </c>
      <c r="C225" s="79">
        <v>2015</v>
      </c>
      <c r="D225" s="373">
        <v>565</v>
      </c>
    </row>
    <row r="226" spans="1:4" s="6" customFormat="1" ht="20.100000000000001" customHeight="1">
      <c r="A226" s="132">
        <v>9</v>
      </c>
      <c r="B226" s="51" t="s">
        <v>649</v>
      </c>
      <c r="C226" s="79">
        <v>2015</v>
      </c>
      <c r="D226" s="373">
        <v>1859.27</v>
      </c>
    </row>
    <row r="227" spans="1:4" s="6" customFormat="1" ht="20.100000000000001" customHeight="1">
      <c r="A227" s="132">
        <v>10</v>
      </c>
      <c r="B227" s="51" t="s">
        <v>649</v>
      </c>
      <c r="C227" s="79">
        <v>2015</v>
      </c>
      <c r="D227" s="373">
        <v>1859.27</v>
      </c>
    </row>
    <row r="228" spans="1:4" s="6" customFormat="1" ht="20.100000000000001" customHeight="1">
      <c r="A228" s="132">
        <v>11</v>
      </c>
      <c r="B228" s="51" t="s">
        <v>649</v>
      </c>
      <c r="C228" s="79">
        <v>2015</v>
      </c>
      <c r="D228" s="373">
        <v>1859.27</v>
      </c>
    </row>
    <row r="229" spans="1:4" s="6" customFormat="1" ht="20.100000000000001" customHeight="1">
      <c r="A229" s="132">
        <v>12</v>
      </c>
      <c r="B229" s="51" t="s">
        <v>649</v>
      </c>
      <c r="C229" s="79">
        <v>2015</v>
      </c>
      <c r="D229" s="373">
        <v>2851</v>
      </c>
    </row>
    <row r="230" spans="1:4" s="6" customFormat="1" ht="20.100000000000001" customHeight="1">
      <c r="A230" s="132">
        <v>13</v>
      </c>
      <c r="B230" s="51" t="s">
        <v>651</v>
      </c>
      <c r="C230" s="79">
        <v>2016</v>
      </c>
      <c r="D230" s="373">
        <v>4305</v>
      </c>
    </row>
    <row r="231" spans="1:4" s="6" customFormat="1" ht="20.100000000000001" customHeight="1">
      <c r="A231" s="132">
        <v>14</v>
      </c>
      <c r="B231" s="51" t="s">
        <v>652</v>
      </c>
      <c r="C231" s="79">
        <v>2015</v>
      </c>
      <c r="D231" s="373">
        <v>513.30999999999995</v>
      </c>
    </row>
    <row r="232" spans="1:4" s="6" customFormat="1" ht="20.100000000000001" customHeight="1">
      <c r="A232" s="132">
        <v>15</v>
      </c>
      <c r="B232" s="51" t="s">
        <v>653</v>
      </c>
      <c r="C232" s="79">
        <v>2017</v>
      </c>
      <c r="D232" s="373">
        <v>1238.81</v>
      </c>
    </row>
    <row r="233" spans="1:4" s="6" customFormat="1" ht="20.100000000000001" customHeight="1">
      <c r="A233" s="132">
        <v>16</v>
      </c>
      <c r="B233" s="51" t="s">
        <v>654</v>
      </c>
      <c r="C233" s="79">
        <v>2017</v>
      </c>
      <c r="D233" s="373">
        <v>1399.79</v>
      </c>
    </row>
    <row r="234" spans="1:4" s="6" customFormat="1" ht="20.100000000000001" customHeight="1">
      <c r="A234" s="132">
        <v>17</v>
      </c>
      <c r="B234" s="51" t="s">
        <v>655</v>
      </c>
      <c r="C234" s="79">
        <v>2017</v>
      </c>
      <c r="D234" s="373">
        <v>2091</v>
      </c>
    </row>
    <row r="235" spans="1:4" s="6" customFormat="1" ht="20.100000000000001" customHeight="1">
      <c r="A235" s="132">
        <v>18</v>
      </c>
      <c r="B235" s="51" t="s">
        <v>656</v>
      </c>
      <c r="C235" s="79">
        <v>2017</v>
      </c>
      <c r="D235" s="373">
        <v>6150</v>
      </c>
    </row>
    <row r="236" spans="1:4" s="6" customFormat="1" ht="20.100000000000001" customHeight="1">
      <c r="A236" s="132">
        <v>19</v>
      </c>
      <c r="B236" s="51" t="s">
        <v>656</v>
      </c>
      <c r="C236" s="79">
        <v>2017</v>
      </c>
      <c r="D236" s="373">
        <v>6150</v>
      </c>
    </row>
    <row r="237" spans="1:4" s="6" customFormat="1" ht="20.100000000000001" customHeight="1">
      <c r="A237" s="132">
        <v>20</v>
      </c>
      <c r="B237" s="51" t="s">
        <v>657</v>
      </c>
      <c r="C237" s="79">
        <v>2017</v>
      </c>
      <c r="D237" s="373">
        <v>2091</v>
      </c>
    </row>
    <row r="238" spans="1:4" s="6" customFormat="1" ht="20.100000000000001" customHeight="1">
      <c r="A238" s="132">
        <v>21</v>
      </c>
      <c r="B238" s="51" t="s">
        <v>658</v>
      </c>
      <c r="C238" s="79">
        <v>2017</v>
      </c>
      <c r="D238" s="373">
        <v>2214</v>
      </c>
    </row>
    <row r="239" spans="1:4" s="6" customFormat="1" ht="20.100000000000001" customHeight="1">
      <c r="A239" s="132">
        <v>22</v>
      </c>
      <c r="B239" s="51" t="s">
        <v>659</v>
      </c>
      <c r="C239" s="79">
        <v>2017</v>
      </c>
      <c r="D239" s="373">
        <v>1599</v>
      </c>
    </row>
    <row r="240" spans="1:4" s="6" customFormat="1" ht="20.100000000000001" customHeight="1">
      <c r="A240" s="132">
        <v>23</v>
      </c>
      <c r="B240" s="51" t="s">
        <v>660</v>
      </c>
      <c r="C240" s="79">
        <v>2017</v>
      </c>
      <c r="D240" s="373">
        <v>11070</v>
      </c>
    </row>
    <row r="241" spans="1:4" s="6" customFormat="1" ht="20.100000000000001" customHeight="1">
      <c r="A241" s="132">
        <v>24</v>
      </c>
      <c r="B241" s="51" t="s">
        <v>661</v>
      </c>
      <c r="C241" s="79">
        <v>2017</v>
      </c>
      <c r="D241" s="373">
        <v>4305</v>
      </c>
    </row>
    <row r="242" spans="1:4" s="6" customFormat="1" ht="20.100000000000001" customHeight="1">
      <c r="A242" s="132">
        <v>25</v>
      </c>
      <c r="B242" s="51" t="s">
        <v>662</v>
      </c>
      <c r="C242" s="79">
        <v>2017</v>
      </c>
      <c r="D242" s="373">
        <v>9840</v>
      </c>
    </row>
    <row r="243" spans="1:4" s="6" customFormat="1" ht="20.100000000000001" customHeight="1">
      <c r="A243" s="132">
        <v>26</v>
      </c>
      <c r="B243" s="51" t="s">
        <v>298</v>
      </c>
      <c r="C243" s="79">
        <v>2017</v>
      </c>
      <c r="D243" s="373">
        <v>2750</v>
      </c>
    </row>
    <row r="244" spans="1:4" s="6" customFormat="1" ht="20.100000000000001" customHeight="1">
      <c r="A244" s="132">
        <v>27</v>
      </c>
      <c r="B244" s="51" t="s">
        <v>298</v>
      </c>
      <c r="C244" s="79">
        <v>2017</v>
      </c>
      <c r="D244" s="373">
        <v>2750</v>
      </c>
    </row>
    <row r="245" spans="1:4" s="6" customFormat="1" ht="20.100000000000001" customHeight="1">
      <c r="A245" s="132">
        <v>28</v>
      </c>
      <c r="B245" s="51" t="s">
        <v>298</v>
      </c>
      <c r="C245" s="79">
        <v>2017</v>
      </c>
      <c r="D245" s="373">
        <v>2750</v>
      </c>
    </row>
    <row r="246" spans="1:4" s="6" customFormat="1" ht="20.100000000000001" customHeight="1">
      <c r="A246" s="132">
        <v>29</v>
      </c>
      <c r="B246" s="51" t="s">
        <v>298</v>
      </c>
      <c r="C246" s="79">
        <v>2017</v>
      </c>
      <c r="D246" s="373">
        <v>2750</v>
      </c>
    </row>
    <row r="247" spans="1:4" s="6" customFormat="1" ht="20.100000000000001" customHeight="1">
      <c r="A247" s="132">
        <v>30</v>
      </c>
      <c r="B247" s="51" t="s">
        <v>298</v>
      </c>
      <c r="C247" s="79">
        <v>2017</v>
      </c>
      <c r="D247" s="373">
        <v>2750</v>
      </c>
    </row>
    <row r="248" spans="1:4" s="6" customFormat="1" ht="20.100000000000001" customHeight="1">
      <c r="A248" s="132">
        <v>31</v>
      </c>
      <c r="B248" s="51" t="s">
        <v>298</v>
      </c>
      <c r="C248" s="79">
        <v>2017</v>
      </c>
      <c r="D248" s="373">
        <v>2750</v>
      </c>
    </row>
    <row r="249" spans="1:4" s="6" customFormat="1" ht="20.100000000000001" customHeight="1">
      <c r="A249" s="132">
        <v>32</v>
      </c>
      <c r="B249" s="51" t="s">
        <v>298</v>
      </c>
      <c r="C249" s="79">
        <v>2017</v>
      </c>
      <c r="D249" s="373">
        <v>2750</v>
      </c>
    </row>
    <row r="250" spans="1:4" s="6" customFormat="1" ht="20.100000000000001" customHeight="1">
      <c r="A250" s="132">
        <v>33</v>
      </c>
      <c r="B250" s="51" t="s">
        <v>298</v>
      </c>
      <c r="C250" s="79">
        <v>2017</v>
      </c>
      <c r="D250" s="373">
        <v>2750</v>
      </c>
    </row>
    <row r="251" spans="1:4" s="6" customFormat="1" ht="20.100000000000001" customHeight="1">
      <c r="A251" s="132">
        <v>34</v>
      </c>
      <c r="B251" s="51" t="s">
        <v>298</v>
      </c>
      <c r="C251" s="79">
        <v>2017</v>
      </c>
      <c r="D251" s="373">
        <v>2750</v>
      </c>
    </row>
    <row r="252" spans="1:4" s="6" customFormat="1" ht="20.100000000000001" customHeight="1">
      <c r="A252" s="132">
        <v>35</v>
      </c>
      <c r="B252" s="51" t="s">
        <v>298</v>
      </c>
      <c r="C252" s="79">
        <v>2017</v>
      </c>
      <c r="D252" s="373">
        <v>2750</v>
      </c>
    </row>
    <row r="253" spans="1:4" s="6" customFormat="1" ht="20.100000000000001" customHeight="1">
      <c r="A253" s="132">
        <v>36</v>
      </c>
      <c r="B253" s="51" t="s">
        <v>298</v>
      </c>
      <c r="C253" s="79">
        <v>2017</v>
      </c>
      <c r="D253" s="373">
        <v>2750</v>
      </c>
    </row>
    <row r="254" spans="1:4" s="6" customFormat="1" ht="20.100000000000001" customHeight="1">
      <c r="A254" s="132">
        <v>37</v>
      </c>
      <c r="B254" s="51" t="s">
        <v>663</v>
      </c>
      <c r="C254" s="79">
        <v>2017</v>
      </c>
      <c r="D254" s="373">
        <v>3075</v>
      </c>
    </row>
    <row r="255" spans="1:4" s="6" customFormat="1" ht="20.100000000000001" customHeight="1">
      <c r="A255" s="132">
        <v>38</v>
      </c>
      <c r="B255" s="51" t="s">
        <v>663</v>
      </c>
      <c r="C255" s="79">
        <v>2017</v>
      </c>
      <c r="D255" s="373">
        <v>3075</v>
      </c>
    </row>
    <row r="256" spans="1:4" s="6" customFormat="1" ht="20.100000000000001" customHeight="1">
      <c r="A256" s="132">
        <v>39</v>
      </c>
      <c r="B256" s="51" t="s">
        <v>663</v>
      </c>
      <c r="C256" s="79">
        <v>2017</v>
      </c>
      <c r="D256" s="373">
        <v>3075</v>
      </c>
    </row>
    <row r="257" spans="1:4" s="6" customFormat="1" ht="20.100000000000001" customHeight="1">
      <c r="A257" s="132">
        <v>40</v>
      </c>
      <c r="B257" s="51" t="s">
        <v>663</v>
      </c>
      <c r="C257" s="79">
        <v>2017</v>
      </c>
      <c r="D257" s="373">
        <v>3075</v>
      </c>
    </row>
    <row r="258" spans="1:4" s="6" customFormat="1" ht="20.100000000000001" customHeight="1">
      <c r="A258" s="132">
        <v>41</v>
      </c>
      <c r="B258" s="51" t="s">
        <v>663</v>
      </c>
      <c r="C258" s="79">
        <v>2017</v>
      </c>
      <c r="D258" s="373">
        <v>3075</v>
      </c>
    </row>
    <row r="259" spans="1:4" s="6" customFormat="1" ht="20.100000000000001" customHeight="1">
      <c r="A259" s="132">
        <v>42</v>
      </c>
      <c r="B259" s="51" t="s">
        <v>664</v>
      </c>
      <c r="C259" s="79">
        <v>2017</v>
      </c>
      <c r="D259" s="373">
        <v>1725</v>
      </c>
    </row>
    <row r="260" spans="1:4" s="6" customFormat="1" ht="20.100000000000001" customHeight="1">
      <c r="A260" s="132">
        <v>43</v>
      </c>
      <c r="B260" s="51" t="s">
        <v>665</v>
      </c>
      <c r="C260" s="79">
        <v>2017</v>
      </c>
      <c r="D260" s="373">
        <v>615</v>
      </c>
    </row>
    <row r="261" spans="1:4" s="6" customFormat="1" ht="20.100000000000001" customHeight="1">
      <c r="A261" s="132">
        <v>44</v>
      </c>
      <c r="B261" s="51" t="s">
        <v>665</v>
      </c>
      <c r="C261" s="79">
        <v>2017</v>
      </c>
      <c r="D261" s="373">
        <v>1230</v>
      </c>
    </row>
    <row r="262" spans="1:4" s="6" customFormat="1" ht="20.100000000000001" customHeight="1">
      <c r="A262" s="132">
        <v>45</v>
      </c>
      <c r="B262" s="51" t="s">
        <v>666</v>
      </c>
      <c r="C262" s="79">
        <v>2018</v>
      </c>
      <c r="D262" s="373">
        <v>699</v>
      </c>
    </row>
    <row r="263" spans="1:4" s="6" customFormat="1" ht="20.100000000000001" customHeight="1">
      <c r="A263" s="132">
        <v>46</v>
      </c>
      <c r="B263" s="51" t="s">
        <v>667</v>
      </c>
      <c r="C263" s="79">
        <v>2018</v>
      </c>
      <c r="D263" s="373">
        <v>899</v>
      </c>
    </row>
    <row r="264" spans="1:4" s="6" customFormat="1" ht="20.100000000000001" customHeight="1">
      <c r="A264" s="132">
        <v>47</v>
      </c>
      <c r="B264" s="51" t="s">
        <v>666</v>
      </c>
      <c r="C264" s="79">
        <v>2018</v>
      </c>
      <c r="D264" s="373">
        <v>769</v>
      </c>
    </row>
    <row r="265" spans="1:4" s="6" customFormat="1" ht="20.100000000000001" customHeight="1">
      <c r="A265" s="132">
        <v>48</v>
      </c>
      <c r="B265" s="51" t="s">
        <v>651</v>
      </c>
      <c r="C265" s="79">
        <v>2018</v>
      </c>
      <c r="D265" s="373">
        <v>4797</v>
      </c>
    </row>
    <row r="266" spans="1:4" s="6" customFormat="1" ht="20.100000000000001" customHeight="1">
      <c r="A266" s="132">
        <v>49</v>
      </c>
      <c r="B266" s="51" t="s">
        <v>668</v>
      </c>
      <c r="C266" s="79">
        <v>2019</v>
      </c>
      <c r="D266" s="373">
        <v>3819.41</v>
      </c>
    </row>
    <row r="267" spans="1:4" s="6" customFormat="1" ht="20.100000000000001" customHeight="1">
      <c r="A267" s="132">
        <v>50</v>
      </c>
      <c r="B267" s="51" t="s">
        <v>668</v>
      </c>
      <c r="C267" s="79">
        <v>2019</v>
      </c>
      <c r="D267" s="373">
        <v>3819.41</v>
      </c>
    </row>
    <row r="268" spans="1:4" s="6" customFormat="1" ht="20.100000000000001" customHeight="1">
      <c r="A268" s="132">
        <v>51</v>
      </c>
      <c r="B268" s="51" t="s">
        <v>665</v>
      </c>
      <c r="C268" s="79">
        <v>2019</v>
      </c>
      <c r="D268" s="373">
        <v>615</v>
      </c>
    </row>
    <row r="269" spans="1:4" s="6" customFormat="1" ht="20.100000000000001" customHeight="1">
      <c r="A269" s="132">
        <v>52</v>
      </c>
      <c r="B269" s="51" t="s">
        <v>669</v>
      </c>
      <c r="C269" s="79">
        <v>2019</v>
      </c>
      <c r="D269" s="373">
        <v>2354.21</v>
      </c>
    </row>
    <row r="270" spans="1:4" s="6" customFormat="1" ht="20.100000000000001" customHeight="1">
      <c r="A270" s="132">
        <v>53</v>
      </c>
      <c r="B270" s="51" t="s">
        <v>670</v>
      </c>
      <c r="C270" s="79">
        <v>2019</v>
      </c>
      <c r="D270" s="373">
        <v>2140</v>
      </c>
    </row>
    <row r="271" spans="1:4" s="6" customFormat="1" ht="20.100000000000001" customHeight="1">
      <c r="A271" s="132">
        <v>54</v>
      </c>
      <c r="B271" s="51" t="s">
        <v>671</v>
      </c>
      <c r="C271" s="79">
        <v>2019</v>
      </c>
      <c r="D271" s="373">
        <v>5978</v>
      </c>
    </row>
    <row r="272" spans="1:4" s="6" customFormat="1" ht="20.100000000000001" customHeight="1">
      <c r="A272" s="132">
        <v>55</v>
      </c>
      <c r="B272" s="51" t="s">
        <v>649</v>
      </c>
      <c r="C272" s="79">
        <v>2019</v>
      </c>
      <c r="D272" s="373">
        <v>2212</v>
      </c>
    </row>
    <row r="273" spans="1:4" s="6" customFormat="1" ht="20.100000000000001" customHeight="1">
      <c r="A273" s="132">
        <v>56</v>
      </c>
      <c r="B273" s="51" t="s">
        <v>672</v>
      </c>
      <c r="C273" s="79">
        <v>2019</v>
      </c>
      <c r="D273" s="373">
        <v>1170.6500000000001</v>
      </c>
    </row>
    <row r="274" spans="1:4" s="6" customFormat="1" ht="20.100000000000001" customHeight="1">
      <c r="A274" s="132">
        <v>57</v>
      </c>
      <c r="B274" s="51" t="s">
        <v>673</v>
      </c>
      <c r="C274" s="79">
        <v>2019</v>
      </c>
      <c r="D274" s="373">
        <v>3504.58</v>
      </c>
    </row>
    <row r="275" spans="1:4" s="6" customFormat="1" ht="20.100000000000001" customHeight="1">
      <c r="A275" s="132">
        <v>58</v>
      </c>
      <c r="B275" s="51" t="s">
        <v>674</v>
      </c>
      <c r="C275" s="79">
        <v>2019</v>
      </c>
      <c r="D275" s="373">
        <v>4150.33</v>
      </c>
    </row>
    <row r="276" spans="1:4" s="6" customFormat="1" ht="20.100000000000001" customHeight="1">
      <c r="A276" s="132">
        <v>59</v>
      </c>
      <c r="B276" s="51" t="s">
        <v>675</v>
      </c>
      <c r="C276" s="79">
        <v>2019</v>
      </c>
      <c r="D276" s="373">
        <v>9840</v>
      </c>
    </row>
    <row r="277" spans="1:4" s="6" customFormat="1" ht="20.100000000000001" customHeight="1">
      <c r="A277" s="132">
        <v>60</v>
      </c>
      <c r="B277" s="51" t="s">
        <v>676</v>
      </c>
      <c r="C277" s="79">
        <v>2019</v>
      </c>
      <c r="D277" s="373">
        <v>4797</v>
      </c>
    </row>
    <row r="278" spans="1:4" s="6" customFormat="1" ht="20.100000000000001" customHeight="1">
      <c r="A278" s="132">
        <v>61</v>
      </c>
      <c r="B278" s="51" t="s">
        <v>677</v>
      </c>
      <c r="C278" s="79">
        <v>2019</v>
      </c>
      <c r="D278" s="373">
        <v>1015.98</v>
      </c>
    </row>
    <row r="279" spans="1:4" s="6" customFormat="1" ht="23.25" customHeight="1">
      <c r="A279" s="132">
        <v>62</v>
      </c>
      <c r="B279" s="51" t="s">
        <v>678</v>
      </c>
      <c r="C279" s="79">
        <v>2019</v>
      </c>
      <c r="D279" s="373">
        <v>6396</v>
      </c>
    </row>
    <row r="280" spans="1:4" s="6" customFormat="1" ht="20.100000000000001" customHeight="1">
      <c r="A280" s="132">
        <v>63</v>
      </c>
      <c r="B280" s="51" t="s">
        <v>649</v>
      </c>
      <c r="C280" s="79">
        <v>2019</v>
      </c>
      <c r="D280" s="373">
        <v>2212</v>
      </c>
    </row>
    <row r="281" spans="1:4" s="6" customFormat="1" ht="20.100000000000001" customHeight="1">
      <c r="A281" s="132">
        <v>64</v>
      </c>
      <c r="B281" s="51" t="s">
        <v>649</v>
      </c>
      <c r="C281" s="79">
        <v>2019</v>
      </c>
      <c r="D281" s="373">
        <v>2212</v>
      </c>
    </row>
    <row r="282" spans="1:4" s="6" customFormat="1" ht="20.100000000000001" customHeight="1">
      <c r="A282" s="132">
        <v>65</v>
      </c>
      <c r="B282" s="51" t="s">
        <v>649</v>
      </c>
      <c r="C282" s="79">
        <v>2019</v>
      </c>
      <c r="D282" s="373">
        <v>2212</v>
      </c>
    </row>
    <row r="283" spans="1:4" s="6" customFormat="1" ht="20.100000000000001" customHeight="1">
      <c r="A283" s="132">
        <v>66</v>
      </c>
      <c r="B283" s="51" t="s">
        <v>649</v>
      </c>
      <c r="C283" s="79">
        <v>2019</v>
      </c>
      <c r="D283" s="373">
        <v>2212</v>
      </c>
    </row>
    <row r="284" spans="1:4" s="6" customFormat="1" ht="20.100000000000001" customHeight="1">
      <c r="A284" s="132">
        <v>67</v>
      </c>
      <c r="B284" s="51" t="s">
        <v>649</v>
      </c>
      <c r="C284" s="79">
        <v>2019</v>
      </c>
      <c r="D284" s="373">
        <v>2212</v>
      </c>
    </row>
    <row r="285" spans="1:4" s="6" customFormat="1" ht="20.100000000000001" customHeight="1">
      <c r="A285" s="132">
        <v>68</v>
      </c>
      <c r="B285" s="51" t="s">
        <v>649</v>
      </c>
      <c r="C285" s="79">
        <v>2019</v>
      </c>
      <c r="D285" s="373">
        <v>2212</v>
      </c>
    </row>
    <row r="286" spans="1:4" s="6" customFormat="1" ht="20.100000000000001" customHeight="1">
      <c r="A286" s="132">
        <v>69</v>
      </c>
      <c r="B286" s="51" t="s">
        <v>649</v>
      </c>
      <c r="C286" s="79">
        <v>2019</v>
      </c>
      <c r="D286" s="373">
        <v>2212</v>
      </c>
    </row>
    <row r="287" spans="1:4" s="6" customFormat="1" ht="20.100000000000001" customHeight="1">
      <c r="A287" s="132">
        <v>70</v>
      </c>
      <c r="B287" s="51" t="s">
        <v>649</v>
      </c>
      <c r="C287" s="79">
        <v>2019</v>
      </c>
      <c r="D287" s="373">
        <v>2212</v>
      </c>
    </row>
    <row r="288" spans="1:4" s="6" customFormat="1" ht="20.100000000000001" customHeight="1">
      <c r="A288" s="132">
        <v>71</v>
      </c>
      <c r="B288" s="51" t="s">
        <v>649</v>
      </c>
      <c r="C288" s="79">
        <v>2019</v>
      </c>
      <c r="D288" s="373">
        <v>2212</v>
      </c>
    </row>
    <row r="289" spans="1:4" s="6" customFormat="1" ht="20.100000000000001" customHeight="1">
      <c r="A289" s="132">
        <v>72</v>
      </c>
      <c r="B289" s="51" t="s">
        <v>649</v>
      </c>
      <c r="C289" s="79">
        <v>2019</v>
      </c>
      <c r="D289" s="373">
        <v>2212</v>
      </c>
    </row>
    <row r="290" spans="1:4" s="6" customFormat="1" ht="20.100000000000001" customHeight="1">
      <c r="A290" s="132">
        <v>73</v>
      </c>
      <c r="B290" s="51" t="s">
        <v>649</v>
      </c>
      <c r="C290" s="79">
        <v>2019</v>
      </c>
      <c r="D290" s="373">
        <v>2212</v>
      </c>
    </row>
    <row r="291" spans="1:4" s="6" customFormat="1" ht="20.100000000000001" customHeight="1">
      <c r="A291" s="132">
        <v>74</v>
      </c>
      <c r="B291" s="51" t="s">
        <v>649</v>
      </c>
      <c r="C291" s="79">
        <v>2019</v>
      </c>
      <c r="D291" s="373">
        <v>2212</v>
      </c>
    </row>
    <row r="292" spans="1:4" s="6" customFormat="1" ht="20.100000000000001" customHeight="1">
      <c r="A292" s="132">
        <v>75</v>
      </c>
      <c r="B292" s="51" t="s">
        <v>649</v>
      </c>
      <c r="C292" s="79">
        <v>2019</v>
      </c>
      <c r="D292" s="373">
        <v>2212</v>
      </c>
    </row>
    <row r="293" spans="1:4" s="6" customFormat="1" ht="20.100000000000001" customHeight="1">
      <c r="A293" s="132">
        <v>76</v>
      </c>
      <c r="B293" s="51" t="s">
        <v>649</v>
      </c>
      <c r="C293" s="79">
        <v>2019</v>
      </c>
      <c r="D293" s="373">
        <v>2212</v>
      </c>
    </row>
    <row r="294" spans="1:4" s="6" customFormat="1" ht="20.100000000000001" customHeight="1">
      <c r="A294" s="132">
        <v>77</v>
      </c>
      <c r="B294" s="51" t="s">
        <v>649</v>
      </c>
      <c r="C294" s="79">
        <v>2019</v>
      </c>
      <c r="D294" s="373">
        <v>2212</v>
      </c>
    </row>
    <row r="295" spans="1:4" s="6" customFormat="1" ht="20.100000000000001" customHeight="1">
      <c r="A295" s="132">
        <v>78</v>
      </c>
      <c r="B295" s="51" t="s">
        <v>649</v>
      </c>
      <c r="C295" s="79">
        <v>2019</v>
      </c>
      <c r="D295" s="373">
        <v>1959</v>
      </c>
    </row>
    <row r="296" spans="1:4" s="6" customFormat="1" ht="20.100000000000001" customHeight="1">
      <c r="A296" s="132">
        <v>79</v>
      </c>
      <c r="B296" s="51" t="s">
        <v>649</v>
      </c>
      <c r="C296" s="79">
        <v>2019</v>
      </c>
      <c r="D296" s="373">
        <v>1959</v>
      </c>
    </row>
    <row r="297" spans="1:4" s="6" customFormat="1" ht="20.100000000000001" customHeight="1">
      <c r="A297" s="132">
        <v>80</v>
      </c>
      <c r="B297" s="51" t="s">
        <v>649</v>
      </c>
      <c r="C297" s="79">
        <v>2019</v>
      </c>
      <c r="D297" s="373">
        <v>1959</v>
      </c>
    </row>
    <row r="298" spans="1:4" s="6" customFormat="1" ht="20.100000000000001" customHeight="1">
      <c r="A298" s="132">
        <v>81</v>
      </c>
      <c r="B298" s="51" t="s">
        <v>649</v>
      </c>
      <c r="C298" s="79">
        <v>2019</v>
      </c>
      <c r="D298" s="373">
        <v>1959</v>
      </c>
    </row>
    <row r="299" spans="1:4" s="6" customFormat="1" ht="20.100000000000001" customHeight="1">
      <c r="A299" s="132">
        <v>82</v>
      </c>
      <c r="B299" s="51" t="s">
        <v>649</v>
      </c>
      <c r="C299" s="79">
        <v>2019</v>
      </c>
      <c r="D299" s="373">
        <v>1959</v>
      </c>
    </row>
    <row r="300" spans="1:4" s="6" customFormat="1" ht="20.100000000000001" customHeight="1">
      <c r="A300" s="132">
        <v>83</v>
      </c>
      <c r="B300" s="51" t="s">
        <v>649</v>
      </c>
      <c r="C300" s="79">
        <v>2019</v>
      </c>
      <c r="D300" s="373">
        <v>1959</v>
      </c>
    </row>
    <row r="301" spans="1:4" s="6" customFormat="1" ht="20.100000000000001" customHeight="1">
      <c r="A301" s="132">
        <v>84</v>
      </c>
      <c r="B301" s="51" t="s">
        <v>649</v>
      </c>
      <c r="C301" s="79">
        <v>2019</v>
      </c>
      <c r="D301" s="373">
        <v>1959</v>
      </c>
    </row>
    <row r="302" spans="1:4" s="6" customFormat="1" ht="20.100000000000001" customHeight="1">
      <c r="A302" s="132">
        <v>85</v>
      </c>
      <c r="B302" s="51" t="s">
        <v>649</v>
      </c>
      <c r="C302" s="79">
        <v>2019</v>
      </c>
      <c r="D302" s="373">
        <v>1959</v>
      </c>
    </row>
    <row r="303" spans="1:4" s="6" customFormat="1" ht="20.100000000000001" customHeight="1">
      <c r="A303" s="132">
        <v>86</v>
      </c>
      <c r="B303" s="51" t="s">
        <v>649</v>
      </c>
      <c r="C303" s="79">
        <v>2019</v>
      </c>
      <c r="D303" s="373">
        <v>1959</v>
      </c>
    </row>
    <row r="304" spans="1:4" s="6" customFormat="1" ht="20.100000000000001" customHeight="1">
      <c r="A304" s="132">
        <v>87</v>
      </c>
      <c r="B304" s="51" t="s">
        <v>649</v>
      </c>
      <c r="C304" s="79">
        <v>2019</v>
      </c>
      <c r="D304" s="373">
        <v>1959</v>
      </c>
    </row>
    <row r="305" spans="1:4" s="6" customFormat="1" ht="20.100000000000001" customHeight="1">
      <c r="A305" s="132">
        <v>88</v>
      </c>
      <c r="B305" s="51" t="s">
        <v>649</v>
      </c>
      <c r="C305" s="79">
        <v>2019</v>
      </c>
      <c r="D305" s="373">
        <v>1959</v>
      </c>
    </row>
    <row r="306" spans="1:4" s="6" customFormat="1" ht="20.100000000000001" customHeight="1">
      <c r="A306" s="132">
        <v>89</v>
      </c>
      <c r="B306" s="51" t="s">
        <v>649</v>
      </c>
      <c r="C306" s="79">
        <v>2019</v>
      </c>
      <c r="D306" s="373">
        <v>1959</v>
      </c>
    </row>
    <row r="307" spans="1:4" s="6" customFormat="1" ht="20.100000000000001" customHeight="1">
      <c r="A307" s="132">
        <v>90</v>
      </c>
      <c r="B307" s="51" t="s">
        <v>649</v>
      </c>
      <c r="C307" s="79">
        <v>2019</v>
      </c>
      <c r="D307" s="373">
        <v>1959</v>
      </c>
    </row>
    <row r="308" spans="1:4" s="6" customFormat="1" ht="20.100000000000001" customHeight="1">
      <c r="A308" s="132">
        <v>91</v>
      </c>
      <c r="B308" s="51" t="s">
        <v>649</v>
      </c>
      <c r="C308" s="79">
        <v>2019</v>
      </c>
      <c r="D308" s="373">
        <v>1959</v>
      </c>
    </row>
    <row r="309" spans="1:4" s="6" customFormat="1" ht="20.100000000000001" customHeight="1">
      <c r="A309" s="132">
        <v>92</v>
      </c>
      <c r="B309" s="51" t="s">
        <v>649</v>
      </c>
      <c r="C309" s="79">
        <v>2019</v>
      </c>
      <c r="D309" s="373">
        <v>1959</v>
      </c>
    </row>
    <row r="310" spans="1:4" s="6" customFormat="1" ht="20.100000000000001" customHeight="1">
      <c r="A310" s="132">
        <v>93</v>
      </c>
      <c r="B310" s="51" t="s">
        <v>649</v>
      </c>
      <c r="C310" s="79">
        <v>2019</v>
      </c>
      <c r="D310" s="373">
        <v>1959</v>
      </c>
    </row>
    <row r="311" spans="1:4" s="6" customFormat="1" ht="20.100000000000001" customHeight="1">
      <c r="A311" s="132">
        <v>96</v>
      </c>
      <c r="B311" s="51" t="s">
        <v>679</v>
      </c>
      <c r="C311" s="79">
        <v>2019</v>
      </c>
      <c r="D311" s="373">
        <v>1420.65</v>
      </c>
    </row>
    <row r="312" spans="1:4" s="6" customFormat="1" ht="20.100000000000001" customHeight="1">
      <c r="A312" s="132">
        <v>97</v>
      </c>
      <c r="B312" s="51" t="s">
        <v>680</v>
      </c>
      <c r="C312" s="79">
        <v>2019</v>
      </c>
      <c r="D312" s="373">
        <v>1720.77</v>
      </c>
    </row>
    <row r="313" spans="1:4" s="6" customFormat="1" ht="20.100000000000001" customHeight="1">
      <c r="A313" s="132">
        <v>98</v>
      </c>
      <c r="B313" s="51" t="s">
        <v>681</v>
      </c>
      <c r="C313" s="79">
        <v>2019</v>
      </c>
      <c r="D313" s="373">
        <v>2634.66</v>
      </c>
    </row>
    <row r="314" spans="1:4" s="6" customFormat="1" ht="20.100000000000001" customHeight="1">
      <c r="A314" s="132">
        <v>99</v>
      </c>
      <c r="B314" s="51" t="s">
        <v>681</v>
      </c>
      <c r="C314" s="79">
        <v>2019</v>
      </c>
      <c r="D314" s="373">
        <v>2634.66</v>
      </c>
    </row>
    <row r="315" spans="1:4" s="6" customFormat="1" ht="20.100000000000001" customHeight="1">
      <c r="A315" s="132">
        <v>100</v>
      </c>
      <c r="B315" s="51" t="s">
        <v>682</v>
      </c>
      <c r="C315" s="79">
        <v>2019</v>
      </c>
      <c r="D315" s="373">
        <v>3075</v>
      </c>
    </row>
    <row r="316" spans="1:4" s="6" customFormat="1" ht="20.100000000000001" customHeight="1">
      <c r="A316" s="132">
        <v>101</v>
      </c>
      <c r="B316" s="51" t="s">
        <v>672</v>
      </c>
      <c r="C316" s="79">
        <v>2019</v>
      </c>
      <c r="D316" s="373">
        <v>524.9</v>
      </c>
    </row>
    <row r="317" spans="1:4" s="6" customFormat="1" ht="20.100000000000001" customHeight="1">
      <c r="A317" s="132">
        <v>102</v>
      </c>
      <c r="B317" s="51" t="s">
        <v>683</v>
      </c>
      <c r="C317" s="79">
        <v>2019</v>
      </c>
      <c r="D317" s="373">
        <v>5852.71</v>
      </c>
    </row>
    <row r="318" spans="1:4" s="6" customFormat="1" ht="20.100000000000001" customHeight="1">
      <c r="A318" s="132">
        <v>103</v>
      </c>
      <c r="B318" s="51" t="s">
        <v>684</v>
      </c>
      <c r="C318" s="79">
        <v>2019</v>
      </c>
      <c r="D318" s="373">
        <v>4544.3100000000004</v>
      </c>
    </row>
    <row r="319" spans="1:4" s="6" customFormat="1" ht="20.100000000000001" customHeight="1">
      <c r="A319" s="132">
        <v>104</v>
      </c>
      <c r="B319" s="51" t="s">
        <v>519</v>
      </c>
      <c r="C319" s="79">
        <v>2019</v>
      </c>
      <c r="D319" s="373">
        <v>1414.5</v>
      </c>
    </row>
    <row r="320" spans="1:4" s="6" customFormat="1" ht="20.100000000000001" customHeight="1">
      <c r="A320" s="132">
        <v>105</v>
      </c>
      <c r="B320" s="51" t="s">
        <v>685</v>
      </c>
      <c r="C320" s="79">
        <v>2019</v>
      </c>
      <c r="D320" s="373">
        <v>620</v>
      </c>
    </row>
    <row r="321" spans="1:4" s="6" customFormat="1" ht="28.15" customHeight="1">
      <c r="A321" s="132">
        <v>106</v>
      </c>
      <c r="B321" s="51" t="s">
        <v>686</v>
      </c>
      <c r="C321" s="79">
        <v>2019</v>
      </c>
      <c r="D321" s="373">
        <v>7400</v>
      </c>
    </row>
    <row r="322" spans="1:4" s="6" customFormat="1" ht="20.100000000000001" customHeight="1">
      <c r="A322" s="132">
        <v>109</v>
      </c>
      <c r="B322" s="51" t="s">
        <v>687</v>
      </c>
      <c r="C322" s="79">
        <v>2019</v>
      </c>
      <c r="D322" s="373">
        <v>4000</v>
      </c>
    </row>
    <row r="323" spans="1:4" s="6" customFormat="1" ht="20.100000000000001" customHeight="1">
      <c r="A323" s="132">
        <v>110</v>
      </c>
      <c r="B323" s="51" t="s">
        <v>665</v>
      </c>
      <c r="C323" s="79">
        <v>2019</v>
      </c>
      <c r="D323" s="373">
        <v>1230</v>
      </c>
    </row>
    <row r="324" spans="1:4" s="6" customFormat="1" ht="20.100000000000001" customHeight="1">
      <c r="A324" s="132">
        <v>111</v>
      </c>
      <c r="B324" s="51" t="s">
        <v>665</v>
      </c>
      <c r="C324" s="79">
        <v>2019</v>
      </c>
      <c r="D324" s="373">
        <v>553.5</v>
      </c>
    </row>
    <row r="325" spans="1:4" s="6" customFormat="1" ht="20.100000000000001" customHeight="1">
      <c r="A325" s="441" t="s">
        <v>49</v>
      </c>
      <c r="B325" s="442"/>
      <c r="C325" s="443"/>
      <c r="D325" s="377">
        <f>SUM(D218:D324)</f>
        <v>654704.47000000009</v>
      </c>
    </row>
    <row r="326" spans="1:4" s="6" customFormat="1" ht="20.100000000000001" customHeight="1">
      <c r="A326" s="497" t="s">
        <v>54</v>
      </c>
      <c r="B326" s="498"/>
      <c r="C326" s="498"/>
      <c r="D326" s="499"/>
    </row>
    <row r="327" spans="1:4" s="6" customFormat="1" ht="20.100000000000001" customHeight="1">
      <c r="A327" s="132">
        <v>1</v>
      </c>
      <c r="B327" s="58" t="s">
        <v>688</v>
      </c>
      <c r="C327" s="79">
        <v>2015</v>
      </c>
      <c r="D327" s="383">
        <v>3038.1</v>
      </c>
    </row>
    <row r="328" spans="1:4" s="6" customFormat="1" ht="20.100000000000001" customHeight="1">
      <c r="A328" s="132">
        <v>2</v>
      </c>
      <c r="B328" s="58" t="s">
        <v>688</v>
      </c>
      <c r="C328" s="79">
        <v>2015</v>
      </c>
      <c r="D328" s="383">
        <v>3038.1</v>
      </c>
    </row>
    <row r="329" spans="1:4" s="6" customFormat="1" ht="20.100000000000001" customHeight="1">
      <c r="A329" s="132">
        <v>3</v>
      </c>
      <c r="B329" s="58" t="s">
        <v>688</v>
      </c>
      <c r="C329" s="79">
        <v>2015</v>
      </c>
      <c r="D329" s="383">
        <v>3038.1</v>
      </c>
    </row>
    <row r="330" spans="1:4" s="6" customFormat="1" ht="20.100000000000001" customHeight="1">
      <c r="A330" s="132">
        <v>4</v>
      </c>
      <c r="B330" s="58" t="s">
        <v>688</v>
      </c>
      <c r="C330" s="79">
        <v>2015</v>
      </c>
      <c r="D330" s="383">
        <v>3038.1</v>
      </c>
    </row>
    <row r="331" spans="1:4" s="6" customFormat="1" ht="20.100000000000001" customHeight="1">
      <c r="A331" s="132">
        <v>5</v>
      </c>
      <c r="B331" s="58" t="s">
        <v>688</v>
      </c>
      <c r="C331" s="79">
        <v>2015</v>
      </c>
      <c r="D331" s="383">
        <v>3038.1</v>
      </c>
    </row>
    <row r="332" spans="1:4" s="6" customFormat="1" ht="20.100000000000001" customHeight="1">
      <c r="A332" s="132">
        <v>6</v>
      </c>
      <c r="B332" s="58" t="s">
        <v>689</v>
      </c>
      <c r="C332" s="79">
        <v>2015</v>
      </c>
      <c r="D332" s="383">
        <v>1399.74</v>
      </c>
    </row>
    <row r="333" spans="1:4" s="6" customFormat="1" ht="20.100000000000001" customHeight="1">
      <c r="A333" s="132">
        <v>7</v>
      </c>
      <c r="B333" s="58" t="s">
        <v>690</v>
      </c>
      <c r="C333" s="79">
        <v>2015</v>
      </c>
      <c r="D333" s="383">
        <v>800</v>
      </c>
    </row>
    <row r="334" spans="1:4" s="6" customFormat="1" ht="20.100000000000001" customHeight="1">
      <c r="A334" s="132">
        <v>8</v>
      </c>
      <c r="B334" s="58" t="s">
        <v>691</v>
      </c>
      <c r="C334" s="79">
        <v>2015</v>
      </c>
      <c r="D334" s="383">
        <v>500</v>
      </c>
    </row>
    <row r="335" spans="1:4" s="6" customFormat="1" ht="20.100000000000001" customHeight="1">
      <c r="A335" s="132">
        <v>9</v>
      </c>
      <c r="B335" s="58" t="s">
        <v>691</v>
      </c>
      <c r="C335" s="79">
        <v>2015</v>
      </c>
      <c r="D335" s="383">
        <v>500</v>
      </c>
    </row>
    <row r="336" spans="1:4" s="6" customFormat="1" ht="20.100000000000001" customHeight="1">
      <c r="A336" s="132">
        <v>10</v>
      </c>
      <c r="B336" s="58" t="s">
        <v>692</v>
      </c>
      <c r="C336" s="79">
        <v>2015</v>
      </c>
      <c r="D336" s="383">
        <v>1500</v>
      </c>
    </row>
    <row r="337" spans="1:4" s="6" customFormat="1" ht="20.100000000000001" customHeight="1">
      <c r="A337" s="132">
        <v>11</v>
      </c>
      <c r="B337" s="58" t="s">
        <v>693</v>
      </c>
      <c r="C337" s="79">
        <v>2015</v>
      </c>
      <c r="D337" s="383">
        <v>1900</v>
      </c>
    </row>
    <row r="338" spans="1:4" s="6" customFormat="1" ht="20.100000000000001" customHeight="1">
      <c r="A338" s="132">
        <v>12</v>
      </c>
      <c r="B338" s="58" t="s">
        <v>694</v>
      </c>
      <c r="C338" s="79">
        <v>2015</v>
      </c>
      <c r="D338" s="383">
        <v>1550</v>
      </c>
    </row>
    <row r="339" spans="1:4" s="6" customFormat="1" ht="20.100000000000001" customHeight="1">
      <c r="A339" s="132">
        <v>13</v>
      </c>
      <c r="B339" s="58" t="s">
        <v>694</v>
      </c>
      <c r="C339" s="79">
        <v>2015</v>
      </c>
      <c r="D339" s="383">
        <v>1550</v>
      </c>
    </row>
    <row r="340" spans="1:4" s="6" customFormat="1" ht="20.100000000000001" customHeight="1">
      <c r="A340" s="132">
        <v>14</v>
      </c>
      <c r="B340" s="58" t="s">
        <v>695</v>
      </c>
      <c r="C340" s="79">
        <v>2015</v>
      </c>
      <c r="D340" s="383">
        <v>2100</v>
      </c>
    </row>
    <row r="341" spans="1:4" s="6" customFormat="1" ht="20.100000000000001" customHeight="1">
      <c r="A341" s="132">
        <v>15</v>
      </c>
      <c r="B341" s="58" t="s">
        <v>696</v>
      </c>
      <c r="C341" s="79">
        <v>2015</v>
      </c>
      <c r="D341" s="383">
        <v>366.67</v>
      </c>
    </row>
    <row r="342" spans="1:4" s="6" customFormat="1" ht="20.100000000000001" customHeight="1">
      <c r="A342" s="132">
        <v>16</v>
      </c>
      <c r="B342" s="58" t="s">
        <v>696</v>
      </c>
      <c r="C342" s="79">
        <v>2015</v>
      </c>
      <c r="D342" s="383">
        <v>366.67</v>
      </c>
    </row>
    <row r="343" spans="1:4" s="6" customFormat="1" ht="20.100000000000001" customHeight="1">
      <c r="A343" s="132">
        <v>17</v>
      </c>
      <c r="B343" s="58" t="s">
        <v>696</v>
      </c>
      <c r="C343" s="79">
        <v>2015</v>
      </c>
      <c r="D343" s="383">
        <v>366.67</v>
      </c>
    </row>
    <row r="344" spans="1:4" s="6" customFormat="1" ht="20.100000000000001" customHeight="1">
      <c r="A344" s="132">
        <v>18</v>
      </c>
      <c r="B344" s="58" t="s">
        <v>697</v>
      </c>
      <c r="C344" s="79">
        <v>2015</v>
      </c>
      <c r="D344" s="383">
        <v>1129</v>
      </c>
    </row>
    <row r="345" spans="1:4" s="6" customFormat="1" ht="20.100000000000001" customHeight="1">
      <c r="A345" s="132">
        <v>19</v>
      </c>
      <c r="B345" s="58" t="s">
        <v>698</v>
      </c>
      <c r="C345" s="79">
        <v>2015</v>
      </c>
      <c r="D345" s="383">
        <v>1128</v>
      </c>
    </row>
    <row r="346" spans="1:4" s="6" customFormat="1" ht="20.100000000000001" customHeight="1">
      <c r="A346" s="132">
        <v>20</v>
      </c>
      <c r="B346" s="58" t="s">
        <v>699</v>
      </c>
      <c r="C346" s="79">
        <v>2015</v>
      </c>
      <c r="D346" s="383">
        <v>1000</v>
      </c>
    </row>
    <row r="347" spans="1:4" s="6" customFormat="1" ht="20.100000000000001" customHeight="1">
      <c r="A347" s="132">
        <v>21</v>
      </c>
      <c r="B347" s="58" t="s">
        <v>700</v>
      </c>
      <c r="C347" s="79">
        <v>2015</v>
      </c>
      <c r="D347" s="383">
        <v>850</v>
      </c>
    </row>
    <row r="348" spans="1:4" s="6" customFormat="1" ht="20.100000000000001" customHeight="1">
      <c r="A348" s="132">
        <v>22</v>
      </c>
      <c r="B348" s="58" t="s">
        <v>701</v>
      </c>
      <c r="C348" s="79">
        <v>2015</v>
      </c>
      <c r="D348" s="383">
        <v>850</v>
      </c>
    </row>
    <row r="349" spans="1:4" s="6" customFormat="1" ht="20.100000000000001" customHeight="1">
      <c r="A349" s="132">
        <v>23</v>
      </c>
      <c r="B349" s="58" t="s">
        <v>702</v>
      </c>
      <c r="C349" s="79">
        <v>2015</v>
      </c>
      <c r="D349" s="383">
        <v>1300</v>
      </c>
    </row>
    <row r="350" spans="1:4" s="6" customFormat="1" ht="20.100000000000001" customHeight="1">
      <c r="A350" s="132">
        <v>24</v>
      </c>
      <c r="B350" s="58" t="s">
        <v>703</v>
      </c>
      <c r="C350" s="79">
        <v>2015</v>
      </c>
      <c r="D350" s="383">
        <v>615</v>
      </c>
    </row>
    <row r="351" spans="1:4" s="6" customFormat="1" ht="20.100000000000001" customHeight="1">
      <c r="A351" s="132">
        <v>25</v>
      </c>
      <c r="B351" s="58" t="s">
        <v>704</v>
      </c>
      <c r="C351" s="79">
        <v>2015</v>
      </c>
      <c r="D351" s="383">
        <v>24850</v>
      </c>
    </row>
    <row r="352" spans="1:4" s="6" customFormat="1" ht="20.100000000000001" customHeight="1">
      <c r="A352" s="132">
        <v>26</v>
      </c>
      <c r="B352" s="58" t="s">
        <v>705</v>
      </c>
      <c r="C352" s="79">
        <v>2015</v>
      </c>
      <c r="D352" s="383">
        <v>2985</v>
      </c>
    </row>
    <row r="353" spans="1:4" s="6" customFormat="1" ht="20.100000000000001" customHeight="1">
      <c r="A353" s="132">
        <v>27</v>
      </c>
      <c r="B353" s="58" t="s">
        <v>706</v>
      </c>
      <c r="C353" s="79">
        <v>2012</v>
      </c>
      <c r="D353" s="383">
        <v>10220.64</v>
      </c>
    </row>
    <row r="354" spans="1:4" s="6" customFormat="1" ht="20.100000000000001" customHeight="1">
      <c r="A354" s="132">
        <v>28</v>
      </c>
      <c r="B354" s="58" t="s">
        <v>706</v>
      </c>
      <c r="C354" s="79">
        <v>2012</v>
      </c>
      <c r="D354" s="383">
        <v>8759.76</v>
      </c>
    </row>
    <row r="355" spans="1:4" s="6" customFormat="1" ht="20.100000000000001" customHeight="1">
      <c r="A355" s="132">
        <v>29</v>
      </c>
      <c r="B355" s="58" t="s">
        <v>707</v>
      </c>
      <c r="C355" s="79">
        <v>2014</v>
      </c>
      <c r="D355" s="383">
        <v>500</v>
      </c>
    </row>
    <row r="356" spans="1:4" s="6" customFormat="1" ht="20.100000000000001" customHeight="1">
      <c r="A356" s="132">
        <v>30</v>
      </c>
      <c r="B356" s="58" t="s">
        <v>708</v>
      </c>
      <c r="C356" s="79">
        <v>2016</v>
      </c>
      <c r="D356" s="383">
        <v>1699.69</v>
      </c>
    </row>
    <row r="357" spans="1:4" s="6" customFormat="1" ht="20.100000000000001" customHeight="1">
      <c r="A357" s="132">
        <v>31</v>
      </c>
      <c r="B357" s="58" t="s">
        <v>709</v>
      </c>
      <c r="C357" s="79">
        <v>2016</v>
      </c>
      <c r="D357" s="383">
        <v>16997.37</v>
      </c>
    </row>
    <row r="358" spans="1:4" s="6" customFormat="1" ht="20.100000000000001" customHeight="1">
      <c r="A358" s="132">
        <v>32</v>
      </c>
      <c r="B358" s="58" t="s">
        <v>710</v>
      </c>
      <c r="C358" s="79">
        <v>2016</v>
      </c>
      <c r="D358" s="383">
        <v>7617.8</v>
      </c>
    </row>
    <row r="359" spans="1:4" s="6" customFormat="1" ht="20.100000000000001" customHeight="1">
      <c r="A359" s="132">
        <v>35</v>
      </c>
      <c r="B359" s="58" t="s">
        <v>711</v>
      </c>
      <c r="C359" s="79">
        <v>2017</v>
      </c>
      <c r="D359" s="383">
        <v>418.2</v>
      </c>
    </row>
    <row r="360" spans="1:4" s="6" customFormat="1" ht="20.100000000000001" customHeight="1">
      <c r="A360" s="132">
        <v>36</v>
      </c>
      <c r="B360" s="58" t="s">
        <v>711</v>
      </c>
      <c r="C360" s="79">
        <v>2017</v>
      </c>
      <c r="D360" s="383">
        <v>418.2</v>
      </c>
    </row>
    <row r="361" spans="1:4" s="6" customFormat="1" ht="20.100000000000001" customHeight="1">
      <c r="A361" s="132">
        <v>37</v>
      </c>
      <c r="B361" s="58" t="s">
        <v>711</v>
      </c>
      <c r="C361" s="79">
        <v>2017</v>
      </c>
      <c r="D361" s="383">
        <v>418.2</v>
      </c>
    </row>
    <row r="362" spans="1:4" s="6" customFormat="1" ht="20.100000000000001" customHeight="1">
      <c r="A362" s="132">
        <v>38</v>
      </c>
      <c r="B362" s="58" t="s">
        <v>712</v>
      </c>
      <c r="C362" s="79">
        <v>2017</v>
      </c>
      <c r="D362" s="383">
        <v>430.5</v>
      </c>
    </row>
    <row r="363" spans="1:4" s="6" customFormat="1" ht="20.100000000000001" customHeight="1">
      <c r="A363" s="132">
        <v>39</v>
      </c>
      <c r="B363" s="58" t="s">
        <v>712</v>
      </c>
      <c r="C363" s="79">
        <v>2017</v>
      </c>
      <c r="D363" s="383">
        <v>430.5</v>
      </c>
    </row>
    <row r="364" spans="1:4" s="6" customFormat="1" ht="20.100000000000001" customHeight="1">
      <c r="A364" s="132">
        <v>40</v>
      </c>
      <c r="B364" s="58" t="s">
        <v>712</v>
      </c>
      <c r="C364" s="79">
        <v>2017</v>
      </c>
      <c r="D364" s="383">
        <v>430.5</v>
      </c>
    </row>
    <row r="365" spans="1:4" s="6" customFormat="1" ht="20.100000000000001" customHeight="1">
      <c r="A365" s="132">
        <v>41</v>
      </c>
      <c r="B365" s="58" t="s">
        <v>712</v>
      </c>
      <c r="C365" s="79">
        <v>2017</v>
      </c>
      <c r="D365" s="383">
        <v>430.5</v>
      </c>
    </row>
    <row r="366" spans="1:4" s="6" customFormat="1" ht="20.100000000000001" customHeight="1">
      <c r="A366" s="132">
        <v>42</v>
      </c>
      <c r="B366" s="58" t="s">
        <v>712</v>
      </c>
      <c r="C366" s="79">
        <v>2017</v>
      </c>
      <c r="D366" s="383">
        <v>430.5</v>
      </c>
    </row>
    <row r="367" spans="1:4" s="6" customFormat="1" ht="20.100000000000001" customHeight="1">
      <c r="A367" s="132">
        <v>43</v>
      </c>
      <c r="B367" s="58" t="s">
        <v>712</v>
      </c>
      <c r="C367" s="79">
        <v>2017</v>
      </c>
      <c r="D367" s="383">
        <v>430.5</v>
      </c>
    </row>
    <row r="368" spans="1:4" s="6" customFormat="1" ht="20.100000000000001" customHeight="1">
      <c r="A368" s="132">
        <v>44</v>
      </c>
      <c r="B368" s="58" t="s">
        <v>712</v>
      </c>
      <c r="C368" s="79">
        <v>2017</v>
      </c>
      <c r="D368" s="383">
        <v>430.5</v>
      </c>
    </row>
    <row r="369" spans="1:4" s="6" customFormat="1" ht="20.100000000000001" customHeight="1">
      <c r="A369" s="132">
        <v>45</v>
      </c>
      <c r="B369" s="58" t="s">
        <v>712</v>
      </c>
      <c r="C369" s="79">
        <v>2017</v>
      </c>
      <c r="D369" s="383">
        <v>430.5</v>
      </c>
    </row>
    <row r="370" spans="1:4" s="6" customFormat="1" ht="20.100000000000001" customHeight="1">
      <c r="A370" s="132">
        <v>46</v>
      </c>
      <c r="B370" s="58" t="s">
        <v>713</v>
      </c>
      <c r="C370" s="79">
        <v>2017</v>
      </c>
      <c r="D370" s="383">
        <v>4250</v>
      </c>
    </row>
    <row r="371" spans="1:4" s="6" customFormat="1" ht="20.100000000000001" customHeight="1">
      <c r="A371" s="132">
        <v>47</v>
      </c>
      <c r="B371" s="58" t="s">
        <v>714</v>
      </c>
      <c r="C371" s="79">
        <v>2017</v>
      </c>
      <c r="D371" s="383">
        <v>1998.75</v>
      </c>
    </row>
    <row r="372" spans="1:4" s="6" customFormat="1" ht="20.100000000000001" customHeight="1">
      <c r="A372" s="132">
        <v>48</v>
      </c>
      <c r="B372" s="58" t="s">
        <v>713</v>
      </c>
      <c r="C372" s="79">
        <v>2017</v>
      </c>
      <c r="D372" s="383">
        <v>2925</v>
      </c>
    </row>
    <row r="373" spans="1:4" s="6" customFormat="1" ht="20.100000000000001" customHeight="1">
      <c r="A373" s="132">
        <v>49</v>
      </c>
      <c r="B373" s="58" t="s">
        <v>715</v>
      </c>
      <c r="C373" s="79">
        <v>2018</v>
      </c>
      <c r="D373" s="383">
        <v>2011.05</v>
      </c>
    </row>
    <row r="374" spans="1:4" s="6" customFormat="1" ht="20.100000000000001" customHeight="1">
      <c r="A374" s="132">
        <v>50</v>
      </c>
      <c r="B374" s="58" t="s">
        <v>716</v>
      </c>
      <c r="C374" s="79">
        <v>2018</v>
      </c>
      <c r="D374" s="383">
        <v>108.96</v>
      </c>
    </row>
    <row r="375" spans="1:4" s="6" customFormat="1" ht="20.100000000000001" customHeight="1">
      <c r="A375" s="132">
        <v>51</v>
      </c>
      <c r="B375" s="58" t="s">
        <v>716</v>
      </c>
      <c r="C375" s="79">
        <v>2018</v>
      </c>
      <c r="D375" s="383">
        <v>108.97</v>
      </c>
    </row>
    <row r="376" spans="1:4" s="6" customFormat="1" ht="20.100000000000001" customHeight="1">
      <c r="A376" s="132">
        <v>52</v>
      </c>
      <c r="B376" s="58" t="s">
        <v>717</v>
      </c>
      <c r="C376" s="79">
        <v>2018</v>
      </c>
      <c r="D376" s="383">
        <v>41.82</v>
      </c>
    </row>
    <row r="377" spans="1:4" s="6" customFormat="1" ht="20.100000000000001" customHeight="1">
      <c r="A377" s="132">
        <v>53</v>
      </c>
      <c r="B377" s="58" t="s">
        <v>718</v>
      </c>
      <c r="C377" s="79">
        <v>2018</v>
      </c>
      <c r="D377" s="383">
        <v>41.82</v>
      </c>
    </row>
    <row r="378" spans="1:4" s="6" customFormat="1" ht="20.100000000000001" customHeight="1">
      <c r="A378" s="132">
        <v>54</v>
      </c>
      <c r="B378" s="58" t="s">
        <v>719</v>
      </c>
      <c r="C378" s="79">
        <v>2018</v>
      </c>
      <c r="D378" s="383">
        <v>41.82</v>
      </c>
    </row>
    <row r="379" spans="1:4" s="6" customFormat="1" ht="20.100000000000001" customHeight="1">
      <c r="A379" s="132">
        <v>55</v>
      </c>
      <c r="B379" s="58" t="s">
        <v>720</v>
      </c>
      <c r="C379" s="79">
        <v>2018</v>
      </c>
      <c r="D379" s="383">
        <v>306.5</v>
      </c>
    </row>
    <row r="380" spans="1:4" s="6" customFormat="1" ht="20.100000000000001" customHeight="1">
      <c r="A380" s="132">
        <v>56</v>
      </c>
      <c r="B380" s="58" t="s">
        <v>720</v>
      </c>
      <c r="C380" s="79">
        <v>2018</v>
      </c>
      <c r="D380" s="383">
        <v>306.5</v>
      </c>
    </row>
    <row r="381" spans="1:4" s="6" customFormat="1" ht="20.100000000000001" customHeight="1">
      <c r="A381" s="132">
        <v>57</v>
      </c>
      <c r="B381" s="58" t="s">
        <v>721</v>
      </c>
      <c r="C381" s="79">
        <v>2018</v>
      </c>
      <c r="D381" s="383">
        <v>239</v>
      </c>
    </row>
    <row r="382" spans="1:4" s="6" customFormat="1" ht="20.100000000000001" customHeight="1">
      <c r="A382" s="132">
        <v>58</v>
      </c>
      <c r="B382" s="58" t="s">
        <v>721</v>
      </c>
      <c r="C382" s="79">
        <v>2018</v>
      </c>
      <c r="D382" s="383">
        <v>239</v>
      </c>
    </row>
    <row r="383" spans="1:4" s="6" customFormat="1" ht="20.100000000000001" customHeight="1">
      <c r="A383" s="132">
        <v>59</v>
      </c>
      <c r="B383" s="58" t="s">
        <v>721</v>
      </c>
      <c r="C383" s="79">
        <v>2018</v>
      </c>
      <c r="D383" s="383">
        <v>239</v>
      </c>
    </row>
    <row r="384" spans="1:4" s="6" customFormat="1" ht="20.100000000000001" customHeight="1">
      <c r="A384" s="132">
        <v>60</v>
      </c>
      <c r="B384" s="58" t="s">
        <v>722</v>
      </c>
      <c r="C384" s="79">
        <v>2018</v>
      </c>
      <c r="D384" s="383">
        <v>1000</v>
      </c>
    </row>
    <row r="385" spans="1:4" s="6" customFormat="1" ht="20.100000000000001" customHeight="1">
      <c r="A385" s="132">
        <v>61</v>
      </c>
      <c r="B385" s="58" t="s">
        <v>723</v>
      </c>
      <c r="C385" s="79">
        <v>2018</v>
      </c>
      <c r="D385" s="383">
        <v>252.15</v>
      </c>
    </row>
    <row r="386" spans="1:4" s="6" customFormat="1" ht="20.100000000000001" customHeight="1">
      <c r="A386" s="132">
        <v>93</v>
      </c>
      <c r="B386" s="58" t="s">
        <v>725</v>
      </c>
      <c r="C386" s="79">
        <v>2019</v>
      </c>
      <c r="D386" s="383">
        <v>3567</v>
      </c>
    </row>
    <row r="387" spans="1:4" s="6" customFormat="1" ht="20.100000000000001" customHeight="1">
      <c r="A387" s="132">
        <v>94</v>
      </c>
      <c r="B387" s="58" t="s">
        <v>646</v>
      </c>
      <c r="C387" s="79">
        <v>2019</v>
      </c>
      <c r="D387" s="383">
        <v>2712.15</v>
      </c>
    </row>
    <row r="388" spans="1:4" s="6" customFormat="1" ht="20.100000000000001" customHeight="1">
      <c r="A388" s="132">
        <v>95</v>
      </c>
      <c r="B388" s="58" t="s">
        <v>725</v>
      </c>
      <c r="C388" s="79">
        <v>2019</v>
      </c>
      <c r="D388" s="383">
        <v>3813</v>
      </c>
    </row>
    <row r="389" spans="1:4" s="6" customFormat="1" ht="20.100000000000001" customHeight="1">
      <c r="A389" s="132">
        <v>96</v>
      </c>
      <c r="B389" s="58" t="s">
        <v>726</v>
      </c>
      <c r="C389" s="79">
        <v>2019</v>
      </c>
      <c r="D389" s="383">
        <v>861</v>
      </c>
    </row>
    <row r="390" spans="1:4" s="6" customFormat="1" ht="20.100000000000001" customHeight="1">
      <c r="A390" s="132">
        <v>97</v>
      </c>
      <c r="B390" s="58" t="s">
        <v>725</v>
      </c>
      <c r="C390" s="79">
        <v>2019</v>
      </c>
      <c r="D390" s="383">
        <v>3691.23</v>
      </c>
    </row>
    <row r="391" spans="1:4" s="6" customFormat="1" ht="20.100000000000001" customHeight="1">
      <c r="A391" s="132">
        <v>98</v>
      </c>
      <c r="B391" s="58" t="s">
        <v>725</v>
      </c>
      <c r="C391" s="79">
        <v>2019</v>
      </c>
      <c r="D391" s="383">
        <v>3856.05</v>
      </c>
    </row>
    <row r="392" spans="1:4" s="6" customFormat="1" ht="20.100000000000001" customHeight="1">
      <c r="A392" s="132">
        <v>99</v>
      </c>
      <c r="B392" s="58" t="s">
        <v>727</v>
      </c>
      <c r="C392" s="79">
        <v>2019</v>
      </c>
      <c r="D392" s="383">
        <v>1383.75</v>
      </c>
    </row>
    <row r="393" spans="1:4" s="6" customFormat="1" ht="20.100000000000001" customHeight="1">
      <c r="A393" s="132">
        <v>100</v>
      </c>
      <c r="B393" s="58" t="s">
        <v>728</v>
      </c>
      <c r="C393" s="79">
        <v>2019</v>
      </c>
      <c r="D393" s="383">
        <v>1691.25</v>
      </c>
    </row>
    <row r="394" spans="1:4" s="6" customFormat="1" ht="20.100000000000001" customHeight="1">
      <c r="A394" s="132">
        <v>101</v>
      </c>
      <c r="B394" s="58" t="s">
        <v>729</v>
      </c>
      <c r="C394" s="79">
        <v>2019</v>
      </c>
      <c r="D394" s="383">
        <v>1691.25</v>
      </c>
    </row>
    <row r="395" spans="1:4" s="6" customFormat="1" ht="20.100000000000001" customHeight="1">
      <c r="A395" s="132">
        <v>102</v>
      </c>
      <c r="B395" s="58" t="s">
        <v>730</v>
      </c>
      <c r="C395" s="79">
        <v>2019</v>
      </c>
      <c r="D395" s="383">
        <v>1921.88</v>
      </c>
    </row>
    <row r="396" spans="1:4" s="6" customFormat="1" ht="20.100000000000001" customHeight="1">
      <c r="A396" s="132">
        <v>103</v>
      </c>
      <c r="B396" s="58" t="s">
        <v>731</v>
      </c>
      <c r="C396" s="79">
        <v>2019</v>
      </c>
      <c r="D396" s="383">
        <v>2536.88</v>
      </c>
    </row>
    <row r="397" spans="1:4" s="6" customFormat="1" ht="33.6" customHeight="1">
      <c r="A397" s="132">
        <v>104</v>
      </c>
      <c r="B397" s="58" t="s">
        <v>732</v>
      </c>
      <c r="C397" s="79">
        <v>2019</v>
      </c>
      <c r="D397" s="383">
        <v>4612.5</v>
      </c>
    </row>
    <row r="398" spans="1:4" s="6" customFormat="1" ht="27.6" customHeight="1">
      <c r="A398" s="132">
        <v>105</v>
      </c>
      <c r="B398" s="58" t="s">
        <v>733</v>
      </c>
      <c r="C398" s="79">
        <v>2019</v>
      </c>
      <c r="D398" s="383">
        <v>5073.75</v>
      </c>
    </row>
    <row r="399" spans="1:4" s="6" customFormat="1" ht="20.100000000000001" customHeight="1">
      <c r="A399" s="132">
        <v>106</v>
      </c>
      <c r="B399" s="58" t="s">
        <v>734</v>
      </c>
      <c r="C399" s="79">
        <v>2019</v>
      </c>
      <c r="D399" s="383">
        <v>615</v>
      </c>
    </row>
    <row r="400" spans="1:4" s="6" customFormat="1" ht="20.100000000000001" customHeight="1">
      <c r="A400" s="132">
        <v>107</v>
      </c>
      <c r="B400" s="58" t="s">
        <v>735</v>
      </c>
      <c r="C400" s="79">
        <v>2019</v>
      </c>
      <c r="D400" s="383">
        <v>3228.75</v>
      </c>
    </row>
    <row r="401" spans="1:4" s="6" customFormat="1" ht="20.100000000000001" customHeight="1">
      <c r="A401" s="132">
        <v>108</v>
      </c>
      <c r="B401" s="58" t="s">
        <v>736</v>
      </c>
      <c r="C401" s="79">
        <v>2019</v>
      </c>
      <c r="D401" s="383">
        <v>3690</v>
      </c>
    </row>
    <row r="402" spans="1:4" s="6" customFormat="1" ht="20.100000000000001" customHeight="1">
      <c r="A402" s="132">
        <v>109</v>
      </c>
      <c r="B402" s="58" t="s">
        <v>737</v>
      </c>
      <c r="C402" s="79">
        <v>2019</v>
      </c>
      <c r="D402" s="383">
        <v>1992.6</v>
      </c>
    </row>
    <row r="403" spans="1:4" s="6" customFormat="1" ht="20.100000000000001" customHeight="1">
      <c r="A403" s="132">
        <v>111</v>
      </c>
      <c r="B403" s="58" t="s">
        <v>738</v>
      </c>
      <c r="C403" s="79">
        <v>2019</v>
      </c>
      <c r="D403" s="383">
        <v>1720.77</v>
      </c>
    </row>
    <row r="404" spans="1:4" s="6" customFormat="1" ht="20.100000000000001" customHeight="1">
      <c r="A404" s="132">
        <v>112</v>
      </c>
      <c r="B404" s="58" t="s">
        <v>738</v>
      </c>
      <c r="C404" s="79">
        <v>2019</v>
      </c>
      <c r="D404" s="383">
        <v>1720.77</v>
      </c>
    </row>
    <row r="405" spans="1:4" s="6" customFormat="1" ht="20.100000000000001" customHeight="1">
      <c r="A405" s="132">
        <v>113</v>
      </c>
      <c r="B405" s="58" t="s">
        <v>738</v>
      </c>
      <c r="C405" s="79">
        <v>2019</v>
      </c>
      <c r="D405" s="383">
        <v>1720.77</v>
      </c>
    </row>
    <row r="406" spans="1:4" s="6" customFormat="1" ht="20.100000000000001" customHeight="1">
      <c r="A406" s="132">
        <v>114</v>
      </c>
      <c r="B406" s="58" t="s">
        <v>725</v>
      </c>
      <c r="C406" s="79">
        <v>2019</v>
      </c>
      <c r="D406" s="383">
        <v>3690</v>
      </c>
    </row>
    <row r="407" spans="1:4" s="6" customFormat="1" ht="20.100000000000001" customHeight="1">
      <c r="A407" s="132">
        <v>115</v>
      </c>
      <c r="B407" s="58" t="s">
        <v>736</v>
      </c>
      <c r="C407" s="79">
        <v>2019</v>
      </c>
      <c r="D407" s="383">
        <v>3382.5</v>
      </c>
    </row>
    <row r="408" spans="1:4" s="6" customFormat="1" ht="20.100000000000001" customHeight="1">
      <c r="A408" s="132">
        <v>116</v>
      </c>
      <c r="B408" s="58" t="s">
        <v>739</v>
      </c>
      <c r="C408" s="79">
        <v>2019</v>
      </c>
      <c r="D408" s="383">
        <v>2435.4</v>
      </c>
    </row>
    <row r="409" spans="1:4" s="6" customFormat="1" ht="20.100000000000001" customHeight="1">
      <c r="A409" s="132">
        <v>117</v>
      </c>
      <c r="B409" s="58" t="s">
        <v>739</v>
      </c>
      <c r="C409" s="79">
        <v>2019</v>
      </c>
      <c r="D409" s="383">
        <v>2928.63</v>
      </c>
    </row>
    <row r="410" spans="1:4" s="6" customFormat="1" ht="20.100000000000001" customHeight="1">
      <c r="A410" s="132">
        <v>118</v>
      </c>
      <c r="B410" s="58" t="s">
        <v>739</v>
      </c>
      <c r="C410" s="79">
        <v>2019</v>
      </c>
      <c r="D410" s="383">
        <v>2928.63</v>
      </c>
    </row>
    <row r="411" spans="1:4" s="6" customFormat="1" ht="20.100000000000001" customHeight="1">
      <c r="A411" s="132">
        <v>119</v>
      </c>
      <c r="B411" s="58" t="s">
        <v>739</v>
      </c>
      <c r="C411" s="79">
        <v>2019</v>
      </c>
      <c r="D411" s="383">
        <v>2928.63</v>
      </c>
    </row>
    <row r="412" spans="1:4" s="6" customFormat="1" ht="20.100000000000001" customHeight="1">
      <c r="A412" s="132">
        <v>120</v>
      </c>
      <c r="B412" s="58" t="s">
        <v>739</v>
      </c>
      <c r="C412" s="79">
        <v>2019</v>
      </c>
      <c r="D412" s="383">
        <v>2928.63</v>
      </c>
    </row>
    <row r="413" spans="1:4" s="6" customFormat="1" ht="20.100000000000001" customHeight="1">
      <c r="A413" s="132">
        <v>121</v>
      </c>
      <c r="B413" s="58" t="s">
        <v>739</v>
      </c>
      <c r="C413" s="79">
        <v>2019</v>
      </c>
      <c r="D413" s="383">
        <v>2928.63</v>
      </c>
    </row>
    <row r="414" spans="1:4" s="6" customFormat="1" ht="20.100000000000001" customHeight="1">
      <c r="A414" s="132">
        <v>122</v>
      </c>
      <c r="B414" s="58" t="s">
        <v>739</v>
      </c>
      <c r="C414" s="79">
        <v>2019</v>
      </c>
      <c r="D414" s="383">
        <v>2928.63</v>
      </c>
    </row>
    <row r="415" spans="1:4" s="6" customFormat="1" ht="20.100000000000001" customHeight="1">
      <c r="A415" s="132">
        <v>123</v>
      </c>
      <c r="B415" s="58" t="s">
        <v>739</v>
      </c>
      <c r="C415" s="79">
        <v>2019</v>
      </c>
      <c r="D415" s="383">
        <v>2928.63</v>
      </c>
    </row>
    <row r="416" spans="1:4" s="6" customFormat="1" ht="20.100000000000001" customHeight="1">
      <c r="A416" s="132">
        <v>124</v>
      </c>
      <c r="B416" s="58" t="s">
        <v>739</v>
      </c>
      <c r="C416" s="79">
        <v>2019</v>
      </c>
      <c r="D416" s="383">
        <v>2928.63</v>
      </c>
    </row>
    <row r="417" spans="1:4" s="6" customFormat="1" ht="20.100000000000001" customHeight="1">
      <c r="A417" s="132">
        <v>125</v>
      </c>
      <c r="B417" s="58" t="s">
        <v>739</v>
      </c>
      <c r="C417" s="79">
        <v>2019</v>
      </c>
      <c r="D417" s="383">
        <v>2928.63</v>
      </c>
    </row>
    <row r="418" spans="1:4" s="6" customFormat="1" ht="20.100000000000001" customHeight="1">
      <c r="A418" s="132">
        <v>126</v>
      </c>
      <c r="B418" s="58" t="s">
        <v>739</v>
      </c>
      <c r="C418" s="79">
        <v>2019</v>
      </c>
      <c r="D418" s="383">
        <v>2928.63</v>
      </c>
    </row>
    <row r="419" spans="1:4" s="6" customFormat="1" ht="20.100000000000001" customHeight="1">
      <c r="A419" s="132">
        <v>127</v>
      </c>
      <c r="B419" s="58" t="s">
        <v>739</v>
      </c>
      <c r="C419" s="79">
        <v>2019</v>
      </c>
      <c r="D419" s="383">
        <v>2928.63</v>
      </c>
    </row>
    <row r="420" spans="1:4" s="6" customFormat="1" ht="20.100000000000001" customHeight="1">
      <c r="A420" s="132">
        <v>128</v>
      </c>
      <c r="B420" s="58" t="s">
        <v>739</v>
      </c>
      <c r="C420" s="79">
        <v>2019</v>
      </c>
      <c r="D420" s="383">
        <v>2928.63</v>
      </c>
    </row>
    <row r="421" spans="1:4" s="6" customFormat="1" ht="20.100000000000001" customHeight="1">
      <c r="A421" s="132">
        <v>129</v>
      </c>
      <c r="B421" s="58" t="s">
        <v>739</v>
      </c>
      <c r="C421" s="79">
        <v>2019</v>
      </c>
      <c r="D421" s="383">
        <v>2928.63</v>
      </c>
    </row>
    <row r="422" spans="1:4" s="6" customFormat="1" ht="20.100000000000001" customHeight="1">
      <c r="A422" s="132">
        <v>130</v>
      </c>
      <c r="B422" s="58" t="s">
        <v>739</v>
      </c>
      <c r="C422" s="79">
        <v>2019</v>
      </c>
      <c r="D422" s="383">
        <v>2928.63</v>
      </c>
    </row>
    <row r="423" spans="1:4" s="6" customFormat="1" ht="20.100000000000001" customHeight="1">
      <c r="A423" s="132">
        <v>131</v>
      </c>
      <c r="B423" s="58" t="s">
        <v>739</v>
      </c>
      <c r="C423" s="79">
        <v>2019</v>
      </c>
      <c r="D423" s="383">
        <v>2928.63</v>
      </c>
    </row>
    <row r="424" spans="1:4" s="6" customFormat="1" ht="20.100000000000001" customHeight="1">
      <c r="A424" s="132">
        <v>132</v>
      </c>
      <c r="B424" s="58" t="s">
        <v>740</v>
      </c>
      <c r="C424" s="79">
        <v>2019</v>
      </c>
      <c r="D424" s="383">
        <v>835.17</v>
      </c>
    </row>
    <row r="425" spans="1:4" s="6" customFormat="1" ht="20.100000000000001" customHeight="1">
      <c r="A425" s="132">
        <v>133</v>
      </c>
      <c r="B425" s="58" t="s">
        <v>740</v>
      </c>
      <c r="C425" s="79">
        <v>2019</v>
      </c>
      <c r="D425" s="383">
        <v>835.17</v>
      </c>
    </row>
    <row r="426" spans="1:4" s="6" customFormat="1" ht="20.100000000000001" customHeight="1">
      <c r="A426" s="132">
        <v>134</v>
      </c>
      <c r="B426" s="58" t="s">
        <v>740</v>
      </c>
      <c r="C426" s="79">
        <v>2019</v>
      </c>
      <c r="D426" s="383">
        <v>835.17</v>
      </c>
    </row>
    <row r="427" spans="1:4" s="6" customFormat="1" ht="28.9" customHeight="1">
      <c r="A427" s="132">
        <v>135</v>
      </c>
      <c r="B427" s="58" t="s">
        <v>741</v>
      </c>
      <c r="C427" s="79">
        <v>2019</v>
      </c>
      <c r="D427" s="383">
        <v>7072.5</v>
      </c>
    </row>
    <row r="428" spans="1:4" s="6" customFormat="1" ht="20.100000000000001" customHeight="1">
      <c r="A428" s="132">
        <v>136</v>
      </c>
      <c r="B428" s="58" t="s">
        <v>714</v>
      </c>
      <c r="C428" s="79">
        <v>2019</v>
      </c>
      <c r="D428" s="383">
        <v>1998.75</v>
      </c>
    </row>
    <row r="429" spans="1:4" s="6" customFormat="1" ht="20.100000000000001" customHeight="1">
      <c r="A429" s="132">
        <v>137</v>
      </c>
      <c r="B429" s="58" t="s">
        <v>715</v>
      </c>
      <c r="C429" s="79">
        <v>2019</v>
      </c>
      <c r="D429" s="383">
        <v>2011.05</v>
      </c>
    </row>
    <row r="430" spans="1:4" s="6" customFormat="1" ht="20.100000000000001" customHeight="1">
      <c r="A430" s="132">
        <v>138</v>
      </c>
      <c r="B430" s="58" t="s">
        <v>720</v>
      </c>
      <c r="C430" s="79">
        <v>2019</v>
      </c>
      <c r="D430" s="383">
        <v>306.5</v>
      </c>
    </row>
    <row r="431" spans="1:4" s="6" customFormat="1" ht="20.100000000000001" customHeight="1">
      <c r="A431" s="132">
        <v>139</v>
      </c>
      <c r="B431" s="58" t="s">
        <v>720</v>
      </c>
      <c r="C431" s="79">
        <v>2019</v>
      </c>
      <c r="D431" s="383">
        <v>306.5</v>
      </c>
    </row>
    <row r="432" spans="1:4" s="6" customFormat="1" ht="20.100000000000001" customHeight="1">
      <c r="A432" s="132">
        <v>146</v>
      </c>
      <c r="B432" s="58" t="s">
        <v>742</v>
      </c>
      <c r="C432" s="79">
        <v>2019</v>
      </c>
      <c r="D432" s="383">
        <v>250</v>
      </c>
    </row>
    <row r="433" spans="1:4" s="6" customFormat="1" ht="20.100000000000001" customHeight="1">
      <c r="A433" s="132">
        <v>147</v>
      </c>
      <c r="B433" s="58" t="s">
        <v>742</v>
      </c>
      <c r="C433" s="79">
        <v>2019</v>
      </c>
      <c r="D433" s="383">
        <v>250</v>
      </c>
    </row>
    <row r="434" spans="1:4" s="6" customFormat="1" ht="20.100000000000001" customHeight="1">
      <c r="A434" s="132">
        <v>148</v>
      </c>
      <c r="B434" s="58" t="s">
        <v>736</v>
      </c>
      <c r="C434" s="79">
        <v>2019</v>
      </c>
      <c r="D434" s="383">
        <v>2499</v>
      </c>
    </row>
    <row r="435" spans="1:4" s="6" customFormat="1" ht="20.100000000000001" customHeight="1">
      <c r="A435" s="132">
        <v>149</v>
      </c>
      <c r="B435" s="58" t="s">
        <v>743</v>
      </c>
      <c r="C435" s="79">
        <v>2020</v>
      </c>
      <c r="D435" s="383">
        <v>1553</v>
      </c>
    </row>
    <row r="436" spans="1:4" s="6" customFormat="1" ht="20.100000000000001" customHeight="1">
      <c r="A436" s="463" t="s">
        <v>49</v>
      </c>
      <c r="B436" s="464"/>
      <c r="C436" s="465"/>
      <c r="D436" s="377">
        <f>SUM(D327:D435)</f>
        <v>251691.96000000008</v>
      </c>
    </row>
    <row r="437" spans="1:4" s="6" customFormat="1" ht="20.100000000000001" customHeight="1">
      <c r="A437" s="519" t="s">
        <v>744</v>
      </c>
      <c r="B437" s="520"/>
      <c r="C437" s="520"/>
      <c r="D437" s="521"/>
    </row>
    <row r="438" spans="1:4" s="56" customFormat="1" ht="20.100000000000001" customHeight="1">
      <c r="A438" s="246">
        <v>1</v>
      </c>
      <c r="B438" s="254" t="s">
        <v>745</v>
      </c>
      <c r="C438" s="246">
        <v>2016</v>
      </c>
      <c r="D438" s="384">
        <v>18528.939999999999</v>
      </c>
    </row>
    <row r="439" spans="1:4" s="6" customFormat="1" ht="20.100000000000001" customHeight="1">
      <c r="A439" s="246">
        <v>2</v>
      </c>
      <c r="B439" s="254" t="s">
        <v>746</v>
      </c>
      <c r="C439" s="246">
        <v>2020</v>
      </c>
      <c r="D439" s="384">
        <v>18000</v>
      </c>
    </row>
    <row r="440" spans="1:4" s="6" customFormat="1" ht="20.100000000000001" customHeight="1">
      <c r="A440" s="522" t="s">
        <v>46</v>
      </c>
      <c r="B440" s="523"/>
      <c r="C440" s="443"/>
      <c r="D440" s="309">
        <f>SUM(D438:D439)</f>
        <v>36528.94</v>
      </c>
    </row>
    <row r="441" spans="1:4" s="6" customFormat="1" ht="20.100000000000001" customHeight="1">
      <c r="A441" s="494" t="s">
        <v>811</v>
      </c>
      <c r="B441" s="495"/>
      <c r="C441" s="495"/>
      <c r="D441" s="496"/>
    </row>
    <row r="442" spans="1:4" s="6" customFormat="1" ht="20.100000000000001" customHeight="1">
      <c r="A442" s="497" t="s">
        <v>55</v>
      </c>
      <c r="B442" s="498"/>
      <c r="C442" s="498"/>
      <c r="D442" s="499"/>
    </row>
    <row r="443" spans="1:4" s="6" customFormat="1" ht="20.100000000000001" customHeight="1">
      <c r="A443" s="132">
        <v>1</v>
      </c>
      <c r="B443" s="51" t="s">
        <v>828</v>
      </c>
      <c r="C443" s="79">
        <v>2015</v>
      </c>
      <c r="D443" s="373">
        <v>975.39</v>
      </c>
    </row>
    <row r="444" spans="1:4" s="6" customFormat="1" ht="20.100000000000001" customHeight="1">
      <c r="A444" s="132">
        <v>2</v>
      </c>
      <c r="B444" s="51" t="s">
        <v>829</v>
      </c>
      <c r="C444" s="79">
        <v>2015</v>
      </c>
      <c r="D444" s="373">
        <v>799.99</v>
      </c>
    </row>
    <row r="445" spans="1:4" s="6" customFormat="1" ht="20.100000000000001" customHeight="1">
      <c r="A445" s="132">
        <v>3</v>
      </c>
      <c r="B445" s="51" t="s">
        <v>830</v>
      </c>
      <c r="C445" s="79">
        <v>2015</v>
      </c>
      <c r="D445" s="373">
        <v>2800</v>
      </c>
    </row>
    <row r="446" spans="1:4" s="6" customFormat="1" ht="20.100000000000001" customHeight="1">
      <c r="A446" s="132">
        <v>4</v>
      </c>
      <c r="B446" s="51" t="s">
        <v>831</v>
      </c>
      <c r="C446" s="79">
        <v>2015</v>
      </c>
      <c r="D446" s="373">
        <v>2600</v>
      </c>
    </row>
    <row r="447" spans="1:4" s="6" customFormat="1" ht="20.100000000000001" customHeight="1">
      <c r="A447" s="132">
        <v>5</v>
      </c>
      <c r="B447" s="51" t="s">
        <v>832</v>
      </c>
      <c r="C447" s="79">
        <v>2016</v>
      </c>
      <c r="D447" s="373">
        <v>1049</v>
      </c>
    </row>
    <row r="448" spans="1:4" s="6" customFormat="1" ht="20.100000000000001" customHeight="1">
      <c r="A448" s="132">
        <v>6</v>
      </c>
      <c r="B448" s="51" t="s">
        <v>833</v>
      </c>
      <c r="C448" s="79">
        <v>2016</v>
      </c>
      <c r="D448" s="373">
        <v>10639.5</v>
      </c>
    </row>
    <row r="449" spans="1:4" s="6" customFormat="1" ht="20.100000000000001" customHeight="1">
      <c r="A449" s="132">
        <v>7</v>
      </c>
      <c r="B449" s="51" t="s">
        <v>834</v>
      </c>
      <c r="C449" s="79">
        <v>2017</v>
      </c>
      <c r="D449" s="373">
        <v>2431</v>
      </c>
    </row>
    <row r="450" spans="1:4" s="6" customFormat="1" ht="20.100000000000001" customHeight="1">
      <c r="A450" s="132">
        <v>8</v>
      </c>
      <c r="B450" s="51" t="s">
        <v>835</v>
      </c>
      <c r="C450" s="79">
        <v>2017</v>
      </c>
      <c r="D450" s="373">
        <v>3450</v>
      </c>
    </row>
    <row r="451" spans="1:4" s="6" customFormat="1" ht="20.100000000000001" customHeight="1">
      <c r="A451" s="132">
        <v>9</v>
      </c>
      <c r="B451" s="51" t="s">
        <v>836</v>
      </c>
      <c r="C451" s="79">
        <v>2017</v>
      </c>
      <c r="D451" s="373">
        <v>1767</v>
      </c>
    </row>
    <row r="452" spans="1:4" s="6" customFormat="1" ht="20.100000000000001" customHeight="1">
      <c r="A452" s="132">
        <v>10</v>
      </c>
      <c r="B452" s="51" t="s">
        <v>836</v>
      </c>
      <c r="C452" s="79">
        <v>2017</v>
      </c>
      <c r="D452" s="373">
        <v>1767</v>
      </c>
    </row>
    <row r="453" spans="1:4" s="6" customFormat="1" ht="20.100000000000001" customHeight="1">
      <c r="A453" s="132">
        <v>11</v>
      </c>
      <c r="B453" s="51" t="s">
        <v>837</v>
      </c>
      <c r="C453" s="79">
        <v>2017</v>
      </c>
      <c r="D453" s="373">
        <v>2499</v>
      </c>
    </row>
    <row r="454" spans="1:4" s="6" customFormat="1" ht="20.100000000000001" customHeight="1">
      <c r="A454" s="132">
        <v>12</v>
      </c>
      <c r="B454" s="51" t="s">
        <v>838</v>
      </c>
      <c r="C454" s="79">
        <v>2018</v>
      </c>
      <c r="D454" s="373">
        <v>1605</v>
      </c>
    </row>
    <row r="455" spans="1:4" s="6" customFormat="1" ht="20.100000000000001" customHeight="1">
      <c r="A455" s="132">
        <v>13</v>
      </c>
      <c r="B455" s="51" t="s">
        <v>839</v>
      </c>
      <c r="C455" s="79">
        <v>2018</v>
      </c>
      <c r="D455" s="373">
        <v>1740</v>
      </c>
    </row>
    <row r="456" spans="1:4" s="6" customFormat="1" ht="20.100000000000001" customHeight="1">
      <c r="A456" s="132">
        <v>14</v>
      </c>
      <c r="B456" s="51" t="s">
        <v>840</v>
      </c>
      <c r="C456" s="79">
        <v>2018</v>
      </c>
      <c r="D456" s="373">
        <v>1740</v>
      </c>
    </row>
    <row r="457" spans="1:4" s="6" customFormat="1" ht="20.100000000000001" customHeight="1">
      <c r="A457" s="132">
        <v>15</v>
      </c>
      <c r="B457" s="51" t="s">
        <v>841</v>
      </c>
      <c r="C457" s="79">
        <v>2019</v>
      </c>
      <c r="D457" s="373">
        <v>1689</v>
      </c>
    </row>
    <row r="458" spans="1:4" s="6" customFormat="1" ht="20.100000000000001" customHeight="1">
      <c r="A458" s="132">
        <v>16</v>
      </c>
      <c r="B458" s="51" t="s">
        <v>842</v>
      </c>
      <c r="C458" s="79">
        <v>2019</v>
      </c>
      <c r="D458" s="373">
        <v>1689</v>
      </c>
    </row>
    <row r="459" spans="1:4" s="6" customFormat="1" ht="20.100000000000001" customHeight="1">
      <c r="A459" s="441" t="s">
        <v>49</v>
      </c>
      <c r="B459" s="442"/>
      <c r="C459" s="443"/>
      <c r="D459" s="377">
        <f>SUM(D443:D458)</f>
        <v>39240.880000000005</v>
      </c>
    </row>
    <row r="460" spans="1:4" s="6" customFormat="1" ht="20.100000000000001" customHeight="1">
      <c r="A460" s="497" t="s">
        <v>54</v>
      </c>
      <c r="B460" s="498"/>
      <c r="C460" s="498"/>
      <c r="D460" s="499"/>
    </row>
    <row r="461" spans="1:4" s="6" customFormat="1" ht="20.100000000000001" customHeight="1">
      <c r="A461" s="132">
        <v>1</v>
      </c>
      <c r="B461" s="58" t="s">
        <v>843</v>
      </c>
      <c r="C461" s="79">
        <v>2017</v>
      </c>
      <c r="D461" s="383">
        <v>1220</v>
      </c>
    </row>
    <row r="462" spans="1:4" s="6" customFormat="1" ht="20.100000000000001" customHeight="1">
      <c r="A462" s="132">
        <v>2</v>
      </c>
      <c r="B462" s="58" t="s">
        <v>844</v>
      </c>
      <c r="C462" s="79">
        <v>2018</v>
      </c>
      <c r="D462" s="383">
        <v>2790</v>
      </c>
    </row>
    <row r="463" spans="1:4" s="6" customFormat="1" ht="20.100000000000001" customHeight="1">
      <c r="A463" s="132">
        <v>3</v>
      </c>
      <c r="B463" s="58" t="s">
        <v>845</v>
      </c>
      <c r="C463" s="79">
        <v>2019</v>
      </c>
      <c r="D463" s="383">
        <v>1799</v>
      </c>
    </row>
    <row r="464" spans="1:4" s="6" customFormat="1" ht="20.100000000000001" customHeight="1">
      <c r="A464" s="463" t="s">
        <v>49</v>
      </c>
      <c r="B464" s="464"/>
      <c r="C464" s="465"/>
      <c r="D464" s="377">
        <f>SUM(D461:D463)</f>
        <v>5809</v>
      </c>
    </row>
    <row r="465" spans="1:4" s="6" customFormat="1" ht="20.100000000000001" customHeight="1">
      <c r="A465" s="519" t="s">
        <v>744</v>
      </c>
      <c r="B465" s="520"/>
      <c r="C465" s="520"/>
      <c r="D465" s="521"/>
    </row>
    <row r="466" spans="1:4" s="6" customFormat="1" ht="20.100000000000001" customHeight="1">
      <c r="A466" s="252">
        <v>1</v>
      </c>
      <c r="B466" s="254" t="s">
        <v>846</v>
      </c>
      <c r="C466" s="252">
        <v>2016</v>
      </c>
      <c r="D466" s="384">
        <v>1154.97</v>
      </c>
    </row>
    <row r="467" spans="1:4" s="6" customFormat="1" ht="20.100000000000001" customHeight="1">
      <c r="A467" s="522" t="s">
        <v>46</v>
      </c>
      <c r="B467" s="523"/>
      <c r="C467" s="443"/>
      <c r="D467" s="309">
        <f>SUM(D466:D466)</f>
        <v>1154.97</v>
      </c>
    </row>
    <row r="468" spans="1:4" s="6" customFormat="1" ht="20.100000000000001" customHeight="1">
      <c r="A468" s="494" t="s">
        <v>857</v>
      </c>
      <c r="B468" s="495"/>
      <c r="C468" s="495"/>
      <c r="D468" s="496"/>
    </row>
    <row r="469" spans="1:4" s="6" customFormat="1" ht="20.100000000000001" customHeight="1">
      <c r="A469" s="404">
        <v>1</v>
      </c>
      <c r="B469" s="397" t="s">
        <v>936</v>
      </c>
      <c r="C469" s="79">
        <v>2015</v>
      </c>
      <c r="D469" s="373">
        <v>848.7</v>
      </c>
    </row>
    <row r="470" spans="1:4" s="6" customFormat="1" ht="39" customHeight="1">
      <c r="A470" s="405">
        <v>2</v>
      </c>
      <c r="B470" s="397" t="s">
        <v>937</v>
      </c>
      <c r="C470" s="79">
        <v>2016</v>
      </c>
      <c r="D470" s="373">
        <v>4045.52</v>
      </c>
    </row>
    <row r="471" spans="1:4" s="6" customFormat="1" ht="20.100000000000001" customHeight="1">
      <c r="A471" s="404">
        <v>3</v>
      </c>
      <c r="B471" s="398" t="s">
        <v>938</v>
      </c>
      <c r="C471" s="399">
        <v>2016</v>
      </c>
      <c r="D471" s="400">
        <v>699.99</v>
      </c>
    </row>
    <row r="472" spans="1:4" s="6" customFormat="1" ht="20.100000000000001" customHeight="1">
      <c r="A472" s="405">
        <v>4</v>
      </c>
      <c r="B472" s="398" t="s">
        <v>939</v>
      </c>
      <c r="C472" s="401">
        <v>2018</v>
      </c>
      <c r="D472" s="400">
        <v>56875</v>
      </c>
    </row>
    <row r="473" spans="1:4" s="6" customFormat="1" ht="20.100000000000001" customHeight="1">
      <c r="A473" s="404">
        <v>5</v>
      </c>
      <c r="B473" s="402" t="s">
        <v>940</v>
      </c>
      <c r="C473" s="306">
        <v>2018</v>
      </c>
      <c r="D473" s="403">
        <v>2249</v>
      </c>
    </row>
    <row r="474" spans="1:4" s="6" customFormat="1" ht="20.100000000000001" customHeight="1">
      <c r="A474" s="405">
        <v>6</v>
      </c>
      <c r="B474" s="402" t="s">
        <v>941</v>
      </c>
      <c r="C474" s="306">
        <v>2018</v>
      </c>
      <c r="D474" s="403">
        <v>1399</v>
      </c>
    </row>
    <row r="475" spans="1:4" s="6" customFormat="1" ht="20.100000000000001" customHeight="1">
      <c r="A475" s="404">
        <v>7</v>
      </c>
      <c r="B475" s="402" t="s">
        <v>942</v>
      </c>
      <c r="C475" s="306">
        <v>2018</v>
      </c>
      <c r="D475" s="403">
        <v>7500</v>
      </c>
    </row>
    <row r="476" spans="1:4" s="6" customFormat="1" ht="20.100000000000001" customHeight="1">
      <c r="A476" s="405">
        <v>8</v>
      </c>
      <c r="B476" s="402" t="s">
        <v>943</v>
      </c>
      <c r="C476" s="306">
        <v>2019</v>
      </c>
      <c r="D476" s="403">
        <v>6601.41</v>
      </c>
    </row>
    <row r="477" spans="1:4" s="6" customFormat="1" ht="20.100000000000001" customHeight="1">
      <c r="A477" s="404">
        <v>9</v>
      </c>
      <c r="B477" s="402" t="s">
        <v>944</v>
      </c>
      <c r="C477" s="306">
        <v>2019</v>
      </c>
      <c r="D477" s="403">
        <v>4544.3100000000004</v>
      </c>
    </row>
    <row r="478" spans="1:4" s="6" customFormat="1" ht="37.9" customHeight="1">
      <c r="A478" s="405">
        <v>10</v>
      </c>
      <c r="B478" s="402" t="s">
        <v>945</v>
      </c>
      <c r="C478" s="306">
        <v>2019</v>
      </c>
      <c r="D478" s="403">
        <v>32912</v>
      </c>
    </row>
    <row r="479" spans="1:4" s="6" customFormat="1" ht="18.600000000000001" customHeight="1">
      <c r="A479" s="522" t="s">
        <v>46</v>
      </c>
      <c r="B479" s="523"/>
      <c r="C479" s="443"/>
      <c r="D479" s="309">
        <f>SUM(D469:D478)</f>
        <v>117674.93</v>
      </c>
    </row>
    <row r="480" spans="1:4" s="6" customFormat="1" ht="20.100000000000001" customHeight="1">
      <c r="A480" s="497" t="s">
        <v>54</v>
      </c>
      <c r="B480" s="498"/>
      <c r="C480" s="498"/>
      <c r="D480" s="499"/>
    </row>
    <row r="481" spans="1:4" s="6" customFormat="1" ht="20.100000000000001" customHeight="1">
      <c r="A481" s="132">
        <v>1</v>
      </c>
      <c r="B481" s="51" t="s">
        <v>893</v>
      </c>
      <c r="C481" s="79">
        <v>2015</v>
      </c>
      <c r="D481" s="373">
        <v>1883.91</v>
      </c>
    </row>
    <row r="482" spans="1:4" s="6" customFormat="1" ht="20.100000000000001" customHeight="1">
      <c r="A482" s="132">
        <v>2</v>
      </c>
      <c r="B482" s="51" t="s">
        <v>894</v>
      </c>
      <c r="C482" s="79">
        <v>2016</v>
      </c>
      <c r="D482" s="373">
        <v>2775</v>
      </c>
    </row>
    <row r="483" spans="1:4" s="6" customFormat="1" ht="20.100000000000001" customHeight="1">
      <c r="A483" s="132">
        <v>3</v>
      </c>
      <c r="B483" s="51" t="s">
        <v>894</v>
      </c>
      <c r="C483" s="79">
        <v>2016</v>
      </c>
      <c r="D483" s="373">
        <v>2775</v>
      </c>
    </row>
    <row r="484" spans="1:4" s="6" customFormat="1" ht="20.100000000000001" customHeight="1">
      <c r="A484" s="132">
        <v>4</v>
      </c>
      <c r="B484" s="51" t="s">
        <v>894</v>
      </c>
      <c r="C484" s="79">
        <v>2016</v>
      </c>
      <c r="D484" s="373">
        <v>2775</v>
      </c>
    </row>
    <row r="485" spans="1:4" s="6" customFormat="1" ht="20.100000000000001" customHeight="1">
      <c r="A485" s="132">
        <v>5</v>
      </c>
      <c r="B485" s="51" t="s">
        <v>895</v>
      </c>
      <c r="C485" s="79">
        <v>2016</v>
      </c>
      <c r="D485" s="373">
        <v>2606.3000000000002</v>
      </c>
    </row>
    <row r="486" spans="1:4" s="6" customFormat="1" ht="20.100000000000001" customHeight="1">
      <c r="A486" s="132">
        <v>6</v>
      </c>
      <c r="B486" s="51" t="s">
        <v>896</v>
      </c>
      <c r="C486" s="79">
        <v>2016</v>
      </c>
      <c r="D486" s="373">
        <v>1320</v>
      </c>
    </row>
    <row r="487" spans="1:4" s="6" customFormat="1" ht="20.100000000000001" customHeight="1">
      <c r="A487" s="132">
        <v>7</v>
      </c>
      <c r="B487" s="51" t="s">
        <v>897</v>
      </c>
      <c r="C487" s="79">
        <v>2017</v>
      </c>
      <c r="D487" s="373">
        <v>2315</v>
      </c>
    </row>
    <row r="488" spans="1:4" s="6" customFormat="1" ht="20.100000000000001" customHeight="1">
      <c r="A488" s="132">
        <v>8</v>
      </c>
      <c r="B488" s="51" t="s">
        <v>898</v>
      </c>
      <c r="C488" s="79">
        <v>2017</v>
      </c>
      <c r="D488" s="373">
        <v>4268.1000000000004</v>
      </c>
    </row>
    <row r="489" spans="1:4" s="6" customFormat="1" ht="20.100000000000001" customHeight="1">
      <c r="A489" s="132">
        <v>9</v>
      </c>
      <c r="B489" s="51" t="s">
        <v>899</v>
      </c>
      <c r="C489" s="79">
        <v>2017</v>
      </c>
      <c r="D489" s="373">
        <v>1499</v>
      </c>
    </row>
    <row r="490" spans="1:4" s="6" customFormat="1" ht="20.100000000000001" customHeight="1">
      <c r="A490" s="132">
        <v>10</v>
      </c>
      <c r="B490" s="51" t="s">
        <v>900</v>
      </c>
      <c r="C490" s="79">
        <v>2017</v>
      </c>
      <c r="D490" s="373">
        <v>1499</v>
      </c>
    </row>
    <row r="491" spans="1:4" s="6" customFormat="1" ht="20.100000000000001" customHeight="1">
      <c r="A491" s="132">
        <v>11</v>
      </c>
      <c r="B491" s="51" t="s">
        <v>901</v>
      </c>
      <c r="C491" s="79">
        <v>2017</v>
      </c>
      <c r="D491" s="373">
        <v>21000</v>
      </c>
    </row>
    <row r="492" spans="1:4" s="6" customFormat="1" ht="20.100000000000001" customHeight="1">
      <c r="A492" s="132">
        <v>12</v>
      </c>
      <c r="B492" s="51" t="s">
        <v>902</v>
      </c>
      <c r="C492" s="79">
        <v>2017</v>
      </c>
      <c r="D492" s="373">
        <v>3000</v>
      </c>
    </row>
    <row r="493" spans="1:4" s="6" customFormat="1" ht="20.100000000000001" customHeight="1">
      <c r="A493" s="132">
        <v>13</v>
      </c>
      <c r="B493" s="51" t="s">
        <v>903</v>
      </c>
      <c r="C493" s="79">
        <v>2019</v>
      </c>
      <c r="D493" s="373">
        <v>2435.4</v>
      </c>
    </row>
    <row r="494" spans="1:4" s="6" customFormat="1" ht="20.100000000000001" customHeight="1">
      <c r="A494" s="132">
        <v>14</v>
      </c>
      <c r="B494" s="51" t="s">
        <v>904</v>
      </c>
      <c r="C494" s="79">
        <v>2019</v>
      </c>
      <c r="D494" s="373">
        <v>55350</v>
      </c>
    </row>
    <row r="495" spans="1:4" s="6" customFormat="1" ht="20.100000000000001" customHeight="1">
      <c r="A495" s="132">
        <v>15</v>
      </c>
      <c r="B495" s="51" t="s">
        <v>905</v>
      </c>
      <c r="C495" s="79">
        <v>2019</v>
      </c>
      <c r="D495" s="373">
        <v>3198</v>
      </c>
    </row>
    <row r="496" spans="1:4" s="6" customFormat="1" ht="20.100000000000001" customHeight="1">
      <c r="A496" s="132">
        <v>16</v>
      </c>
      <c r="B496" s="51" t="s">
        <v>906</v>
      </c>
      <c r="C496" s="79">
        <v>2019</v>
      </c>
      <c r="D496" s="373">
        <v>6642</v>
      </c>
    </row>
    <row r="497" spans="1:5" s="6" customFormat="1" ht="20.100000000000001" customHeight="1">
      <c r="A497" s="132">
        <v>17</v>
      </c>
      <c r="B497" s="51" t="s">
        <v>907</v>
      </c>
      <c r="C497" s="79">
        <v>2019</v>
      </c>
      <c r="D497" s="373">
        <v>6273</v>
      </c>
    </row>
    <row r="498" spans="1:5" s="6" customFormat="1" ht="20.100000000000001" customHeight="1">
      <c r="A498" s="441" t="s">
        <v>49</v>
      </c>
      <c r="B498" s="442"/>
      <c r="C498" s="443"/>
      <c r="D498" s="377">
        <f>SUM(D481:D497)</f>
        <v>121614.70999999999</v>
      </c>
    </row>
    <row r="499" spans="1:5" ht="16.5" customHeight="1">
      <c r="A499" s="516" t="s">
        <v>77</v>
      </c>
      <c r="B499" s="517"/>
      <c r="C499" s="518"/>
      <c r="D499" s="385">
        <f>SUM(D50,D92,D109,D120,D137,D158,D165,D182,D195,D211,D325,D459,D479)</f>
        <v>1537813.55</v>
      </c>
      <c r="E499" s="207"/>
    </row>
    <row r="500" spans="1:5" ht="18" customHeight="1">
      <c r="A500" s="516" t="s">
        <v>79</v>
      </c>
      <c r="B500" s="517"/>
      <c r="C500" s="518"/>
      <c r="D500" s="385">
        <f>SUM(D68,D102,D114,D123,D149,D177,D190,D203,D215,D436,D464,D498)</f>
        <v>529998.92000000004</v>
      </c>
      <c r="E500" s="207"/>
    </row>
    <row r="501" spans="1:5" ht="17.25" customHeight="1">
      <c r="A501" s="516" t="s">
        <v>78</v>
      </c>
      <c r="B501" s="517"/>
      <c r="C501" s="518"/>
      <c r="D501" s="385">
        <f>SUM(D440,D466)</f>
        <v>37683.910000000003</v>
      </c>
    </row>
    <row r="502" spans="1:5">
      <c r="A502" s="36"/>
      <c r="B502" s="37"/>
      <c r="C502" s="38"/>
      <c r="D502" s="386"/>
    </row>
    <row r="503" spans="1:5">
      <c r="A503" s="36"/>
      <c r="B503" s="37"/>
      <c r="C503" s="38"/>
      <c r="D503" s="387"/>
    </row>
    <row r="504" spans="1:5">
      <c r="A504" s="36"/>
      <c r="B504" s="37"/>
      <c r="C504" s="38"/>
      <c r="D504" s="387"/>
    </row>
    <row r="505" spans="1:5">
      <c r="A505" s="36"/>
      <c r="B505" s="37"/>
      <c r="C505" s="38"/>
      <c r="D505" s="388"/>
    </row>
    <row r="506" spans="1:5" hidden="1">
      <c r="A506" s="36"/>
      <c r="B506" s="37"/>
      <c r="C506" s="39"/>
      <c r="D506" s="387"/>
    </row>
    <row r="507" spans="1:5">
      <c r="A507" s="36"/>
      <c r="B507" s="37"/>
      <c r="C507" s="38"/>
      <c r="D507" s="387"/>
    </row>
    <row r="508" spans="1:5">
      <c r="A508" s="36"/>
      <c r="B508" s="37"/>
      <c r="C508" s="38"/>
      <c r="D508" s="387"/>
    </row>
    <row r="509" spans="1:5">
      <c r="A509" s="36"/>
      <c r="B509" s="37"/>
      <c r="C509" s="38"/>
      <c r="D509" s="387"/>
    </row>
    <row r="510" spans="1:5">
      <c r="A510" s="36"/>
      <c r="B510" s="37"/>
      <c r="C510" s="38"/>
      <c r="D510" s="387"/>
    </row>
    <row r="511" spans="1:5">
      <c r="A511" s="36"/>
      <c r="B511" s="37"/>
      <c r="C511" s="38"/>
      <c r="D511" s="387"/>
    </row>
    <row r="512" spans="1:5">
      <c r="A512" s="36"/>
      <c r="B512" s="37"/>
      <c r="C512" s="38"/>
      <c r="D512" s="387"/>
    </row>
    <row r="513" spans="1:4">
      <c r="A513" s="36"/>
      <c r="B513" s="37"/>
      <c r="C513" s="38"/>
      <c r="D513" s="387"/>
    </row>
    <row r="514" spans="1:4">
      <c r="A514" s="36"/>
      <c r="B514" s="37"/>
      <c r="C514" s="38"/>
      <c r="D514" s="387"/>
    </row>
    <row r="515" spans="1:4">
      <c r="A515" s="36"/>
      <c r="B515" s="37"/>
      <c r="C515" s="38"/>
      <c r="D515" s="387"/>
    </row>
    <row r="516" spans="1:4">
      <c r="A516" s="36"/>
      <c r="B516" s="37"/>
      <c r="C516" s="38"/>
      <c r="D516" s="387"/>
    </row>
    <row r="517" spans="1:4">
      <c r="A517" s="36"/>
      <c r="B517" s="37"/>
      <c r="C517" s="38"/>
      <c r="D517" s="387"/>
    </row>
    <row r="518" spans="1:4">
      <c r="A518" s="36"/>
      <c r="B518" s="37"/>
      <c r="C518" s="38"/>
      <c r="D518" s="387"/>
    </row>
    <row r="519" spans="1:4">
      <c r="A519" s="36"/>
      <c r="B519" s="37"/>
      <c r="C519" s="38"/>
      <c r="D519" s="387"/>
    </row>
    <row r="520" spans="1:4">
      <c r="A520" s="36"/>
      <c r="B520" s="37"/>
      <c r="C520" s="38"/>
      <c r="D520" s="387"/>
    </row>
    <row r="521" spans="1:4">
      <c r="A521" s="36"/>
      <c r="B521" s="37"/>
      <c r="C521" s="38"/>
      <c r="D521" s="387"/>
    </row>
    <row r="522" spans="1:4">
      <c r="A522" s="36"/>
      <c r="B522" s="37"/>
      <c r="C522" s="38"/>
      <c r="D522" s="387"/>
    </row>
    <row r="523" spans="1:4">
      <c r="A523" s="36"/>
      <c r="B523" s="37"/>
      <c r="C523" s="38"/>
      <c r="D523" s="387"/>
    </row>
    <row r="524" spans="1:4">
      <c r="A524" s="36"/>
      <c r="B524" s="37"/>
      <c r="C524" s="38"/>
      <c r="D524" s="387"/>
    </row>
    <row r="525" spans="1:4">
      <c r="A525" s="36"/>
      <c r="B525" s="37"/>
      <c r="C525" s="38"/>
      <c r="D525" s="387"/>
    </row>
    <row r="526" spans="1:4">
      <c r="A526" s="36"/>
      <c r="B526" s="37"/>
      <c r="C526" s="38"/>
      <c r="D526" s="387"/>
    </row>
    <row r="527" spans="1:4">
      <c r="A527" s="36"/>
      <c r="B527" s="37"/>
      <c r="C527" s="38"/>
      <c r="D527" s="387"/>
    </row>
    <row r="528" spans="1:4">
      <c r="A528" s="36"/>
      <c r="B528" s="37"/>
      <c r="C528" s="38"/>
      <c r="D528" s="387"/>
    </row>
    <row r="529" spans="1:4">
      <c r="A529" s="36"/>
      <c r="B529" s="37"/>
      <c r="C529" s="38"/>
      <c r="D529" s="387"/>
    </row>
    <row r="530" spans="1:4">
      <c r="A530" s="36"/>
      <c r="B530" s="37"/>
      <c r="C530" s="38"/>
      <c r="D530" s="387"/>
    </row>
    <row r="531" spans="1:4">
      <c r="A531" s="36"/>
      <c r="B531" s="37"/>
      <c r="C531" s="38"/>
      <c r="D531" s="387"/>
    </row>
    <row r="532" spans="1:4">
      <c r="A532" s="36"/>
      <c r="B532" s="37"/>
      <c r="C532" s="38"/>
      <c r="D532" s="387"/>
    </row>
    <row r="533" spans="1:4">
      <c r="A533" s="36"/>
      <c r="B533" s="37"/>
      <c r="C533" s="38"/>
      <c r="D533" s="387"/>
    </row>
    <row r="534" spans="1:4">
      <c r="A534" s="36"/>
      <c r="B534" s="37"/>
      <c r="C534" s="38"/>
      <c r="D534" s="387"/>
    </row>
    <row r="535" spans="1:4">
      <c r="A535" s="36"/>
      <c r="B535" s="37"/>
      <c r="C535" s="38"/>
      <c r="D535" s="387"/>
    </row>
    <row r="536" spans="1:4">
      <c r="A536" s="36"/>
      <c r="B536" s="37"/>
      <c r="C536" s="38"/>
      <c r="D536" s="387"/>
    </row>
    <row r="537" spans="1:4">
      <c r="A537" s="36"/>
      <c r="B537" s="37"/>
      <c r="C537" s="38"/>
      <c r="D537" s="387"/>
    </row>
    <row r="538" spans="1:4">
      <c r="A538" s="36"/>
      <c r="B538" s="37"/>
      <c r="C538" s="38"/>
      <c r="D538" s="387"/>
    </row>
    <row r="539" spans="1:4">
      <c r="A539" s="36"/>
      <c r="B539" s="37"/>
      <c r="C539" s="38"/>
      <c r="D539" s="387"/>
    </row>
    <row r="540" spans="1:4">
      <c r="A540" s="36"/>
      <c r="B540" s="37"/>
      <c r="C540" s="38"/>
      <c r="D540" s="387"/>
    </row>
    <row r="541" spans="1:4">
      <c r="A541" s="36"/>
      <c r="B541" s="37"/>
      <c r="C541" s="38"/>
      <c r="D541" s="387"/>
    </row>
    <row r="542" spans="1:4">
      <c r="A542" s="36"/>
      <c r="B542" s="37"/>
      <c r="C542" s="38"/>
      <c r="D542" s="387"/>
    </row>
    <row r="543" spans="1:4">
      <c r="A543" s="36"/>
      <c r="B543" s="37"/>
      <c r="C543" s="38"/>
      <c r="D543" s="387"/>
    </row>
    <row r="544" spans="1:4">
      <c r="A544" s="36"/>
      <c r="B544" s="37"/>
      <c r="C544" s="38"/>
      <c r="D544" s="387"/>
    </row>
    <row r="545" spans="1:4">
      <c r="A545" s="36"/>
      <c r="B545" s="37"/>
      <c r="C545" s="38"/>
      <c r="D545" s="387"/>
    </row>
    <row r="546" spans="1:4">
      <c r="A546" s="36"/>
      <c r="B546" s="37"/>
      <c r="C546" s="38"/>
      <c r="D546" s="387"/>
    </row>
    <row r="547" spans="1:4">
      <c r="A547" s="36"/>
      <c r="B547" s="37"/>
      <c r="C547" s="38"/>
      <c r="D547" s="387"/>
    </row>
    <row r="548" spans="1:4">
      <c r="A548" s="36"/>
      <c r="B548" s="37"/>
      <c r="C548" s="38"/>
      <c r="D548" s="387"/>
    </row>
    <row r="549" spans="1:4">
      <c r="A549" s="36"/>
      <c r="B549" s="37"/>
      <c r="C549" s="38"/>
      <c r="D549" s="387"/>
    </row>
    <row r="550" spans="1:4">
      <c r="A550" s="36"/>
      <c r="B550" s="37"/>
      <c r="C550" s="38"/>
      <c r="D550" s="387"/>
    </row>
    <row r="551" spans="1:4">
      <c r="A551" s="36"/>
      <c r="B551" s="37"/>
      <c r="C551" s="38"/>
      <c r="D551" s="387"/>
    </row>
    <row r="552" spans="1:4">
      <c r="A552" s="36"/>
      <c r="B552" s="37"/>
      <c r="C552" s="38"/>
      <c r="D552" s="387"/>
    </row>
    <row r="553" spans="1:4">
      <c r="A553" s="36"/>
      <c r="B553" s="37"/>
      <c r="C553" s="38"/>
      <c r="D553" s="387"/>
    </row>
    <row r="554" spans="1:4">
      <c r="A554" s="36"/>
      <c r="B554" s="37"/>
      <c r="C554" s="38"/>
      <c r="D554" s="387"/>
    </row>
    <row r="555" spans="1:4">
      <c r="A555" s="36"/>
      <c r="B555" s="37"/>
      <c r="C555" s="38"/>
      <c r="D555" s="387"/>
    </row>
    <row r="556" spans="1:4">
      <c r="A556" s="36"/>
      <c r="B556" s="37"/>
      <c r="C556" s="38"/>
      <c r="D556" s="387"/>
    </row>
    <row r="557" spans="1:4">
      <c r="A557" s="36"/>
      <c r="B557" s="37"/>
      <c r="C557" s="38"/>
      <c r="D557" s="387"/>
    </row>
    <row r="558" spans="1:4">
      <c r="A558" s="36"/>
      <c r="B558" s="37"/>
      <c r="C558" s="38"/>
      <c r="D558" s="387"/>
    </row>
    <row r="559" spans="1:4">
      <c r="A559" s="36"/>
      <c r="B559" s="37"/>
      <c r="C559" s="38"/>
      <c r="D559" s="387"/>
    </row>
    <row r="560" spans="1:4">
      <c r="A560" s="36"/>
      <c r="B560" s="37"/>
      <c r="C560" s="38"/>
      <c r="D560" s="387"/>
    </row>
    <row r="561" spans="1:4">
      <c r="A561" s="36"/>
      <c r="B561" s="37"/>
      <c r="C561" s="38"/>
      <c r="D561" s="387"/>
    </row>
    <row r="562" spans="1:4">
      <c r="A562" s="36"/>
      <c r="B562" s="37"/>
      <c r="C562" s="38"/>
      <c r="D562" s="387"/>
    </row>
    <row r="563" spans="1:4">
      <c r="A563" s="36"/>
      <c r="B563" s="37"/>
      <c r="C563" s="38"/>
      <c r="D563" s="387"/>
    </row>
    <row r="564" spans="1:4">
      <c r="A564" s="36"/>
      <c r="B564" s="37"/>
      <c r="C564" s="38"/>
      <c r="D564" s="387"/>
    </row>
    <row r="565" spans="1:4">
      <c r="A565" s="36"/>
      <c r="B565" s="37"/>
      <c r="C565" s="38"/>
      <c r="D565" s="387"/>
    </row>
    <row r="566" spans="1:4">
      <c r="A566" s="36"/>
      <c r="B566" s="37"/>
      <c r="C566" s="38"/>
      <c r="D566" s="387"/>
    </row>
    <row r="567" spans="1:4">
      <c r="A567" s="36"/>
      <c r="B567" s="37"/>
      <c r="C567" s="38"/>
      <c r="D567" s="387"/>
    </row>
    <row r="568" spans="1:4">
      <c r="A568" s="36"/>
      <c r="B568" s="37"/>
      <c r="C568" s="38"/>
      <c r="D568" s="387"/>
    </row>
    <row r="569" spans="1:4">
      <c r="A569" s="36"/>
      <c r="B569" s="37"/>
      <c r="C569" s="38"/>
      <c r="D569" s="387"/>
    </row>
    <row r="570" spans="1:4">
      <c r="A570" s="36"/>
      <c r="B570" s="37"/>
      <c r="C570" s="38"/>
      <c r="D570" s="387"/>
    </row>
    <row r="571" spans="1:4">
      <c r="A571" s="36"/>
      <c r="B571" s="37"/>
      <c r="C571" s="38"/>
      <c r="D571" s="387"/>
    </row>
    <row r="572" spans="1:4">
      <c r="A572" s="36"/>
      <c r="B572" s="37"/>
      <c r="C572" s="38"/>
      <c r="D572" s="387"/>
    </row>
    <row r="573" spans="1:4">
      <c r="A573" s="36"/>
      <c r="B573" s="37"/>
      <c r="C573" s="38"/>
      <c r="D573" s="387"/>
    </row>
    <row r="574" spans="1:4">
      <c r="A574" s="36"/>
      <c r="B574" s="37"/>
      <c r="C574" s="38"/>
      <c r="D574" s="387"/>
    </row>
    <row r="575" spans="1:4">
      <c r="A575" s="36"/>
      <c r="B575" s="37"/>
      <c r="C575" s="38"/>
      <c r="D575" s="387"/>
    </row>
    <row r="576" spans="1:4">
      <c r="A576" s="36"/>
      <c r="B576" s="37"/>
      <c r="C576" s="38"/>
      <c r="D576" s="387"/>
    </row>
    <row r="577" spans="1:4">
      <c r="A577" s="36"/>
      <c r="B577" s="37"/>
      <c r="C577" s="38"/>
      <c r="D577" s="387"/>
    </row>
    <row r="578" spans="1:4">
      <c r="A578" s="36"/>
      <c r="B578" s="37"/>
      <c r="C578" s="38"/>
      <c r="D578" s="387"/>
    </row>
    <row r="579" spans="1:4">
      <c r="A579" s="36"/>
      <c r="B579" s="37"/>
      <c r="C579" s="38"/>
      <c r="D579" s="387"/>
    </row>
    <row r="580" spans="1:4">
      <c r="A580" s="36"/>
      <c r="B580" s="37"/>
      <c r="C580" s="38"/>
      <c r="D580" s="387"/>
    </row>
    <row r="581" spans="1:4">
      <c r="A581" s="36"/>
      <c r="B581" s="37"/>
      <c r="C581" s="38"/>
      <c r="D581" s="387"/>
    </row>
    <row r="582" spans="1:4">
      <c r="A582" s="36"/>
      <c r="B582" s="37"/>
      <c r="C582" s="38"/>
      <c r="D582" s="387"/>
    </row>
    <row r="583" spans="1:4">
      <c r="A583" s="36"/>
      <c r="B583" s="37"/>
      <c r="C583" s="38"/>
      <c r="D583" s="387"/>
    </row>
    <row r="584" spans="1:4">
      <c r="A584" s="36"/>
      <c r="B584" s="37"/>
      <c r="C584" s="38"/>
      <c r="D584" s="387"/>
    </row>
    <row r="585" spans="1:4">
      <c r="A585" s="36"/>
      <c r="B585" s="37"/>
      <c r="C585" s="38"/>
      <c r="D585" s="387"/>
    </row>
    <row r="586" spans="1:4">
      <c r="A586" s="36"/>
      <c r="B586" s="37"/>
      <c r="C586" s="38"/>
      <c r="D586" s="387"/>
    </row>
    <row r="587" spans="1:4">
      <c r="A587" s="36"/>
      <c r="B587" s="37"/>
      <c r="C587" s="38"/>
      <c r="D587" s="387"/>
    </row>
    <row r="588" spans="1:4">
      <c r="A588" s="36"/>
      <c r="B588" s="37"/>
      <c r="C588" s="38"/>
      <c r="D588" s="387"/>
    </row>
    <row r="589" spans="1:4">
      <c r="A589" s="36"/>
      <c r="B589" s="37"/>
      <c r="C589" s="38"/>
      <c r="D589" s="387"/>
    </row>
    <row r="590" spans="1:4">
      <c r="A590" s="36"/>
      <c r="B590" s="37"/>
      <c r="C590" s="38"/>
      <c r="D590" s="387"/>
    </row>
    <row r="591" spans="1:4">
      <c r="A591" s="36"/>
      <c r="B591" s="37"/>
      <c r="C591" s="38"/>
      <c r="D591" s="387"/>
    </row>
    <row r="592" spans="1:4">
      <c r="A592" s="36"/>
      <c r="B592" s="37"/>
      <c r="C592" s="38"/>
      <c r="D592" s="387"/>
    </row>
    <row r="593" spans="1:4">
      <c r="A593" s="36"/>
      <c r="B593" s="37"/>
      <c r="C593" s="38"/>
      <c r="D593" s="387"/>
    </row>
    <row r="594" spans="1:4">
      <c r="A594" s="36"/>
      <c r="B594" s="37"/>
      <c r="C594" s="38"/>
      <c r="D594" s="387"/>
    </row>
    <row r="595" spans="1:4">
      <c r="A595" s="36"/>
      <c r="B595" s="37"/>
      <c r="C595" s="38"/>
      <c r="D595" s="387"/>
    </row>
    <row r="596" spans="1:4">
      <c r="A596" s="36"/>
      <c r="B596" s="37"/>
      <c r="C596" s="38"/>
      <c r="D596" s="387"/>
    </row>
    <row r="597" spans="1:4">
      <c r="A597" s="36"/>
      <c r="B597" s="37"/>
      <c r="C597" s="38"/>
      <c r="D597" s="387"/>
    </row>
    <row r="598" spans="1:4">
      <c r="A598" s="36"/>
      <c r="B598" s="37"/>
      <c r="C598" s="38"/>
      <c r="D598" s="387"/>
    </row>
    <row r="599" spans="1:4">
      <c r="A599" s="36"/>
      <c r="B599" s="37"/>
      <c r="C599" s="38"/>
      <c r="D599" s="387"/>
    </row>
    <row r="600" spans="1:4">
      <c r="A600" s="36"/>
      <c r="B600" s="37"/>
      <c r="C600" s="38"/>
      <c r="D600" s="387"/>
    </row>
    <row r="601" spans="1:4">
      <c r="A601" s="36"/>
      <c r="B601" s="37"/>
      <c r="C601" s="38"/>
      <c r="D601" s="387"/>
    </row>
    <row r="602" spans="1:4">
      <c r="A602" s="36"/>
      <c r="B602" s="37"/>
      <c r="C602" s="38"/>
      <c r="D602" s="387"/>
    </row>
    <row r="603" spans="1:4">
      <c r="A603" s="36"/>
      <c r="B603" s="37"/>
      <c r="C603" s="38"/>
      <c r="D603" s="387"/>
    </row>
    <row r="604" spans="1:4">
      <c r="A604" s="36"/>
      <c r="B604" s="37"/>
      <c r="C604" s="38"/>
      <c r="D604" s="387"/>
    </row>
    <row r="605" spans="1:4">
      <c r="A605" s="36"/>
      <c r="B605" s="37"/>
      <c r="C605" s="38"/>
      <c r="D605" s="387"/>
    </row>
    <row r="606" spans="1:4">
      <c r="A606" s="36"/>
      <c r="B606" s="37"/>
      <c r="C606" s="38"/>
      <c r="D606" s="387"/>
    </row>
    <row r="607" spans="1:4">
      <c r="A607" s="36"/>
      <c r="B607" s="37"/>
      <c r="C607" s="38"/>
      <c r="D607" s="387"/>
    </row>
    <row r="608" spans="1:4">
      <c r="A608" s="36"/>
      <c r="B608" s="37"/>
      <c r="C608" s="38"/>
      <c r="D608" s="387"/>
    </row>
    <row r="609" spans="1:4">
      <c r="A609" s="36"/>
      <c r="B609" s="37"/>
      <c r="C609" s="38"/>
      <c r="D609" s="387"/>
    </row>
    <row r="610" spans="1:4">
      <c r="A610" s="36"/>
      <c r="B610" s="37"/>
      <c r="C610" s="38"/>
      <c r="D610" s="387"/>
    </row>
    <row r="611" spans="1:4">
      <c r="A611" s="36"/>
      <c r="B611" s="37"/>
      <c r="C611" s="38"/>
      <c r="D611" s="387"/>
    </row>
    <row r="612" spans="1:4">
      <c r="A612" s="36"/>
      <c r="B612" s="37"/>
      <c r="C612" s="38"/>
      <c r="D612" s="387"/>
    </row>
    <row r="613" spans="1:4">
      <c r="A613" s="36"/>
      <c r="B613" s="37"/>
      <c r="C613" s="38"/>
      <c r="D613" s="387"/>
    </row>
    <row r="614" spans="1:4">
      <c r="A614" s="36"/>
      <c r="B614" s="37"/>
      <c r="C614" s="38"/>
      <c r="D614" s="387"/>
    </row>
    <row r="615" spans="1:4">
      <c r="A615" s="36"/>
      <c r="B615" s="37"/>
      <c r="C615" s="38"/>
      <c r="D615" s="387"/>
    </row>
    <row r="616" spans="1:4">
      <c r="A616" s="36"/>
      <c r="B616" s="37"/>
      <c r="C616" s="38"/>
      <c r="D616" s="387"/>
    </row>
    <row r="617" spans="1:4">
      <c r="A617" s="36"/>
      <c r="B617" s="37"/>
      <c r="C617" s="38"/>
      <c r="D617" s="387"/>
    </row>
    <row r="618" spans="1:4">
      <c r="A618" s="36"/>
      <c r="B618" s="37"/>
      <c r="C618" s="38"/>
      <c r="D618" s="387"/>
    </row>
    <row r="619" spans="1:4">
      <c r="A619" s="36"/>
      <c r="B619" s="37"/>
      <c r="C619" s="38"/>
      <c r="D619" s="387"/>
    </row>
    <row r="620" spans="1:4">
      <c r="A620" s="36"/>
      <c r="B620" s="37"/>
      <c r="C620" s="38"/>
      <c r="D620" s="387"/>
    </row>
    <row r="621" spans="1:4">
      <c r="A621" s="36"/>
      <c r="B621" s="37"/>
      <c r="C621" s="38"/>
      <c r="D621" s="387"/>
    </row>
    <row r="622" spans="1:4">
      <c r="A622" s="36"/>
      <c r="B622" s="37"/>
      <c r="C622" s="38"/>
      <c r="D622" s="387"/>
    </row>
    <row r="623" spans="1:4">
      <c r="A623" s="36"/>
      <c r="B623" s="37"/>
      <c r="C623" s="38"/>
      <c r="D623" s="387"/>
    </row>
    <row r="624" spans="1:4">
      <c r="A624" s="36"/>
      <c r="B624" s="37"/>
      <c r="C624" s="38"/>
      <c r="D624" s="387"/>
    </row>
    <row r="625" spans="1:4">
      <c r="A625" s="36"/>
      <c r="B625" s="37"/>
      <c r="C625" s="38"/>
      <c r="D625" s="387"/>
    </row>
    <row r="626" spans="1:4">
      <c r="A626" s="36"/>
      <c r="B626" s="37"/>
      <c r="C626" s="38"/>
      <c r="D626" s="387"/>
    </row>
    <row r="627" spans="1:4">
      <c r="A627" s="36"/>
      <c r="B627" s="37"/>
      <c r="C627" s="38"/>
      <c r="D627" s="387"/>
    </row>
    <row r="628" spans="1:4">
      <c r="A628" s="36"/>
      <c r="B628" s="37"/>
      <c r="C628" s="38"/>
      <c r="D628" s="387"/>
    </row>
    <row r="629" spans="1:4">
      <c r="A629" s="36"/>
      <c r="B629" s="37"/>
      <c r="C629" s="38"/>
      <c r="D629" s="387"/>
    </row>
    <row r="630" spans="1:4">
      <c r="A630" s="36"/>
      <c r="B630" s="37"/>
      <c r="C630" s="38"/>
      <c r="D630" s="387"/>
    </row>
    <row r="631" spans="1:4">
      <c r="A631" s="36"/>
      <c r="B631" s="37"/>
      <c r="C631" s="38"/>
      <c r="D631" s="387"/>
    </row>
    <row r="632" spans="1:4">
      <c r="A632" s="36"/>
      <c r="B632" s="37"/>
      <c r="C632" s="38"/>
      <c r="D632" s="387"/>
    </row>
    <row r="633" spans="1:4">
      <c r="A633" s="36"/>
      <c r="B633" s="37"/>
      <c r="C633" s="38"/>
      <c r="D633" s="387"/>
    </row>
    <row r="634" spans="1:4">
      <c r="A634" s="36"/>
      <c r="B634" s="37"/>
      <c r="C634" s="38"/>
      <c r="D634" s="387"/>
    </row>
    <row r="635" spans="1:4">
      <c r="A635" s="36"/>
      <c r="B635" s="37"/>
      <c r="C635" s="38"/>
      <c r="D635" s="387"/>
    </row>
    <row r="636" spans="1:4">
      <c r="A636" s="36"/>
      <c r="B636" s="37"/>
      <c r="C636" s="38"/>
      <c r="D636" s="387"/>
    </row>
    <row r="637" spans="1:4">
      <c r="A637" s="36"/>
      <c r="B637" s="37"/>
      <c r="C637" s="38"/>
      <c r="D637" s="387"/>
    </row>
    <row r="638" spans="1:4">
      <c r="A638" s="36"/>
      <c r="B638" s="37"/>
      <c r="C638" s="38"/>
      <c r="D638" s="387"/>
    </row>
    <row r="639" spans="1:4">
      <c r="A639" s="36"/>
      <c r="B639" s="37"/>
      <c r="C639" s="38"/>
      <c r="D639" s="387"/>
    </row>
    <row r="640" spans="1:4">
      <c r="A640" s="36"/>
      <c r="B640" s="37"/>
      <c r="C640" s="38"/>
      <c r="D640" s="387"/>
    </row>
    <row r="641" spans="1:4">
      <c r="A641" s="36"/>
      <c r="B641" s="37"/>
      <c r="C641" s="38"/>
      <c r="D641" s="387"/>
    </row>
    <row r="642" spans="1:4">
      <c r="A642" s="36"/>
      <c r="B642" s="37"/>
      <c r="C642" s="38"/>
      <c r="D642" s="387"/>
    </row>
    <row r="643" spans="1:4">
      <c r="A643" s="36"/>
      <c r="B643" s="37"/>
      <c r="C643" s="38"/>
      <c r="D643" s="387"/>
    </row>
    <row r="644" spans="1:4">
      <c r="A644" s="36"/>
      <c r="B644" s="37"/>
      <c r="C644" s="38"/>
      <c r="D644" s="387"/>
    </row>
    <row r="645" spans="1:4">
      <c r="A645" s="36"/>
      <c r="B645" s="37"/>
      <c r="C645" s="38"/>
      <c r="D645" s="387"/>
    </row>
    <row r="646" spans="1:4">
      <c r="A646" s="36"/>
      <c r="B646" s="37"/>
      <c r="C646" s="38"/>
      <c r="D646" s="387"/>
    </row>
    <row r="647" spans="1:4">
      <c r="A647" s="36"/>
      <c r="B647" s="37"/>
      <c r="C647" s="38"/>
      <c r="D647" s="387"/>
    </row>
    <row r="648" spans="1:4">
      <c r="A648" s="36"/>
      <c r="B648" s="37"/>
      <c r="C648" s="38"/>
      <c r="D648" s="387"/>
    </row>
    <row r="649" spans="1:4">
      <c r="A649" s="36"/>
      <c r="B649" s="37"/>
      <c r="C649" s="38"/>
      <c r="D649" s="387"/>
    </row>
    <row r="650" spans="1:4">
      <c r="A650" s="36"/>
      <c r="B650" s="37"/>
      <c r="C650" s="38"/>
      <c r="D650" s="387"/>
    </row>
    <row r="651" spans="1:4">
      <c r="A651" s="36"/>
      <c r="B651" s="37"/>
      <c r="C651" s="38"/>
      <c r="D651" s="387"/>
    </row>
    <row r="652" spans="1:4">
      <c r="A652" s="36"/>
      <c r="B652" s="37"/>
      <c r="C652" s="38"/>
      <c r="D652" s="387"/>
    </row>
    <row r="653" spans="1:4">
      <c r="A653" s="36"/>
      <c r="B653" s="37"/>
      <c r="C653" s="38"/>
      <c r="D653" s="387"/>
    </row>
    <row r="654" spans="1:4">
      <c r="A654" s="36"/>
      <c r="B654" s="37"/>
      <c r="C654" s="38"/>
      <c r="D654" s="387"/>
    </row>
    <row r="655" spans="1:4">
      <c r="A655" s="36"/>
      <c r="B655" s="37"/>
      <c r="C655" s="38"/>
      <c r="D655" s="387"/>
    </row>
    <row r="656" spans="1:4">
      <c r="A656" s="36"/>
      <c r="B656" s="37"/>
      <c r="C656" s="38"/>
      <c r="D656" s="387"/>
    </row>
    <row r="657" spans="1:4">
      <c r="A657" s="36"/>
      <c r="B657" s="37"/>
      <c r="C657" s="38"/>
      <c r="D657" s="387"/>
    </row>
    <row r="658" spans="1:4">
      <c r="A658" s="36"/>
      <c r="B658" s="37"/>
      <c r="C658" s="38"/>
      <c r="D658" s="387"/>
    </row>
    <row r="659" spans="1:4">
      <c r="A659" s="36"/>
      <c r="B659" s="37"/>
      <c r="C659" s="38"/>
      <c r="D659" s="387"/>
    </row>
    <row r="660" spans="1:4">
      <c r="A660" s="36"/>
      <c r="B660" s="37"/>
      <c r="C660" s="38"/>
      <c r="D660" s="387"/>
    </row>
    <row r="661" spans="1:4">
      <c r="A661" s="36"/>
      <c r="B661" s="37"/>
      <c r="C661" s="38"/>
      <c r="D661" s="387"/>
    </row>
    <row r="662" spans="1:4">
      <c r="A662" s="36"/>
      <c r="B662" s="37"/>
      <c r="C662" s="38"/>
      <c r="D662" s="387"/>
    </row>
    <row r="663" spans="1:4">
      <c r="A663" s="36"/>
      <c r="B663" s="37"/>
      <c r="C663" s="38"/>
      <c r="D663" s="387"/>
    </row>
    <row r="664" spans="1:4">
      <c r="A664" s="36"/>
      <c r="B664" s="37"/>
      <c r="C664" s="38"/>
      <c r="D664" s="387"/>
    </row>
    <row r="665" spans="1:4">
      <c r="A665" s="36"/>
      <c r="B665" s="37"/>
      <c r="C665" s="38"/>
      <c r="D665" s="387"/>
    </row>
    <row r="666" spans="1:4">
      <c r="A666" s="36"/>
      <c r="B666" s="37"/>
      <c r="C666" s="38"/>
      <c r="D666" s="387"/>
    </row>
    <row r="667" spans="1:4">
      <c r="A667" s="36"/>
      <c r="B667" s="37"/>
      <c r="C667" s="38"/>
      <c r="D667" s="387"/>
    </row>
    <row r="668" spans="1:4">
      <c r="A668" s="36"/>
      <c r="B668" s="37"/>
      <c r="C668" s="38"/>
      <c r="D668" s="387"/>
    </row>
    <row r="669" spans="1:4">
      <c r="A669" s="36"/>
      <c r="B669" s="37"/>
      <c r="C669" s="38"/>
      <c r="D669" s="387"/>
    </row>
    <row r="670" spans="1:4">
      <c r="A670" s="36"/>
      <c r="B670" s="37"/>
      <c r="C670" s="38"/>
      <c r="D670" s="387"/>
    </row>
    <row r="671" spans="1:4">
      <c r="A671" s="36"/>
      <c r="B671" s="37"/>
      <c r="C671" s="38"/>
      <c r="D671" s="387"/>
    </row>
    <row r="672" spans="1:4">
      <c r="A672" s="36"/>
      <c r="B672" s="37"/>
      <c r="C672" s="38"/>
      <c r="D672" s="387"/>
    </row>
    <row r="673" spans="1:4">
      <c r="A673" s="36"/>
      <c r="B673" s="37"/>
      <c r="C673" s="38"/>
      <c r="D673" s="387"/>
    </row>
    <row r="674" spans="1:4">
      <c r="A674" s="36"/>
      <c r="B674" s="37"/>
      <c r="C674" s="38"/>
      <c r="D674" s="387"/>
    </row>
    <row r="675" spans="1:4">
      <c r="A675" s="36"/>
      <c r="B675" s="37"/>
      <c r="C675" s="38"/>
      <c r="D675" s="387"/>
    </row>
    <row r="676" spans="1:4">
      <c r="A676" s="36"/>
      <c r="B676" s="37"/>
      <c r="C676" s="38"/>
      <c r="D676" s="387"/>
    </row>
    <row r="677" spans="1:4">
      <c r="A677" s="36"/>
      <c r="B677" s="37"/>
      <c r="C677" s="38"/>
      <c r="D677" s="387"/>
    </row>
    <row r="678" spans="1:4">
      <c r="A678" s="36"/>
      <c r="B678" s="37"/>
      <c r="C678" s="38"/>
      <c r="D678" s="387"/>
    </row>
    <row r="679" spans="1:4">
      <c r="A679" s="36"/>
      <c r="B679" s="37"/>
      <c r="C679" s="38"/>
      <c r="D679" s="387"/>
    </row>
    <row r="680" spans="1:4">
      <c r="A680" s="36"/>
      <c r="B680" s="37"/>
      <c r="C680" s="38"/>
      <c r="D680" s="387"/>
    </row>
    <row r="681" spans="1:4">
      <c r="A681" s="36"/>
      <c r="B681" s="37"/>
      <c r="C681" s="38"/>
      <c r="D681" s="387"/>
    </row>
    <row r="682" spans="1:4">
      <c r="A682" s="36"/>
      <c r="B682" s="37"/>
      <c r="C682" s="38"/>
      <c r="D682" s="387"/>
    </row>
    <row r="683" spans="1:4">
      <c r="A683" s="36"/>
      <c r="B683" s="37"/>
      <c r="C683" s="38"/>
      <c r="D683" s="387"/>
    </row>
    <row r="684" spans="1:4">
      <c r="A684" s="36"/>
      <c r="B684" s="37"/>
      <c r="C684" s="38"/>
      <c r="D684" s="387"/>
    </row>
    <row r="685" spans="1:4">
      <c r="A685" s="36"/>
      <c r="B685" s="37"/>
      <c r="C685" s="38"/>
      <c r="D685" s="387"/>
    </row>
    <row r="686" spans="1:4">
      <c r="A686" s="36"/>
      <c r="B686" s="37"/>
      <c r="C686" s="38"/>
      <c r="D686" s="387"/>
    </row>
    <row r="687" spans="1:4">
      <c r="A687" s="36"/>
      <c r="B687" s="37"/>
      <c r="C687" s="38"/>
      <c r="D687" s="387"/>
    </row>
    <row r="688" spans="1:4">
      <c r="A688" s="36"/>
      <c r="B688" s="37"/>
      <c r="C688" s="38"/>
      <c r="D688" s="387"/>
    </row>
    <row r="689" spans="1:4">
      <c r="A689" s="36"/>
      <c r="B689" s="37"/>
      <c r="C689" s="38"/>
      <c r="D689" s="387"/>
    </row>
    <row r="690" spans="1:4">
      <c r="A690" s="36"/>
      <c r="B690" s="37"/>
      <c r="C690" s="38"/>
      <c r="D690" s="387"/>
    </row>
    <row r="691" spans="1:4">
      <c r="A691" s="36"/>
      <c r="B691" s="37"/>
      <c r="C691" s="38"/>
      <c r="D691" s="387"/>
    </row>
    <row r="692" spans="1:4">
      <c r="A692" s="36"/>
      <c r="B692" s="37"/>
      <c r="C692" s="38"/>
      <c r="D692" s="387"/>
    </row>
    <row r="693" spans="1:4">
      <c r="A693" s="36"/>
      <c r="B693" s="37"/>
      <c r="C693" s="38"/>
      <c r="D693" s="387"/>
    </row>
    <row r="694" spans="1:4">
      <c r="A694" s="36"/>
      <c r="B694" s="37"/>
      <c r="C694" s="38"/>
      <c r="D694" s="387"/>
    </row>
    <row r="695" spans="1:4">
      <c r="A695" s="36"/>
      <c r="B695" s="37"/>
      <c r="C695" s="38"/>
      <c r="D695" s="387"/>
    </row>
    <row r="696" spans="1:4">
      <c r="A696" s="36"/>
      <c r="B696" s="37"/>
      <c r="C696" s="38"/>
      <c r="D696" s="387"/>
    </row>
    <row r="697" spans="1:4">
      <c r="A697" s="36"/>
      <c r="B697" s="37"/>
      <c r="C697" s="38"/>
      <c r="D697" s="387"/>
    </row>
    <row r="698" spans="1:4">
      <c r="A698" s="36"/>
      <c r="B698" s="37"/>
      <c r="C698" s="38"/>
      <c r="D698" s="387"/>
    </row>
    <row r="699" spans="1:4">
      <c r="A699" s="36"/>
      <c r="B699" s="37"/>
      <c r="C699" s="38"/>
      <c r="D699" s="387"/>
    </row>
    <row r="700" spans="1:4">
      <c r="A700" s="36"/>
      <c r="B700" s="37"/>
      <c r="C700" s="38"/>
      <c r="D700" s="387"/>
    </row>
    <row r="701" spans="1:4">
      <c r="A701" s="36"/>
      <c r="B701" s="37"/>
      <c r="C701" s="38"/>
      <c r="D701" s="387"/>
    </row>
    <row r="702" spans="1:4">
      <c r="A702" s="36"/>
      <c r="B702" s="37"/>
      <c r="C702" s="38"/>
      <c r="D702" s="387"/>
    </row>
    <row r="703" spans="1:4">
      <c r="A703" s="36"/>
      <c r="B703" s="37"/>
      <c r="C703" s="38"/>
      <c r="D703" s="387"/>
    </row>
    <row r="704" spans="1:4">
      <c r="A704" s="36"/>
      <c r="B704" s="37"/>
      <c r="C704" s="38"/>
      <c r="D704" s="387"/>
    </row>
    <row r="705" spans="1:4">
      <c r="A705" s="36"/>
      <c r="B705" s="37"/>
      <c r="C705" s="38"/>
      <c r="D705" s="387"/>
    </row>
    <row r="706" spans="1:4">
      <c r="A706" s="36"/>
      <c r="B706" s="37"/>
      <c r="C706" s="38"/>
      <c r="D706" s="387"/>
    </row>
    <row r="707" spans="1:4">
      <c r="A707" s="36"/>
      <c r="B707" s="37"/>
      <c r="C707" s="38"/>
      <c r="D707" s="387"/>
    </row>
    <row r="708" spans="1:4">
      <c r="A708" s="36"/>
      <c r="B708" s="37"/>
      <c r="C708" s="38"/>
      <c r="D708" s="387"/>
    </row>
    <row r="709" spans="1:4">
      <c r="A709" s="36"/>
      <c r="B709" s="37"/>
      <c r="C709" s="38"/>
      <c r="D709" s="387"/>
    </row>
    <row r="710" spans="1:4">
      <c r="A710" s="36"/>
      <c r="B710" s="37"/>
      <c r="C710" s="38"/>
      <c r="D710" s="387"/>
    </row>
    <row r="711" spans="1:4">
      <c r="A711" s="36"/>
      <c r="B711" s="37"/>
      <c r="C711" s="38"/>
      <c r="D711" s="387"/>
    </row>
    <row r="712" spans="1:4">
      <c r="A712" s="36"/>
      <c r="B712" s="37"/>
      <c r="C712" s="38"/>
      <c r="D712" s="387"/>
    </row>
    <row r="713" spans="1:4">
      <c r="A713" s="36"/>
      <c r="B713" s="37"/>
      <c r="C713" s="38"/>
      <c r="D713" s="387"/>
    </row>
    <row r="714" spans="1:4">
      <c r="A714" s="36"/>
      <c r="B714" s="37"/>
      <c r="C714" s="38"/>
      <c r="D714" s="387"/>
    </row>
    <row r="715" spans="1:4">
      <c r="A715" s="36"/>
      <c r="B715" s="37"/>
      <c r="C715" s="38"/>
      <c r="D715" s="387"/>
    </row>
    <row r="716" spans="1:4">
      <c r="A716" s="36"/>
      <c r="B716" s="37"/>
      <c r="C716" s="38"/>
      <c r="D716" s="387"/>
    </row>
    <row r="717" spans="1:4">
      <c r="A717" s="36"/>
      <c r="B717" s="37"/>
      <c r="C717" s="38"/>
      <c r="D717" s="387"/>
    </row>
    <row r="718" spans="1:4">
      <c r="A718" s="36"/>
      <c r="B718" s="37"/>
      <c r="C718" s="38"/>
      <c r="D718" s="387"/>
    </row>
    <row r="719" spans="1:4">
      <c r="A719" s="36"/>
      <c r="B719" s="37"/>
      <c r="C719" s="38"/>
      <c r="D719" s="387"/>
    </row>
    <row r="720" spans="1:4">
      <c r="A720" s="36"/>
      <c r="B720" s="37"/>
      <c r="C720" s="38"/>
      <c r="D720" s="387"/>
    </row>
    <row r="721" spans="1:4">
      <c r="A721" s="36"/>
      <c r="B721" s="37"/>
      <c r="C721" s="38"/>
      <c r="D721" s="387"/>
    </row>
    <row r="722" spans="1:4">
      <c r="A722" s="36"/>
      <c r="B722" s="37"/>
      <c r="C722" s="38"/>
      <c r="D722" s="387"/>
    </row>
    <row r="723" spans="1:4">
      <c r="A723" s="36"/>
      <c r="B723" s="37"/>
      <c r="C723" s="38"/>
      <c r="D723" s="387"/>
    </row>
    <row r="724" spans="1:4">
      <c r="A724" s="36"/>
      <c r="B724" s="37"/>
      <c r="C724" s="38"/>
      <c r="D724" s="387"/>
    </row>
    <row r="725" spans="1:4">
      <c r="A725" s="36"/>
      <c r="B725" s="37"/>
      <c r="C725" s="38"/>
      <c r="D725" s="387"/>
    </row>
    <row r="726" spans="1:4">
      <c r="A726" s="36"/>
      <c r="B726" s="37"/>
      <c r="C726" s="38"/>
      <c r="D726" s="387"/>
    </row>
    <row r="727" spans="1:4">
      <c r="A727" s="36"/>
      <c r="B727" s="37"/>
      <c r="C727" s="38"/>
      <c r="D727" s="387"/>
    </row>
    <row r="728" spans="1:4">
      <c r="A728" s="36"/>
      <c r="B728" s="37"/>
      <c r="C728" s="38"/>
      <c r="D728" s="387"/>
    </row>
    <row r="729" spans="1:4">
      <c r="A729" s="36"/>
      <c r="B729" s="37"/>
      <c r="C729" s="38"/>
      <c r="D729" s="387"/>
    </row>
    <row r="730" spans="1:4">
      <c r="A730" s="36"/>
      <c r="B730" s="37"/>
      <c r="C730" s="38"/>
      <c r="D730" s="387"/>
    </row>
    <row r="731" spans="1:4">
      <c r="A731" s="36"/>
      <c r="B731" s="37"/>
      <c r="C731" s="38"/>
      <c r="D731" s="387"/>
    </row>
    <row r="732" spans="1:4">
      <c r="A732" s="36"/>
      <c r="B732" s="37"/>
      <c r="C732" s="38"/>
      <c r="D732" s="387"/>
    </row>
    <row r="733" spans="1:4">
      <c r="A733" s="36"/>
      <c r="B733" s="37"/>
      <c r="C733" s="38"/>
      <c r="D733" s="387"/>
    </row>
    <row r="734" spans="1:4">
      <c r="A734" s="36"/>
      <c r="B734" s="37"/>
      <c r="C734" s="38"/>
      <c r="D734" s="387"/>
    </row>
    <row r="735" spans="1:4">
      <c r="A735" s="36"/>
      <c r="B735" s="37"/>
      <c r="C735" s="38"/>
      <c r="D735" s="387"/>
    </row>
    <row r="736" spans="1:4">
      <c r="A736" s="36"/>
      <c r="B736" s="37"/>
      <c r="C736" s="38"/>
      <c r="D736" s="387"/>
    </row>
    <row r="737" spans="1:4">
      <c r="A737" s="36"/>
      <c r="B737" s="37"/>
      <c r="C737" s="38"/>
      <c r="D737" s="387"/>
    </row>
    <row r="738" spans="1:4">
      <c r="A738" s="36"/>
      <c r="B738" s="37"/>
      <c r="C738" s="38"/>
      <c r="D738" s="387"/>
    </row>
    <row r="739" spans="1:4">
      <c r="A739" s="36"/>
      <c r="B739" s="37"/>
      <c r="C739" s="38"/>
      <c r="D739" s="387"/>
    </row>
    <row r="740" spans="1:4">
      <c r="A740" s="36"/>
      <c r="B740" s="37"/>
      <c r="C740" s="38"/>
      <c r="D740" s="387"/>
    </row>
    <row r="741" spans="1:4">
      <c r="A741" s="36"/>
      <c r="B741" s="37"/>
      <c r="C741" s="38"/>
      <c r="D741" s="387"/>
    </row>
    <row r="742" spans="1:4">
      <c r="A742" s="36"/>
      <c r="B742" s="37"/>
      <c r="C742" s="38"/>
      <c r="D742" s="387"/>
    </row>
    <row r="743" spans="1:4">
      <c r="A743" s="36"/>
      <c r="B743" s="37"/>
      <c r="C743" s="38"/>
      <c r="D743" s="387"/>
    </row>
    <row r="744" spans="1:4">
      <c r="A744" s="36"/>
      <c r="B744" s="37"/>
      <c r="C744" s="38"/>
      <c r="D744" s="387"/>
    </row>
    <row r="745" spans="1:4">
      <c r="A745" s="36"/>
      <c r="B745" s="37"/>
      <c r="C745" s="38"/>
      <c r="D745" s="387"/>
    </row>
    <row r="746" spans="1:4">
      <c r="A746" s="36"/>
      <c r="B746" s="37"/>
      <c r="C746" s="38"/>
      <c r="D746" s="387"/>
    </row>
    <row r="747" spans="1:4">
      <c r="A747" s="36"/>
      <c r="B747" s="37"/>
      <c r="C747" s="38"/>
      <c r="D747" s="387"/>
    </row>
    <row r="748" spans="1:4">
      <c r="A748" s="36"/>
      <c r="B748" s="37"/>
      <c r="C748" s="38"/>
      <c r="D748" s="387"/>
    </row>
    <row r="749" spans="1:4">
      <c r="A749" s="36"/>
      <c r="B749" s="37"/>
      <c r="C749" s="38"/>
      <c r="D749" s="387"/>
    </row>
    <row r="750" spans="1:4">
      <c r="A750" s="36"/>
      <c r="B750" s="37"/>
      <c r="C750" s="38"/>
      <c r="D750" s="387"/>
    </row>
    <row r="751" spans="1:4">
      <c r="A751" s="36"/>
      <c r="B751" s="37"/>
      <c r="C751" s="38"/>
      <c r="D751" s="387"/>
    </row>
    <row r="752" spans="1:4">
      <c r="A752" s="36"/>
      <c r="B752" s="37"/>
      <c r="C752" s="38"/>
      <c r="D752" s="387"/>
    </row>
    <row r="753" spans="1:4">
      <c r="A753" s="36"/>
      <c r="B753" s="37"/>
      <c r="C753" s="38"/>
      <c r="D753" s="387"/>
    </row>
    <row r="754" spans="1:4">
      <c r="A754" s="36"/>
      <c r="B754" s="37"/>
      <c r="C754" s="38"/>
      <c r="D754" s="387"/>
    </row>
    <row r="755" spans="1:4">
      <c r="A755" s="36"/>
      <c r="B755" s="37"/>
      <c r="C755" s="38"/>
      <c r="D755" s="387"/>
    </row>
    <row r="756" spans="1:4">
      <c r="A756" s="36"/>
      <c r="B756" s="37"/>
      <c r="C756" s="38"/>
      <c r="D756" s="387"/>
    </row>
    <row r="757" spans="1:4">
      <c r="A757" s="36"/>
      <c r="B757" s="37"/>
      <c r="C757" s="38"/>
      <c r="D757" s="387"/>
    </row>
    <row r="758" spans="1:4">
      <c r="A758" s="36"/>
      <c r="B758" s="37"/>
      <c r="C758" s="38"/>
      <c r="D758" s="387"/>
    </row>
    <row r="759" spans="1:4">
      <c r="A759" s="36"/>
      <c r="B759" s="37"/>
      <c r="C759" s="38"/>
      <c r="D759" s="387"/>
    </row>
    <row r="760" spans="1:4">
      <c r="A760" s="36"/>
      <c r="B760" s="37"/>
      <c r="C760" s="38"/>
      <c r="D760" s="387"/>
    </row>
    <row r="761" spans="1:4">
      <c r="A761" s="36"/>
      <c r="B761" s="37"/>
      <c r="C761" s="38"/>
      <c r="D761" s="387"/>
    </row>
    <row r="762" spans="1:4">
      <c r="A762" s="36"/>
      <c r="B762" s="37"/>
      <c r="C762" s="38"/>
      <c r="D762" s="387"/>
    </row>
    <row r="763" spans="1:4">
      <c r="A763" s="36"/>
      <c r="B763" s="37"/>
      <c r="C763" s="38"/>
      <c r="D763" s="387"/>
    </row>
    <row r="764" spans="1:4">
      <c r="A764" s="36"/>
      <c r="B764" s="37"/>
      <c r="C764" s="38"/>
      <c r="D764" s="387"/>
    </row>
    <row r="765" spans="1:4">
      <c r="A765" s="36"/>
      <c r="B765" s="37"/>
      <c r="C765" s="38"/>
      <c r="D765" s="387"/>
    </row>
    <row r="766" spans="1:4">
      <c r="A766" s="36"/>
      <c r="B766" s="37"/>
      <c r="C766" s="38"/>
      <c r="D766" s="387"/>
    </row>
    <row r="767" spans="1:4">
      <c r="A767" s="36"/>
      <c r="B767" s="37"/>
      <c r="C767" s="38"/>
      <c r="D767" s="387"/>
    </row>
    <row r="768" spans="1:4">
      <c r="A768" s="36"/>
      <c r="B768" s="37"/>
      <c r="C768" s="38"/>
      <c r="D768" s="387"/>
    </row>
    <row r="769" spans="1:4">
      <c r="A769" s="36"/>
      <c r="B769" s="37"/>
      <c r="C769" s="38"/>
      <c r="D769" s="387"/>
    </row>
    <row r="770" spans="1:4">
      <c r="A770" s="36"/>
      <c r="B770" s="37"/>
      <c r="C770" s="38"/>
      <c r="D770" s="387"/>
    </row>
    <row r="771" spans="1:4">
      <c r="A771" s="36"/>
      <c r="B771" s="37"/>
      <c r="C771" s="38"/>
      <c r="D771" s="387"/>
    </row>
    <row r="772" spans="1:4">
      <c r="A772" s="36"/>
      <c r="B772" s="37"/>
      <c r="C772" s="38"/>
      <c r="D772" s="387"/>
    </row>
    <row r="773" spans="1:4">
      <c r="A773" s="36"/>
      <c r="B773" s="37"/>
      <c r="C773" s="38"/>
      <c r="D773" s="387"/>
    </row>
    <row r="774" spans="1:4">
      <c r="A774" s="36"/>
      <c r="B774" s="37"/>
      <c r="C774" s="38"/>
      <c r="D774" s="387"/>
    </row>
    <row r="775" spans="1:4">
      <c r="A775" s="36"/>
      <c r="B775" s="37"/>
      <c r="C775" s="38"/>
      <c r="D775" s="387"/>
    </row>
    <row r="776" spans="1:4">
      <c r="A776" s="36"/>
      <c r="B776" s="37"/>
      <c r="C776" s="38"/>
      <c r="D776" s="387"/>
    </row>
    <row r="777" spans="1:4">
      <c r="A777" s="36"/>
      <c r="B777" s="37"/>
      <c r="C777" s="38"/>
      <c r="D777" s="387"/>
    </row>
    <row r="778" spans="1:4">
      <c r="A778" s="36"/>
      <c r="B778" s="37"/>
      <c r="C778" s="38"/>
      <c r="D778" s="387"/>
    </row>
    <row r="779" spans="1:4">
      <c r="A779" s="36"/>
      <c r="B779" s="37"/>
      <c r="C779" s="38"/>
      <c r="D779" s="387"/>
    </row>
    <row r="780" spans="1:4">
      <c r="A780" s="36"/>
      <c r="B780" s="37"/>
      <c r="C780" s="38"/>
      <c r="D780" s="387"/>
    </row>
    <row r="781" spans="1:4">
      <c r="A781" s="36"/>
      <c r="B781" s="37"/>
      <c r="C781" s="38"/>
      <c r="D781" s="387"/>
    </row>
    <row r="782" spans="1:4">
      <c r="A782" s="36"/>
      <c r="B782" s="37"/>
      <c r="C782" s="38"/>
      <c r="D782" s="387"/>
    </row>
    <row r="783" spans="1:4">
      <c r="A783" s="36"/>
      <c r="B783" s="37"/>
      <c r="C783" s="38"/>
      <c r="D783" s="387"/>
    </row>
    <row r="784" spans="1:4">
      <c r="A784" s="36"/>
      <c r="B784" s="37"/>
      <c r="C784" s="38"/>
      <c r="D784" s="387"/>
    </row>
    <row r="785" spans="1:4">
      <c r="A785" s="36"/>
      <c r="B785" s="37"/>
      <c r="C785" s="38"/>
      <c r="D785" s="387"/>
    </row>
    <row r="786" spans="1:4">
      <c r="A786" s="36"/>
      <c r="B786" s="37"/>
      <c r="C786" s="38"/>
      <c r="D786" s="387"/>
    </row>
    <row r="787" spans="1:4">
      <c r="A787" s="36"/>
      <c r="B787" s="37"/>
      <c r="C787" s="38"/>
      <c r="D787" s="387"/>
    </row>
    <row r="788" spans="1:4">
      <c r="A788" s="36"/>
      <c r="B788" s="37"/>
      <c r="C788" s="38"/>
      <c r="D788" s="387"/>
    </row>
    <row r="789" spans="1:4">
      <c r="A789" s="36"/>
      <c r="B789" s="37"/>
      <c r="C789" s="38"/>
      <c r="D789" s="387"/>
    </row>
    <row r="790" spans="1:4">
      <c r="A790" s="36"/>
      <c r="B790" s="37"/>
      <c r="C790" s="38"/>
      <c r="D790" s="387"/>
    </row>
    <row r="791" spans="1:4">
      <c r="A791" s="36"/>
      <c r="B791" s="37"/>
      <c r="C791" s="38"/>
      <c r="D791" s="387"/>
    </row>
    <row r="792" spans="1:4">
      <c r="A792" s="36"/>
      <c r="B792" s="37"/>
      <c r="C792" s="38"/>
      <c r="D792" s="387"/>
    </row>
    <row r="793" spans="1:4">
      <c r="A793" s="36"/>
      <c r="B793" s="37"/>
      <c r="C793" s="38"/>
      <c r="D793" s="387"/>
    </row>
    <row r="794" spans="1:4">
      <c r="A794" s="36"/>
      <c r="B794" s="37"/>
      <c r="C794" s="38"/>
      <c r="D794" s="387"/>
    </row>
    <row r="795" spans="1:4">
      <c r="A795" s="36"/>
      <c r="B795" s="37"/>
      <c r="C795" s="38"/>
      <c r="D795" s="387"/>
    </row>
    <row r="796" spans="1:4">
      <c r="A796" s="36"/>
      <c r="B796" s="37"/>
      <c r="C796" s="38"/>
      <c r="D796" s="387"/>
    </row>
    <row r="797" spans="1:4">
      <c r="A797" s="36"/>
      <c r="B797" s="37"/>
      <c r="C797" s="38"/>
      <c r="D797" s="387"/>
    </row>
    <row r="798" spans="1:4">
      <c r="A798" s="36"/>
      <c r="B798" s="37"/>
      <c r="C798" s="38"/>
      <c r="D798" s="387"/>
    </row>
    <row r="799" spans="1:4">
      <c r="A799" s="36"/>
      <c r="B799" s="37"/>
      <c r="C799" s="38"/>
      <c r="D799" s="387"/>
    </row>
    <row r="800" spans="1:4">
      <c r="A800" s="36"/>
      <c r="B800" s="37"/>
      <c r="C800" s="38"/>
      <c r="D800" s="387"/>
    </row>
    <row r="801" spans="1:4">
      <c r="A801" s="36"/>
      <c r="B801" s="37"/>
      <c r="C801" s="38"/>
      <c r="D801" s="387"/>
    </row>
    <row r="802" spans="1:4">
      <c r="A802" s="36"/>
      <c r="B802" s="37"/>
      <c r="C802" s="38"/>
      <c r="D802" s="387"/>
    </row>
    <row r="803" spans="1:4">
      <c r="A803" s="36"/>
      <c r="B803" s="37"/>
      <c r="C803" s="38"/>
      <c r="D803" s="387"/>
    </row>
    <row r="804" spans="1:4">
      <c r="A804" s="36"/>
      <c r="B804" s="37"/>
      <c r="C804" s="38"/>
      <c r="D804" s="387"/>
    </row>
    <row r="805" spans="1:4">
      <c r="A805" s="36"/>
      <c r="B805" s="37"/>
      <c r="C805" s="38"/>
      <c r="D805" s="387"/>
    </row>
    <row r="806" spans="1:4">
      <c r="A806" s="36"/>
      <c r="B806" s="37"/>
      <c r="C806" s="38"/>
      <c r="D806" s="387"/>
    </row>
    <row r="807" spans="1:4">
      <c r="A807" s="36"/>
      <c r="B807" s="37"/>
      <c r="C807" s="38"/>
      <c r="D807" s="387"/>
    </row>
    <row r="808" spans="1:4">
      <c r="A808" s="36"/>
      <c r="B808" s="37"/>
      <c r="C808" s="38"/>
      <c r="D808" s="387"/>
    </row>
    <row r="809" spans="1:4">
      <c r="A809" s="36"/>
      <c r="B809" s="37"/>
      <c r="C809" s="38"/>
      <c r="D809" s="387"/>
    </row>
    <row r="810" spans="1:4">
      <c r="A810" s="36"/>
      <c r="B810" s="37"/>
      <c r="C810" s="38"/>
      <c r="D810" s="387"/>
    </row>
    <row r="811" spans="1:4">
      <c r="A811" s="36"/>
      <c r="B811" s="37"/>
      <c r="C811" s="38"/>
      <c r="D811" s="387"/>
    </row>
    <row r="812" spans="1:4">
      <c r="A812" s="36"/>
      <c r="B812" s="37"/>
      <c r="C812" s="38"/>
      <c r="D812" s="387"/>
    </row>
    <row r="813" spans="1:4">
      <c r="A813" s="36"/>
      <c r="B813" s="37"/>
      <c r="C813" s="38"/>
      <c r="D813" s="387"/>
    </row>
    <row r="814" spans="1:4">
      <c r="A814" s="36"/>
      <c r="B814" s="37"/>
      <c r="C814" s="38"/>
      <c r="D814" s="387"/>
    </row>
    <row r="815" spans="1:4">
      <c r="A815" s="36"/>
      <c r="B815" s="37"/>
      <c r="C815" s="38"/>
      <c r="D815" s="387"/>
    </row>
    <row r="816" spans="1:4">
      <c r="A816" s="36"/>
      <c r="B816" s="37"/>
      <c r="C816" s="38"/>
      <c r="D816" s="387"/>
    </row>
    <row r="817" spans="1:4">
      <c r="A817" s="36"/>
      <c r="B817" s="37"/>
      <c r="C817" s="38"/>
      <c r="D817" s="387"/>
    </row>
    <row r="818" spans="1:4">
      <c r="A818" s="36"/>
      <c r="B818" s="37"/>
      <c r="C818" s="38"/>
      <c r="D818" s="387"/>
    </row>
    <row r="819" spans="1:4">
      <c r="A819" s="36"/>
      <c r="B819" s="37"/>
      <c r="C819" s="38"/>
      <c r="D819" s="387"/>
    </row>
    <row r="820" spans="1:4">
      <c r="A820" s="36"/>
      <c r="B820" s="37"/>
      <c r="C820" s="38"/>
      <c r="D820" s="387"/>
    </row>
    <row r="821" spans="1:4">
      <c r="A821" s="36"/>
      <c r="B821" s="37"/>
      <c r="C821" s="38"/>
      <c r="D821" s="387"/>
    </row>
    <row r="822" spans="1:4">
      <c r="A822" s="36"/>
      <c r="B822" s="37"/>
      <c r="C822" s="38"/>
      <c r="D822" s="387"/>
    </row>
    <row r="823" spans="1:4">
      <c r="A823" s="36"/>
      <c r="B823" s="37"/>
      <c r="C823" s="38"/>
      <c r="D823" s="387"/>
    </row>
    <row r="824" spans="1:4">
      <c r="A824" s="36"/>
      <c r="B824" s="37"/>
      <c r="C824" s="38"/>
      <c r="D824" s="387"/>
    </row>
    <row r="825" spans="1:4">
      <c r="A825" s="36"/>
      <c r="B825" s="37"/>
      <c r="C825" s="38"/>
      <c r="D825" s="387"/>
    </row>
    <row r="826" spans="1:4">
      <c r="A826" s="36"/>
      <c r="B826" s="37"/>
      <c r="C826" s="38"/>
      <c r="D826" s="387"/>
    </row>
    <row r="827" spans="1:4">
      <c r="A827" s="36"/>
      <c r="B827" s="37"/>
      <c r="C827" s="38"/>
      <c r="D827" s="387"/>
    </row>
    <row r="828" spans="1:4">
      <c r="A828" s="36"/>
      <c r="B828" s="37"/>
      <c r="C828" s="38"/>
      <c r="D828" s="387"/>
    </row>
    <row r="829" spans="1:4">
      <c r="A829" s="36"/>
      <c r="B829" s="37"/>
      <c r="C829" s="38"/>
      <c r="D829" s="387"/>
    </row>
    <row r="830" spans="1:4">
      <c r="A830" s="36"/>
      <c r="B830" s="37"/>
      <c r="C830" s="38"/>
      <c r="D830" s="387"/>
    </row>
    <row r="831" spans="1:4">
      <c r="A831" s="36"/>
      <c r="B831" s="37"/>
      <c r="C831" s="38"/>
      <c r="D831" s="387"/>
    </row>
    <row r="832" spans="1:4">
      <c r="A832" s="36"/>
      <c r="B832" s="37"/>
      <c r="C832" s="38"/>
      <c r="D832" s="387"/>
    </row>
    <row r="833" spans="1:4">
      <c r="A833" s="36"/>
      <c r="B833" s="37"/>
      <c r="C833" s="38"/>
      <c r="D833" s="387"/>
    </row>
    <row r="834" spans="1:4">
      <c r="A834" s="36"/>
      <c r="B834" s="37"/>
      <c r="C834" s="38"/>
      <c r="D834" s="387"/>
    </row>
    <row r="835" spans="1:4">
      <c r="A835" s="36"/>
      <c r="B835" s="37"/>
      <c r="C835" s="38"/>
      <c r="D835" s="387"/>
    </row>
    <row r="836" spans="1:4">
      <c r="A836" s="36"/>
      <c r="B836" s="37"/>
      <c r="C836" s="38"/>
      <c r="D836" s="387"/>
    </row>
    <row r="837" spans="1:4">
      <c r="A837" s="36"/>
      <c r="B837" s="37"/>
      <c r="C837" s="38"/>
      <c r="D837" s="387"/>
    </row>
    <row r="838" spans="1:4">
      <c r="A838" s="36"/>
      <c r="B838" s="37"/>
      <c r="C838" s="38"/>
      <c r="D838" s="387"/>
    </row>
    <row r="839" spans="1:4">
      <c r="A839" s="36"/>
      <c r="B839" s="37"/>
      <c r="C839" s="38"/>
      <c r="D839" s="387"/>
    </row>
    <row r="840" spans="1:4">
      <c r="A840" s="36"/>
      <c r="B840" s="37"/>
      <c r="C840" s="38"/>
      <c r="D840" s="387"/>
    </row>
    <row r="841" spans="1:4">
      <c r="A841" s="36"/>
      <c r="B841" s="37"/>
      <c r="C841" s="38"/>
      <c r="D841" s="387"/>
    </row>
    <row r="842" spans="1:4">
      <c r="A842" s="36"/>
      <c r="B842" s="37"/>
      <c r="C842" s="38"/>
      <c r="D842" s="387"/>
    </row>
    <row r="843" spans="1:4">
      <c r="A843" s="36"/>
      <c r="B843" s="37"/>
      <c r="C843" s="38"/>
      <c r="D843" s="387"/>
    </row>
    <row r="844" spans="1:4">
      <c r="A844" s="36"/>
      <c r="B844" s="37"/>
      <c r="C844" s="38"/>
      <c r="D844" s="387"/>
    </row>
    <row r="845" spans="1:4">
      <c r="A845" s="36"/>
      <c r="B845" s="37"/>
      <c r="C845" s="38"/>
      <c r="D845" s="387"/>
    </row>
    <row r="846" spans="1:4">
      <c r="A846" s="36"/>
      <c r="B846" s="37"/>
      <c r="C846" s="38"/>
      <c r="D846" s="387"/>
    </row>
    <row r="847" spans="1:4">
      <c r="A847" s="36"/>
      <c r="B847" s="37"/>
      <c r="C847" s="38"/>
      <c r="D847" s="387"/>
    </row>
    <row r="848" spans="1:4">
      <c r="A848" s="36"/>
      <c r="B848" s="37"/>
      <c r="C848" s="38"/>
      <c r="D848" s="387"/>
    </row>
    <row r="849" spans="1:4">
      <c r="A849" s="36"/>
      <c r="B849" s="37"/>
      <c r="C849" s="38"/>
      <c r="D849" s="387"/>
    </row>
    <row r="850" spans="1:4">
      <c r="A850" s="36"/>
      <c r="B850" s="37"/>
      <c r="C850" s="38"/>
      <c r="D850" s="387"/>
    </row>
    <row r="851" spans="1:4">
      <c r="A851" s="36"/>
      <c r="B851" s="37"/>
      <c r="C851" s="38"/>
      <c r="D851" s="387"/>
    </row>
    <row r="852" spans="1:4">
      <c r="A852" s="36"/>
      <c r="B852" s="37"/>
      <c r="C852" s="38"/>
      <c r="D852" s="387"/>
    </row>
    <row r="853" spans="1:4">
      <c r="A853" s="36"/>
      <c r="B853" s="37"/>
      <c r="C853" s="38"/>
      <c r="D853" s="387"/>
    </row>
    <row r="854" spans="1:4">
      <c r="A854" s="36"/>
      <c r="B854" s="37"/>
      <c r="C854" s="38"/>
      <c r="D854" s="387"/>
    </row>
    <row r="855" spans="1:4">
      <c r="A855" s="36"/>
      <c r="B855" s="37"/>
      <c r="C855" s="38"/>
      <c r="D855" s="387"/>
    </row>
    <row r="856" spans="1:4">
      <c r="A856" s="36"/>
      <c r="B856" s="37"/>
      <c r="C856" s="38"/>
      <c r="D856" s="387"/>
    </row>
    <row r="857" spans="1:4">
      <c r="A857" s="36"/>
      <c r="B857" s="37"/>
      <c r="C857" s="38"/>
      <c r="D857" s="387"/>
    </row>
    <row r="858" spans="1:4">
      <c r="A858" s="36"/>
      <c r="B858" s="37"/>
      <c r="C858" s="38"/>
      <c r="D858" s="387"/>
    </row>
    <row r="859" spans="1:4">
      <c r="A859" s="36"/>
      <c r="B859" s="37"/>
      <c r="C859" s="38"/>
      <c r="D859" s="387"/>
    </row>
    <row r="860" spans="1:4">
      <c r="A860" s="36"/>
      <c r="B860" s="37"/>
      <c r="C860" s="38"/>
      <c r="D860" s="387"/>
    </row>
    <row r="861" spans="1:4">
      <c r="A861" s="36"/>
      <c r="B861" s="37"/>
      <c r="C861" s="38"/>
      <c r="D861" s="387"/>
    </row>
    <row r="862" spans="1:4">
      <c r="A862" s="36"/>
      <c r="B862" s="37"/>
      <c r="C862" s="38"/>
      <c r="D862" s="387"/>
    </row>
    <row r="863" spans="1:4">
      <c r="A863" s="36"/>
      <c r="B863" s="37"/>
      <c r="C863" s="38"/>
      <c r="D863" s="387"/>
    </row>
    <row r="864" spans="1:4">
      <c r="A864" s="36"/>
      <c r="B864" s="37"/>
      <c r="C864" s="38"/>
      <c r="D864" s="387"/>
    </row>
    <row r="865" spans="1:4">
      <c r="A865" s="36"/>
      <c r="B865" s="37"/>
      <c r="C865" s="38"/>
      <c r="D865" s="387"/>
    </row>
    <row r="866" spans="1:4">
      <c r="A866" s="36"/>
      <c r="B866" s="37"/>
      <c r="C866" s="38"/>
      <c r="D866" s="387"/>
    </row>
    <row r="867" spans="1:4">
      <c r="A867" s="36"/>
      <c r="B867" s="37"/>
      <c r="C867" s="38"/>
      <c r="D867" s="387"/>
    </row>
    <row r="868" spans="1:4">
      <c r="A868" s="36"/>
      <c r="B868" s="37"/>
      <c r="C868" s="38"/>
      <c r="D868" s="387"/>
    </row>
    <row r="869" spans="1:4">
      <c r="A869" s="36"/>
      <c r="B869" s="37"/>
      <c r="C869" s="38"/>
      <c r="D869" s="387"/>
    </row>
    <row r="870" spans="1:4">
      <c r="A870" s="36"/>
      <c r="B870" s="37"/>
      <c r="C870" s="38"/>
      <c r="D870" s="387"/>
    </row>
    <row r="871" spans="1:4">
      <c r="A871" s="36"/>
      <c r="B871" s="37"/>
      <c r="C871" s="38"/>
      <c r="D871" s="387"/>
    </row>
    <row r="872" spans="1:4">
      <c r="A872" s="36"/>
      <c r="B872" s="37"/>
      <c r="C872" s="38"/>
      <c r="D872" s="387"/>
    </row>
    <row r="873" spans="1:4">
      <c r="A873" s="36"/>
      <c r="B873" s="37"/>
      <c r="C873" s="38"/>
      <c r="D873" s="387"/>
    </row>
    <row r="874" spans="1:4">
      <c r="A874" s="36"/>
      <c r="B874" s="37"/>
      <c r="C874" s="38"/>
      <c r="D874" s="387"/>
    </row>
    <row r="875" spans="1:4">
      <c r="A875" s="36"/>
      <c r="B875" s="37"/>
      <c r="C875" s="38"/>
      <c r="D875" s="387"/>
    </row>
    <row r="876" spans="1:4">
      <c r="A876" s="36"/>
      <c r="B876" s="37"/>
      <c r="C876" s="38"/>
      <c r="D876" s="387"/>
    </row>
    <row r="877" spans="1:4">
      <c r="A877" s="36"/>
      <c r="B877" s="37"/>
      <c r="C877" s="38"/>
      <c r="D877" s="387"/>
    </row>
    <row r="878" spans="1:4">
      <c r="A878" s="36"/>
      <c r="B878" s="37"/>
      <c r="C878" s="38"/>
      <c r="D878" s="387"/>
    </row>
    <row r="879" spans="1:4">
      <c r="A879" s="36"/>
      <c r="B879" s="37"/>
      <c r="C879" s="38"/>
      <c r="D879" s="387"/>
    </row>
    <row r="880" spans="1:4">
      <c r="A880" s="36"/>
      <c r="B880" s="37"/>
      <c r="C880" s="38"/>
      <c r="D880" s="387"/>
    </row>
    <row r="881" spans="1:4">
      <c r="A881" s="36"/>
      <c r="B881" s="37"/>
      <c r="C881" s="38"/>
      <c r="D881" s="387"/>
    </row>
    <row r="882" spans="1:4">
      <c r="A882" s="36"/>
      <c r="B882" s="37"/>
      <c r="C882" s="38"/>
      <c r="D882" s="387"/>
    </row>
    <row r="883" spans="1:4">
      <c r="A883" s="36"/>
      <c r="B883" s="37"/>
      <c r="C883" s="38"/>
      <c r="D883" s="387"/>
    </row>
    <row r="884" spans="1:4">
      <c r="A884" s="36"/>
      <c r="B884" s="37"/>
      <c r="C884" s="38"/>
      <c r="D884" s="387"/>
    </row>
    <row r="885" spans="1:4">
      <c r="A885" s="36"/>
      <c r="B885" s="37"/>
      <c r="C885" s="38"/>
      <c r="D885" s="387"/>
    </row>
    <row r="886" spans="1:4">
      <c r="A886" s="36"/>
      <c r="B886" s="37"/>
      <c r="C886" s="38"/>
      <c r="D886" s="387"/>
    </row>
    <row r="887" spans="1:4">
      <c r="A887" s="36"/>
      <c r="B887" s="37"/>
      <c r="C887" s="38"/>
      <c r="D887" s="387"/>
    </row>
    <row r="888" spans="1:4">
      <c r="A888" s="36"/>
      <c r="B888" s="37"/>
      <c r="C888" s="38"/>
      <c r="D888" s="387"/>
    </row>
    <row r="889" spans="1:4">
      <c r="A889" s="36"/>
      <c r="B889" s="37"/>
      <c r="C889" s="38"/>
      <c r="D889" s="387"/>
    </row>
    <row r="890" spans="1:4">
      <c r="A890" s="36"/>
      <c r="B890" s="37"/>
      <c r="C890" s="38"/>
      <c r="D890" s="387"/>
    </row>
    <row r="891" spans="1:4">
      <c r="A891" s="36"/>
      <c r="B891" s="37"/>
      <c r="C891" s="38"/>
      <c r="D891" s="387"/>
    </row>
    <row r="892" spans="1:4">
      <c r="A892" s="36"/>
      <c r="B892" s="37"/>
      <c r="C892" s="38"/>
      <c r="D892" s="387"/>
    </row>
    <row r="893" spans="1:4">
      <c r="A893" s="36"/>
      <c r="B893" s="37"/>
      <c r="C893" s="38"/>
      <c r="D893" s="387"/>
    </row>
    <row r="894" spans="1:4">
      <c r="A894" s="36"/>
      <c r="B894" s="37"/>
      <c r="C894" s="38"/>
      <c r="D894" s="387"/>
    </row>
    <row r="895" spans="1:4">
      <c r="A895" s="36"/>
      <c r="B895" s="37"/>
      <c r="C895" s="38"/>
      <c r="D895" s="387"/>
    </row>
    <row r="896" spans="1:4">
      <c r="A896" s="36"/>
      <c r="B896" s="37"/>
      <c r="C896" s="38"/>
      <c r="D896" s="387"/>
    </row>
    <row r="897" spans="1:4">
      <c r="A897" s="36"/>
      <c r="B897" s="37"/>
      <c r="C897" s="38"/>
      <c r="D897" s="387"/>
    </row>
    <row r="898" spans="1:4">
      <c r="A898" s="36"/>
      <c r="B898" s="37"/>
      <c r="C898" s="38"/>
      <c r="D898" s="387"/>
    </row>
    <row r="899" spans="1:4">
      <c r="A899" s="36"/>
      <c r="B899" s="37"/>
      <c r="C899" s="38"/>
      <c r="D899" s="387"/>
    </row>
    <row r="900" spans="1:4">
      <c r="A900" s="36"/>
      <c r="B900" s="37"/>
      <c r="C900" s="38"/>
      <c r="D900" s="387"/>
    </row>
    <row r="901" spans="1:4">
      <c r="A901" s="36"/>
      <c r="B901" s="37"/>
      <c r="C901" s="38"/>
      <c r="D901" s="387"/>
    </row>
    <row r="902" spans="1:4">
      <c r="A902" s="36"/>
      <c r="B902" s="37"/>
      <c r="C902" s="38"/>
      <c r="D902" s="387"/>
    </row>
    <row r="903" spans="1:4">
      <c r="A903" s="36"/>
      <c r="B903" s="37"/>
      <c r="C903" s="38"/>
      <c r="D903" s="387"/>
    </row>
    <row r="904" spans="1:4">
      <c r="A904" s="36"/>
      <c r="B904" s="37"/>
      <c r="C904" s="38"/>
      <c r="D904" s="387"/>
    </row>
    <row r="905" spans="1:4">
      <c r="A905" s="36"/>
      <c r="B905" s="37"/>
      <c r="C905" s="38"/>
      <c r="D905" s="387"/>
    </row>
    <row r="906" spans="1:4">
      <c r="A906" s="36"/>
      <c r="B906" s="37"/>
      <c r="C906" s="38"/>
      <c r="D906" s="387"/>
    </row>
    <row r="907" spans="1:4">
      <c r="A907" s="36"/>
      <c r="B907" s="37"/>
      <c r="C907" s="38"/>
      <c r="D907" s="387"/>
    </row>
    <row r="908" spans="1:4">
      <c r="A908" s="36"/>
      <c r="B908" s="37"/>
      <c r="C908" s="38"/>
      <c r="D908" s="387"/>
    </row>
    <row r="909" spans="1:4">
      <c r="A909" s="36"/>
      <c r="B909" s="37"/>
      <c r="C909" s="38"/>
      <c r="D909" s="387"/>
    </row>
    <row r="910" spans="1:4">
      <c r="A910" s="36"/>
      <c r="B910" s="37"/>
      <c r="C910" s="38"/>
      <c r="D910" s="387"/>
    </row>
    <row r="911" spans="1:4">
      <c r="A911" s="36"/>
      <c r="B911" s="37"/>
      <c r="C911" s="38"/>
      <c r="D911" s="387"/>
    </row>
    <row r="912" spans="1:4">
      <c r="A912" s="36"/>
      <c r="B912" s="37"/>
      <c r="C912" s="38"/>
      <c r="D912" s="387"/>
    </row>
    <row r="913" spans="1:4">
      <c r="A913" s="36"/>
      <c r="B913" s="37"/>
      <c r="C913" s="38"/>
      <c r="D913" s="387"/>
    </row>
    <row r="914" spans="1:4">
      <c r="A914" s="36"/>
      <c r="B914" s="37"/>
      <c r="C914" s="38"/>
      <c r="D914" s="387"/>
    </row>
    <row r="915" spans="1:4">
      <c r="A915" s="36"/>
      <c r="B915" s="37"/>
      <c r="C915" s="38"/>
      <c r="D915" s="387"/>
    </row>
    <row r="916" spans="1:4">
      <c r="A916" s="36"/>
      <c r="B916" s="37"/>
      <c r="C916" s="38"/>
      <c r="D916" s="387"/>
    </row>
    <row r="917" spans="1:4">
      <c r="A917" s="36"/>
      <c r="B917" s="37"/>
      <c r="C917" s="38"/>
      <c r="D917" s="387"/>
    </row>
    <row r="918" spans="1:4">
      <c r="A918" s="36"/>
      <c r="B918" s="37"/>
      <c r="C918" s="38"/>
      <c r="D918" s="387"/>
    </row>
    <row r="919" spans="1:4">
      <c r="A919" s="36"/>
      <c r="B919" s="37"/>
      <c r="C919" s="38"/>
      <c r="D919" s="387"/>
    </row>
    <row r="920" spans="1:4">
      <c r="A920" s="36"/>
      <c r="B920" s="37"/>
      <c r="C920" s="38"/>
      <c r="D920" s="387"/>
    </row>
    <row r="921" spans="1:4">
      <c r="A921" s="36"/>
      <c r="B921" s="37"/>
      <c r="C921" s="38"/>
      <c r="D921" s="387"/>
    </row>
    <row r="922" spans="1:4">
      <c r="A922" s="36"/>
      <c r="B922" s="37"/>
      <c r="C922" s="38"/>
      <c r="D922" s="387"/>
    </row>
    <row r="923" spans="1:4">
      <c r="A923" s="36"/>
      <c r="B923" s="37"/>
      <c r="C923" s="38"/>
      <c r="D923" s="387"/>
    </row>
    <row r="924" spans="1:4">
      <c r="A924" s="36"/>
      <c r="B924" s="37"/>
      <c r="C924" s="38"/>
      <c r="D924" s="387"/>
    </row>
    <row r="925" spans="1:4">
      <c r="A925" s="36"/>
      <c r="B925" s="37"/>
      <c r="C925" s="38"/>
      <c r="D925" s="387"/>
    </row>
    <row r="926" spans="1:4">
      <c r="A926" s="36"/>
      <c r="B926" s="37"/>
      <c r="C926" s="38"/>
      <c r="D926" s="387"/>
    </row>
    <row r="927" spans="1:4">
      <c r="A927" s="36"/>
      <c r="B927" s="37"/>
      <c r="C927" s="38"/>
      <c r="D927" s="387"/>
    </row>
    <row r="928" spans="1:4">
      <c r="A928" s="36"/>
      <c r="B928" s="37"/>
      <c r="C928" s="38"/>
      <c r="D928" s="387"/>
    </row>
    <row r="929" spans="1:4">
      <c r="A929" s="36"/>
      <c r="B929" s="37"/>
      <c r="C929" s="38"/>
      <c r="D929" s="387"/>
    </row>
    <row r="930" spans="1:4">
      <c r="A930" s="36"/>
      <c r="B930" s="37"/>
      <c r="C930" s="38"/>
      <c r="D930" s="387"/>
    </row>
    <row r="931" spans="1:4">
      <c r="A931" s="36"/>
      <c r="B931" s="37"/>
      <c r="C931" s="38"/>
      <c r="D931" s="387"/>
    </row>
    <row r="932" spans="1:4">
      <c r="A932" s="36"/>
      <c r="B932" s="37"/>
      <c r="C932" s="38"/>
      <c r="D932" s="387"/>
    </row>
    <row r="933" spans="1:4">
      <c r="A933" s="36"/>
      <c r="B933" s="37"/>
      <c r="C933" s="38"/>
      <c r="D933" s="387"/>
    </row>
    <row r="934" spans="1:4">
      <c r="A934" s="36"/>
      <c r="B934" s="37"/>
      <c r="C934" s="38"/>
      <c r="D934" s="387"/>
    </row>
    <row r="935" spans="1:4">
      <c r="A935" s="36"/>
      <c r="B935" s="37"/>
      <c r="C935" s="38"/>
      <c r="D935" s="387"/>
    </row>
    <row r="936" spans="1:4">
      <c r="A936" s="36"/>
      <c r="B936" s="37"/>
      <c r="C936" s="38"/>
      <c r="D936" s="387"/>
    </row>
    <row r="937" spans="1:4">
      <c r="A937" s="36"/>
      <c r="B937" s="37"/>
      <c r="C937" s="38"/>
      <c r="D937" s="387"/>
    </row>
    <row r="938" spans="1:4">
      <c r="A938" s="36"/>
      <c r="B938" s="37"/>
      <c r="C938" s="38"/>
      <c r="D938" s="387"/>
    </row>
    <row r="939" spans="1:4">
      <c r="A939" s="36"/>
      <c r="B939" s="37"/>
      <c r="C939" s="38"/>
      <c r="D939" s="387"/>
    </row>
    <row r="940" spans="1:4">
      <c r="A940" s="36"/>
      <c r="B940" s="37"/>
      <c r="C940" s="38"/>
      <c r="D940" s="387"/>
    </row>
    <row r="941" spans="1:4">
      <c r="A941" s="36"/>
      <c r="B941" s="37"/>
      <c r="C941" s="38"/>
      <c r="D941" s="387"/>
    </row>
    <row r="942" spans="1:4">
      <c r="A942" s="36"/>
      <c r="B942" s="37"/>
      <c r="C942" s="38"/>
      <c r="D942" s="387"/>
    </row>
    <row r="943" spans="1:4">
      <c r="A943" s="36"/>
      <c r="B943" s="37"/>
      <c r="C943" s="38"/>
      <c r="D943" s="387"/>
    </row>
    <row r="944" spans="1:4">
      <c r="A944" s="36"/>
      <c r="B944" s="37"/>
      <c r="C944" s="38"/>
      <c r="D944" s="387"/>
    </row>
    <row r="945" spans="1:4">
      <c r="A945" s="36"/>
      <c r="B945" s="37"/>
      <c r="C945" s="38"/>
      <c r="D945" s="387"/>
    </row>
    <row r="946" spans="1:4">
      <c r="A946" s="36"/>
      <c r="B946" s="37"/>
      <c r="C946" s="38"/>
      <c r="D946" s="387"/>
    </row>
    <row r="947" spans="1:4">
      <c r="A947" s="36"/>
      <c r="B947" s="37"/>
      <c r="C947" s="38"/>
      <c r="D947" s="387"/>
    </row>
    <row r="948" spans="1:4">
      <c r="A948" s="36"/>
      <c r="B948" s="37"/>
      <c r="C948" s="38"/>
      <c r="D948" s="387"/>
    </row>
    <row r="949" spans="1:4">
      <c r="A949" s="36"/>
      <c r="B949" s="37"/>
      <c r="C949" s="38"/>
      <c r="D949" s="387"/>
    </row>
    <row r="950" spans="1:4">
      <c r="A950" s="36"/>
      <c r="B950" s="37"/>
      <c r="C950" s="38"/>
      <c r="D950" s="387"/>
    </row>
    <row r="951" spans="1:4">
      <c r="A951" s="36"/>
      <c r="B951" s="37"/>
      <c r="C951" s="38"/>
      <c r="D951" s="387"/>
    </row>
    <row r="952" spans="1:4">
      <c r="A952" s="36"/>
      <c r="B952" s="37"/>
      <c r="C952" s="38"/>
      <c r="D952" s="387"/>
    </row>
    <row r="953" spans="1:4">
      <c r="A953" s="36"/>
      <c r="B953" s="37"/>
      <c r="C953" s="38"/>
      <c r="D953" s="387"/>
    </row>
    <row r="954" spans="1:4">
      <c r="A954" s="36"/>
      <c r="B954" s="37"/>
      <c r="C954" s="38"/>
      <c r="D954" s="387"/>
    </row>
    <row r="955" spans="1:4">
      <c r="A955" s="36"/>
      <c r="B955" s="37"/>
      <c r="C955" s="38"/>
      <c r="D955" s="387"/>
    </row>
    <row r="956" spans="1:4">
      <c r="A956" s="36"/>
      <c r="B956" s="37"/>
      <c r="C956" s="38"/>
      <c r="D956" s="387"/>
    </row>
    <row r="957" spans="1:4">
      <c r="A957" s="36"/>
      <c r="B957" s="37"/>
      <c r="C957" s="38"/>
      <c r="D957" s="387"/>
    </row>
    <row r="958" spans="1:4">
      <c r="A958" s="36"/>
      <c r="B958" s="37"/>
      <c r="C958" s="38"/>
      <c r="D958" s="387"/>
    </row>
    <row r="959" spans="1:4">
      <c r="A959" s="36"/>
      <c r="B959" s="37"/>
      <c r="C959" s="38"/>
      <c r="D959" s="387"/>
    </row>
    <row r="960" spans="1:4">
      <c r="A960" s="36"/>
      <c r="B960" s="37"/>
      <c r="C960" s="38"/>
      <c r="D960" s="387"/>
    </row>
    <row r="961" spans="1:4">
      <c r="A961" s="36"/>
      <c r="B961" s="37"/>
      <c r="C961" s="38"/>
      <c r="D961" s="387"/>
    </row>
    <row r="962" spans="1:4">
      <c r="A962" s="36"/>
      <c r="B962" s="37"/>
      <c r="C962" s="38"/>
      <c r="D962" s="387"/>
    </row>
    <row r="963" spans="1:4">
      <c r="A963" s="36"/>
      <c r="B963" s="37"/>
      <c r="C963" s="38"/>
      <c r="D963" s="387"/>
    </row>
    <row r="964" spans="1:4">
      <c r="A964" s="36"/>
      <c r="B964" s="37"/>
      <c r="C964" s="38"/>
      <c r="D964" s="387"/>
    </row>
    <row r="965" spans="1:4">
      <c r="A965" s="36"/>
      <c r="B965" s="37"/>
      <c r="C965" s="38"/>
      <c r="D965" s="387"/>
    </row>
    <row r="966" spans="1:4">
      <c r="A966" s="36"/>
      <c r="B966" s="37"/>
      <c r="C966" s="38"/>
      <c r="D966" s="387"/>
    </row>
    <row r="967" spans="1:4">
      <c r="A967" s="36"/>
      <c r="B967" s="37"/>
      <c r="C967" s="38"/>
      <c r="D967" s="387"/>
    </row>
    <row r="968" spans="1:4">
      <c r="A968" s="36"/>
      <c r="B968" s="37"/>
      <c r="C968" s="38"/>
      <c r="D968" s="387"/>
    </row>
    <row r="969" spans="1:4">
      <c r="A969" s="36"/>
      <c r="B969" s="37"/>
      <c r="C969" s="38"/>
      <c r="D969" s="387"/>
    </row>
    <row r="970" spans="1:4">
      <c r="A970" s="36"/>
      <c r="B970" s="37"/>
      <c r="C970" s="38"/>
      <c r="D970" s="387"/>
    </row>
    <row r="971" spans="1:4">
      <c r="A971" s="36"/>
      <c r="B971" s="37"/>
      <c r="C971" s="38"/>
      <c r="D971" s="387"/>
    </row>
    <row r="972" spans="1:4">
      <c r="A972" s="36"/>
      <c r="B972" s="37"/>
      <c r="C972" s="38"/>
      <c r="D972" s="387"/>
    </row>
    <row r="973" spans="1:4">
      <c r="A973" s="36"/>
      <c r="B973" s="37"/>
      <c r="C973" s="38"/>
      <c r="D973" s="387"/>
    </row>
    <row r="974" spans="1:4">
      <c r="A974" s="36"/>
      <c r="B974" s="37"/>
      <c r="C974" s="38"/>
      <c r="D974" s="387"/>
    </row>
    <row r="975" spans="1:4">
      <c r="A975" s="36"/>
      <c r="B975" s="37"/>
      <c r="C975" s="38"/>
      <c r="D975" s="387"/>
    </row>
    <row r="976" spans="1:4">
      <c r="A976" s="36"/>
      <c r="B976" s="37"/>
      <c r="C976" s="38"/>
      <c r="D976" s="387"/>
    </row>
    <row r="977" spans="1:4">
      <c r="A977" s="36"/>
      <c r="B977" s="37"/>
      <c r="C977" s="38"/>
      <c r="D977" s="387"/>
    </row>
    <row r="978" spans="1:4">
      <c r="A978" s="36"/>
      <c r="B978" s="37"/>
      <c r="C978" s="38"/>
      <c r="D978" s="387"/>
    </row>
    <row r="979" spans="1:4">
      <c r="A979" s="36"/>
      <c r="B979" s="37"/>
      <c r="C979" s="38"/>
      <c r="D979" s="387"/>
    </row>
    <row r="980" spans="1:4">
      <c r="A980" s="36"/>
      <c r="B980" s="37"/>
      <c r="C980" s="38"/>
      <c r="D980" s="387"/>
    </row>
    <row r="981" spans="1:4">
      <c r="A981" s="36"/>
      <c r="B981" s="37"/>
      <c r="C981" s="38"/>
      <c r="D981" s="387"/>
    </row>
    <row r="982" spans="1:4">
      <c r="A982" s="36"/>
      <c r="B982" s="37"/>
      <c r="C982" s="38"/>
      <c r="D982" s="387"/>
    </row>
    <row r="983" spans="1:4">
      <c r="A983" s="36"/>
      <c r="B983" s="37"/>
      <c r="C983" s="38"/>
      <c r="D983" s="387"/>
    </row>
    <row r="984" spans="1:4">
      <c r="A984" s="36"/>
      <c r="B984" s="37"/>
      <c r="C984" s="38"/>
      <c r="D984" s="387"/>
    </row>
    <row r="985" spans="1:4">
      <c r="A985" s="36"/>
      <c r="B985" s="37"/>
      <c r="C985" s="38"/>
      <c r="D985" s="387"/>
    </row>
    <row r="986" spans="1:4">
      <c r="A986" s="36"/>
      <c r="B986" s="37"/>
      <c r="C986" s="38"/>
      <c r="D986" s="387"/>
    </row>
    <row r="987" spans="1:4">
      <c r="A987" s="36"/>
      <c r="B987" s="37"/>
      <c r="C987" s="38"/>
      <c r="D987" s="387"/>
    </row>
    <row r="988" spans="1:4">
      <c r="A988" s="36"/>
      <c r="B988" s="37"/>
      <c r="C988" s="38"/>
      <c r="D988" s="387"/>
    </row>
    <row r="989" spans="1:4">
      <c r="A989" s="36"/>
      <c r="B989" s="37"/>
      <c r="C989" s="38"/>
      <c r="D989" s="387"/>
    </row>
    <row r="990" spans="1:4">
      <c r="A990" s="36"/>
      <c r="B990" s="37"/>
      <c r="C990" s="38"/>
      <c r="D990" s="387"/>
    </row>
    <row r="991" spans="1:4">
      <c r="A991" s="36"/>
      <c r="B991" s="37"/>
      <c r="C991" s="38"/>
      <c r="D991" s="387"/>
    </row>
    <row r="992" spans="1:4">
      <c r="A992" s="36"/>
      <c r="B992" s="37"/>
      <c r="C992" s="38"/>
      <c r="D992" s="387"/>
    </row>
    <row r="993" spans="1:4">
      <c r="A993" s="36"/>
      <c r="B993" s="37"/>
      <c r="C993" s="38"/>
      <c r="D993" s="387"/>
    </row>
    <row r="994" spans="1:4">
      <c r="A994" s="36"/>
      <c r="B994" s="37"/>
      <c r="C994" s="38"/>
      <c r="D994" s="387"/>
    </row>
    <row r="995" spans="1:4">
      <c r="A995" s="36"/>
      <c r="B995" s="37"/>
      <c r="C995" s="38"/>
      <c r="D995" s="387"/>
    </row>
    <row r="996" spans="1:4">
      <c r="A996" s="36"/>
      <c r="B996" s="37"/>
      <c r="C996" s="38"/>
      <c r="D996" s="387"/>
    </row>
    <row r="997" spans="1:4">
      <c r="A997" s="36"/>
      <c r="B997" s="37"/>
      <c r="C997" s="38"/>
      <c r="D997" s="387"/>
    </row>
    <row r="998" spans="1:4">
      <c r="A998" s="36"/>
      <c r="B998" s="37"/>
      <c r="C998" s="38"/>
      <c r="D998" s="387"/>
    </row>
    <row r="999" spans="1:4">
      <c r="A999" s="36"/>
      <c r="B999" s="37"/>
      <c r="C999" s="38"/>
      <c r="D999" s="387"/>
    </row>
    <row r="1000" spans="1:4">
      <c r="A1000" s="36"/>
      <c r="B1000" s="37"/>
      <c r="C1000" s="38"/>
      <c r="D1000" s="387"/>
    </row>
    <row r="1001" spans="1:4">
      <c r="A1001" s="36"/>
      <c r="B1001" s="37"/>
      <c r="C1001" s="38"/>
      <c r="D1001" s="387"/>
    </row>
    <row r="1002" spans="1:4">
      <c r="A1002" s="36"/>
      <c r="B1002" s="37"/>
      <c r="C1002" s="38"/>
      <c r="D1002" s="387"/>
    </row>
    <row r="1003" spans="1:4">
      <c r="A1003" s="36"/>
      <c r="B1003" s="37"/>
      <c r="C1003" s="38"/>
      <c r="D1003" s="387"/>
    </row>
    <row r="1004" spans="1:4">
      <c r="A1004" s="36"/>
      <c r="B1004" s="37"/>
      <c r="C1004" s="38"/>
      <c r="D1004" s="387"/>
    </row>
    <row r="1005" spans="1:4">
      <c r="A1005" s="36"/>
      <c r="B1005" s="37"/>
      <c r="C1005" s="38"/>
      <c r="D1005" s="387"/>
    </row>
    <row r="1006" spans="1:4">
      <c r="A1006" s="36"/>
      <c r="B1006" s="37"/>
      <c r="C1006" s="38"/>
      <c r="D1006" s="387"/>
    </row>
    <row r="1007" spans="1:4">
      <c r="A1007" s="36"/>
      <c r="B1007" s="37"/>
      <c r="C1007" s="38"/>
      <c r="D1007" s="387"/>
    </row>
    <row r="1008" spans="1:4">
      <c r="A1008" s="36"/>
      <c r="B1008" s="37"/>
      <c r="C1008" s="38"/>
      <c r="D1008" s="387"/>
    </row>
    <row r="1009" spans="1:4">
      <c r="A1009" s="36"/>
      <c r="B1009" s="37"/>
      <c r="C1009" s="38"/>
      <c r="D1009" s="387"/>
    </row>
    <row r="1010" spans="1:4">
      <c r="A1010" s="36"/>
      <c r="B1010" s="37"/>
      <c r="C1010" s="38"/>
      <c r="D1010" s="387"/>
    </row>
    <row r="1011" spans="1:4">
      <c r="A1011" s="36"/>
      <c r="B1011" s="37"/>
      <c r="C1011" s="38"/>
      <c r="D1011" s="387"/>
    </row>
    <row r="1012" spans="1:4">
      <c r="A1012" s="36"/>
      <c r="B1012" s="37"/>
      <c r="C1012" s="38"/>
      <c r="D1012" s="387"/>
    </row>
    <row r="1013" spans="1:4">
      <c r="A1013" s="36"/>
      <c r="B1013" s="37"/>
      <c r="C1013" s="38"/>
      <c r="D1013" s="387"/>
    </row>
    <row r="1014" spans="1:4">
      <c r="A1014" s="36"/>
      <c r="B1014" s="37"/>
      <c r="C1014" s="38"/>
      <c r="D1014" s="387"/>
    </row>
    <row r="1015" spans="1:4">
      <c r="A1015" s="36"/>
      <c r="B1015" s="37"/>
      <c r="C1015" s="38"/>
      <c r="D1015" s="387"/>
    </row>
    <row r="1016" spans="1:4">
      <c r="A1016" s="36"/>
      <c r="B1016" s="37"/>
      <c r="C1016" s="38"/>
      <c r="D1016" s="387"/>
    </row>
    <row r="1017" spans="1:4">
      <c r="A1017" s="36"/>
      <c r="B1017" s="37"/>
      <c r="C1017" s="38"/>
      <c r="D1017" s="387"/>
    </row>
    <row r="1018" spans="1:4">
      <c r="A1018" s="36"/>
      <c r="B1018" s="37"/>
      <c r="C1018" s="38"/>
      <c r="D1018" s="387"/>
    </row>
    <row r="1019" spans="1:4">
      <c r="A1019" s="36"/>
      <c r="B1019" s="37"/>
      <c r="C1019" s="38"/>
      <c r="D1019" s="387"/>
    </row>
    <row r="1020" spans="1:4">
      <c r="A1020" s="36"/>
      <c r="B1020" s="37"/>
      <c r="C1020" s="38"/>
      <c r="D1020" s="387"/>
    </row>
    <row r="1021" spans="1:4">
      <c r="A1021" s="36"/>
      <c r="B1021" s="37"/>
      <c r="C1021" s="38"/>
      <c r="D1021" s="387"/>
    </row>
    <row r="1022" spans="1:4">
      <c r="A1022" s="36"/>
      <c r="B1022" s="37"/>
      <c r="C1022" s="38"/>
      <c r="D1022" s="387"/>
    </row>
    <row r="1023" spans="1:4">
      <c r="A1023" s="36"/>
      <c r="B1023" s="37"/>
      <c r="C1023" s="38"/>
      <c r="D1023" s="387"/>
    </row>
    <row r="1024" spans="1:4">
      <c r="A1024" s="36"/>
      <c r="B1024" s="37"/>
      <c r="C1024" s="38"/>
      <c r="D1024" s="387"/>
    </row>
    <row r="1025" spans="1:4">
      <c r="A1025" s="36"/>
      <c r="B1025" s="37"/>
      <c r="C1025" s="38"/>
      <c r="D1025" s="387"/>
    </row>
    <row r="1026" spans="1:4">
      <c r="A1026" s="36"/>
      <c r="B1026" s="37"/>
      <c r="C1026" s="38"/>
      <c r="D1026" s="387"/>
    </row>
    <row r="1027" spans="1:4">
      <c r="A1027" s="36"/>
      <c r="B1027" s="37"/>
      <c r="C1027" s="38"/>
      <c r="D1027" s="387"/>
    </row>
    <row r="1028" spans="1:4">
      <c r="A1028" s="36"/>
      <c r="B1028" s="37"/>
      <c r="C1028" s="38"/>
      <c r="D1028" s="387"/>
    </row>
    <row r="1029" spans="1:4">
      <c r="A1029" s="36"/>
      <c r="B1029" s="37"/>
      <c r="C1029" s="38"/>
      <c r="D1029" s="387"/>
    </row>
    <row r="1030" spans="1:4">
      <c r="A1030" s="36"/>
      <c r="B1030" s="37"/>
      <c r="C1030" s="38"/>
      <c r="D1030" s="387"/>
    </row>
    <row r="1031" spans="1:4">
      <c r="A1031" s="36"/>
      <c r="B1031" s="37"/>
      <c r="C1031" s="38"/>
      <c r="D1031" s="387"/>
    </row>
    <row r="1032" spans="1:4">
      <c r="A1032" s="36"/>
      <c r="B1032" s="37"/>
      <c r="C1032" s="38"/>
      <c r="D1032" s="387"/>
    </row>
    <row r="1033" spans="1:4">
      <c r="A1033" s="36"/>
      <c r="B1033" s="37"/>
      <c r="C1033" s="38"/>
      <c r="D1033" s="387"/>
    </row>
    <row r="1034" spans="1:4">
      <c r="A1034" s="36"/>
      <c r="B1034" s="37"/>
      <c r="C1034" s="38"/>
      <c r="D1034" s="387"/>
    </row>
    <row r="1035" spans="1:4">
      <c r="A1035" s="36"/>
      <c r="B1035" s="37"/>
      <c r="C1035" s="38"/>
      <c r="D1035" s="387"/>
    </row>
    <row r="1036" spans="1:4">
      <c r="A1036" s="36"/>
      <c r="B1036" s="37"/>
      <c r="C1036" s="38"/>
      <c r="D1036" s="387"/>
    </row>
    <row r="1037" spans="1:4">
      <c r="A1037" s="36"/>
      <c r="B1037" s="37"/>
      <c r="C1037" s="38"/>
      <c r="D1037" s="387"/>
    </row>
    <row r="1038" spans="1:4">
      <c r="A1038" s="36"/>
      <c r="B1038" s="37"/>
      <c r="C1038" s="38"/>
      <c r="D1038" s="387"/>
    </row>
    <row r="1039" spans="1:4">
      <c r="A1039" s="36"/>
      <c r="B1039" s="37"/>
      <c r="C1039" s="38"/>
      <c r="D1039" s="387"/>
    </row>
    <row r="1040" spans="1:4">
      <c r="A1040" s="36"/>
      <c r="B1040" s="37"/>
      <c r="C1040" s="38"/>
      <c r="D1040" s="387"/>
    </row>
    <row r="1041" spans="1:4">
      <c r="A1041" s="36"/>
      <c r="B1041" s="37"/>
      <c r="C1041" s="38"/>
      <c r="D1041" s="387"/>
    </row>
    <row r="1042" spans="1:4">
      <c r="A1042" s="36"/>
      <c r="B1042" s="37"/>
      <c r="C1042" s="38"/>
      <c r="D1042" s="387"/>
    </row>
    <row r="1043" spans="1:4">
      <c r="A1043" s="36"/>
      <c r="B1043" s="37"/>
      <c r="C1043" s="38"/>
      <c r="D1043" s="387"/>
    </row>
    <row r="1044" spans="1:4">
      <c r="A1044" s="36"/>
      <c r="B1044" s="37"/>
      <c r="C1044" s="38"/>
      <c r="D1044" s="387"/>
    </row>
    <row r="1045" spans="1:4">
      <c r="A1045" s="36"/>
      <c r="B1045" s="37"/>
      <c r="C1045" s="38"/>
      <c r="D1045" s="387"/>
    </row>
    <row r="1046" spans="1:4">
      <c r="A1046" s="36"/>
      <c r="B1046" s="37"/>
      <c r="C1046" s="38"/>
      <c r="D1046" s="387"/>
    </row>
    <row r="1047" spans="1:4">
      <c r="A1047" s="36"/>
      <c r="B1047" s="37"/>
      <c r="C1047" s="38"/>
      <c r="D1047" s="387"/>
    </row>
    <row r="1048" spans="1:4">
      <c r="A1048" s="36"/>
      <c r="B1048" s="37"/>
      <c r="C1048" s="38"/>
      <c r="D1048" s="387"/>
    </row>
    <row r="1049" spans="1:4">
      <c r="A1049" s="36"/>
      <c r="B1049" s="37"/>
      <c r="C1049" s="38"/>
      <c r="D1049" s="387"/>
    </row>
    <row r="1050" spans="1:4">
      <c r="A1050" s="36"/>
      <c r="B1050" s="37"/>
      <c r="C1050" s="38"/>
      <c r="D1050" s="387"/>
    </row>
    <row r="1051" spans="1:4">
      <c r="A1051" s="36"/>
      <c r="B1051" s="37"/>
      <c r="C1051" s="38"/>
      <c r="D1051" s="387"/>
    </row>
    <row r="1052" spans="1:4">
      <c r="A1052" s="36"/>
      <c r="B1052" s="37"/>
      <c r="C1052" s="38"/>
      <c r="D1052" s="387"/>
    </row>
    <row r="1053" spans="1:4">
      <c r="A1053" s="36"/>
      <c r="B1053" s="37"/>
      <c r="C1053" s="38"/>
      <c r="D1053" s="387"/>
    </row>
    <row r="1054" spans="1:4">
      <c r="A1054" s="36"/>
      <c r="B1054" s="37"/>
      <c r="C1054" s="38"/>
      <c r="D1054" s="387"/>
    </row>
    <row r="1055" spans="1:4">
      <c r="A1055" s="36"/>
      <c r="B1055" s="37"/>
      <c r="C1055" s="38"/>
      <c r="D1055" s="387"/>
    </row>
    <row r="1056" spans="1:4">
      <c r="A1056" s="36"/>
      <c r="B1056" s="37"/>
      <c r="C1056" s="38"/>
      <c r="D1056" s="387"/>
    </row>
    <row r="1057" spans="1:4">
      <c r="A1057" s="36"/>
      <c r="B1057" s="37"/>
      <c r="C1057" s="38"/>
      <c r="D1057" s="387"/>
    </row>
    <row r="1058" spans="1:4">
      <c r="A1058" s="36"/>
      <c r="B1058" s="37"/>
      <c r="C1058" s="38"/>
      <c r="D1058" s="387"/>
    </row>
    <row r="1059" spans="1:4">
      <c r="A1059" s="36"/>
      <c r="B1059" s="37"/>
      <c r="C1059" s="38"/>
      <c r="D1059" s="387"/>
    </row>
    <row r="1060" spans="1:4">
      <c r="A1060" s="36"/>
      <c r="B1060" s="37"/>
      <c r="C1060" s="38"/>
      <c r="D1060" s="387"/>
    </row>
    <row r="1061" spans="1:4">
      <c r="A1061" s="36"/>
      <c r="B1061" s="37"/>
      <c r="C1061" s="38"/>
      <c r="D1061" s="387"/>
    </row>
    <row r="1062" spans="1:4">
      <c r="A1062" s="36"/>
      <c r="B1062" s="37"/>
      <c r="C1062" s="38"/>
      <c r="D1062" s="387"/>
    </row>
    <row r="1063" spans="1:4">
      <c r="A1063" s="36"/>
      <c r="B1063" s="37"/>
      <c r="C1063" s="38"/>
      <c r="D1063" s="387"/>
    </row>
    <row r="1064" spans="1:4">
      <c r="A1064" s="36"/>
      <c r="B1064" s="37"/>
      <c r="C1064" s="38"/>
      <c r="D1064" s="387"/>
    </row>
    <row r="1065" spans="1:4">
      <c r="A1065" s="36"/>
      <c r="B1065" s="37"/>
      <c r="C1065" s="38"/>
      <c r="D1065" s="387"/>
    </row>
    <row r="1066" spans="1:4">
      <c r="A1066" s="36"/>
      <c r="B1066" s="37"/>
      <c r="C1066" s="38"/>
      <c r="D1066" s="387"/>
    </row>
    <row r="1067" spans="1:4">
      <c r="A1067" s="36"/>
      <c r="B1067" s="37"/>
      <c r="C1067" s="38"/>
      <c r="D1067" s="387"/>
    </row>
    <row r="1068" spans="1:4">
      <c r="A1068" s="36"/>
      <c r="B1068" s="37"/>
      <c r="C1068" s="38"/>
      <c r="D1068" s="387"/>
    </row>
    <row r="1069" spans="1:4">
      <c r="A1069" s="36"/>
      <c r="B1069" s="37"/>
      <c r="C1069" s="38"/>
      <c r="D1069" s="387"/>
    </row>
    <row r="1070" spans="1:4">
      <c r="A1070" s="36"/>
      <c r="B1070" s="37"/>
      <c r="C1070" s="38"/>
      <c r="D1070" s="387"/>
    </row>
    <row r="1071" spans="1:4">
      <c r="A1071" s="36"/>
      <c r="B1071" s="37"/>
      <c r="C1071" s="38"/>
      <c r="D1071" s="387"/>
    </row>
    <row r="1072" spans="1:4">
      <c r="A1072" s="36"/>
      <c r="B1072" s="37"/>
      <c r="C1072" s="38"/>
      <c r="D1072" s="387"/>
    </row>
    <row r="1073" spans="1:4">
      <c r="A1073" s="36"/>
      <c r="B1073" s="37"/>
      <c r="C1073" s="38"/>
      <c r="D1073" s="387"/>
    </row>
    <row r="1074" spans="1:4">
      <c r="A1074" s="36"/>
      <c r="B1074" s="37"/>
      <c r="C1074" s="38"/>
      <c r="D1074" s="387"/>
    </row>
    <row r="1075" spans="1:4">
      <c r="A1075" s="36"/>
      <c r="B1075" s="37"/>
      <c r="C1075" s="38"/>
      <c r="D1075" s="387"/>
    </row>
    <row r="1076" spans="1:4">
      <c r="A1076" s="36"/>
      <c r="B1076" s="37"/>
      <c r="C1076" s="38"/>
      <c r="D1076" s="387"/>
    </row>
    <row r="1077" spans="1:4">
      <c r="A1077" s="36"/>
      <c r="B1077" s="37"/>
      <c r="C1077" s="38"/>
      <c r="D1077" s="387"/>
    </row>
    <row r="1078" spans="1:4">
      <c r="A1078" s="36"/>
      <c r="B1078" s="37"/>
      <c r="C1078" s="38"/>
      <c r="D1078" s="387"/>
    </row>
    <row r="1079" spans="1:4">
      <c r="A1079" s="36"/>
      <c r="B1079" s="37"/>
      <c r="C1079" s="38"/>
      <c r="D1079" s="387"/>
    </row>
    <row r="1080" spans="1:4">
      <c r="A1080" s="36"/>
      <c r="B1080" s="37"/>
      <c r="C1080" s="38"/>
      <c r="D1080" s="387"/>
    </row>
    <row r="1081" spans="1:4">
      <c r="A1081" s="36"/>
      <c r="B1081" s="37"/>
      <c r="C1081" s="38"/>
      <c r="D1081" s="387"/>
    </row>
    <row r="1082" spans="1:4">
      <c r="A1082" s="36"/>
      <c r="B1082" s="37"/>
      <c r="C1082" s="38"/>
      <c r="D1082" s="387"/>
    </row>
    <row r="1083" spans="1:4">
      <c r="A1083" s="36"/>
      <c r="B1083" s="37"/>
      <c r="C1083" s="38"/>
      <c r="D1083" s="387"/>
    </row>
    <row r="1084" spans="1:4">
      <c r="A1084" s="36"/>
      <c r="B1084" s="37"/>
      <c r="C1084" s="38"/>
      <c r="D1084" s="387"/>
    </row>
    <row r="1085" spans="1:4">
      <c r="A1085" s="36"/>
      <c r="B1085" s="37"/>
      <c r="C1085" s="38"/>
      <c r="D1085" s="387"/>
    </row>
    <row r="1086" spans="1:4">
      <c r="A1086" s="36"/>
      <c r="B1086" s="37"/>
      <c r="C1086" s="38"/>
      <c r="D1086" s="387"/>
    </row>
    <row r="1087" spans="1:4">
      <c r="A1087" s="36"/>
      <c r="B1087" s="37"/>
      <c r="C1087" s="38"/>
      <c r="D1087" s="387"/>
    </row>
    <row r="1088" spans="1:4">
      <c r="A1088" s="36"/>
      <c r="B1088" s="37"/>
      <c r="C1088" s="38"/>
      <c r="D1088" s="387"/>
    </row>
    <row r="1089" spans="1:4">
      <c r="A1089" s="36"/>
      <c r="B1089" s="37"/>
      <c r="C1089" s="38"/>
      <c r="D1089" s="387"/>
    </row>
    <row r="1090" spans="1:4">
      <c r="A1090" s="36"/>
      <c r="B1090" s="37"/>
      <c r="C1090" s="38"/>
      <c r="D1090" s="387"/>
    </row>
    <row r="1091" spans="1:4">
      <c r="A1091" s="36"/>
      <c r="B1091" s="37"/>
      <c r="C1091" s="38"/>
      <c r="D1091" s="387"/>
    </row>
    <row r="1092" spans="1:4">
      <c r="A1092" s="36"/>
      <c r="B1092" s="37"/>
      <c r="C1092" s="38"/>
      <c r="D1092" s="387"/>
    </row>
    <row r="1093" spans="1:4">
      <c r="A1093" s="36"/>
      <c r="B1093" s="37"/>
      <c r="C1093" s="38"/>
      <c r="D1093" s="387"/>
    </row>
    <row r="1094" spans="1:4">
      <c r="A1094" s="36"/>
      <c r="B1094" s="37"/>
      <c r="C1094" s="38"/>
      <c r="D1094" s="387"/>
    </row>
    <row r="1095" spans="1:4">
      <c r="A1095" s="36"/>
      <c r="B1095" s="37"/>
      <c r="C1095" s="38"/>
      <c r="D1095" s="387"/>
    </row>
    <row r="1096" spans="1:4">
      <c r="A1096" s="36"/>
      <c r="B1096" s="37"/>
      <c r="C1096" s="38"/>
      <c r="D1096" s="387"/>
    </row>
    <row r="1097" spans="1:4">
      <c r="A1097" s="36"/>
      <c r="B1097" s="37"/>
      <c r="C1097" s="38"/>
      <c r="D1097" s="387"/>
    </row>
    <row r="1098" spans="1:4">
      <c r="A1098" s="36"/>
      <c r="B1098" s="37"/>
      <c r="C1098" s="38"/>
      <c r="D1098" s="387"/>
    </row>
    <row r="1099" spans="1:4">
      <c r="A1099" s="36"/>
      <c r="B1099" s="37"/>
      <c r="C1099" s="38"/>
      <c r="D1099" s="387"/>
    </row>
    <row r="1100" spans="1:4">
      <c r="A1100" s="36"/>
      <c r="B1100" s="37"/>
      <c r="C1100" s="38"/>
      <c r="D1100" s="387"/>
    </row>
    <row r="1101" spans="1:4">
      <c r="A1101" s="36"/>
      <c r="B1101" s="37"/>
      <c r="C1101" s="38"/>
      <c r="D1101" s="387"/>
    </row>
    <row r="1102" spans="1:4">
      <c r="A1102" s="36"/>
      <c r="B1102" s="37"/>
      <c r="C1102" s="38"/>
      <c r="D1102" s="387"/>
    </row>
    <row r="1103" spans="1:4">
      <c r="A1103" s="36"/>
      <c r="B1103" s="37"/>
      <c r="C1103" s="38"/>
      <c r="D1103" s="387"/>
    </row>
    <row r="1104" spans="1:4">
      <c r="A1104" s="36"/>
      <c r="B1104" s="37"/>
      <c r="C1104" s="38"/>
      <c r="D1104" s="387"/>
    </row>
    <row r="1105" spans="1:4">
      <c r="A1105" s="36"/>
      <c r="B1105" s="37"/>
      <c r="C1105" s="38"/>
      <c r="D1105" s="387"/>
    </row>
    <row r="1106" spans="1:4">
      <c r="A1106" s="36"/>
      <c r="B1106" s="37"/>
      <c r="C1106" s="38"/>
      <c r="D1106" s="387"/>
    </row>
    <row r="1107" spans="1:4">
      <c r="A1107" s="36"/>
      <c r="B1107" s="37"/>
      <c r="C1107" s="38"/>
      <c r="D1107" s="387"/>
    </row>
    <row r="1108" spans="1:4">
      <c r="A1108" s="36"/>
      <c r="B1108" s="37"/>
      <c r="C1108" s="38"/>
      <c r="D1108" s="387"/>
    </row>
    <row r="1109" spans="1:4">
      <c r="A1109" s="36"/>
      <c r="B1109" s="37"/>
      <c r="C1109" s="38"/>
      <c r="D1109" s="387"/>
    </row>
    <row r="1110" spans="1:4">
      <c r="A1110" s="36"/>
      <c r="B1110" s="37"/>
      <c r="C1110" s="38"/>
      <c r="D1110" s="387"/>
    </row>
    <row r="1111" spans="1:4">
      <c r="A1111" s="36"/>
      <c r="B1111" s="37"/>
      <c r="C1111" s="38"/>
      <c r="D1111" s="387"/>
    </row>
    <row r="1112" spans="1:4">
      <c r="A1112" s="36"/>
      <c r="B1112" s="37"/>
      <c r="C1112" s="38"/>
      <c r="D1112" s="387"/>
    </row>
    <row r="1113" spans="1:4">
      <c r="A1113" s="36"/>
      <c r="B1113" s="37"/>
      <c r="C1113" s="38"/>
      <c r="D1113" s="387"/>
    </row>
    <row r="1114" spans="1:4">
      <c r="A1114" s="36"/>
      <c r="B1114" s="37"/>
      <c r="C1114" s="38"/>
      <c r="D1114" s="387"/>
    </row>
    <row r="1115" spans="1:4">
      <c r="A1115" s="36"/>
      <c r="B1115" s="37"/>
      <c r="C1115" s="38"/>
      <c r="D1115" s="387"/>
    </row>
    <row r="1116" spans="1:4">
      <c r="A1116" s="36"/>
      <c r="B1116" s="37"/>
      <c r="C1116" s="38"/>
      <c r="D1116" s="387"/>
    </row>
    <row r="1117" spans="1:4">
      <c r="A1117" s="36"/>
      <c r="B1117" s="37"/>
      <c r="C1117" s="38"/>
      <c r="D1117" s="387"/>
    </row>
    <row r="1118" spans="1:4">
      <c r="A1118" s="36"/>
      <c r="B1118" s="37"/>
      <c r="C1118" s="38"/>
      <c r="D1118" s="387"/>
    </row>
    <row r="1119" spans="1:4">
      <c r="A1119" s="36"/>
      <c r="B1119" s="37"/>
      <c r="C1119" s="38"/>
      <c r="D1119" s="387"/>
    </row>
    <row r="1120" spans="1:4">
      <c r="A1120" s="36"/>
      <c r="B1120" s="37"/>
      <c r="C1120" s="38"/>
      <c r="D1120" s="387"/>
    </row>
    <row r="1121" spans="1:4">
      <c r="A1121" s="36"/>
      <c r="B1121" s="37"/>
      <c r="C1121" s="38"/>
      <c r="D1121" s="387"/>
    </row>
    <row r="1122" spans="1:4">
      <c r="A1122" s="36"/>
      <c r="B1122" s="37"/>
      <c r="C1122" s="38"/>
      <c r="D1122" s="387"/>
    </row>
    <row r="1123" spans="1:4">
      <c r="A1123" s="36"/>
      <c r="B1123" s="37"/>
      <c r="C1123" s="38"/>
      <c r="D1123" s="387"/>
    </row>
    <row r="1124" spans="1:4">
      <c r="A1124" s="36"/>
      <c r="B1124" s="37"/>
      <c r="C1124" s="38"/>
      <c r="D1124" s="387"/>
    </row>
    <row r="1125" spans="1:4">
      <c r="A1125" s="36"/>
      <c r="B1125" s="37"/>
      <c r="C1125" s="38"/>
      <c r="D1125" s="387"/>
    </row>
    <row r="1126" spans="1:4">
      <c r="A1126" s="36"/>
      <c r="B1126" s="37"/>
      <c r="C1126" s="38"/>
      <c r="D1126" s="387"/>
    </row>
    <row r="1127" spans="1:4">
      <c r="A1127" s="36"/>
      <c r="B1127" s="37"/>
      <c r="C1127" s="38"/>
      <c r="D1127" s="387"/>
    </row>
    <row r="1128" spans="1:4">
      <c r="A1128" s="36"/>
      <c r="B1128" s="37"/>
      <c r="C1128" s="38"/>
      <c r="D1128" s="387"/>
    </row>
    <row r="1129" spans="1:4">
      <c r="A1129" s="36"/>
      <c r="B1129" s="37"/>
      <c r="C1129" s="38"/>
      <c r="D1129" s="387"/>
    </row>
    <row r="1130" spans="1:4">
      <c r="A1130" s="36"/>
      <c r="B1130" s="37"/>
      <c r="C1130" s="38"/>
      <c r="D1130" s="387"/>
    </row>
    <row r="1131" spans="1:4">
      <c r="A1131" s="36"/>
      <c r="B1131" s="37"/>
      <c r="C1131" s="38"/>
      <c r="D1131" s="387"/>
    </row>
    <row r="1132" spans="1:4">
      <c r="A1132" s="36"/>
      <c r="B1132" s="37"/>
      <c r="C1132" s="38"/>
      <c r="D1132" s="387"/>
    </row>
    <row r="1133" spans="1:4">
      <c r="A1133" s="36"/>
      <c r="B1133" s="37"/>
      <c r="C1133" s="38"/>
      <c r="D1133" s="387"/>
    </row>
    <row r="1134" spans="1:4">
      <c r="A1134" s="36"/>
      <c r="B1134" s="37"/>
      <c r="C1134" s="38"/>
      <c r="D1134" s="387"/>
    </row>
    <row r="1135" spans="1:4">
      <c r="A1135" s="36"/>
      <c r="B1135" s="37"/>
      <c r="C1135" s="38"/>
      <c r="D1135" s="387"/>
    </row>
    <row r="1136" spans="1:4">
      <c r="A1136" s="36"/>
      <c r="B1136" s="37"/>
      <c r="C1136" s="38"/>
      <c r="D1136" s="387"/>
    </row>
    <row r="1137" spans="1:4">
      <c r="A1137" s="36"/>
      <c r="B1137" s="37"/>
      <c r="C1137" s="38"/>
      <c r="D1137" s="387"/>
    </row>
    <row r="1138" spans="1:4">
      <c r="A1138" s="36"/>
      <c r="B1138" s="37"/>
      <c r="C1138" s="38"/>
      <c r="D1138" s="387"/>
    </row>
    <row r="1139" spans="1:4">
      <c r="A1139" s="36"/>
      <c r="B1139" s="37"/>
      <c r="C1139" s="38"/>
      <c r="D1139" s="387"/>
    </row>
    <row r="1140" spans="1:4">
      <c r="A1140" s="36"/>
      <c r="B1140" s="37"/>
      <c r="C1140" s="38"/>
      <c r="D1140" s="387"/>
    </row>
    <row r="1141" spans="1:4">
      <c r="A1141" s="36"/>
      <c r="B1141" s="37"/>
      <c r="C1141" s="38"/>
      <c r="D1141" s="387"/>
    </row>
    <row r="1142" spans="1:4">
      <c r="A1142" s="36"/>
      <c r="B1142" s="37"/>
      <c r="C1142" s="38"/>
      <c r="D1142" s="387"/>
    </row>
    <row r="1143" spans="1:4">
      <c r="A1143" s="36"/>
      <c r="B1143" s="37"/>
      <c r="C1143" s="38"/>
      <c r="D1143" s="387"/>
    </row>
    <row r="1144" spans="1:4">
      <c r="A1144" s="36"/>
      <c r="B1144" s="37"/>
      <c r="C1144" s="38"/>
      <c r="D1144" s="387"/>
    </row>
    <row r="1145" spans="1:4">
      <c r="A1145" s="36"/>
      <c r="B1145" s="37"/>
      <c r="C1145" s="38"/>
      <c r="D1145" s="387"/>
    </row>
    <row r="1146" spans="1:4">
      <c r="A1146" s="36"/>
      <c r="B1146" s="37"/>
      <c r="C1146" s="38"/>
      <c r="D1146" s="387"/>
    </row>
    <row r="1147" spans="1:4">
      <c r="A1147" s="36"/>
      <c r="B1147" s="37"/>
      <c r="C1147" s="38"/>
      <c r="D1147" s="387"/>
    </row>
    <row r="1148" spans="1:4">
      <c r="A1148" s="36"/>
      <c r="B1148" s="37"/>
      <c r="C1148" s="38"/>
      <c r="D1148" s="387"/>
    </row>
    <row r="1149" spans="1:4">
      <c r="A1149" s="36"/>
      <c r="B1149" s="37"/>
      <c r="C1149" s="38"/>
      <c r="D1149" s="387"/>
    </row>
    <row r="1150" spans="1:4">
      <c r="A1150" s="36"/>
      <c r="B1150" s="37"/>
      <c r="C1150" s="38"/>
      <c r="D1150" s="387"/>
    </row>
    <row r="1151" spans="1:4">
      <c r="A1151" s="36"/>
      <c r="B1151" s="37"/>
      <c r="C1151" s="38"/>
      <c r="D1151" s="387"/>
    </row>
    <row r="1152" spans="1:4">
      <c r="A1152" s="36"/>
      <c r="B1152" s="37"/>
      <c r="C1152" s="38"/>
      <c r="D1152" s="387"/>
    </row>
    <row r="1153" spans="1:4">
      <c r="A1153" s="36"/>
      <c r="B1153" s="37"/>
      <c r="C1153" s="38"/>
      <c r="D1153" s="387"/>
    </row>
    <row r="1154" spans="1:4">
      <c r="A1154" s="36"/>
      <c r="B1154" s="37"/>
      <c r="C1154" s="38"/>
      <c r="D1154" s="387"/>
    </row>
    <row r="1155" spans="1:4">
      <c r="A1155" s="36"/>
      <c r="B1155" s="37"/>
      <c r="C1155" s="38"/>
      <c r="D1155" s="387"/>
    </row>
    <row r="1156" spans="1:4">
      <c r="A1156" s="36"/>
      <c r="B1156" s="37"/>
      <c r="C1156" s="38"/>
      <c r="D1156" s="387"/>
    </row>
    <row r="1157" spans="1:4">
      <c r="A1157" s="36"/>
      <c r="B1157" s="37"/>
      <c r="C1157" s="38"/>
      <c r="D1157" s="387"/>
    </row>
    <row r="1158" spans="1:4">
      <c r="A1158" s="36"/>
      <c r="B1158" s="37"/>
      <c r="C1158" s="38"/>
      <c r="D1158" s="387"/>
    </row>
    <row r="1159" spans="1:4">
      <c r="A1159" s="36"/>
      <c r="B1159" s="37"/>
      <c r="C1159" s="38"/>
      <c r="D1159" s="387"/>
    </row>
    <row r="1160" spans="1:4">
      <c r="A1160" s="36"/>
      <c r="B1160" s="37"/>
      <c r="C1160" s="38"/>
      <c r="D1160" s="387"/>
    </row>
    <row r="1161" spans="1:4">
      <c r="A1161" s="36"/>
      <c r="B1161" s="37"/>
      <c r="C1161" s="38"/>
      <c r="D1161" s="387"/>
    </row>
    <row r="1162" spans="1:4">
      <c r="A1162" s="36"/>
      <c r="B1162" s="37"/>
      <c r="C1162" s="38"/>
      <c r="D1162" s="387"/>
    </row>
    <row r="1163" spans="1:4">
      <c r="A1163" s="36"/>
      <c r="B1163" s="37"/>
      <c r="C1163" s="38"/>
      <c r="D1163" s="387"/>
    </row>
    <row r="1164" spans="1:4">
      <c r="A1164" s="36"/>
      <c r="B1164" s="37"/>
      <c r="C1164" s="38"/>
      <c r="D1164" s="387"/>
    </row>
    <row r="1165" spans="1:4">
      <c r="A1165" s="36"/>
      <c r="B1165" s="37"/>
      <c r="C1165" s="38"/>
      <c r="D1165" s="387"/>
    </row>
    <row r="1166" spans="1:4">
      <c r="A1166" s="36"/>
      <c r="B1166" s="37"/>
      <c r="C1166" s="38"/>
      <c r="D1166" s="387"/>
    </row>
    <row r="1167" spans="1:4">
      <c r="A1167" s="36"/>
      <c r="B1167" s="37"/>
      <c r="C1167" s="38"/>
      <c r="D1167" s="387"/>
    </row>
    <row r="1168" spans="1:4">
      <c r="A1168" s="36"/>
      <c r="B1168" s="37"/>
      <c r="C1168" s="38"/>
      <c r="D1168" s="387"/>
    </row>
    <row r="1169" spans="1:4">
      <c r="A1169" s="36"/>
      <c r="B1169" s="37"/>
      <c r="C1169" s="38"/>
      <c r="D1169" s="387"/>
    </row>
    <row r="1170" spans="1:4">
      <c r="A1170" s="36"/>
      <c r="B1170" s="37"/>
      <c r="C1170" s="38"/>
      <c r="D1170" s="387"/>
    </row>
    <row r="1171" spans="1:4">
      <c r="A1171" s="36"/>
      <c r="B1171" s="37"/>
      <c r="C1171" s="38"/>
      <c r="D1171" s="387"/>
    </row>
    <row r="1172" spans="1:4">
      <c r="A1172" s="36"/>
      <c r="B1172" s="37"/>
      <c r="C1172" s="38"/>
      <c r="D1172" s="387"/>
    </row>
    <row r="1173" spans="1:4">
      <c r="A1173" s="36"/>
      <c r="B1173" s="37"/>
      <c r="C1173" s="38"/>
      <c r="D1173" s="387"/>
    </row>
    <row r="1174" spans="1:4">
      <c r="A1174" s="36"/>
      <c r="B1174" s="37"/>
      <c r="C1174" s="38"/>
      <c r="D1174" s="387"/>
    </row>
    <row r="1175" spans="1:4">
      <c r="A1175" s="36"/>
      <c r="B1175" s="37"/>
      <c r="C1175" s="38"/>
      <c r="D1175" s="387"/>
    </row>
    <row r="1176" spans="1:4">
      <c r="A1176" s="36"/>
      <c r="B1176" s="37"/>
      <c r="C1176" s="38"/>
      <c r="D1176" s="387"/>
    </row>
    <row r="1177" spans="1:4">
      <c r="A1177" s="36"/>
      <c r="B1177" s="37"/>
      <c r="C1177" s="38"/>
      <c r="D1177" s="387"/>
    </row>
    <row r="1178" spans="1:4">
      <c r="A1178" s="36"/>
      <c r="B1178" s="37"/>
      <c r="C1178" s="38"/>
      <c r="D1178" s="387"/>
    </row>
    <row r="1179" spans="1:4">
      <c r="A1179" s="36"/>
      <c r="B1179" s="37"/>
      <c r="C1179" s="38"/>
      <c r="D1179" s="387"/>
    </row>
    <row r="1180" spans="1:4">
      <c r="A1180" s="36"/>
      <c r="B1180" s="37"/>
      <c r="C1180" s="38"/>
      <c r="D1180" s="387"/>
    </row>
    <row r="1181" spans="1:4">
      <c r="A1181" s="36"/>
      <c r="B1181" s="37"/>
      <c r="C1181" s="38"/>
      <c r="D1181" s="387"/>
    </row>
    <row r="1182" spans="1:4">
      <c r="A1182" s="36"/>
      <c r="B1182" s="37"/>
      <c r="C1182" s="38"/>
      <c r="D1182" s="387"/>
    </row>
    <row r="1183" spans="1:4">
      <c r="A1183" s="36"/>
      <c r="B1183" s="37"/>
      <c r="C1183" s="38"/>
      <c r="D1183" s="387"/>
    </row>
    <row r="1184" spans="1:4">
      <c r="A1184" s="36"/>
      <c r="B1184" s="37"/>
      <c r="C1184" s="38"/>
      <c r="D1184" s="387"/>
    </row>
    <row r="1185" spans="1:4">
      <c r="A1185" s="36"/>
      <c r="B1185" s="37"/>
      <c r="C1185" s="38"/>
      <c r="D1185" s="387"/>
    </row>
    <row r="1186" spans="1:4">
      <c r="A1186" s="36"/>
      <c r="B1186" s="37"/>
      <c r="C1186" s="38"/>
      <c r="D1186" s="387"/>
    </row>
    <row r="1187" spans="1:4">
      <c r="A1187" s="36"/>
      <c r="B1187" s="37"/>
      <c r="C1187" s="38"/>
      <c r="D1187" s="387"/>
    </row>
    <row r="1188" spans="1:4">
      <c r="A1188" s="36"/>
      <c r="B1188" s="37"/>
      <c r="C1188" s="38"/>
      <c r="D1188" s="387"/>
    </row>
    <row r="1189" spans="1:4">
      <c r="A1189" s="36"/>
      <c r="B1189" s="37"/>
      <c r="C1189" s="38"/>
      <c r="D1189" s="387"/>
    </row>
    <row r="1190" spans="1:4">
      <c r="A1190" s="36"/>
      <c r="B1190" s="37"/>
      <c r="C1190" s="38"/>
      <c r="D1190" s="387"/>
    </row>
    <row r="1191" spans="1:4">
      <c r="A1191" s="36"/>
      <c r="B1191" s="37"/>
      <c r="C1191" s="38"/>
      <c r="D1191" s="387"/>
    </row>
    <row r="1192" spans="1:4">
      <c r="A1192" s="36"/>
      <c r="B1192" s="37"/>
      <c r="C1192" s="38"/>
      <c r="D1192" s="387"/>
    </row>
    <row r="1193" spans="1:4">
      <c r="A1193" s="36"/>
      <c r="B1193" s="37"/>
      <c r="C1193" s="38"/>
      <c r="D1193" s="387"/>
    </row>
    <row r="1194" spans="1:4">
      <c r="A1194" s="36"/>
      <c r="B1194" s="37"/>
      <c r="C1194" s="38"/>
      <c r="D1194" s="387"/>
    </row>
    <row r="1195" spans="1:4">
      <c r="A1195" s="36"/>
      <c r="B1195" s="37"/>
      <c r="C1195" s="38"/>
      <c r="D1195" s="387"/>
    </row>
    <row r="1196" spans="1:4">
      <c r="A1196" s="36"/>
      <c r="B1196" s="37"/>
      <c r="C1196" s="38"/>
      <c r="D1196" s="387"/>
    </row>
    <row r="1197" spans="1:4">
      <c r="A1197" s="36"/>
      <c r="B1197" s="37"/>
      <c r="C1197" s="38"/>
      <c r="D1197" s="387"/>
    </row>
    <row r="1198" spans="1:4">
      <c r="A1198" s="36"/>
      <c r="B1198" s="37"/>
      <c r="C1198" s="38"/>
      <c r="D1198" s="387"/>
    </row>
    <row r="1199" spans="1:4">
      <c r="A1199" s="36"/>
      <c r="B1199" s="37"/>
      <c r="C1199" s="38"/>
      <c r="D1199" s="387"/>
    </row>
    <row r="1200" spans="1:4">
      <c r="A1200" s="36"/>
      <c r="B1200" s="37"/>
      <c r="C1200" s="38"/>
      <c r="D1200" s="387"/>
    </row>
    <row r="1201" spans="1:4">
      <c r="A1201" s="36"/>
      <c r="B1201" s="37"/>
      <c r="C1201" s="38"/>
      <c r="D1201" s="387"/>
    </row>
    <row r="1202" spans="1:4">
      <c r="A1202" s="36"/>
      <c r="B1202" s="37"/>
      <c r="C1202" s="38"/>
      <c r="D1202" s="387"/>
    </row>
    <row r="1203" spans="1:4">
      <c r="A1203" s="36"/>
      <c r="B1203" s="37"/>
      <c r="C1203" s="38"/>
      <c r="D1203" s="387"/>
    </row>
    <row r="1204" spans="1:4">
      <c r="A1204" s="36"/>
      <c r="B1204" s="37"/>
      <c r="C1204" s="38"/>
      <c r="D1204" s="387"/>
    </row>
    <row r="1205" spans="1:4">
      <c r="A1205" s="36"/>
      <c r="B1205" s="37"/>
      <c r="C1205" s="38"/>
      <c r="D1205" s="387"/>
    </row>
    <row r="1206" spans="1:4">
      <c r="A1206" s="36"/>
      <c r="B1206" s="37"/>
      <c r="C1206" s="38"/>
      <c r="D1206" s="387"/>
    </row>
    <row r="1207" spans="1:4">
      <c r="A1207" s="36"/>
      <c r="B1207" s="37"/>
      <c r="C1207" s="38"/>
      <c r="D1207" s="387"/>
    </row>
    <row r="1208" spans="1:4">
      <c r="A1208" s="36"/>
      <c r="B1208" s="37"/>
      <c r="C1208" s="38"/>
      <c r="D1208" s="387"/>
    </row>
    <row r="1209" spans="1:4">
      <c r="A1209" s="36"/>
      <c r="B1209" s="37"/>
      <c r="C1209" s="38"/>
      <c r="D1209" s="387"/>
    </row>
    <row r="1210" spans="1:4">
      <c r="A1210" s="36"/>
      <c r="B1210" s="37"/>
      <c r="C1210" s="38"/>
      <c r="D1210" s="387"/>
    </row>
    <row r="1211" spans="1:4">
      <c r="A1211" s="36"/>
      <c r="B1211" s="37"/>
      <c r="C1211" s="38"/>
      <c r="D1211" s="387"/>
    </row>
    <row r="1212" spans="1:4">
      <c r="A1212" s="36"/>
      <c r="B1212" s="37"/>
      <c r="C1212" s="38"/>
      <c r="D1212" s="387"/>
    </row>
    <row r="1213" spans="1:4">
      <c r="A1213" s="36"/>
      <c r="B1213" s="37"/>
      <c r="C1213" s="38"/>
      <c r="D1213" s="387"/>
    </row>
    <row r="1214" spans="1:4">
      <c r="A1214" s="36"/>
      <c r="B1214" s="37"/>
      <c r="C1214" s="38"/>
      <c r="D1214" s="387"/>
    </row>
    <row r="1215" spans="1:4">
      <c r="A1215" s="36"/>
      <c r="B1215" s="37"/>
      <c r="C1215" s="38"/>
      <c r="D1215" s="387"/>
    </row>
    <row r="1216" spans="1:4">
      <c r="A1216" s="36"/>
      <c r="B1216" s="37"/>
      <c r="C1216" s="38"/>
      <c r="D1216" s="387"/>
    </row>
    <row r="1217" spans="1:4">
      <c r="A1217" s="36"/>
      <c r="B1217" s="37"/>
      <c r="C1217" s="38"/>
      <c r="D1217" s="387"/>
    </row>
    <row r="1218" spans="1:4">
      <c r="A1218" s="36"/>
      <c r="B1218" s="37"/>
      <c r="C1218" s="38"/>
      <c r="D1218" s="387"/>
    </row>
    <row r="1219" spans="1:4">
      <c r="A1219" s="36"/>
      <c r="B1219" s="37"/>
      <c r="C1219" s="38"/>
      <c r="D1219" s="387"/>
    </row>
    <row r="1220" spans="1:4">
      <c r="A1220" s="36"/>
      <c r="B1220" s="37"/>
      <c r="C1220" s="38"/>
      <c r="D1220" s="387"/>
    </row>
    <row r="1221" spans="1:4">
      <c r="A1221" s="36"/>
      <c r="B1221" s="37"/>
      <c r="C1221" s="38"/>
      <c r="D1221" s="387"/>
    </row>
    <row r="1222" spans="1:4">
      <c r="A1222" s="36"/>
      <c r="B1222" s="37"/>
      <c r="C1222" s="38"/>
      <c r="D1222" s="387"/>
    </row>
    <row r="1223" spans="1:4">
      <c r="A1223" s="36"/>
      <c r="B1223" s="37"/>
      <c r="C1223" s="38"/>
      <c r="D1223" s="387"/>
    </row>
    <row r="1224" spans="1:4">
      <c r="A1224" s="36"/>
      <c r="B1224" s="37"/>
      <c r="C1224" s="38"/>
      <c r="D1224" s="387"/>
    </row>
    <row r="1225" spans="1:4">
      <c r="A1225" s="36"/>
      <c r="B1225" s="37"/>
      <c r="C1225" s="38"/>
      <c r="D1225" s="387"/>
    </row>
    <row r="1226" spans="1:4">
      <c r="A1226" s="36"/>
      <c r="B1226" s="37"/>
      <c r="C1226" s="38"/>
      <c r="D1226" s="387"/>
    </row>
    <row r="1227" spans="1:4">
      <c r="A1227" s="36"/>
      <c r="B1227" s="37"/>
      <c r="C1227" s="38"/>
      <c r="D1227" s="387"/>
    </row>
    <row r="1228" spans="1:4">
      <c r="A1228" s="36"/>
      <c r="B1228" s="37"/>
      <c r="C1228" s="38"/>
      <c r="D1228" s="387"/>
    </row>
    <row r="1229" spans="1:4">
      <c r="A1229" s="36"/>
      <c r="B1229" s="37"/>
      <c r="C1229" s="38"/>
      <c r="D1229" s="387"/>
    </row>
    <row r="1230" spans="1:4">
      <c r="A1230" s="36"/>
      <c r="B1230" s="37"/>
      <c r="C1230" s="38"/>
      <c r="D1230" s="387"/>
    </row>
    <row r="1231" spans="1:4">
      <c r="A1231" s="36"/>
      <c r="B1231" s="37"/>
      <c r="C1231" s="38"/>
      <c r="D1231" s="387"/>
    </row>
    <row r="1232" spans="1:4">
      <c r="A1232" s="36"/>
      <c r="B1232" s="37"/>
      <c r="C1232" s="38"/>
      <c r="D1232" s="387"/>
    </row>
    <row r="1233" spans="1:4">
      <c r="A1233" s="36"/>
      <c r="B1233" s="37"/>
      <c r="C1233" s="38"/>
      <c r="D1233" s="387"/>
    </row>
    <row r="1234" spans="1:4">
      <c r="A1234" s="36"/>
      <c r="B1234" s="37"/>
      <c r="C1234" s="38"/>
      <c r="D1234" s="387"/>
    </row>
    <row r="1235" spans="1:4">
      <c r="A1235" s="36"/>
      <c r="B1235" s="37"/>
      <c r="C1235" s="38"/>
      <c r="D1235" s="387"/>
    </row>
    <row r="1236" spans="1:4">
      <c r="A1236" s="36"/>
      <c r="B1236" s="37"/>
      <c r="C1236" s="38"/>
      <c r="D1236" s="387"/>
    </row>
    <row r="1237" spans="1:4">
      <c r="A1237" s="36"/>
      <c r="B1237" s="37"/>
      <c r="C1237" s="38"/>
      <c r="D1237" s="387"/>
    </row>
    <row r="1238" spans="1:4">
      <c r="A1238" s="36"/>
      <c r="B1238" s="37"/>
      <c r="C1238" s="38"/>
      <c r="D1238" s="387"/>
    </row>
    <row r="1239" spans="1:4">
      <c r="A1239" s="36"/>
      <c r="B1239" s="37"/>
      <c r="C1239" s="38"/>
      <c r="D1239" s="387"/>
    </row>
    <row r="1240" spans="1:4">
      <c r="A1240" s="36"/>
      <c r="B1240" s="37"/>
      <c r="C1240" s="38"/>
      <c r="D1240" s="387"/>
    </row>
    <row r="1241" spans="1:4">
      <c r="A1241" s="36"/>
      <c r="B1241" s="37"/>
      <c r="C1241" s="38"/>
      <c r="D1241" s="387"/>
    </row>
    <row r="1242" spans="1:4">
      <c r="A1242" s="36"/>
      <c r="B1242" s="37"/>
      <c r="C1242" s="38"/>
      <c r="D1242" s="387"/>
    </row>
    <row r="1243" spans="1:4">
      <c r="A1243" s="36"/>
      <c r="B1243" s="37"/>
      <c r="C1243" s="38"/>
      <c r="D1243" s="387"/>
    </row>
    <row r="1244" spans="1:4">
      <c r="A1244" s="36"/>
      <c r="B1244" s="37"/>
      <c r="C1244" s="38"/>
      <c r="D1244" s="387"/>
    </row>
    <row r="1245" spans="1:4">
      <c r="A1245" s="36"/>
      <c r="B1245" s="37"/>
      <c r="C1245" s="38"/>
      <c r="D1245" s="387"/>
    </row>
    <row r="1246" spans="1:4">
      <c r="A1246" s="36"/>
      <c r="B1246" s="37"/>
      <c r="C1246" s="38"/>
      <c r="D1246" s="387"/>
    </row>
    <row r="1247" spans="1:4">
      <c r="A1247" s="36"/>
      <c r="B1247" s="37"/>
      <c r="C1247" s="38"/>
      <c r="D1247" s="387"/>
    </row>
    <row r="1248" spans="1:4">
      <c r="A1248" s="36"/>
      <c r="B1248" s="37"/>
      <c r="C1248" s="38"/>
      <c r="D1248" s="387"/>
    </row>
    <row r="1249" spans="1:4">
      <c r="A1249" s="36"/>
      <c r="B1249" s="37"/>
      <c r="C1249" s="38"/>
      <c r="D1249" s="387"/>
    </row>
    <row r="1250" spans="1:4">
      <c r="A1250" s="36"/>
      <c r="B1250" s="37"/>
      <c r="C1250" s="38"/>
      <c r="D1250" s="387"/>
    </row>
    <row r="1251" spans="1:4">
      <c r="A1251" s="36"/>
      <c r="B1251" s="37"/>
      <c r="C1251" s="38"/>
      <c r="D1251" s="387"/>
    </row>
    <row r="1252" spans="1:4">
      <c r="A1252" s="36"/>
      <c r="B1252" s="37"/>
      <c r="C1252" s="38"/>
      <c r="D1252" s="387"/>
    </row>
    <row r="1253" spans="1:4">
      <c r="A1253" s="36"/>
      <c r="B1253" s="37"/>
      <c r="C1253" s="38"/>
      <c r="D1253" s="387"/>
    </row>
    <row r="1254" spans="1:4">
      <c r="A1254" s="36"/>
      <c r="B1254" s="37"/>
      <c r="C1254" s="38"/>
      <c r="D1254" s="387"/>
    </row>
    <row r="1255" spans="1:4">
      <c r="A1255" s="36"/>
      <c r="B1255" s="37"/>
      <c r="C1255" s="38"/>
      <c r="D1255" s="387"/>
    </row>
    <row r="1256" spans="1:4">
      <c r="A1256" s="36"/>
      <c r="B1256" s="37"/>
      <c r="C1256" s="38"/>
      <c r="D1256" s="387"/>
    </row>
    <row r="1257" spans="1:4">
      <c r="A1257" s="36"/>
      <c r="B1257" s="37"/>
      <c r="C1257" s="38"/>
      <c r="D1257" s="387"/>
    </row>
    <row r="1258" spans="1:4">
      <c r="A1258" s="36"/>
      <c r="B1258" s="37"/>
      <c r="C1258" s="38"/>
      <c r="D1258" s="387"/>
    </row>
    <row r="1259" spans="1:4">
      <c r="A1259" s="36"/>
      <c r="B1259" s="37"/>
      <c r="C1259" s="38"/>
      <c r="D1259" s="387"/>
    </row>
    <row r="1260" spans="1:4">
      <c r="A1260" s="36"/>
      <c r="B1260" s="37"/>
      <c r="C1260" s="38"/>
      <c r="D1260" s="387"/>
    </row>
    <row r="1261" spans="1:4">
      <c r="A1261" s="36"/>
      <c r="B1261" s="37"/>
      <c r="C1261" s="38"/>
      <c r="D1261" s="387"/>
    </row>
    <row r="1262" spans="1:4">
      <c r="A1262" s="36"/>
      <c r="B1262" s="37"/>
      <c r="C1262" s="38"/>
      <c r="D1262" s="387"/>
    </row>
    <row r="1263" spans="1:4">
      <c r="A1263" s="36"/>
      <c r="B1263" s="37"/>
      <c r="C1263" s="38"/>
      <c r="D1263" s="387"/>
    </row>
    <row r="1264" spans="1:4">
      <c r="A1264" s="36"/>
      <c r="B1264" s="37"/>
      <c r="C1264" s="38"/>
      <c r="D1264" s="387"/>
    </row>
    <row r="1265" spans="1:4">
      <c r="A1265" s="36"/>
      <c r="B1265" s="37"/>
      <c r="C1265" s="38"/>
      <c r="D1265" s="387"/>
    </row>
    <row r="1266" spans="1:4">
      <c r="A1266" s="36"/>
      <c r="B1266" s="37"/>
      <c r="C1266" s="38"/>
      <c r="D1266" s="387"/>
    </row>
    <row r="1267" spans="1:4">
      <c r="A1267" s="36"/>
      <c r="B1267" s="37"/>
      <c r="C1267" s="38"/>
      <c r="D1267" s="387"/>
    </row>
    <row r="1268" spans="1:4">
      <c r="A1268" s="36"/>
      <c r="B1268" s="37"/>
      <c r="C1268" s="38"/>
      <c r="D1268" s="387"/>
    </row>
    <row r="1269" spans="1:4">
      <c r="A1269" s="36"/>
      <c r="B1269" s="37"/>
      <c r="C1269" s="38"/>
      <c r="D1269" s="387"/>
    </row>
    <row r="1270" spans="1:4">
      <c r="A1270" s="36"/>
      <c r="B1270" s="37"/>
      <c r="C1270" s="38"/>
      <c r="D1270" s="387"/>
    </row>
    <row r="1271" spans="1:4">
      <c r="A1271" s="36"/>
      <c r="B1271" s="37"/>
      <c r="C1271" s="38"/>
      <c r="D1271" s="387"/>
    </row>
    <row r="1272" spans="1:4">
      <c r="A1272" s="36"/>
      <c r="B1272" s="37"/>
      <c r="C1272" s="38"/>
      <c r="D1272" s="387"/>
    </row>
    <row r="1273" spans="1:4">
      <c r="A1273" s="36"/>
      <c r="B1273" s="37"/>
      <c r="C1273" s="38"/>
      <c r="D1273" s="387"/>
    </row>
    <row r="1274" spans="1:4">
      <c r="A1274" s="36"/>
      <c r="B1274" s="37"/>
      <c r="C1274" s="38"/>
      <c r="D1274" s="387"/>
    </row>
    <row r="1275" spans="1:4">
      <c r="A1275" s="36"/>
      <c r="B1275" s="37"/>
      <c r="C1275" s="38"/>
      <c r="D1275" s="387"/>
    </row>
    <row r="1276" spans="1:4">
      <c r="A1276" s="36"/>
      <c r="B1276" s="37"/>
      <c r="C1276" s="38"/>
      <c r="D1276" s="387"/>
    </row>
    <row r="1277" spans="1:4">
      <c r="A1277" s="36"/>
      <c r="B1277" s="37"/>
      <c r="C1277" s="38"/>
      <c r="D1277" s="387"/>
    </row>
    <row r="1278" spans="1:4">
      <c r="A1278" s="36"/>
      <c r="B1278" s="37"/>
      <c r="C1278" s="38"/>
      <c r="D1278" s="387"/>
    </row>
    <row r="1279" spans="1:4">
      <c r="A1279" s="36"/>
      <c r="B1279" s="37"/>
      <c r="C1279" s="38"/>
      <c r="D1279" s="387"/>
    </row>
    <row r="1280" spans="1:4">
      <c r="A1280" s="36"/>
      <c r="B1280" s="37"/>
      <c r="C1280" s="38"/>
      <c r="D1280" s="387"/>
    </row>
    <row r="1281" spans="1:4">
      <c r="A1281" s="36"/>
      <c r="B1281" s="37"/>
      <c r="C1281" s="38"/>
      <c r="D1281" s="387"/>
    </row>
    <row r="1282" spans="1:4">
      <c r="A1282" s="36"/>
      <c r="B1282" s="37"/>
      <c r="C1282" s="38"/>
      <c r="D1282" s="387"/>
    </row>
    <row r="1283" spans="1:4">
      <c r="A1283" s="36"/>
      <c r="B1283" s="37"/>
      <c r="C1283" s="38"/>
      <c r="D1283" s="387"/>
    </row>
    <row r="1284" spans="1:4">
      <c r="A1284" s="36"/>
      <c r="B1284" s="37"/>
      <c r="C1284" s="38"/>
      <c r="D1284" s="387"/>
    </row>
    <row r="1285" spans="1:4">
      <c r="A1285" s="36"/>
      <c r="B1285" s="37"/>
      <c r="C1285" s="38"/>
      <c r="D1285" s="387"/>
    </row>
    <row r="1286" spans="1:4">
      <c r="A1286" s="36"/>
      <c r="B1286" s="37"/>
      <c r="C1286" s="38"/>
      <c r="D1286" s="387"/>
    </row>
    <row r="1287" spans="1:4">
      <c r="A1287" s="36"/>
      <c r="B1287" s="37"/>
      <c r="C1287" s="38"/>
      <c r="D1287" s="387"/>
    </row>
    <row r="1288" spans="1:4">
      <c r="A1288" s="36"/>
      <c r="B1288" s="37"/>
      <c r="C1288" s="38"/>
      <c r="D1288" s="387"/>
    </row>
    <row r="1289" spans="1:4">
      <c r="A1289" s="36"/>
      <c r="B1289" s="37"/>
      <c r="C1289" s="38"/>
      <c r="D1289" s="387"/>
    </row>
    <row r="1290" spans="1:4">
      <c r="A1290" s="36"/>
      <c r="B1290" s="37"/>
      <c r="C1290" s="38"/>
      <c r="D1290" s="387"/>
    </row>
    <row r="1291" spans="1:4">
      <c r="A1291" s="36"/>
      <c r="B1291" s="37"/>
      <c r="C1291" s="38"/>
      <c r="D1291" s="387"/>
    </row>
    <row r="1292" spans="1:4">
      <c r="A1292" s="36"/>
      <c r="B1292" s="37"/>
      <c r="C1292" s="38"/>
      <c r="D1292" s="387"/>
    </row>
    <row r="1293" spans="1:4">
      <c r="A1293" s="36"/>
      <c r="B1293" s="37"/>
      <c r="C1293" s="38"/>
      <c r="D1293" s="387"/>
    </row>
    <row r="1294" spans="1:4">
      <c r="A1294" s="36"/>
      <c r="B1294" s="37"/>
      <c r="C1294" s="38"/>
      <c r="D1294" s="387"/>
    </row>
    <row r="1295" spans="1:4">
      <c r="A1295" s="36"/>
      <c r="B1295" s="37"/>
      <c r="C1295" s="38"/>
      <c r="D1295" s="387"/>
    </row>
    <row r="1296" spans="1:4">
      <c r="A1296" s="36"/>
      <c r="B1296" s="37"/>
      <c r="C1296" s="38"/>
      <c r="D1296" s="387"/>
    </row>
    <row r="1297" spans="1:4">
      <c r="A1297" s="36"/>
      <c r="B1297" s="37"/>
      <c r="C1297" s="38"/>
      <c r="D1297" s="387"/>
    </row>
    <row r="1298" spans="1:4">
      <c r="A1298" s="36"/>
      <c r="B1298" s="37"/>
      <c r="C1298" s="38"/>
      <c r="D1298" s="387"/>
    </row>
    <row r="1299" spans="1:4">
      <c r="A1299" s="36"/>
      <c r="B1299" s="37"/>
      <c r="C1299" s="38"/>
      <c r="D1299" s="387"/>
    </row>
    <row r="1300" spans="1:4">
      <c r="A1300" s="36"/>
      <c r="B1300" s="37"/>
      <c r="C1300" s="38"/>
      <c r="D1300" s="387"/>
    </row>
    <row r="1301" spans="1:4">
      <c r="A1301" s="36"/>
      <c r="B1301" s="37"/>
      <c r="C1301" s="38"/>
      <c r="D1301" s="387"/>
    </row>
    <row r="1302" spans="1:4">
      <c r="A1302" s="36"/>
      <c r="B1302" s="37"/>
      <c r="C1302" s="38"/>
      <c r="D1302" s="387"/>
    </row>
    <row r="1303" spans="1:4">
      <c r="A1303" s="36"/>
      <c r="B1303" s="37"/>
      <c r="C1303" s="38"/>
      <c r="D1303" s="387"/>
    </row>
    <row r="1304" spans="1:4">
      <c r="A1304" s="36"/>
      <c r="B1304" s="37"/>
      <c r="C1304" s="38"/>
      <c r="D1304" s="387"/>
    </row>
    <row r="1305" spans="1:4">
      <c r="A1305" s="36"/>
      <c r="B1305" s="37"/>
      <c r="C1305" s="38"/>
      <c r="D1305" s="387"/>
    </row>
    <row r="1306" spans="1:4">
      <c r="A1306" s="36"/>
      <c r="B1306" s="37"/>
      <c r="C1306" s="38"/>
      <c r="D1306" s="387"/>
    </row>
    <row r="1307" spans="1:4">
      <c r="A1307" s="36"/>
      <c r="B1307" s="37"/>
      <c r="C1307" s="38"/>
      <c r="D1307" s="387"/>
    </row>
    <row r="1308" spans="1:4">
      <c r="A1308" s="36"/>
      <c r="B1308" s="37"/>
      <c r="C1308" s="38"/>
      <c r="D1308" s="387"/>
    </row>
    <row r="1309" spans="1:4">
      <c r="A1309" s="36"/>
      <c r="B1309" s="37"/>
      <c r="C1309" s="38"/>
      <c r="D1309" s="387"/>
    </row>
    <row r="1310" spans="1:4">
      <c r="A1310" s="36"/>
      <c r="B1310" s="37"/>
      <c r="C1310" s="38"/>
      <c r="D1310" s="387"/>
    </row>
    <row r="1311" spans="1:4">
      <c r="A1311" s="36"/>
      <c r="B1311" s="37"/>
      <c r="C1311" s="38"/>
      <c r="D1311" s="387"/>
    </row>
    <row r="1312" spans="1:4">
      <c r="A1312" s="36"/>
      <c r="B1312" s="37"/>
      <c r="C1312" s="38"/>
      <c r="D1312" s="387"/>
    </row>
    <row r="1313" spans="1:4">
      <c r="A1313" s="36"/>
      <c r="B1313" s="37"/>
      <c r="C1313" s="38"/>
      <c r="D1313" s="387"/>
    </row>
    <row r="1314" spans="1:4">
      <c r="A1314" s="36"/>
      <c r="B1314" s="37"/>
      <c r="C1314" s="38"/>
      <c r="D1314" s="387"/>
    </row>
    <row r="1315" spans="1:4">
      <c r="A1315" s="36"/>
      <c r="B1315" s="37"/>
      <c r="C1315" s="38"/>
      <c r="D1315" s="387"/>
    </row>
    <row r="1316" spans="1:4">
      <c r="A1316" s="36"/>
      <c r="B1316" s="37"/>
      <c r="C1316" s="38"/>
      <c r="D1316" s="387"/>
    </row>
    <row r="1317" spans="1:4">
      <c r="A1317" s="36"/>
      <c r="B1317" s="37"/>
      <c r="C1317" s="38"/>
      <c r="D1317" s="387"/>
    </row>
    <row r="1318" spans="1:4">
      <c r="A1318" s="36"/>
      <c r="B1318" s="37"/>
      <c r="C1318" s="38"/>
      <c r="D1318" s="387"/>
    </row>
    <row r="1319" spans="1:4">
      <c r="A1319" s="36"/>
      <c r="B1319" s="37"/>
      <c r="C1319" s="38"/>
      <c r="D1319" s="387"/>
    </row>
    <row r="1320" spans="1:4">
      <c r="A1320" s="36"/>
      <c r="B1320" s="37"/>
      <c r="C1320" s="38"/>
      <c r="D1320" s="387"/>
    </row>
    <row r="1321" spans="1:4">
      <c r="A1321" s="36"/>
      <c r="B1321" s="37"/>
      <c r="C1321" s="38"/>
      <c r="D1321" s="387"/>
    </row>
    <row r="1322" spans="1:4">
      <c r="A1322" s="36"/>
      <c r="B1322" s="37"/>
      <c r="C1322" s="38"/>
      <c r="D1322" s="387"/>
    </row>
    <row r="1323" spans="1:4">
      <c r="A1323" s="36"/>
      <c r="B1323" s="37"/>
      <c r="C1323" s="38"/>
      <c r="D1323" s="387"/>
    </row>
    <row r="1324" spans="1:4">
      <c r="A1324" s="36"/>
      <c r="B1324" s="37"/>
      <c r="C1324" s="38"/>
      <c r="D1324" s="387"/>
    </row>
    <row r="1325" spans="1:4">
      <c r="A1325" s="36"/>
      <c r="B1325" s="37"/>
      <c r="C1325" s="38"/>
      <c r="D1325" s="387"/>
    </row>
    <row r="1326" spans="1:4">
      <c r="A1326" s="36"/>
      <c r="B1326" s="37"/>
      <c r="C1326" s="38"/>
      <c r="D1326" s="387"/>
    </row>
    <row r="1327" spans="1:4">
      <c r="A1327" s="36"/>
      <c r="B1327" s="37"/>
      <c r="C1327" s="38"/>
      <c r="D1327" s="387"/>
    </row>
    <row r="1328" spans="1:4">
      <c r="A1328" s="36"/>
      <c r="B1328" s="37"/>
      <c r="C1328" s="38"/>
      <c r="D1328" s="387"/>
    </row>
    <row r="1329" spans="1:4">
      <c r="A1329" s="36"/>
      <c r="B1329" s="37"/>
      <c r="C1329" s="38"/>
      <c r="D1329" s="387"/>
    </row>
    <row r="1330" spans="1:4">
      <c r="A1330" s="36"/>
      <c r="B1330" s="37"/>
      <c r="C1330" s="38"/>
      <c r="D1330" s="387"/>
    </row>
    <row r="1331" spans="1:4">
      <c r="A1331" s="36"/>
      <c r="B1331" s="37"/>
      <c r="C1331" s="38"/>
      <c r="D1331" s="387"/>
    </row>
    <row r="1332" spans="1:4">
      <c r="A1332" s="36"/>
      <c r="B1332" s="37"/>
      <c r="C1332" s="38"/>
      <c r="D1332" s="387"/>
    </row>
    <row r="1333" spans="1:4">
      <c r="A1333" s="36"/>
      <c r="B1333" s="37"/>
      <c r="C1333" s="38"/>
      <c r="D1333" s="387"/>
    </row>
    <row r="1334" spans="1:4">
      <c r="A1334" s="36"/>
      <c r="B1334" s="37"/>
      <c r="C1334" s="38"/>
      <c r="D1334" s="387"/>
    </row>
    <row r="1335" spans="1:4">
      <c r="A1335" s="36"/>
      <c r="B1335" s="37"/>
      <c r="C1335" s="38"/>
      <c r="D1335" s="387"/>
    </row>
    <row r="1336" spans="1:4">
      <c r="A1336" s="36"/>
      <c r="B1336" s="37"/>
      <c r="C1336" s="38"/>
      <c r="D1336" s="387"/>
    </row>
    <row r="1337" spans="1:4">
      <c r="A1337" s="36"/>
      <c r="B1337" s="37"/>
      <c r="C1337" s="38"/>
      <c r="D1337" s="387"/>
    </row>
    <row r="1338" spans="1:4">
      <c r="A1338" s="36"/>
      <c r="B1338" s="37"/>
      <c r="C1338" s="38"/>
      <c r="D1338" s="387"/>
    </row>
    <row r="1339" spans="1:4">
      <c r="A1339" s="36"/>
      <c r="B1339" s="37"/>
      <c r="C1339" s="38"/>
      <c r="D1339" s="387"/>
    </row>
    <row r="1340" spans="1:4">
      <c r="A1340" s="36"/>
      <c r="B1340" s="37"/>
      <c r="C1340" s="38"/>
      <c r="D1340" s="387"/>
    </row>
    <row r="1341" spans="1:4">
      <c r="A1341" s="36"/>
      <c r="B1341" s="37"/>
      <c r="C1341" s="38"/>
      <c r="D1341" s="387"/>
    </row>
    <row r="1342" spans="1:4">
      <c r="A1342" s="36"/>
      <c r="B1342" s="37"/>
      <c r="C1342" s="38"/>
      <c r="D1342" s="387"/>
    </row>
    <row r="1343" spans="1:4">
      <c r="A1343" s="36"/>
      <c r="B1343" s="37"/>
      <c r="C1343" s="38"/>
      <c r="D1343" s="387"/>
    </row>
    <row r="1344" spans="1:4">
      <c r="A1344" s="36"/>
      <c r="B1344" s="37"/>
      <c r="C1344" s="38"/>
      <c r="D1344" s="387"/>
    </row>
    <row r="1345" spans="1:4">
      <c r="A1345" s="36"/>
      <c r="B1345" s="37"/>
      <c r="C1345" s="38"/>
      <c r="D1345" s="387"/>
    </row>
    <row r="1346" spans="1:4">
      <c r="A1346" s="36"/>
      <c r="B1346" s="37"/>
      <c r="C1346" s="38"/>
      <c r="D1346" s="387"/>
    </row>
    <row r="1347" spans="1:4">
      <c r="A1347" s="36"/>
      <c r="B1347" s="37"/>
      <c r="C1347" s="38"/>
      <c r="D1347" s="387"/>
    </row>
    <row r="1348" spans="1:4">
      <c r="A1348" s="36"/>
      <c r="B1348" s="37"/>
      <c r="C1348" s="38"/>
      <c r="D1348" s="387"/>
    </row>
    <row r="1349" spans="1:4">
      <c r="A1349" s="36"/>
      <c r="B1349" s="37"/>
      <c r="C1349" s="38"/>
      <c r="D1349" s="387"/>
    </row>
    <row r="1350" spans="1:4">
      <c r="A1350" s="36"/>
      <c r="B1350" s="37"/>
      <c r="C1350" s="38"/>
      <c r="D1350" s="387"/>
    </row>
    <row r="1351" spans="1:4">
      <c r="A1351" s="36"/>
      <c r="B1351" s="37"/>
      <c r="C1351" s="38"/>
      <c r="D1351" s="387"/>
    </row>
    <row r="1352" spans="1:4">
      <c r="A1352" s="36"/>
      <c r="B1352" s="37"/>
      <c r="C1352" s="38"/>
      <c r="D1352" s="387"/>
    </row>
    <row r="1353" spans="1:4">
      <c r="A1353" s="36"/>
      <c r="B1353" s="37"/>
      <c r="C1353" s="38"/>
      <c r="D1353" s="387"/>
    </row>
    <row r="1354" spans="1:4">
      <c r="A1354" s="36"/>
      <c r="B1354" s="37"/>
      <c r="C1354" s="38"/>
      <c r="D1354" s="387"/>
    </row>
    <row r="1355" spans="1:4">
      <c r="A1355" s="36"/>
      <c r="B1355" s="37"/>
      <c r="C1355" s="38"/>
      <c r="D1355" s="387"/>
    </row>
    <row r="1356" spans="1:4">
      <c r="A1356" s="36"/>
      <c r="B1356" s="37"/>
      <c r="C1356" s="38"/>
      <c r="D1356" s="387"/>
    </row>
    <row r="1357" spans="1:4">
      <c r="A1357" s="36"/>
      <c r="B1357" s="37"/>
      <c r="C1357" s="38"/>
      <c r="D1357" s="387"/>
    </row>
    <row r="1358" spans="1:4">
      <c r="A1358" s="36"/>
      <c r="B1358" s="37"/>
      <c r="C1358" s="38"/>
      <c r="D1358" s="387"/>
    </row>
    <row r="1359" spans="1:4">
      <c r="A1359" s="36"/>
      <c r="B1359" s="37"/>
      <c r="C1359" s="38"/>
      <c r="D1359" s="387"/>
    </row>
    <row r="1360" spans="1:4">
      <c r="A1360" s="36"/>
      <c r="B1360" s="37"/>
      <c r="C1360" s="38"/>
      <c r="D1360" s="387"/>
    </row>
    <row r="1361" spans="1:4">
      <c r="A1361" s="36"/>
      <c r="B1361" s="37"/>
      <c r="C1361" s="38"/>
      <c r="D1361" s="387"/>
    </row>
    <row r="1362" spans="1:4">
      <c r="A1362" s="36"/>
      <c r="B1362" s="37"/>
      <c r="C1362" s="38"/>
      <c r="D1362" s="387"/>
    </row>
    <row r="1363" spans="1:4">
      <c r="A1363" s="36"/>
      <c r="B1363" s="37"/>
      <c r="C1363" s="38"/>
      <c r="D1363" s="387"/>
    </row>
    <row r="1364" spans="1:4">
      <c r="A1364" s="36"/>
      <c r="B1364" s="37"/>
      <c r="C1364" s="38"/>
      <c r="D1364" s="387"/>
    </row>
    <row r="1365" spans="1:4">
      <c r="A1365" s="36"/>
      <c r="B1365" s="37"/>
      <c r="C1365" s="38"/>
      <c r="D1365" s="387"/>
    </row>
    <row r="1366" spans="1:4">
      <c r="A1366" s="36"/>
      <c r="B1366" s="37"/>
      <c r="C1366" s="38"/>
      <c r="D1366" s="387"/>
    </row>
    <row r="1367" spans="1:4">
      <c r="A1367" s="36"/>
      <c r="B1367" s="37"/>
      <c r="C1367" s="38"/>
      <c r="D1367" s="387"/>
    </row>
    <row r="1368" spans="1:4">
      <c r="A1368" s="36"/>
      <c r="B1368" s="37"/>
      <c r="C1368" s="38"/>
      <c r="D1368" s="387"/>
    </row>
    <row r="1369" spans="1:4">
      <c r="A1369" s="36"/>
      <c r="B1369" s="37"/>
      <c r="C1369" s="38"/>
      <c r="D1369" s="387"/>
    </row>
    <row r="1370" spans="1:4">
      <c r="A1370" s="36"/>
      <c r="B1370" s="37"/>
      <c r="C1370" s="38"/>
      <c r="D1370" s="387"/>
    </row>
    <row r="1371" spans="1:4">
      <c r="A1371" s="36"/>
      <c r="B1371" s="37"/>
      <c r="C1371" s="38"/>
      <c r="D1371" s="387"/>
    </row>
    <row r="1372" spans="1:4">
      <c r="A1372" s="36"/>
      <c r="B1372" s="37"/>
      <c r="C1372" s="38"/>
      <c r="D1372" s="387"/>
    </row>
    <row r="1373" spans="1:4">
      <c r="A1373" s="36"/>
      <c r="B1373" s="37"/>
      <c r="C1373" s="38"/>
      <c r="D1373" s="387"/>
    </row>
    <row r="1374" spans="1:4">
      <c r="A1374" s="36"/>
      <c r="B1374" s="37"/>
      <c r="C1374" s="38"/>
      <c r="D1374" s="387"/>
    </row>
    <row r="1375" spans="1:4">
      <c r="A1375" s="36"/>
      <c r="B1375" s="37"/>
      <c r="C1375" s="38"/>
      <c r="D1375" s="387"/>
    </row>
    <row r="1376" spans="1:4">
      <c r="A1376" s="36"/>
      <c r="B1376" s="37"/>
      <c r="C1376" s="38"/>
      <c r="D1376" s="387"/>
    </row>
    <row r="1377" spans="1:4">
      <c r="A1377" s="36"/>
      <c r="B1377" s="37"/>
      <c r="C1377" s="38"/>
      <c r="D1377" s="387"/>
    </row>
    <row r="1378" spans="1:4">
      <c r="A1378" s="36"/>
      <c r="B1378" s="37"/>
      <c r="C1378" s="38"/>
      <c r="D1378" s="387"/>
    </row>
    <row r="1379" spans="1:4">
      <c r="A1379" s="36"/>
      <c r="B1379" s="37"/>
      <c r="C1379" s="38"/>
      <c r="D1379" s="387"/>
    </row>
    <row r="1380" spans="1:4">
      <c r="A1380" s="36"/>
      <c r="B1380" s="37"/>
      <c r="C1380" s="38"/>
      <c r="D1380" s="387"/>
    </row>
    <row r="1381" spans="1:4">
      <c r="A1381" s="36"/>
      <c r="B1381" s="37"/>
      <c r="C1381" s="38"/>
      <c r="D1381" s="387"/>
    </row>
    <row r="1382" spans="1:4">
      <c r="A1382" s="36"/>
      <c r="B1382" s="37"/>
      <c r="C1382" s="38"/>
      <c r="D1382" s="387"/>
    </row>
    <row r="1383" spans="1:4">
      <c r="A1383" s="36"/>
      <c r="B1383" s="37"/>
      <c r="C1383" s="38"/>
      <c r="D1383" s="387"/>
    </row>
    <row r="1384" spans="1:4">
      <c r="A1384" s="36"/>
      <c r="B1384" s="37"/>
      <c r="C1384" s="38"/>
      <c r="D1384" s="387"/>
    </row>
    <row r="1385" spans="1:4">
      <c r="A1385" s="36"/>
      <c r="B1385" s="37"/>
      <c r="C1385" s="38"/>
      <c r="D1385" s="387"/>
    </row>
    <row r="1386" spans="1:4">
      <c r="A1386" s="36"/>
      <c r="B1386" s="37"/>
      <c r="C1386" s="38"/>
      <c r="D1386" s="387"/>
    </row>
    <row r="1387" spans="1:4">
      <c r="A1387" s="36"/>
      <c r="B1387" s="37"/>
      <c r="C1387" s="38"/>
      <c r="D1387" s="387"/>
    </row>
    <row r="1388" spans="1:4">
      <c r="A1388" s="36"/>
      <c r="B1388" s="37"/>
      <c r="C1388" s="38"/>
      <c r="D1388" s="387"/>
    </row>
    <row r="1389" spans="1:4">
      <c r="A1389" s="36"/>
      <c r="B1389" s="37"/>
      <c r="C1389" s="38"/>
      <c r="D1389" s="387"/>
    </row>
    <row r="1390" spans="1:4">
      <c r="A1390" s="36"/>
      <c r="B1390" s="37"/>
      <c r="C1390" s="38"/>
      <c r="D1390" s="387"/>
    </row>
    <row r="1391" spans="1:4">
      <c r="A1391" s="36"/>
      <c r="B1391" s="37"/>
      <c r="C1391" s="38"/>
      <c r="D1391" s="387"/>
    </row>
    <row r="1392" spans="1:4">
      <c r="A1392" s="36"/>
      <c r="B1392" s="37"/>
      <c r="C1392" s="38"/>
      <c r="D1392" s="387"/>
    </row>
    <row r="1393" spans="1:4">
      <c r="A1393" s="36"/>
      <c r="B1393" s="37"/>
      <c r="C1393" s="38"/>
      <c r="D1393" s="387"/>
    </row>
    <row r="1394" spans="1:4">
      <c r="A1394" s="36"/>
      <c r="B1394" s="37"/>
      <c r="C1394" s="38"/>
      <c r="D1394" s="387"/>
    </row>
    <row r="1395" spans="1:4">
      <c r="A1395" s="36"/>
      <c r="B1395" s="37"/>
      <c r="C1395" s="38"/>
      <c r="D1395" s="387"/>
    </row>
    <row r="1396" spans="1:4">
      <c r="A1396" s="36"/>
      <c r="B1396" s="37"/>
      <c r="C1396" s="38"/>
      <c r="D1396" s="387"/>
    </row>
    <row r="1397" spans="1:4">
      <c r="A1397" s="36"/>
      <c r="B1397" s="37"/>
      <c r="C1397" s="38"/>
      <c r="D1397" s="387"/>
    </row>
    <row r="1398" spans="1:4">
      <c r="A1398" s="36"/>
      <c r="B1398" s="37"/>
      <c r="C1398" s="38"/>
      <c r="D1398" s="387"/>
    </row>
    <row r="1399" spans="1:4">
      <c r="A1399" s="36"/>
      <c r="B1399" s="37"/>
      <c r="C1399" s="38"/>
      <c r="D1399" s="387"/>
    </row>
    <row r="1400" spans="1:4">
      <c r="A1400" s="36"/>
      <c r="B1400" s="37"/>
      <c r="C1400" s="38"/>
      <c r="D1400" s="387"/>
    </row>
    <row r="1401" spans="1:4">
      <c r="A1401" s="36"/>
      <c r="B1401" s="37"/>
      <c r="C1401" s="38"/>
      <c r="D1401" s="387"/>
    </row>
    <row r="1402" spans="1:4">
      <c r="A1402" s="36"/>
      <c r="B1402" s="37"/>
      <c r="C1402" s="38"/>
      <c r="D1402" s="387"/>
    </row>
    <row r="1403" spans="1:4">
      <c r="A1403" s="36"/>
      <c r="B1403" s="37"/>
      <c r="C1403" s="38"/>
      <c r="D1403" s="387"/>
    </row>
    <row r="1404" spans="1:4">
      <c r="A1404" s="36"/>
      <c r="B1404" s="37"/>
      <c r="C1404" s="38"/>
      <c r="D1404" s="387"/>
    </row>
    <row r="1405" spans="1:4">
      <c r="A1405" s="36"/>
      <c r="B1405" s="37"/>
      <c r="C1405" s="38"/>
      <c r="D1405" s="387"/>
    </row>
    <row r="1406" spans="1:4">
      <c r="A1406" s="36"/>
      <c r="B1406" s="37"/>
      <c r="C1406" s="38"/>
      <c r="D1406" s="387"/>
    </row>
    <row r="1407" spans="1:4">
      <c r="A1407" s="36"/>
      <c r="B1407" s="37"/>
      <c r="C1407" s="38"/>
      <c r="D1407" s="387"/>
    </row>
    <row r="1408" spans="1:4">
      <c r="A1408" s="36"/>
      <c r="B1408" s="37"/>
      <c r="C1408" s="38"/>
      <c r="D1408" s="387"/>
    </row>
    <row r="1409" spans="1:4">
      <c r="A1409" s="36"/>
      <c r="B1409" s="37"/>
      <c r="C1409" s="38"/>
      <c r="D1409" s="387"/>
    </row>
    <row r="1410" spans="1:4">
      <c r="A1410" s="36"/>
      <c r="B1410" s="37"/>
      <c r="C1410" s="38"/>
      <c r="D1410" s="387"/>
    </row>
    <row r="1411" spans="1:4">
      <c r="A1411" s="36"/>
      <c r="B1411" s="37"/>
      <c r="C1411" s="38"/>
      <c r="D1411" s="387"/>
    </row>
    <row r="1412" spans="1:4">
      <c r="A1412" s="36"/>
      <c r="B1412" s="37"/>
      <c r="C1412" s="38"/>
      <c r="D1412" s="387"/>
    </row>
    <row r="1413" spans="1:4">
      <c r="A1413" s="36"/>
      <c r="B1413" s="37"/>
      <c r="C1413" s="38"/>
      <c r="D1413" s="387"/>
    </row>
    <row r="1414" spans="1:4">
      <c r="A1414" s="36"/>
      <c r="B1414" s="37"/>
      <c r="C1414" s="38"/>
      <c r="D1414" s="387"/>
    </row>
    <row r="1415" spans="1:4">
      <c r="A1415" s="36"/>
      <c r="B1415" s="37"/>
      <c r="C1415" s="38"/>
      <c r="D1415" s="387"/>
    </row>
    <row r="1416" spans="1:4">
      <c r="A1416" s="36"/>
      <c r="B1416" s="37"/>
      <c r="C1416" s="38"/>
      <c r="D1416" s="387"/>
    </row>
    <row r="1417" spans="1:4">
      <c r="A1417" s="36"/>
      <c r="B1417" s="37"/>
      <c r="C1417" s="38"/>
      <c r="D1417" s="387"/>
    </row>
    <row r="1418" spans="1:4">
      <c r="A1418" s="36"/>
      <c r="B1418" s="37"/>
      <c r="C1418" s="38"/>
      <c r="D1418" s="387"/>
    </row>
    <row r="1419" spans="1:4">
      <c r="A1419" s="36"/>
      <c r="B1419" s="37"/>
      <c r="C1419" s="38"/>
      <c r="D1419" s="387"/>
    </row>
    <row r="1420" spans="1:4">
      <c r="A1420" s="36"/>
      <c r="B1420" s="37"/>
      <c r="C1420" s="38"/>
      <c r="D1420" s="387"/>
    </row>
    <row r="1421" spans="1:4">
      <c r="A1421" s="36"/>
      <c r="B1421" s="37"/>
      <c r="C1421" s="38"/>
      <c r="D1421" s="387"/>
    </row>
    <row r="1422" spans="1:4">
      <c r="A1422" s="36"/>
      <c r="B1422" s="37"/>
      <c r="C1422" s="38"/>
      <c r="D1422" s="387"/>
    </row>
    <row r="1423" spans="1:4">
      <c r="A1423" s="36"/>
      <c r="B1423" s="37"/>
      <c r="C1423" s="38"/>
      <c r="D1423" s="387"/>
    </row>
    <row r="1424" spans="1:4">
      <c r="A1424" s="36"/>
      <c r="B1424" s="37"/>
      <c r="C1424" s="38"/>
      <c r="D1424" s="387"/>
    </row>
    <row r="1425" spans="1:4">
      <c r="A1425" s="36"/>
      <c r="B1425" s="37"/>
      <c r="C1425" s="38"/>
      <c r="D1425" s="387"/>
    </row>
    <row r="1426" spans="1:4">
      <c r="A1426" s="36"/>
      <c r="B1426" s="37"/>
      <c r="C1426" s="38"/>
      <c r="D1426" s="387"/>
    </row>
    <row r="1427" spans="1:4">
      <c r="A1427" s="36"/>
      <c r="B1427" s="37"/>
      <c r="C1427" s="38"/>
      <c r="D1427" s="387"/>
    </row>
    <row r="1428" spans="1:4">
      <c r="A1428" s="36"/>
      <c r="B1428" s="37"/>
      <c r="C1428" s="38"/>
      <c r="D1428" s="387"/>
    </row>
    <row r="1429" spans="1:4">
      <c r="A1429" s="36"/>
      <c r="B1429" s="37"/>
      <c r="C1429" s="38"/>
      <c r="D1429" s="387"/>
    </row>
    <row r="1430" spans="1:4">
      <c r="A1430" s="36"/>
      <c r="B1430" s="37"/>
      <c r="C1430" s="38"/>
      <c r="D1430" s="387"/>
    </row>
    <row r="1431" spans="1:4">
      <c r="A1431" s="36"/>
      <c r="B1431" s="37"/>
      <c r="C1431" s="38"/>
      <c r="D1431" s="387"/>
    </row>
    <row r="1432" spans="1:4">
      <c r="A1432" s="36"/>
      <c r="B1432" s="37"/>
      <c r="C1432" s="38"/>
      <c r="D1432" s="387"/>
    </row>
    <row r="1433" spans="1:4">
      <c r="A1433" s="36"/>
      <c r="B1433" s="37"/>
      <c r="C1433" s="38"/>
      <c r="D1433" s="387"/>
    </row>
    <row r="1434" spans="1:4">
      <c r="A1434" s="36"/>
      <c r="B1434" s="37"/>
      <c r="C1434" s="38"/>
      <c r="D1434" s="387"/>
    </row>
    <row r="1435" spans="1:4">
      <c r="A1435" s="36"/>
      <c r="B1435" s="37"/>
      <c r="C1435" s="38"/>
      <c r="D1435" s="387"/>
    </row>
    <row r="1436" spans="1:4">
      <c r="A1436" s="36"/>
      <c r="B1436" s="37"/>
      <c r="C1436" s="38"/>
      <c r="D1436" s="387"/>
    </row>
    <row r="1437" spans="1:4">
      <c r="A1437" s="36"/>
      <c r="B1437" s="37"/>
      <c r="C1437" s="38"/>
      <c r="D1437" s="387"/>
    </row>
    <row r="1438" spans="1:4">
      <c r="A1438" s="36"/>
      <c r="B1438" s="37"/>
      <c r="C1438" s="38"/>
      <c r="D1438" s="387"/>
    </row>
    <row r="1439" spans="1:4">
      <c r="A1439" s="36"/>
      <c r="B1439" s="37"/>
      <c r="C1439" s="38"/>
      <c r="D1439" s="387"/>
    </row>
    <row r="1440" spans="1:4">
      <c r="A1440" s="36"/>
      <c r="B1440" s="37"/>
      <c r="C1440" s="38"/>
      <c r="D1440" s="387"/>
    </row>
    <row r="1441" spans="1:4">
      <c r="A1441" s="36"/>
      <c r="B1441" s="37"/>
      <c r="C1441" s="38"/>
      <c r="D1441" s="387"/>
    </row>
    <row r="1442" spans="1:4">
      <c r="A1442" s="36"/>
      <c r="B1442" s="37"/>
      <c r="C1442" s="38"/>
      <c r="D1442" s="387"/>
    </row>
    <row r="1443" spans="1:4">
      <c r="A1443" s="36"/>
      <c r="B1443" s="37"/>
      <c r="C1443" s="38"/>
      <c r="D1443" s="387"/>
    </row>
    <row r="1444" spans="1:4">
      <c r="A1444" s="36"/>
      <c r="B1444" s="37"/>
      <c r="C1444" s="38"/>
      <c r="D1444" s="387"/>
    </row>
    <row r="1445" spans="1:4">
      <c r="A1445" s="36"/>
      <c r="B1445" s="37"/>
      <c r="C1445" s="38"/>
      <c r="D1445" s="387"/>
    </row>
    <row r="1446" spans="1:4">
      <c r="A1446" s="36"/>
      <c r="B1446" s="37"/>
      <c r="C1446" s="38"/>
      <c r="D1446" s="387"/>
    </row>
    <row r="1447" spans="1:4">
      <c r="A1447" s="36"/>
      <c r="B1447" s="37"/>
      <c r="C1447" s="38"/>
      <c r="D1447" s="387"/>
    </row>
    <row r="1448" spans="1:4">
      <c r="A1448" s="36"/>
      <c r="B1448" s="37"/>
      <c r="C1448" s="38"/>
      <c r="D1448" s="387"/>
    </row>
    <row r="1449" spans="1:4">
      <c r="A1449" s="36"/>
      <c r="B1449" s="37"/>
      <c r="C1449" s="38"/>
      <c r="D1449" s="387"/>
    </row>
    <row r="1450" spans="1:4">
      <c r="A1450" s="36"/>
      <c r="B1450" s="37"/>
      <c r="C1450" s="38"/>
      <c r="D1450" s="387"/>
    </row>
    <row r="1451" spans="1:4">
      <c r="A1451" s="36"/>
      <c r="B1451" s="37"/>
      <c r="C1451" s="38"/>
      <c r="D1451" s="387"/>
    </row>
    <row r="1452" spans="1:4">
      <c r="A1452" s="36"/>
      <c r="B1452" s="37"/>
      <c r="C1452" s="38"/>
      <c r="D1452" s="387"/>
    </row>
    <row r="1453" spans="1:4">
      <c r="A1453" s="36"/>
      <c r="B1453" s="37"/>
      <c r="C1453" s="38"/>
      <c r="D1453" s="387"/>
    </row>
    <row r="1454" spans="1:4">
      <c r="A1454" s="36"/>
      <c r="B1454" s="37"/>
      <c r="C1454" s="38"/>
      <c r="D1454" s="387"/>
    </row>
    <row r="1455" spans="1:4">
      <c r="A1455" s="36"/>
      <c r="B1455" s="37"/>
      <c r="C1455" s="38"/>
      <c r="D1455" s="387"/>
    </row>
    <row r="1456" spans="1:4">
      <c r="A1456" s="36"/>
      <c r="B1456" s="37"/>
      <c r="C1456" s="38"/>
      <c r="D1456" s="387"/>
    </row>
    <row r="1457" spans="1:4">
      <c r="A1457" s="36"/>
      <c r="B1457" s="37"/>
      <c r="C1457" s="38"/>
      <c r="D1457" s="387"/>
    </row>
    <row r="1458" spans="1:4">
      <c r="A1458" s="36"/>
      <c r="B1458" s="37"/>
      <c r="C1458" s="38"/>
      <c r="D1458" s="387"/>
    </row>
    <row r="1459" spans="1:4">
      <c r="A1459" s="36"/>
      <c r="B1459" s="37"/>
      <c r="C1459" s="38"/>
      <c r="D1459" s="387"/>
    </row>
    <row r="1460" spans="1:4">
      <c r="A1460" s="36"/>
      <c r="B1460" s="37"/>
      <c r="C1460" s="38"/>
      <c r="D1460" s="387"/>
    </row>
    <row r="1461" spans="1:4">
      <c r="A1461" s="36"/>
      <c r="B1461" s="37"/>
      <c r="C1461" s="38"/>
      <c r="D1461" s="387"/>
    </row>
    <row r="1462" spans="1:4">
      <c r="A1462" s="36"/>
      <c r="B1462" s="37"/>
      <c r="C1462" s="38"/>
      <c r="D1462" s="387"/>
    </row>
    <row r="1463" spans="1:4">
      <c r="A1463" s="36"/>
      <c r="B1463" s="37"/>
      <c r="C1463" s="38"/>
      <c r="D1463" s="387"/>
    </row>
    <row r="1464" spans="1:4">
      <c r="A1464" s="36"/>
      <c r="B1464" s="37"/>
      <c r="C1464" s="38"/>
      <c r="D1464" s="387"/>
    </row>
    <row r="1465" spans="1:4">
      <c r="A1465" s="36"/>
      <c r="B1465" s="37"/>
      <c r="C1465" s="38"/>
      <c r="D1465" s="387"/>
    </row>
    <row r="1466" spans="1:4">
      <c r="A1466" s="36"/>
      <c r="B1466" s="37"/>
      <c r="C1466" s="38"/>
      <c r="D1466" s="387"/>
    </row>
    <row r="1467" spans="1:4">
      <c r="A1467" s="36"/>
      <c r="B1467" s="37"/>
      <c r="C1467" s="38"/>
      <c r="D1467" s="387"/>
    </row>
    <row r="1468" spans="1:4">
      <c r="A1468" s="36"/>
      <c r="B1468" s="37"/>
      <c r="C1468" s="38"/>
      <c r="D1468" s="387"/>
    </row>
    <row r="1469" spans="1:4">
      <c r="A1469" s="36"/>
      <c r="B1469" s="37"/>
      <c r="C1469" s="38"/>
      <c r="D1469" s="387"/>
    </row>
    <row r="1470" spans="1:4">
      <c r="A1470" s="36"/>
      <c r="B1470" s="37"/>
      <c r="C1470" s="38"/>
      <c r="D1470" s="387"/>
    </row>
    <row r="1471" spans="1:4">
      <c r="A1471" s="36"/>
      <c r="B1471" s="37"/>
      <c r="C1471" s="38"/>
      <c r="D1471" s="387"/>
    </row>
    <row r="1472" spans="1:4">
      <c r="A1472" s="36"/>
      <c r="B1472" s="37"/>
      <c r="C1472" s="38"/>
      <c r="D1472" s="387"/>
    </row>
    <row r="1473" spans="1:4">
      <c r="A1473" s="36"/>
      <c r="B1473" s="37"/>
      <c r="C1473" s="38"/>
      <c r="D1473" s="387"/>
    </row>
    <row r="1474" spans="1:4">
      <c r="A1474" s="36"/>
      <c r="B1474" s="37"/>
      <c r="C1474" s="38"/>
      <c r="D1474" s="387"/>
    </row>
    <row r="1475" spans="1:4">
      <c r="A1475" s="36"/>
      <c r="B1475" s="37"/>
      <c r="C1475" s="38"/>
      <c r="D1475" s="387"/>
    </row>
    <row r="1476" spans="1:4">
      <c r="A1476" s="36"/>
      <c r="B1476" s="37"/>
      <c r="C1476" s="38"/>
      <c r="D1476" s="387"/>
    </row>
    <row r="1477" spans="1:4">
      <c r="A1477" s="36"/>
      <c r="B1477" s="37"/>
      <c r="C1477" s="38"/>
      <c r="D1477" s="387"/>
    </row>
    <row r="1478" spans="1:4">
      <c r="A1478" s="36"/>
      <c r="B1478" s="37"/>
      <c r="C1478" s="38"/>
      <c r="D1478" s="387"/>
    </row>
    <row r="1479" spans="1:4">
      <c r="A1479" s="36"/>
      <c r="B1479" s="37"/>
      <c r="C1479" s="38"/>
      <c r="D1479" s="387"/>
    </row>
    <row r="1480" spans="1:4">
      <c r="A1480" s="36"/>
      <c r="B1480" s="37"/>
      <c r="C1480" s="38"/>
      <c r="D1480" s="387"/>
    </row>
    <row r="1481" spans="1:4">
      <c r="A1481" s="36"/>
      <c r="B1481" s="37"/>
      <c r="C1481" s="38"/>
      <c r="D1481" s="387"/>
    </row>
    <row r="1482" spans="1:4">
      <c r="A1482" s="36"/>
      <c r="B1482" s="37"/>
      <c r="C1482" s="38"/>
      <c r="D1482" s="387"/>
    </row>
    <row r="1483" spans="1:4">
      <c r="A1483" s="36"/>
      <c r="B1483" s="37"/>
      <c r="C1483" s="38"/>
      <c r="D1483" s="387"/>
    </row>
    <row r="1484" spans="1:4">
      <c r="A1484" s="36"/>
      <c r="B1484" s="37"/>
      <c r="C1484" s="38"/>
      <c r="D1484" s="387"/>
    </row>
    <row r="1485" spans="1:4">
      <c r="A1485" s="36"/>
      <c r="B1485" s="37"/>
      <c r="C1485" s="38"/>
      <c r="D1485" s="387"/>
    </row>
    <row r="1486" spans="1:4">
      <c r="A1486" s="36"/>
      <c r="B1486" s="37"/>
      <c r="C1486" s="38"/>
      <c r="D1486" s="387"/>
    </row>
    <row r="1487" spans="1:4">
      <c r="A1487" s="36"/>
      <c r="B1487" s="37"/>
      <c r="C1487" s="38"/>
      <c r="D1487" s="387"/>
    </row>
    <row r="1488" spans="1:4">
      <c r="A1488" s="36"/>
      <c r="B1488" s="37"/>
      <c r="C1488" s="38"/>
      <c r="D1488" s="387"/>
    </row>
    <row r="1489" spans="1:4">
      <c r="A1489" s="36"/>
      <c r="B1489" s="37"/>
      <c r="C1489" s="38"/>
      <c r="D1489" s="387"/>
    </row>
    <row r="1490" spans="1:4">
      <c r="A1490" s="36"/>
      <c r="B1490" s="37"/>
      <c r="C1490" s="38"/>
      <c r="D1490" s="387"/>
    </row>
    <row r="1491" spans="1:4">
      <c r="A1491" s="36"/>
      <c r="B1491" s="37"/>
      <c r="C1491" s="38"/>
      <c r="D1491" s="387"/>
    </row>
    <row r="1492" spans="1:4">
      <c r="A1492" s="36"/>
      <c r="B1492" s="37"/>
      <c r="C1492" s="38"/>
      <c r="D1492" s="387"/>
    </row>
    <row r="1493" spans="1:4">
      <c r="A1493" s="36"/>
      <c r="B1493" s="37"/>
      <c r="C1493" s="38"/>
      <c r="D1493" s="387"/>
    </row>
    <row r="1494" spans="1:4">
      <c r="A1494" s="36"/>
      <c r="B1494" s="37"/>
      <c r="C1494" s="38"/>
      <c r="D1494" s="387"/>
    </row>
    <row r="1495" spans="1:4">
      <c r="A1495" s="36"/>
      <c r="B1495" s="37"/>
      <c r="C1495" s="38"/>
      <c r="D1495" s="387"/>
    </row>
    <row r="1496" spans="1:4">
      <c r="A1496" s="36"/>
      <c r="B1496" s="37"/>
      <c r="C1496" s="38"/>
      <c r="D1496" s="387"/>
    </row>
    <row r="1497" spans="1:4">
      <c r="A1497" s="36"/>
      <c r="B1497" s="37"/>
      <c r="C1497" s="38"/>
      <c r="D1497" s="387"/>
    </row>
    <row r="1498" spans="1:4">
      <c r="A1498" s="36"/>
      <c r="B1498" s="37"/>
      <c r="C1498" s="38"/>
      <c r="D1498" s="387"/>
    </row>
    <row r="1499" spans="1:4">
      <c r="A1499" s="36"/>
      <c r="B1499" s="37"/>
      <c r="C1499" s="38"/>
      <c r="D1499" s="387"/>
    </row>
    <row r="1500" spans="1:4">
      <c r="A1500" s="36"/>
      <c r="B1500" s="37"/>
      <c r="C1500" s="38"/>
      <c r="D1500" s="387"/>
    </row>
    <row r="1501" spans="1:4">
      <c r="A1501" s="36"/>
      <c r="B1501" s="37"/>
      <c r="C1501" s="38"/>
      <c r="D1501" s="387"/>
    </row>
    <row r="1502" spans="1:4">
      <c r="A1502" s="36"/>
      <c r="B1502" s="37"/>
      <c r="C1502" s="38"/>
      <c r="D1502" s="387"/>
    </row>
    <row r="1503" spans="1:4">
      <c r="A1503" s="36"/>
      <c r="B1503" s="37"/>
      <c r="C1503" s="38"/>
      <c r="D1503" s="387"/>
    </row>
    <row r="1504" spans="1:4">
      <c r="A1504" s="36"/>
      <c r="B1504" s="37"/>
      <c r="C1504" s="38"/>
      <c r="D1504" s="387"/>
    </row>
    <row r="1505" spans="1:4">
      <c r="A1505" s="36"/>
      <c r="B1505" s="37"/>
      <c r="C1505" s="38"/>
      <c r="D1505" s="387"/>
    </row>
    <row r="1506" spans="1:4">
      <c r="A1506" s="36"/>
      <c r="B1506" s="37"/>
      <c r="C1506" s="38"/>
      <c r="D1506" s="387"/>
    </row>
    <row r="1507" spans="1:4">
      <c r="A1507" s="36"/>
      <c r="B1507" s="37"/>
      <c r="C1507" s="38"/>
      <c r="D1507" s="387"/>
    </row>
    <row r="1508" spans="1:4">
      <c r="A1508" s="36"/>
      <c r="B1508" s="37"/>
      <c r="C1508" s="38"/>
      <c r="D1508" s="387"/>
    </row>
    <row r="1509" spans="1:4">
      <c r="A1509" s="36"/>
      <c r="B1509" s="37"/>
      <c r="C1509" s="38"/>
      <c r="D1509" s="387"/>
    </row>
    <row r="1510" spans="1:4">
      <c r="A1510" s="36"/>
      <c r="B1510" s="37"/>
      <c r="C1510" s="38"/>
      <c r="D1510" s="387"/>
    </row>
    <row r="1511" spans="1:4">
      <c r="A1511" s="36"/>
      <c r="B1511" s="37"/>
      <c r="C1511" s="38"/>
      <c r="D1511" s="387"/>
    </row>
    <row r="1512" spans="1:4">
      <c r="A1512" s="36"/>
      <c r="B1512" s="37"/>
      <c r="C1512" s="38"/>
      <c r="D1512" s="387"/>
    </row>
    <row r="1513" spans="1:4">
      <c r="A1513" s="36"/>
      <c r="B1513" s="37"/>
      <c r="C1513" s="38"/>
      <c r="D1513" s="387"/>
    </row>
    <row r="1514" spans="1:4">
      <c r="A1514" s="36"/>
      <c r="B1514" s="37"/>
      <c r="C1514" s="38"/>
      <c r="D1514" s="387"/>
    </row>
    <row r="1515" spans="1:4">
      <c r="A1515" s="36"/>
      <c r="B1515" s="37"/>
      <c r="C1515" s="38"/>
      <c r="D1515" s="387"/>
    </row>
    <row r="1516" spans="1:4">
      <c r="A1516" s="36"/>
      <c r="B1516" s="37"/>
      <c r="C1516" s="38"/>
      <c r="D1516" s="387"/>
    </row>
    <row r="1517" spans="1:4">
      <c r="A1517" s="36"/>
      <c r="B1517" s="37"/>
      <c r="C1517" s="38"/>
      <c r="D1517" s="387"/>
    </row>
    <row r="1518" spans="1:4">
      <c r="A1518" s="36"/>
      <c r="B1518" s="37"/>
      <c r="C1518" s="38"/>
      <c r="D1518" s="387"/>
    </row>
    <row r="1519" spans="1:4">
      <c r="A1519" s="36"/>
      <c r="B1519" s="37"/>
      <c r="C1519" s="38"/>
      <c r="D1519" s="387"/>
    </row>
    <row r="1520" spans="1:4">
      <c r="A1520" s="36"/>
      <c r="B1520" s="37"/>
      <c r="C1520" s="38"/>
      <c r="D1520" s="387"/>
    </row>
    <row r="1521" spans="1:4">
      <c r="A1521" s="36"/>
      <c r="B1521" s="37"/>
      <c r="C1521" s="38"/>
      <c r="D1521" s="387"/>
    </row>
    <row r="1522" spans="1:4">
      <c r="A1522" s="36"/>
      <c r="B1522" s="37"/>
      <c r="C1522" s="38"/>
      <c r="D1522" s="387"/>
    </row>
    <row r="1523" spans="1:4">
      <c r="A1523" s="36"/>
      <c r="B1523" s="37"/>
      <c r="C1523" s="38"/>
      <c r="D1523" s="387"/>
    </row>
    <row r="1524" spans="1:4">
      <c r="A1524" s="36"/>
      <c r="B1524" s="37"/>
      <c r="C1524" s="38"/>
      <c r="D1524" s="387"/>
    </row>
    <row r="1525" spans="1:4">
      <c r="A1525" s="36"/>
      <c r="B1525" s="37"/>
      <c r="C1525" s="38"/>
      <c r="D1525" s="387"/>
    </row>
    <row r="1526" spans="1:4">
      <c r="A1526" s="36"/>
      <c r="B1526" s="37"/>
      <c r="C1526" s="38"/>
      <c r="D1526" s="387"/>
    </row>
    <row r="1527" spans="1:4">
      <c r="A1527" s="36"/>
      <c r="B1527" s="37"/>
      <c r="C1527" s="38"/>
      <c r="D1527" s="387"/>
    </row>
    <row r="1528" spans="1:4">
      <c r="A1528" s="36"/>
      <c r="B1528" s="37"/>
      <c r="C1528" s="38"/>
      <c r="D1528" s="387"/>
    </row>
    <row r="1529" spans="1:4">
      <c r="A1529" s="36"/>
      <c r="B1529" s="37"/>
      <c r="C1529" s="38"/>
      <c r="D1529" s="387"/>
    </row>
    <row r="1530" spans="1:4">
      <c r="A1530" s="36"/>
      <c r="B1530" s="37"/>
      <c r="C1530" s="38"/>
      <c r="D1530" s="387"/>
    </row>
    <row r="1531" spans="1:4">
      <c r="A1531" s="36"/>
      <c r="B1531" s="37"/>
      <c r="C1531" s="38"/>
      <c r="D1531" s="387"/>
    </row>
    <row r="1532" spans="1:4">
      <c r="A1532" s="36"/>
      <c r="B1532" s="37"/>
      <c r="C1532" s="38"/>
      <c r="D1532" s="387"/>
    </row>
    <row r="1533" spans="1:4">
      <c r="A1533" s="36"/>
      <c r="B1533" s="37"/>
      <c r="C1533" s="38"/>
      <c r="D1533" s="387"/>
    </row>
    <row r="1534" spans="1:4">
      <c r="A1534" s="36"/>
      <c r="B1534" s="37"/>
      <c r="C1534" s="38"/>
      <c r="D1534" s="387"/>
    </row>
    <row r="1535" spans="1:4">
      <c r="A1535" s="36"/>
      <c r="B1535" s="37"/>
      <c r="C1535" s="38"/>
      <c r="D1535" s="387"/>
    </row>
    <row r="1536" spans="1:4">
      <c r="A1536" s="36"/>
      <c r="B1536" s="37"/>
      <c r="C1536" s="38"/>
      <c r="D1536" s="387"/>
    </row>
    <row r="1537" spans="1:4">
      <c r="A1537" s="36"/>
      <c r="B1537" s="37"/>
      <c r="C1537" s="38"/>
      <c r="D1537" s="387"/>
    </row>
    <row r="1538" spans="1:4">
      <c r="A1538" s="36"/>
      <c r="B1538" s="37"/>
      <c r="C1538" s="38"/>
      <c r="D1538" s="387"/>
    </row>
    <row r="1539" spans="1:4">
      <c r="A1539" s="36"/>
      <c r="B1539" s="37"/>
      <c r="C1539" s="38"/>
      <c r="D1539" s="387"/>
    </row>
    <row r="1540" spans="1:4">
      <c r="A1540" s="36"/>
      <c r="B1540" s="37"/>
      <c r="C1540" s="38"/>
      <c r="D1540" s="387"/>
    </row>
    <row r="1541" spans="1:4">
      <c r="A1541" s="36"/>
      <c r="B1541" s="37"/>
      <c r="C1541" s="38"/>
      <c r="D1541" s="387"/>
    </row>
    <row r="1542" spans="1:4">
      <c r="A1542" s="36"/>
      <c r="B1542" s="37"/>
      <c r="C1542" s="38"/>
      <c r="D1542" s="387"/>
    </row>
    <row r="1543" spans="1:4">
      <c r="A1543" s="36"/>
      <c r="B1543" s="37"/>
      <c r="C1543" s="38"/>
      <c r="D1543" s="387"/>
    </row>
    <row r="1544" spans="1:4">
      <c r="A1544" s="36"/>
      <c r="B1544" s="37"/>
      <c r="C1544" s="38"/>
      <c r="D1544" s="387"/>
    </row>
    <row r="1545" spans="1:4">
      <c r="A1545" s="36"/>
      <c r="B1545" s="37"/>
      <c r="C1545" s="38"/>
      <c r="D1545" s="387"/>
    </row>
    <row r="1546" spans="1:4">
      <c r="A1546" s="36"/>
      <c r="B1546" s="37"/>
      <c r="C1546" s="38"/>
      <c r="D1546" s="387"/>
    </row>
    <row r="1547" spans="1:4">
      <c r="A1547" s="36"/>
      <c r="B1547" s="37"/>
      <c r="C1547" s="38"/>
      <c r="D1547" s="387"/>
    </row>
    <row r="1548" spans="1:4">
      <c r="A1548" s="36"/>
      <c r="B1548" s="37"/>
      <c r="C1548" s="38"/>
      <c r="D1548" s="387"/>
    </row>
    <row r="1549" spans="1:4">
      <c r="A1549" s="36"/>
      <c r="B1549" s="37"/>
      <c r="C1549" s="38"/>
      <c r="D1549" s="387"/>
    </row>
    <row r="1550" spans="1:4">
      <c r="A1550" s="36"/>
      <c r="B1550" s="37"/>
      <c r="C1550" s="38"/>
      <c r="D1550" s="387"/>
    </row>
    <row r="1551" spans="1:4">
      <c r="A1551" s="36"/>
      <c r="B1551" s="37"/>
      <c r="C1551" s="38"/>
      <c r="D1551" s="387"/>
    </row>
    <row r="1552" spans="1:4">
      <c r="A1552" s="36"/>
      <c r="B1552" s="37"/>
      <c r="C1552" s="38"/>
      <c r="D1552" s="387"/>
    </row>
    <row r="1553" spans="1:4">
      <c r="A1553" s="36"/>
      <c r="B1553" s="37"/>
      <c r="C1553" s="38"/>
      <c r="D1553" s="387"/>
    </row>
    <row r="1554" spans="1:4">
      <c r="A1554" s="36"/>
      <c r="B1554" s="37"/>
      <c r="C1554" s="38"/>
      <c r="D1554" s="387"/>
    </row>
    <row r="1555" spans="1:4">
      <c r="A1555" s="36"/>
      <c r="B1555" s="37"/>
      <c r="C1555" s="38"/>
      <c r="D1555" s="387"/>
    </row>
    <row r="1556" spans="1:4">
      <c r="A1556" s="36"/>
      <c r="B1556" s="37"/>
      <c r="C1556" s="38"/>
      <c r="D1556" s="387"/>
    </row>
    <row r="1557" spans="1:4">
      <c r="A1557" s="36"/>
      <c r="B1557" s="37"/>
      <c r="C1557" s="38"/>
      <c r="D1557" s="387"/>
    </row>
    <row r="1558" spans="1:4">
      <c r="A1558" s="36"/>
      <c r="B1558" s="37"/>
      <c r="C1558" s="38"/>
      <c r="D1558" s="387"/>
    </row>
    <row r="1559" spans="1:4">
      <c r="A1559" s="36"/>
      <c r="B1559" s="37"/>
      <c r="C1559" s="38"/>
      <c r="D1559" s="387"/>
    </row>
    <row r="1560" spans="1:4">
      <c r="A1560" s="36"/>
      <c r="B1560" s="37"/>
      <c r="C1560" s="38"/>
      <c r="D1560" s="387"/>
    </row>
    <row r="1561" spans="1:4">
      <c r="A1561" s="36"/>
      <c r="B1561" s="37"/>
      <c r="C1561" s="38"/>
      <c r="D1561" s="387"/>
    </row>
    <row r="1562" spans="1:4">
      <c r="A1562" s="36"/>
      <c r="B1562" s="37"/>
      <c r="C1562" s="38"/>
      <c r="D1562" s="387"/>
    </row>
    <row r="1563" spans="1:4">
      <c r="A1563" s="36"/>
      <c r="B1563" s="37"/>
      <c r="C1563" s="38"/>
      <c r="D1563" s="387"/>
    </row>
    <row r="1564" spans="1:4">
      <c r="A1564" s="36"/>
      <c r="B1564" s="37"/>
      <c r="C1564" s="38"/>
      <c r="D1564" s="387"/>
    </row>
    <row r="1565" spans="1:4">
      <c r="A1565" s="36"/>
      <c r="B1565" s="37"/>
      <c r="C1565" s="38"/>
      <c r="D1565" s="387"/>
    </row>
    <row r="1566" spans="1:4">
      <c r="A1566" s="36"/>
      <c r="B1566" s="37"/>
      <c r="C1566" s="38"/>
      <c r="D1566" s="387"/>
    </row>
    <row r="1567" spans="1:4">
      <c r="A1567" s="36"/>
      <c r="B1567" s="37"/>
      <c r="C1567" s="38"/>
      <c r="D1567" s="387"/>
    </row>
    <row r="1568" spans="1:4">
      <c r="A1568" s="36"/>
      <c r="B1568" s="37"/>
      <c r="C1568" s="38"/>
      <c r="D1568" s="387"/>
    </row>
    <row r="1569" spans="1:4">
      <c r="A1569" s="36"/>
      <c r="B1569" s="37"/>
      <c r="C1569" s="38"/>
      <c r="D1569" s="387"/>
    </row>
    <row r="1570" spans="1:4">
      <c r="A1570" s="36"/>
      <c r="B1570" s="37"/>
      <c r="C1570" s="38"/>
      <c r="D1570" s="387"/>
    </row>
    <row r="1571" spans="1:4">
      <c r="A1571" s="36"/>
      <c r="B1571" s="37"/>
      <c r="C1571" s="38"/>
      <c r="D1571" s="387"/>
    </row>
    <row r="1572" spans="1:4">
      <c r="A1572" s="36"/>
      <c r="B1572" s="37"/>
      <c r="C1572" s="38"/>
      <c r="D1572" s="387"/>
    </row>
    <row r="1573" spans="1:4">
      <c r="A1573" s="36"/>
      <c r="B1573" s="37"/>
      <c r="C1573" s="38"/>
      <c r="D1573" s="387"/>
    </row>
    <row r="1574" spans="1:4">
      <c r="A1574" s="36"/>
      <c r="B1574" s="37"/>
      <c r="C1574" s="38"/>
      <c r="D1574" s="387"/>
    </row>
    <row r="1575" spans="1:4">
      <c r="A1575" s="36"/>
      <c r="B1575" s="37"/>
      <c r="C1575" s="38"/>
      <c r="D1575" s="387"/>
    </row>
    <row r="1576" spans="1:4">
      <c r="A1576" s="36"/>
      <c r="B1576" s="37"/>
      <c r="C1576" s="38"/>
      <c r="D1576" s="387"/>
    </row>
    <row r="1577" spans="1:4">
      <c r="A1577" s="36"/>
      <c r="B1577" s="37"/>
      <c r="C1577" s="38"/>
      <c r="D1577" s="387"/>
    </row>
    <row r="1578" spans="1:4">
      <c r="A1578" s="36"/>
      <c r="B1578" s="37"/>
      <c r="C1578" s="38"/>
      <c r="D1578" s="387"/>
    </row>
    <row r="1579" spans="1:4">
      <c r="A1579" s="36"/>
      <c r="B1579" s="37"/>
      <c r="C1579" s="38"/>
      <c r="D1579" s="387"/>
    </row>
    <row r="1580" spans="1:4">
      <c r="A1580" s="36"/>
      <c r="B1580" s="37"/>
      <c r="C1580" s="38"/>
      <c r="D1580" s="387"/>
    </row>
    <row r="1581" spans="1:4">
      <c r="A1581" s="36"/>
      <c r="B1581" s="37"/>
      <c r="C1581" s="38"/>
      <c r="D1581" s="387"/>
    </row>
    <row r="1582" spans="1:4">
      <c r="A1582" s="36"/>
      <c r="B1582" s="37"/>
      <c r="C1582" s="38"/>
      <c r="D1582" s="387"/>
    </row>
    <row r="1583" spans="1:4">
      <c r="A1583" s="36"/>
      <c r="B1583" s="37"/>
      <c r="C1583" s="38"/>
      <c r="D1583" s="387"/>
    </row>
    <row r="1584" spans="1:4">
      <c r="A1584" s="36"/>
      <c r="B1584" s="37"/>
      <c r="C1584" s="38"/>
      <c r="D1584" s="387"/>
    </row>
    <row r="1585" spans="1:4">
      <c r="A1585" s="36"/>
      <c r="B1585" s="37"/>
      <c r="C1585" s="38"/>
      <c r="D1585" s="387"/>
    </row>
    <row r="1586" spans="1:4">
      <c r="A1586" s="36"/>
      <c r="B1586" s="37"/>
      <c r="C1586" s="38"/>
      <c r="D1586" s="387"/>
    </row>
    <row r="1587" spans="1:4">
      <c r="A1587" s="36"/>
      <c r="B1587" s="37"/>
      <c r="C1587" s="38"/>
      <c r="D1587" s="387"/>
    </row>
    <row r="1588" spans="1:4">
      <c r="A1588" s="36"/>
      <c r="B1588" s="37"/>
      <c r="C1588" s="38"/>
      <c r="D1588" s="387"/>
    </row>
    <row r="1589" spans="1:4">
      <c r="A1589" s="36"/>
      <c r="B1589" s="37"/>
      <c r="C1589" s="38"/>
      <c r="D1589" s="387"/>
    </row>
    <row r="1590" spans="1:4">
      <c r="A1590" s="36"/>
      <c r="B1590" s="37"/>
      <c r="C1590" s="38"/>
      <c r="D1590" s="387"/>
    </row>
    <row r="1591" spans="1:4">
      <c r="A1591" s="36"/>
      <c r="B1591" s="37"/>
      <c r="C1591" s="38"/>
      <c r="D1591" s="387"/>
    </row>
    <row r="1592" spans="1:4">
      <c r="A1592" s="36"/>
      <c r="B1592" s="37"/>
      <c r="C1592" s="38"/>
      <c r="D1592" s="387"/>
    </row>
    <row r="1593" spans="1:4">
      <c r="A1593" s="36"/>
      <c r="B1593" s="37"/>
      <c r="C1593" s="38"/>
      <c r="D1593" s="387"/>
    </row>
    <row r="1594" spans="1:4">
      <c r="A1594" s="36"/>
      <c r="B1594" s="37"/>
      <c r="C1594" s="38"/>
      <c r="D1594" s="387"/>
    </row>
    <row r="1595" spans="1:4">
      <c r="A1595" s="36"/>
      <c r="B1595" s="37"/>
      <c r="C1595" s="38"/>
      <c r="D1595" s="387"/>
    </row>
    <row r="1596" spans="1:4">
      <c r="A1596" s="36"/>
      <c r="B1596" s="37"/>
      <c r="C1596" s="38"/>
      <c r="D1596" s="387"/>
    </row>
    <row r="1597" spans="1:4">
      <c r="A1597" s="36"/>
      <c r="B1597" s="37"/>
      <c r="C1597" s="38"/>
      <c r="D1597" s="387"/>
    </row>
    <row r="1598" spans="1:4">
      <c r="A1598" s="36"/>
      <c r="B1598" s="37"/>
      <c r="C1598" s="38"/>
      <c r="D1598" s="387"/>
    </row>
    <row r="1599" spans="1:4">
      <c r="A1599" s="36"/>
      <c r="B1599" s="37"/>
      <c r="C1599" s="38"/>
      <c r="D1599" s="387"/>
    </row>
    <row r="1600" spans="1:4">
      <c r="A1600" s="36"/>
      <c r="B1600" s="37"/>
      <c r="C1600" s="38"/>
      <c r="D1600" s="387"/>
    </row>
    <row r="1601" spans="1:4">
      <c r="A1601" s="36"/>
      <c r="B1601" s="37"/>
      <c r="C1601" s="38"/>
      <c r="D1601" s="387"/>
    </row>
    <row r="1602" spans="1:4">
      <c r="A1602" s="36"/>
      <c r="B1602" s="37"/>
      <c r="C1602" s="38"/>
      <c r="D1602" s="387"/>
    </row>
    <row r="1603" spans="1:4">
      <c r="A1603" s="36"/>
      <c r="B1603" s="37"/>
      <c r="C1603" s="38"/>
      <c r="D1603" s="387"/>
    </row>
    <row r="1604" spans="1:4">
      <c r="A1604" s="36"/>
      <c r="B1604" s="37"/>
      <c r="C1604" s="38"/>
      <c r="D1604" s="387"/>
    </row>
    <row r="1605" spans="1:4">
      <c r="A1605" s="36"/>
      <c r="B1605" s="37"/>
      <c r="C1605" s="38"/>
      <c r="D1605" s="387"/>
    </row>
    <row r="1606" spans="1:4">
      <c r="A1606" s="36"/>
      <c r="B1606" s="37"/>
      <c r="C1606" s="38"/>
      <c r="D1606" s="387"/>
    </row>
    <row r="1607" spans="1:4">
      <c r="A1607" s="36"/>
      <c r="B1607" s="37"/>
      <c r="C1607" s="38"/>
      <c r="D1607" s="387"/>
    </row>
    <row r="1608" spans="1:4">
      <c r="A1608" s="36"/>
      <c r="B1608" s="37"/>
      <c r="C1608" s="38"/>
      <c r="D1608" s="387"/>
    </row>
  </sheetData>
  <sortState ref="B152:D158">
    <sortCondition ref="C152:C158"/>
  </sortState>
  <mergeCells count="72">
    <mergeCell ref="A437:D437"/>
    <mergeCell ref="A440:C440"/>
    <mergeCell ref="A464:C464"/>
    <mergeCell ref="A468:D468"/>
    <mergeCell ref="A480:D480"/>
    <mergeCell ref="A442:D442"/>
    <mergeCell ref="A459:C459"/>
    <mergeCell ref="A460:D460"/>
    <mergeCell ref="A479:C479"/>
    <mergeCell ref="A498:C498"/>
    <mergeCell ref="A465:D465"/>
    <mergeCell ref="A467:C467"/>
    <mergeCell ref="B109:C109"/>
    <mergeCell ref="A149:C149"/>
    <mergeCell ref="A125:D125"/>
    <mergeCell ref="A138:D138"/>
    <mergeCell ref="A137:C137"/>
    <mergeCell ref="A121:D121"/>
    <mergeCell ref="A123:C123"/>
    <mergeCell ref="A114:C114"/>
    <mergeCell ref="A120:C120"/>
    <mergeCell ref="A124:D124"/>
    <mergeCell ref="A203:C203"/>
    <mergeCell ref="A204:D204"/>
    <mergeCell ref="A191:D191"/>
    <mergeCell ref="A192:D192"/>
    <mergeCell ref="A196:D196"/>
    <mergeCell ref="A195:C195"/>
    <mergeCell ref="A501:C501"/>
    <mergeCell ref="A500:C500"/>
    <mergeCell ref="A499:C499"/>
    <mergeCell ref="A205:D205"/>
    <mergeCell ref="A215:C215"/>
    <mergeCell ref="A212:D212"/>
    <mergeCell ref="A211:C211"/>
    <mergeCell ref="A216:D216"/>
    <mergeCell ref="A217:D217"/>
    <mergeCell ref="A325:C325"/>
    <mergeCell ref="A326:D326"/>
    <mergeCell ref="A436:C436"/>
    <mergeCell ref="A441:D441"/>
    <mergeCell ref="A159:D159"/>
    <mergeCell ref="A177:C177"/>
    <mergeCell ref="A178:D178"/>
    <mergeCell ref="A160:D160"/>
    <mergeCell ref="A166:D166"/>
    <mergeCell ref="A179:D179"/>
    <mergeCell ref="A182:C182"/>
    <mergeCell ref="A190:C190"/>
    <mergeCell ref="A183:D183"/>
    <mergeCell ref="A165:C165"/>
    <mergeCell ref="A1:C1"/>
    <mergeCell ref="A2:D2"/>
    <mergeCell ref="A3:D3"/>
    <mergeCell ref="A5:D5"/>
    <mergeCell ref="A6:D6"/>
    <mergeCell ref="A150:D150"/>
    <mergeCell ref="A151:D151"/>
    <mergeCell ref="A158:C158"/>
    <mergeCell ref="A50:C50"/>
    <mergeCell ref="A51:D51"/>
    <mergeCell ref="A68:C68"/>
    <mergeCell ref="A115:D115"/>
    <mergeCell ref="A116:D116"/>
    <mergeCell ref="A102:C102"/>
    <mergeCell ref="A92:C92"/>
    <mergeCell ref="A69:D69"/>
    <mergeCell ref="A70:D70"/>
    <mergeCell ref="A93:D93"/>
    <mergeCell ref="A110:D110"/>
    <mergeCell ref="A103:D103"/>
    <mergeCell ref="A104:D104"/>
  </mergeCells>
  <phoneticPr fontId="0" type="noConversion"/>
  <pageMargins left="0.7" right="0.7" top="0.75" bottom="0.75" header="0.3" footer="0.3"/>
  <pageSetup paperSize="9" scale="31" orientation="portrait" horizontalDpi="300" verticalDpi="300" r:id="rId1"/>
  <rowBreaks count="5" manualBreakCount="5">
    <brk id="114" max="3" man="1"/>
    <brk id="123" max="3" man="1"/>
    <brk id="165" max="3" man="1"/>
    <brk id="177" max="3" man="1"/>
    <brk id="50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E17"/>
  <sheetViews>
    <sheetView view="pageBreakPreview" topLeftCell="A4" zoomScale="115" zoomScaleSheetLayoutView="115" workbookViewId="0">
      <selection activeCell="I7" sqref="I7"/>
    </sheetView>
  </sheetViews>
  <sheetFormatPr defaultColWidth="9.140625" defaultRowHeight="12.75"/>
  <cols>
    <col min="1" max="1" width="7.5703125" style="1" customWidth="1"/>
    <col min="2" max="2" width="41.5703125" style="1" customWidth="1"/>
    <col min="3" max="3" width="24.7109375" style="207" customWidth="1"/>
    <col min="4" max="4" width="19.42578125" style="207" customWidth="1"/>
    <col min="5" max="5" width="20.7109375" style="1" customWidth="1"/>
    <col min="6" max="16384" width="9.140625" style="1"/>
  </cols>
  <sheetData>
    <row r="1" spans="1:5" s="7" customFormat="1" ht="19.5" customHeight="1">
      <c r="A1" s="525" t="s">
        <v>71</v>
      </c>
      <c r="B1" s="525"/>
      <c r="C1" s="203"/>
      <c r="D1" s="203"/>
    </row>
    <row r="2" spans="1:5" s="7" customFormat="1" ht="32.25" customHeight="1">
      <c r="A2" s="528" t="s">
        <v>933</v>
      </c>
      <c r="B2" s="528"/>
      <c r="C2" s="204"/>
      <c r="D2" s="204"/>
    </row>
    <row r="3" spans="1:5" s="11" customFormat="1" ht="95.25" customHeight="1">
      <c r="A3" s="17" t="s">
        <v>28</v>
      </c>
      <c r="B3" s="17" t="s">
        <v>61</v>
      </c>
      <c r="C3" s="205" t="s">
        <v>62</v>
      </c>
      <c r="D3" s="205" t="s">
        <v>63</v>
      </c>
      <c r="E3" s="35" t="s">
        <v>83</v>
      </c>
    </row>
    <row r="4" spans="1:5" s="295" customFormat="1" ht="30" customHeight="1">
      <c r="A4" s="341">
        <v>1</v>
      </c>
      <c r="B4" s="79" t="s">
        <v>138</v>
      </c>
      <c r="C4" s="342">
        <v>641797.82999999996</v>
      </c>
      <c r="D4" s="50" t="s">
        <v>34</v>
      </c>
      <c r="E4" s="343" t="s">
        <v>34</v>
      </c>
    </row>
    <row r="5" spans="1:5" s="295" customFormat="1" ht="30" customHeight="1">
      <c r="A5" s="341">
        <v>2</v>
      </c>
      <c r="B5" s="79" t="s">
        <v>207</v>
      </c>
      <c r="C5" s="151">
        <f>895778.76+117133.93+15159.99</f>
        <v>1028072.6799999999</v>
      </c>
      <c r="D5" s="50">
        <v>53556.21</v>
      </c>
      <c r="E5" s="79"/>
    </row>
    <row r="6" spans="1:5" s="350" customFormat="1" ht="30" customHeight="1">
      <c r="A6" s="341">
        <v>3</v>
      </c>
      <c r="B6" s="79" t="s">
        <v>258</v>
      </c>
      <c r="C6" s="151">
        <f>843199.5+2415</f>
        <v>845614.5</v>
      </c>
      <c r="D6" s="151">
        <v>18267.310000000001</v>
      </c>
      <c r="E6" s="79" t="s">
        <v>34</v>
      </c>
    </row>
    <row r="7" spans="1:5" s="295" customFormat="1" ht="30" customHeight="1">
      <c r="A7" s="341">
        <v>4</v>
      </c>
      <c r="B7" s="79" t="s">
        <v>340</v>
      </c>
      <c r="C7" s="342">
        <f>99828.45+2370+14892</f>
        <v>117090.45</v>
      </c>
      <c r="D7" s="151" t="s">
        <v>34</v>
      </c>
      <c r="E7" s="79" t="s">
        <v>34</v>
      </c>
    </row>
    <row r="8" spans="1:5" s="350" customFormat="1" ht="30" customHeight="1">
      <c r="A8" s="341">
        <v>5</v>
      </c>
      <c r="B8" s="79" t="s">
        <v>349</v>
      </c>
      <c r="C8" s="342">
        <f>75500.79+4777+7636.71</f>
        <v>87914.5</v>
      </c>
      <c r="D8" s="151" t="s">
        <v>34</v>
      </c>
      <c r="E8" s="79" t="s">
        <v>34</v>
      </c>
    </row>
    <row r="9" spans="1:5" s="350" customFormat="1" ht="30" customHeight="1">
      <c r="A9" s="341">
        <v>6</v>
      </c>
      <c r="B9" s="12" t="s">
        <v>370</v>
      </c>
      <c r="C9" s="342">
        <f>778276.74+2985</f>
        <v>781261.74</v>
      </c>
      <c r="D9" s="342" t="s">
        <v>34</v>
      </c>
      <c r="E9" s="12" t="s">
        <v>34</v>
      </c>
    </row>
    <row r="10" spans="1:5" s="350" customFormat="1" ht="30" customHeight="1">
      <c r="A10" s="341">
        <v>7</v>
      </c>
      <c r="B10" s="79" t="s">
        <v>500</v>
      </c>
      <c r="C10" s="342">
        <f>291549.43+1790</f>
        <v>293339.43</v>
      </c>
      <c r="D10" s="342" t="s">
        <v>34</v>
      </c>
      <c r="E10" s="12" t="s">
        <v>34</v>
      </c>
    </row>
    <row r="11" spans="1:5" s="350" customFormat="1" ht="30" customHeight="1">
      <c r="A11" s="341">
        <v>8</v>
      </c>
      <c r="B11" s="79" t="s">
        <v>549</v>
      </c>
      <c r="C11" s="342">
        <v>127271.55</v>
      </c>
      <c r="D11" s="151" t="s">
        <v>34</v>
      </c>
      <c r="E11" s="79" t="s">
        <v>34</v>
      </c>
    </row>
    <row r="12" spans="1:5" s="350" customFormat="1" ht="30.75" customHeight="1">
      <c r="A12" s="341">
        <v>9</v>
      </c>
      <c r="B12" s="79" t="s">
        <v>557</v>
      </c>
      <c r="C12" s="162">
        <v>127271.55</v>
      </c>
      <c r="D12" s="151" t="s">
        <v>34</v>
      </c>
      <c r="E12" s="79" t="s">
        <v>34</v>
      </c>
    </row>
    <row r="13" spans="1:5" s="350" customFormat="1" ht="30" customHeight="1">
      <c r="A13" s="341">
        <v>10</v>
      </c>
      <c r="B13" s="79" t="s">
        <v>562</v>
      </c>
      <c r="C13" s="366">
        <f>855872.04+119099.13+13887</f>
        <v>988858.17</v>
      </c>
      <c r="D13" s="151" t="s">
        <v>34</v>
      </c>
      <c r="E13" s="79" t="s">
        <v>34</v>
      </c>
    </row>
    <row r="14" spans="1:5" s="350" customFormat="1" ht="30" customHeight="1">
      <c r="A14" s="341">
        <v>11</v>
      </c>
      <c r="B14" s="79" t="s">
        <v>608</v>
      </c>
      <c r="C14" s="391">
        <f>3346701.1+91025.02+82281.36+45044.65</f>
        <v>3565052.13</v>
      </c>
      <c r="D14" s="391">
        <v>149448.59</v>
      </c>
      <c r="E14" s="79" t="s">
        <v>34</v>
      </c>
    </row>
    <row r="15" spans="1:5" s="350" customFormat="1" ht="30" customHeight="1">
      <c r="A15" s="341">
        <v>12</v>
      </c>
      <c r="B15" s="390" t="s">
        <v>810</v>
      </c>
      <c r="C15" s="391">
        <f>710825.38+11467.01+31303.4</f>
        <v>753595.79</v>
      </c>
      <c r="D15" s="151">
        <v>108430.9</v>
      </c>
      <c r="E15" s="79" t="s">
        <v>34</v>
      </c>
    </row>
    <row r="16" spans="1:5" s="350" customFormat="1" ht="30" customHeight="1">
      <c r="A16" s="341">
        <v>13</v>
      </c>
      <c r="B16" s="395" t="s">
        <v>856</v>
      </c>
      <c r="C16" s="396">
        <f>1425102.08+24332.64</f>
        <v>1449434.72</v>
      </c>
      <c r="D16" s="162">
        <v>186924.1</v>
      </c>
      <c r="E16" s="79" t="s">
        <v>34</v>
      </c>
    </row>
    <row r="17" spans="1:5" ht="29.25" customHeight="1">
      <c r="A17" s="526" t="s">
        <v>64</v>
      </c>
      <c r="B17" s="527"/>
      <c r="C17" s="206">
        <f>SUM(C4:C16)</f>
        <v>10806575.040000001</v>
      </c>
      <c r="D17" s="208"/>
      <c r="E17" s="57"/>
    </row>
  </sheetData>
  <mergeCells count="3">
    <mergeCell ref="A1:B1"/>
    <mergeCell ref="A17:B17"/>
    <mergeCell ref="A2:B2"/>
  </mergeCells>
  <phoneticPr fontId="8" type="noConversion"/>
  <pageMargins left="0.75" right="0.75" top="1" bottom="1" header="0.5" footer="0.5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view="pageBreakPreview" topLeftCell="A61" zoomScaleSheetLayoutView="100" workbookViewId="0">
      <selection activeCell="C41" sqref="C41"/>
    </sheetView>
  </sheetViews>
  <sheetFormatPr defaultColWidth="9.140625" defaultRowHeight="12"/>
  <cols>
    <col min="1" max="1" width="4.5703125" style="127" customWidth="1"/>
    <col min="2" max="2" width="26.42578125" style="127" customWidth="1"/>
    <col min="3" max="3" width="18" style="128" customWidth="1"/>
    <col min="4" max="4" width="23.7109375" style="127" customWidth="1"/>
    <col min="5" max="5" width="17.42578125" style="127" hidden="1" customWidth="1"/>
    <col min="6" max="6" width="19" style="129" customWidth="1"/>
    <col min="7" max="7" width="17.42578125" style="127" customWidth="1"/>
    <col min="8" max="8" width="10" style="127" customWidth="1"/>
    <col min="9" max="9" width="11.5703125" style="127" customWidth="1"/>
    <col min="10" max="10" width="11.7109375" style="156" customWidth="1"/>
    <col min="11" max="11" width="11.85546875" style="127" customWidth="1"/>
    <col min="12" max="12" width="9.140625" style="127"/>
    <col min="13" max="13" width="16.140625" style="127" customWidth="1"/>
    <col min="14" max="14" width="25.28515625" style="127" customWidth="1"/>
    <col min="15" max="15" width="17.7109375" style="127" customWidth="1"/>
    <col min="16" max="16" width="17.28515625" style="127" customWidth="1"/>
    <col min="17" max="17" width="15" style="168" customWidth="1"/>
    <col min="18" max="18" width="12" style="130" customWidth="1"/>
    <col min="19" max="19" width="11.5703125" style="220" customWidth="1"/>
    <col min="20" max="21" width="11.7109375" style="220" customWidth="1"/>
    <col min="22" max="22" width="12.140625" style="220" customWidth="1"/>
    <col min="23" max="23" width="12.140625" style="127" customWidth="1"/>
    <col min="24" max="16384" width="9.140625" style="127"/>
  </cols>
  <sheetData>
    <row r="1" spans="1:23" s="113" customFormat="1" ht="12.75" customHeight="1">
      <c r="A1" s="548" t="s">
        <v>93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</row>
    <row r="2" spans="1:23" s="113" customFormat="1" ht="20.25" customHeight="1">
      <c r="A2" s="550" t="s">
        <v>931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</row>
    <row r="3" spans="1:23" s="114" customFormat="1" ht="22.5" customHeight="1">
      <c r="A3" s="552" t="s">
        <v>94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</row>
    <row r="4" spans="1:23" s="115" customFormat="1" ht="12.75" customHeight="1">
      <c r="A4" s="531" t="s">
        <v>28</v>
      </c>
      <c r="B4" s="531" t="s">
        <v>95</v>
      </c>
      <c r="C4" s="531" t="s">
        <v>96</v>
      </c>
      <c r="D4" s="531" t="s">
        <v>97</v>
      </c>
      <c r="E4" s="531" t="s">
        <v>98</v>
      </c>
      <c r="F4" s="531" t="s">
        <v>99</v>
      </c>
      <c r="G4" s="531" t="s">
        <v>100</v>
      </c>
      <c r="H4" s="531" t="s">
        <v>101</v>
      </c>
      <c r="I4" s="531" t="s">
        <v>102</v>
      </c>
      <c r="J4" s="553" t="s">
        <v>103</v>
      </c>
      <c r="K4" s="531" t="s">
        <v>104</v>
      </c>
      <c r="L4" s="531" t="s">
        <v>105</v>
      </c>
      <c r="M4" s="531" t="s">
        <v>106</v>
      </c>
      <c r="N4" s="531" t="s">
        <v>107</v>
      </c>
      <c r="O4" s="533" t="s">
        <v>108</v>
      </c>
      <c r="P4" s="533"/>
      <c r="Q4" s="534" t="s">
        <v>109</v>
      </c>
      <c r="R4" s="536" t="s">
        <v>110</v>
      </c>
      <c r="S4" s="538" t="s">
        <v>111</v>
      </c>
      <c r="T4" s="538"/>
      <c r="U4" s="538" t="s">
        <v>112</v>
      </c>
      <c r="V4" s="540"/>
      <c r="W4" s="555" t="s">
        <v>113</v>
      </c>
    </row>
    <row r="5" spans="1:23" s="115" customFormat="1" ht="20.25" customHeight="1">
      <c r="A5" s="532"/>
      <c r="B5" s="532"/>
      <c r="C5" s="532"/>
      <c r="D5" s="532"/>
      <c r="E5" s="532"/>
      <c r="F5" s="532"/>
      <c r="G5" s="532"/>
      <c r="H5" s="532"/>
      <c r="I5" s="532"/>
      <c r="J5" s="554"/>
      <c r="K5" s="532"/>
      <c r="L5" s="532"/>
      <c r="M5" s="532"/>
      <c r="N5" s="532"/>
      <c r="O5" s="440"/>
      <c r="P5" s="440"/>
      <c r="Q5" s="535"/>
      <c r="R5" s="537"/>
      <c r="S5" s="539"/>
      <c r="T5" s="539"/>
      <c r="U5" s="539"/>
      <c r="V5" s="541"/>
      <c r="W5" s="556"/>
    </row>
    <row r="6" spans="1:23" s="115" customFormat="1" ht="57.75" customHeight="1">
      <c r="A6" s="532"/>
      <c r="B6" s="532"/>
      <c r="C6" s="532"/>
      <c r="D6" s="532"/>
      <c r="E6" s="532"/>
      <c r="F6" s="532"/>
      <c r="G6" s="532"/>
      <c r="H6" s="532"/>
      <c r="I6" s="532"/>
      <c r="J6" s="554"/>
      <c r="K6" s="532"/>
      <c r="L6" s="532"/>
      <c r="M6" s="532"/>
      <c r="N6" s="532"/>
      <c r="O6" s="48" t="s">
        <v>114</v>
      </c>
      <c r="P6" s="48" t="s">
        <v>115</v>
      </c>
      <c r="Q6" s="535"/>
      <c r="R6" s="537"/>
      <c r="S6" s="223" t="s">
        <v>116</v>
      </c>
      <c r="T6" s="223" t="s">
        <v>117</v>
      </c>
      <c r="U6" s="223" t="s">
        <v>116</v>
      </c>
      <c r="V6" s="224" t="s">
        <v>117</v>
      </c>
      <c r="W6" s="531"/>
    </row>
    <row r="7" spans="1:23" s="114" customFormat="1" ht="20.100000000000001" customHeight="1">
      <c r="A7" s="116" t="s">
        <v>30</v>
      </c>
      <c r="B7" s="529" t="s">
        <v>138</v>
      </c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117"/>
    </row>
    <row r="8" spans="1:23" s="56" customFormat="1" ht="30" customHeight="1">
      <c r="A8" s="52">
        <v>1</v>
      </c>
      <c r="B8" s="52" t="s">
        <v>193</v>
      </c>
      <c r="C8" s="52" t="s">
        <v>194</v>
      </c>
      <c r="D8" s="52" t="s">
        <v>195</v>
      </c>
      <c r="E8" s="52" t="s">
        <v>196</v>
      </c>
      <c r="F8" s="52" t="s">
        <v>196</v>
      </c>
      <c r="G8" s="52" t="s">
        <v>134</v>
      </c>
      <c r="H8" s="52">
        <v>1799</v>
      </c>
      <c r="I8" s="52">
        <v>5</v>
      </c>
      <c r="J8" s="277">
        <v>2007</v>
      </c>
      <c r="K8" s="278" t="s">
        <v>199</v>
      </c>
      <c r="L8" s="52">
        <v>1675</v>
      </c>
      <c r="M8" s="52" t="s">
        <v>66</v>
      </c>
      <c r="N8" s="52" t="s">
        <v>200</v>
      </c>
      <c r="O8" s="52"/>
      <c r="P8" s="52"/>
      <c r="Q8" s="424">
        <v>20500</v>
      </c>
      <c r="R8" s="79">
        <v>132135</v>
      </c>
      <c r="S8" s="279">
        <v>44240</v>
      </c>
      <c r="T8" s="279">
        <v>44604</v>
      </c>
      <c r="U8" s="423">
        <v>44240</v>
      </c>
      <c r="V8" s="423">
        <v>44604</v>
      </c>
      <c r="W8" s="280" t="s">
        <v>950</v>
      </c>
    </row>
    <row r="9" spans="1:23" s="56" customFormat="1" ht="30" customHeight="1">
      <c r="A9" s="281">
        <v>2</v>
      </c>
      <c r="B9" s="263" t="s">
        <v>193</v>
      </c>
      <c r="C9" s="79" t="s">
        <v>194</v>
      </c>
      <c r="D9" s="79" t="s">
        <v>197</v>
      </c>
      <c r="E9" s="79" t="s">
        <v>198</v>
      </c>
      <c r="F9" s="79" t="s">
        <v>198</v>
      </c>
      <c r="G9" s="79" t="s">
        <v>134</v>
      </c>
      <c r="H9" s="282">
        <v>1498</v>
      </c>
      <c r="I9" s="79">
        <v>5</v>
      </c>
      <c r="J9" s="283">
        <v>2019</v>
      </c>
      <c r="K9" s="284" t="s">
        <v>927</v>
      </c>
      <c r="L9" s="79">
        <v>1740</v>
      </c>
      <c r="M9" s="285" t="s">
        <v>66</v>
      </c>
      <c r="N9" s="79" t="s">
        <v>200</v>
      </c>
      <c r="O9" s="282"/>
      <c r="P9" s="282"/>
      <c r="Q9" s="425">
        <v>97300</v>
      </c>
      <c r="R9" s="125">
        <v>8060</v>
      </c>
      <c r="S9" s="154">
        <v>44332</v>
      </c>
      <c r="T9" s="154">
        <v>44696</v>
      </c>
      <c r="U9" s="218">
        <v>44332</v>
      </c>
      <c r="V9" s="218">
        <v>44696</v>
      </c>
      <c r="W9" s="79" t="s">
        <v>950</v>
      </c>
    </row>
    <row r="10" spans="1:23" s="115" customFormat="1" ht="20.100000000000001" customHeight="1">
      <c r="A10" s="119" t="s">
        <v>118</v>
      </c>
      <c r="B10" s="529" t="s">
        <v>207</v>
      </c>
      <c r="C10" s="530"/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117"/>
    </row>
    <row r="11" spans="1:23" s="56" customFormat="1" ht="30" customHeight="1">
      <c r="A11" s="257">
        <v>1</v>
      </c>
      <c r="B11" s="261" t="s">
        <v>252</v>
      </c>
      <c r="C11" s="261" t="s">
        <v>253</v>
      </c>
      <c r="D11" s="261" t="s">
        <v>254</v>
      </c>
      <c r="E11" s="286" t="s">
        <v>255</v>
      </c>
      <c r="F11" s="287" t="s">
        <v>255</v>
      </c>
      <c r="G11" s="261" t="s">
        <v>134</v>
      </c>
      <c r="H11" s="261">
        <v>1198</v>
      </c>
      <c r="I11" s="261" t="s">
        <v>256</v>
      </c>
      <c r="J11" s="288">
        <v>2014</v>
      </c>
      <c r="K11" s="289" t="s">
        <v>928</v>
      </c>
      <c r="L11" s="261">
        <v>1550</v>
      </c>
      <c r="M11" s="52" t="s">
        <v>66</v>
      </c>
      <c r="N11" s="261" t="s">
        <v>257</v>
      </c>
      <c r="O11" s="261"/>
      <c r="P11" s="261"/>
      <c r="Q11" s="425">
        <v>20800</v>
      </c>
      <c r="R11" s="282">
        <v>33408</v>
      </c>
      <c r="S11" s="289">
        <v>44346</v>
      </c>
      <c r="T11" s="289">
        <v>44710</v>
      </c>
      <c r="U11" s="218">
        <v>44346</v>
      </c>
      <c r="V11" s="219">
        <v>44710</v>
      </c>
      <c r="W11" s="79" t="s">
        <v>950</v>
      </c>
    </row>
    <row r="12" spans="1:23" s="123" customFormat="1" ht="20.100000000000001" customHeight="1">
      <c r="A12" s="119" t="s">
        <v>35</v>
      </c>
      <c r="B12" s="501" t="s">
        <v>258</v>
      </c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29"/>
      <c r="W12" s="122"/>
    </row>
    <row r="13" spans="1:23" s="228" customFormat="1" ht="43.5" customHeight="1">
      <c r="A13" s="120">
        <v>1</v>
      </c>
      <c r="B13" s="216" t="s">
        <v>303</v>
      </c>
      <c r="C13" s="216" t="s">
        <v>309</v>
      </c>
      <c r="D13" s="216" t="s">
        <v>314</v>
      </c>
      <c r="E13" s="227"/>
      <c r="F13" s="216" t="s">
        <v>318</v>
      </c>
      <c r="G13" s="216" t="s">
        <v>134</v>
      </c>
      <c r="H13" s="216">
        <v>1995</v>
      </c>
      <c r="I13" s="216" t="s">
        <v>335</v>
      </c>
      <c r="J13" s="216">
        <v>2004</v>
      </c>
      <c r="K13" s="216" t="s">
        <v>329</v>
      </c>
      <c r="L13" s="227"/>
      <c r="M13" s="227"/>
      <c r="N13" s="262" t="s">
        <v>339</v>
      </c>
      <c r="O13" s="227"/>
      <c r="P13" s="227"/>
      <c r="Q13" s="426">
        <v>11200</v>
      </c>
      <c r="R13" s="407">
        <v>315865</v>
      </c>
      <c r="S13" s="231">
        <v>44104</v>
      </c>
      <c r="T13" s="231">
        <v>44468</v>
      </c>
      <c r="U13" s="231">
        <v>44104</v>
      </c>
      <c r="V13" s="232">
        <v>44468</v>
      </c>
      <c r="W13" s="79" t="s">
        <v>950</v>
      </c>
    </row>
    <row r="14" spans="1:23" s="228" customFormat="1" ht="30" customHeight="1">
      <c r="A14" s="120">
        <v>2</v>
      </c>
      <c r="B14" s="216" t="s">
        <v>304</v>
      </c>
      <c r="C14" s="216">
        <v>7211</v>
      </c>
      <c r="D14" s="216">
        <v>55498</v>
      </c>
      <c r="E14" s="227"/>
      <c r="F14" s="216" t="s">
        <v>319</v>
      </c>
      <c r="G14" s="216" t="s">
        <v>324</v>
      </c>
      <c r="H14" s="216" t="s">
        <v>328</v>
      </c>
      <c r="I14" s="216">
        <v>2</v>
      </c>
      <c r="J14" s="216">
        <v>1990</v>
      </c>
      <c r="K14" s="216" t="s">
        <v>330</v>
      </c>
      <c r="L14" s="227"/>
      <c r="M14" s="227"/>
      <c r="N14" s="227"/>
      <c r="O14" s="227"/>
      <c r="P14" s="227"/>
      <c r="Q14" s="256" t="s">
        <v>34</v>
      </c>
      <c r="R14" s="256" t="s">
        <v>34</v>
      </c>
      <c r="S14" s="231">
        <v>44364</v>
      </c>
      <c r="T14" s="231">
        <v>44728</v>
      </c>
      <c r="U14" s="231" t="s">
        <v>34</v>
      </c>
      <c r="V14" s="232" t="s">
        <v>34</v>
      </c>
      <c r="W14" s="230" t="s">
        <v>66</v>
      </c>
    </row>
    <row r="15" spans="1:23" s="228" customFormat="1" ht="30" customHeight="1">
      <c r="A15" s="120">
        <v>3</v>
      </c>
      <c r="B15" s="216" t="s">
        <v>305</v>
      </c>
      <c r="C15" s="216" t="s">
        <v>310</v>
      </c>
      <c r="D15" s="216" t="s">
        <v>315</v>
      </c>
      <c r="E15" s="227"/>
      <c r="F15" s="216" t="s">
        <v>320</v>
      </c>
      <c r="G15" s="216" t="s">
        <v>325</v>
      </c>
      <c r="H15" s="216" t="s">
        <v>34</v>
      </c>
      <c r="I15" s="216" t="s">
        <v>336</v>
      </c>
      <c r="J15" s="216">
        <v>1987</v>
      </c>
      <c r="K15" s="216" t="s">
        <v>331</v>
      </c>
      <c r="L15" s="227"/>
      <c r="M15" s="227"/>
      <c r="N15" s="227"/>
      <c r="O15" s="227"/>
      <c r="P15" s="227"/>
      <c r="Q15" s="256" t="s">
        <v>34</v>
      </c>
      <c r="R15" s="256" t="s">
        <v>34</v>
      </c>
      <c r="S15" s="231">
        <v>44197</v>
      </c>
      <c r="T15" s="231">
        <v>44561</v>
      </c>
      <c r="U15" s="231" t="s">
        <v>34</v>
      </c>
      <c r="V15" s="232" t="s">
        <v>34</v>
      </c>
      <c r="W15" s="230" t="s">
        <v>66</v>
      </c>
    </row>
    <row r="16" spans="1:23" s="228" customFormat="1" ht="30" customHeight="1">
      <c r="A16" s="120">
        <v>4</v>
      </c>
      <c r="B16" s="216" t="s">
        <v>306</v>
      </c>
      <c r="C16" s="216" t="s">
        <v>311</v>
      </c>
      <c r="D16" s="216">
        <v>3475</v>
      </c>
      <c r="E16" s="227"/>
      <c r="F16" s="216" t="s">
        <v>321</v>
      </c>
      <c r="G16" s="216" t="s">
        <v>325</v>
      </c>
      <c r="H16" s="216" t="s">
        <v>34</v>
      </c>
      <c r="I16" s="229" t="s">
        <v>337</v>
      </c>
      <c r="J16" s="216">
        <v>1986</v>
      </c>
      <c r="K16" s="216" t="s">
        <v>332</v>
      </c>
      <c r="L16" s="227"/>
      <c r="M16" s="227"/>
      <c r="N16" s="227"/>
      <c r="O16" s="227"/>
      <c r="P16" s="227"/>
      <c r="Q16" s="256" t="s">
        <v>34</v>
      </c>
      <c r="R16" s="256" t="s">
        <v>34</v>
      </c>
      <c r="S16" s="231">
        <v>44197</v>
      </c>
      <c r="T16" s="231">
        <v>44561</v>
      </c>
      <c r="U16" s="231" t="s">
        <v>34</v>
      </c>
      <c r="V16" s="232" t="s">
        <v>34</v>
      </c>
      <c r="W16" s="230" t="s">
        <v>66</v>
      </c>
    </row>
    <row r="17" spans="1:31" s="228" customFormat="1" ht="42" customHeight="1">
      <c r="A17" s="120">
        <v>5</v>
      </c>
      <c r="B17" s="216" t="s">
        <v>307</v>
      </c>
      <c r="C17" s="216" t="s">
        <v>312</v>
      </c>
      <c r="D17" s="216" t="s">
        <v>316</v>
      </c>
      <c r="E17" s="227"/>
      <c r="F17" s="216" t="s">
        <v>322</v>
      </c>
      <c r="G17" s="216" t="s">
        <v>326</v>
      </c>
      <c r="H17" s="216">
        <v>2198</v>
      </c>
      <c r="I17" s="216">
        <v>9</v>
      </c>
      <c r="J17" s="216">
        <v>2014</v>
      </c>
      <c r="K17" s="216" t="s">
        <v>333</v>
      </c>
      <c r="L17" s="227"/>
      <c r="M17" s="227"/>
      <c r="N17" s="227"/>
      <c r="O17" s="227"/>
      <c r="P17" s="227"/>
      <c r="Q17" s="426">
        <v>74500</v>
      </c>
      <c r="R17" s="427">
        <v>79932</v>
      </c>
      <c r="S17" s="231">
        <v>44163</v>
      </c>
      <c r="T17" s="231">
        <v>44527</v>
      </c>
      <c r="U17" s="231">
        <v>44163</v>
      </c>
      <c r="V17" s="232">
        <v>44527</v>
      </c>
      <c r="W17" s="79" t="s">
        <v>950</v>
      </c>
    </row>
    <row r="18" spans="1:31" s="115" customFormat="1" ht="30" customHeight="1">
      <c r="A18" s="118">
        <v>6</v>
      </c>
      <c r="B18" s="118" t="s">
        <v>308</v>
      </c>
      <c r="C18" s="118" t="s">
        <v>313</v>
      </c>
      <c r="D18" s="118" t="s">
        <v>317</v>
      </c>
      <c r="E18" s="124"/>
      <c r="F18" s="118" t="s">
        <v>323</v>
      </c>
      <c r="G18" s="118" t="s">
        <v>327</v>
      </c>
      <c r="H18" s="118"/>
      <c r="I18" s="118" t="s">
        <v>338</v>
      </c>
      <c r="J18" s="155">
        <v>2014</v>
      </c>
      <c r="K18" s="154" t="s">
        <v>334</v>
      </c>
      <c r="L18" s="79"/>
      <c r="M18" s="79"/>
      <c r="N18" s="118"/>
      <c r="O18" s="118"/>
      <c r="P18" s="118"/>
      <c r="Q18" s="152" t="s">
        <v>34</v>
      </c>
      <c r="R18" s="152" t="s">
        <v>34</v>
      </c>
      <c r="S18" s="217">
        <v>44208</v>
      </c>
      <c r="T18" s="217">
        <v>44572</v>
      </c>
      <c r="U18" s="218" t="s">
        <v>34</v>
      </c>
      <c r="V18" s="219" t="s">
        <v>34</v>
      </c>
      <c r="W18" s="125" t="s">
        <v>66</v>
      </c>
    </row>
    <row r="19" spans="1:31" s="126" customFormat="1" ht="20.100000000000001" customHeight="1">
      <c r="A19" s="119" t="s">
        <v>36</v>
      </c>
      <c r="B19" s="529" t="s">
        <v>370</v>
      </c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121"/>
      <c r="X19" s="123"/>
      <c r="Y19" s="123"/>
      <c r="Z19" s="123"/>
      <c r="AA19" s="123"/>
      <c r="AB19" s="123"/>
      <c r="AC19" s="123"/>
      <c r="AD19" s="123"/>
      <c r="AE19" s="123"/>
    </row>
    <row r="20" spans="1:31" s="228" customFormat="1" ht="30" customHeight="1">
      <c r="A20" s="120">
        <v>1</v>
      </c>
      <c r="B20" s="225" t="s">
        <v>396</v>
      </c>
      <c r="C20" s="225" t="s">
        <v>408</v>
      </c>
      <c r="D20" s="225" t="s">
        <v>420</v>
      </c>
      <c r="E20" s="227"/>
      <c r="F20" s="225" t="s">
        <v>429</v>
      </c>
      <c r="G20" s="225" t="s">
        <v>441</v>
      </c>
      <c r="H20" s="225">
        <v>2148</v>
      </c>
      <c r="I20" s="225" t="s">
        <v>450</v>
      </c>
      <c r="J20" s="225">
        <v>2000</v>
      </c>
      <c r="K20" s="225" t="s">
        <v>455</v>
      </c>
      <c r="L20" s="225"/>
      <c r="M20" s="225" t="s">
        <v>66</v>
      </c>
      <c r="N20" s="225" t="s">
        <v>200</v>
      </c>
      <c r="O20" s="227"/>
      <c r="P20" s="225"/>
      <c r="Q20" s="152" t="s">
        <v>34</v>
      </c>
      <c r="R20" s="152" t="s">
        <v>34</v>
      </c>
      <c r="S20" s="231">
        <v>44308</v>
      </c>
      <c r="T20" s="231">
        <v>44672</v>
      </c>
      <c r="U20" s="218" t="s">
        <v>34</v>
      </c>
      <c r="V20" s="219" t="s">
        <v>34</v>
      </c>
      <c r="W20" s="79" t="s">
        <v>66</v>
      </c>
    </row>
    <row r="21" spans="1:31" s="228" customFormat="1" ht="30" customHeight="1">
      <c r="A21" s="120">
        <v>2</v>
      </c>
      <c r="B21" s="225" t="s">
        <v>397</v>
      </c>
      <c r="C21" s="225" t="s">
        <v>409</v>
      </c>
      <c r="D21" s="225" t="s">
        <v>421</v>
      </c>
      <c r="E21" s="227"/>
      <c r="F21" s="225" t="s">
        <v>430</v>
      </c>
      <c r="G21" s="225" t="s">
        <v>134</v>
      </c>
      <c r="H21" s="225">
        <v>1586</v>
      </c>
      <c r="I21" s="225">
        <v>5</v>
      </c>
      <c r="J21" s="225">
        <v>2009</v>
      </c>
      <c r="K21" s="225" t="s">
        <v>456</v>
      </c>
      <c r="L21" s="225"/>
      <c r="M21" s="225" t="s">
        <v>66</v>
      </c>
      <c r="N21" s="225" t="s">
        <v>200</v>
      </c>
      <c r="O21" s="227"/>
      <c r="P21" s="225"/>
      <c r="Q21" s="50">
        <v>16000</v>
      </c>
      <c r="R21" s="79">
        <v>184587</v>
      </c>
      <c r="S21" s="231">
        <v>44195</v>
      </c>
      <c r="T21" s="231">
        <v>44559</v>
      </c>
      <c r="U21" s="231">
        <v>44195</v>
      </c>
      <c r="V21" s="231">
        <v>44559</v>
      </c>
      <c r="W21" s="79" t="s">
        <v>950</v>
      </c>
    </row>
    <row r="22" spans="1:31" s="228" customFormat="1" ht="30" customHeight="1">
      <c r="A22" s="120">
        <v>3</v>
      </c>
      <c r="B22" s="225" t="s">
        <v>398</v>
      </c>
      <c r="C22" s="225" t="s">
        <v>410</v>
      </c>
      <c r="D22" s="225" t="s">
        <v>422</v>
      </c>
      <c r="E22" s="227"/>
      <c r="F22" s="225" t="s">
        <v>431</v>
      </c>
      <c r="G22" s="225" t="s">
        <v>134</v>
      </c>
      <c r="H22" s="225">
        <v>1596</v>
      </c>
      <c r="I22" s="225">
        <v>5</v>
      </c>
      <c r="J22" s="225">
        <v>2015</v>
      </c>
      <c r="K22" s="225" t="s">
        <v>457</v>
      </c>
      <c r="L22" s="225"/>
      <c r="M22" s="225" t="s">
        <v>66</v>
      </c>
      <c r="N22" s="225" t="s">
        <v>200</v>
      </c>
      <c r="O22" s="227"/>
      <c r="P22" s="225"/>
      <c r="Q22" s="50">
        <v>34000</v>
      </c>
      <c r="R22" s="79">
        <v>84296</v>
      </c>
      <c r="S22" s="231">
        <v>44162</v>
      </c>
      <c r="T22" s="231">
        <v>44526</v>
      </c>
      <c r="U22" s="231">
        <v>44162</v>
      </c>
      <c r="V22" s="231">
        <v>44526</v>
      </c>
      <c r="W22" s="79" t="s">
        <v>950</v>
      </c>
    </row>
    <row r="23" spans="1:31" s="228" customFormat="1" ht="30" customHeight="1">
      <c r="A23" s="120">
        <v>4</v>
      </c>
      <c r="B23" s="225" t="s">
        <v>305</v>
      </c>
      <c r="C23" s="225" t="s">
        <v>411</v>
      </c>
      <c r="D23" s="225">
        <v>67023</v>
      </c>
      <c r="E23" s="227"/>
      <c r="F23" s="225" t="s">
        <v>432</v>
      </c>
      <c r="G23" s="225" t="s">
        <v>442</v>
      </c>
      <c r="H23" s="225" t="s">
        <v>34</v>
      </c>
      <c r="I23" s="225" t="s">
        <v>336</v>
      </c>
      <c r="J23" s="225">
        <v>1976</v>
      </c>
      <c r="K23" s="225" t="s">
        <v>458</v>
      </c>
      <c r="L23" s="225"/>
      <c r="M23" s="225"/>
      <c r="N23" s="225"/>
      <c r="O23" s="227"/>
      <c r="P23" s="225"/>
      <c r="Q23" s="239" t="s">
        <v>34</v>
      </c>
      <c r="R23" s="225"/>
      <c r="S23" s="231">
        <v>44197</v>
      </c>
      <c r="T23" s="231">
        <v>44561</v>
      </c>
      <c r="U23" s="231" t="s">
        <v>34</v>
      </c>
      <c r="V23" s="231" t="s">
        <v>34</v>
      </c>
      <c r="W23" s="79" t="s">
        <v>66</v>
      </c>
    </row>
    <row r="24" spans="1:31" s="228" customFormat="1" ht="30" customHeight="1">
      <c r="A24" s="120">
        <v>5</v>
      </c>
      <c r="B24" s="225" t="s">
        <v>399</v>
      </c>
      <c r="C24" s="225" t="s">
        <v>412</v>
      </c>
      <c r="D24" s="225" t="s">
        <v>423</v>
      </c>
      <c r="E24" s="227"/>
      <c r="F24" s="225" t="s">
        <v>433</v>
      </c>
      <c r="G24" s="225" t="s">
        <v>324</v>
      </c>
      <c r="H24" s="225">
        <v>4000</v>
      </c>
      <c r="I24" s="225">
        <v>2</v>
      </c>
      <c r="J24" s="225">
        <v>2007</v>
      </c>
      <c r="K24" s="225"/>
      <c r="L24" s="225"/>
      <c r="M24" s="225"/>
      <c r="N24" s="225"/>
      <c r="O24" s="227"/>
      <c r="P24" s="225"/>
      <c r="Q24" s="50">
        <v>56700</v>
      </c>
      <c r="R24" s="225"/>
      <c r="S24" s="231">
        <v>44093</v>
      </c>
      <c r="T24" s="231">
        <v>44457</v>
      </c>
      <c r="U24" s="231">
        <v>44093</v>
      </c>
      <c r="V24" s="231">
        <v>44457</v>
      </c>
      <c r="W24" s="79" t="s">
        <v>66</v>
      </c>
    </row>
    <row r="25" spans="1:31" s="228" customFormat="1" ht="30" customHeight="1">
      <c r="A25" s="120">
        <v>6</v>
      </c>
      <c r="B25" s="225" t="s">
        <v>400</v>
      </c>
      <c r="C25" s="225" t="s">
        <v>413</v>
      </c>
      <c r="D25" s="225">
        <v>61282</v>
      </c>
      <c r="E25" s="227"/>
      <c r="F25" s="225" t="s">
        <v>434</v>
      </c>
      <c r="G25" s="225" t="s">
        <v>442</v>
      </c>
      <c r="H25" s="225" t="s">
        <v>34</v>
      </c>
      <c r="I25" s="225" t="s">
        <v>451</v>
      </c>
      <c r="J25" s="225">
        <v>1990</v>
      </c>
      <c r="K25" s="225" t="s">
        <v>459</v>
      </c>
      <c r="L25" s="225"/>
      <c r="M25" s="225"/>
      <c r="N25" s="225"/>
      <c r="O25" s="227"/>
      <c r="P25" s="225"/>
      <c r="Q25" s="239" t="s">
        <v>34</v>
      </c>
      <c r="R25" s="225"/>
      <c r="S25" s="231">
        <v>44013</v>
      </c>
      <c r="T25" s="231">
        <v>44377</v>
      </c>
      <c r="U25" s="231" t="s">
        <v>34</v>
      </c>
      <c r="V25" s="231" t="s">
        <v>34</v>
      </c>
      <c r="W25" s="79" t="s">
        <v>66</v>
      </c>
    </row>
    <row r="26" spans="1:31" s="228" customFormat="1" ht="30" customHeight="1">
      <c r="A26" s="120">
        <v>7</v>
      </c>
      <c r="B26" s="225" t="s">
        <v>401</v>
      </c>
      <c r="C26" s="225" t="s">
        <v>414</v>
      </c>
      <c r="D26" s="225" t="s">
        <v>424</v>
      </c>
      <c r="E26" s="227"/>
      <c r="F26" s="225" t="s">
        <v>435</v>
      </c>
      <c r="G26" s="225" t="s">
        <v>443</v>
      </c>
      <c r="H26" s="225" t="s">
        <v>34</v>
      </c>
      <c r="I26" s="225" t="s">
        <v>34</v>
      </c>
      <c r="J26" s="225">
        <v>2008</v>
      </c>
      <c r="K26" s="225" t="s">
        <v>460</v>
      </c>
      <c r="L26" s="225"/>
      <c r="M26" s="225"/>
      <c r="N26" s="225"/>
      <c r="O26" s="227"/>
      <c r="P26" s="225"/>
      <c r="Q26" s="50">
        <v>23800</v>
      </c>
      <c r="R26" s="225"/>
      <c r="S26" s="231">
        <v>44049</v>
      </c>
      <c r="T26" s="231">
        <v>44413</v>
      </c>
      <c r="U26" s="231">
        <v>44049</v>
      </c>
      <c r="V26" s="231">
        <v>44413</v>
      </c>
      <c r="W26" s="79" t="s">
        <v>66</v>
      </c>
    </row>
    <row r="27" spans="1:31" s="228" customFormat="1" ht="30" customHeight="1">
      <c r="A27" s="120">
        <v>8</v>
      </c>
      <c r="B27" s="225" t="s">
        <v>402</v>
      </c>
      <c r="C27" s="225">
        <v>1614</v>
      </c>
      <c r="D27" s="225">
        <v>3811</v>
      </c>
      <c r="E27" s="227"/>
      <c r="F27" s="225" t="s">
        <v>436</v>
      </c>
      <c r="G27" s="225" t="s">
        <v>444</v>
      </c>
      <c r="H27" s="225">
        <v>6842</v>
      </c>
      <c r="I27" s="225" t="s">
        <v>452</v>
      </c>
      <c r="J27" s="225">
        <v>1996</v>
      </c>
      <c r="K27" s="225"/>
      <c r="L27" s="225"/>
      <c r="M27" s="225"/>
      <c r="N27" s="225"/>
      <c r="O27" s="227"/>
      <c r="P27" s="227"/>
      <c r="Q27" s="239" t="s">
        <v>34</v>
      </c>
      <c r="R27" s="225"/>
      <c r="S27" s="231">
        <v>44197</v>
      </c>
      <c r="T27" s="231">
        <v>44561</v>
      </c>
      <c r="U27" s="231" t="s">
        <v>34</v>
      </c>
      <c r="V27" s="231" t="s">
        <v>34</v>
      </c>
      <c r="W27" s="79" t="s">
        <v>66</v>
      </c>
    </row>
    <row r="28" spans="1:31" s="228" customFormat="1" ht="30" customHeight="1">
      <c r="A28" s="120">
        <v>9</v>
      </c>
      <c r="B28" s="225" t="s">
        <v>403</v>
      </c>
      <c r="C28" s="225" t="s">
        <v>415</v>
      </c>
      <c r="D28" s="225">
        <v>52873</v>
      </c>
      <c r="E28" s="227"/>
      <c r="F28" s="225" t="s">
        <v>437</v>
      </c>
      <c r="G28" s="225" t="s">
        <v>445</v>
      </c>
      <c r="H28" s="225" t="s">
        <v>34</v>
      </c>
      <c r="I28" s="225" t="s">
        <v>34</v>
      </c>
      <c r="J28" s="225">
        <v>1989</v>
      </c>
      <c r="K28" s="225"/>
      <c r="L28" s="225"/>
      <c r="M28" s="225"/>
      <c r="N28" s="225"/>
      <c r="O28" s="227"/>
      <c r="P28" s="227"/>
      <c r="Q28" s="239" t="s">
        <v>34</v>
      </c>
      <c r="R28" s="225"/>
      <c r="S28" s="231">
        <v>44127</v>
      </c>
      <c r="T28" s="231">
        <v>44491</v>
      </c>
      <c r="U28" s="231" t="s">
        <v>34</v>
      </c>
      <c r="V28" s="231" t="s">
        <v>34</v>
      </c>
      <c r="W28" s="79" t="s">
        <v>66</v>
      </c>
    </row>
    <row r="29" spans="1:31" s="228" customFormat="1" ht="30" customHeight="1">
      <c r="A29" s="120">
        <v>10</v>
      </c>
      <c r="B29" s="225" t="s">
        <v>404</v>
      </c>
      <c r="C29" s="225" t="s">
        <v>416</v>
      </c>
      <c r="D29" s="225" t="s">
        <v>425</v>
      </c>
      <c r="E29" s="227"/>
      <c r="F29" s="225" t="s">
        <v>438</v>
      </c>
      <c r="G29" s="225" t="s">
        <v>446</v>
      </c>
      <c r="H29" s="225"/>
      <c r="I29" s="225" t="s">
        <v>453</v>
      </c>
      <c r="J29" s="225">
        <v>2013</v>
      </c>
      <c r="K29" s="225" t="s">
        <v>461</v>
      </c>
      <c r="L29" s="225">
        <v>750</v>
      </c>
      <c r="M29" s="225"/>
      <c r="N29" s="225"/>
      <c r="O29" s="227"/>
      <c r="P29" s="227"/>
      <c r="Q29" s="239" t="s">
        <v>34</v>
      </c>
      <c r="R29" s="225"/>
      <c r="S29" s="231">
        <v>44339</v>
      </c>
      <c r="T29" s="231">
        <v>44703</v>
      </c>
      <c r="U29" s="231"/>
      <c r="V29" s="231"/>
      <c r="W29" s="79" t="s">
        <v>66</v>
      </c>
    </row>
    <row r="30" spans="1:31" s="228" customFormat="1" ht="30" customHeight="1">
      <c r="A30" s="120">
        <v>11</v>
      </c>
      <c r="B30" s="225" t="s">
        <v>405</v>
      </c>
      <c r="C30" s="225" t="s">
        <v>417</v>
      </c>
      <c r="D30" s="225" t="s">
        <v>426</v>
      </c>
      <c r="E30" s="227"/>
      <c r="F30" s="225" t="s">
        <v>439</v>
      </c>
      <c r="G30" s="225" t="s">
        <v>447</v>
      </c>
      <c r="H30" s="225">
        <v>1995</v>
      </c>
      <c r="I30" s="290" t="s">
        <v>454</v>
      </c>
      <c r="J30" s="290">
        <v>2017</v>
      </c>
      <c r="K30" s="290" t="s">
        <v>462</v>
      </c>
      <c r="L30" s="290">
        <v>3500</v>
      </c>
      <c r="M30" s="225" t="s">
        <v>66</v>
      </c>
      <c r="N30" s="225"/>
      <c r="O30" s="227"/>
      <c r="P30" s="227"/>
      <c r="Q30" s="50">
        <v>86400</v>
      </c>
      <c r="R30" s="79">
        <v>35385</v>
      </c>
      <c r="S30" s="231">
        <v>44073</v>
      </c>
      <c r="T30" s="231">
        <v>44437</v>
      </c>
      <c r="U30" s="231">
        <v>44073</v>
      </c>
      <c r="V30" s="231">
        <v>44437</v>
      </c>
      <c r="W30" s="79" t="s">
        <v>950</v>
      </c>
    </row>
    <row r="31" spans="1:31" s="228" customFormat="1" ht="30" customHeight="1">
      <c r="A31" s="120">
        <v>12</v>
      </c>
      <c r="B31" s="225" t="s">
        <v>406</v>
      </c>
      <c r="C31" s="225" t="s">
        <v>418</v>
      </c>
      <c r="D31" s="225" t="s">
        <v>427</v>
      </c>
      <c r="E31" s="227"/>
      <c r="F31" s="225" t="s">
        <v>72</v>
      </c>
      <c r="G31" s="225" t="s">
        <v>448</v>
      </c>
      <c r="H31" s="225">
        <v>4400</v>
      </c>
      <c r="I31" s="290">
        <v>2</v>
      </c>
      <c r="J31" s="290">
        <v>2018</v>
      </c>
      <c r="K31" s="290"/>
      <c r="L31" s="290"/>
      <c r="M31" s="225"/>
      <c r="N31" s="225"/>
      <c r="O31" s="546" t="s">
        <v>464</v>
      </c>
      <c r="P31" s="547"/>
      <c r="Q31" s="50">
        <v>328500</v>
      </c>
      <c r="R31" s="225"/>
      <c r="S31" s="231">
        <v>44116</v>
      </c>
      <c r="T31" s="231" t="s">
        <v>465</v>
      </c>
      <c r="U31" s="231" t="s">
        <v>466</v>
      </c>
      <c r="V31" s="231" t="s">
        <v>465</v>
      </c>
      <c r="W31" s="79" t="s">
        <v>66</v>
      </c>
    </row>
    <row r="32" spans="1:31" s="56" customFormat="1" ht="30" customHeight="1">
      <c r="A32" s="120">
        <v>13</v>
      </c>
      <c r="B32" s="118" t="s">
        <v>407</v>
      </c>
      <c r="C32" s="118" t="s">
        <v>419</v>
      </c>
      <c r="D32" s="118" t="s">
        <v>428</v>
      </c>
      <c r="E32" s="238"/>
      <c r="F32" s="118" t="s">
        <v>440</v>
      </c>
      <c r="G32" s="118" t="s">
        <v>449</v>
      </c>
      <c r="H32" s="118">
        <v>1116</v>
      </c>
      <c r="I32" s="118">
        <v>1</v>
      </c>
      <c r="J32" s="155">
        <v>2019</v>
      </c>
      <c r="K32" s="217" t="s">
        <v>463</v>
      </c>
      <c r="L32" s="118">
        <v>1327</v>
      </c>
      <c r="M32" s="79" t="s">
        <v>66</v>
      </c>
      <c r="N32" s="79"/>
      <c r="O32" s="542" t="s">
        <v>464</v>
      </c>
      <c r="P32" s="543"/>
      <c r="Q32" s="326">
        <v>110700</v>
      </c>
      <c r="R32" s="163"/>
      <c r="S32" s="217">
        <v>44178</v>
      </c>
      <c r="T32" s="217">
        <v>44542</v>
      </c>
      <c r="U32" s="217">
        <v>44178</v>
      </c>
      <c r="V32" s="217">
        <v>44542</v>
      </c>
      <c r="W32" s="79" t="s">
        <v>66</v>
      </c>
    </row>
    <row r="33" spans="1:23" s="56" customFormat="1" ht="30" customHeight="1">
      <c r="A33" s="234" t="s">
        <v>33</v>
      </c>
      <c r="B33" s="529" t="s">
        <v>500</v>
      </c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233"/>
    </row>
    <row r="34" spans="1:23" s="56" customFormat="1" ht="42" customHeight="1">
      <c r="A34" s="120">
        <v>1</v>
      </c>
      <c r="B34" s="236" t="s">
        <v>526</v>
      </c>
      <c r="C34" s="236" t="s">
        <v>527</v>
      </c>
      <c r="D34" s="236" t="s">
        <v>528</v>
      </c>
      <c r="E34" s="227"/>
      <c r="F34" s="236" t="s">
        <v>529</v>
      </c>
      <c r="G34" s="236" t="s">
        <v>530</v>
      </c>
      <c r="H34" s="236">
        <v>1995</v>
      </c>
      <c r="I34" s="236" t="s">
        <v>531</v>
      </c>
      <c r="J34" s="236">
        <v>2013</v>
      </c>
      <c r="K34" s="236" t="s">
        <v>532</v>
      </c>
      <c r="L34" s="236">
        <v>3055</v>
      </c>
      <c r="M34" s="236" t="s">
        <v>26</v>
      </c>
      <c r="N34" s="236" t="s">
        <v>533</v>
      </c>
      <c r="O34" s="236" t="s">
        <v>534</v>
      </c>
      <c r="P34" s="236" t="s">
        <v>535</v>
      </c>
      <c r="Q34" s="50">
        <v>39700</v>
      </c>
      <c r="R34" s="79">
        <v>210307</v>
      </c>
      <c r="S34" s="231" t="s">
        <v>537</v>
      </c>
      <c r="T34" s="231" t="s">
        <v>538</v>
      </c>
      <c r="U34" s="231" t="s">
        <v>537</v>
      </c>
      <c r="V34" s="231" t="s">
        <v>538</v>
      </c>
      <c r="W34" s="236" t="s">
        <v>536</v>
      </c>
    </row>
    <row r="35" spans="1:23" s="56" customFormat="1" ht="30" customHeight="1">
      <c r="A35" s="234" t="s">
        <v>38</v>
      </c>
      <c r="B35" s="529" t="s">
        <v>562</v>
      </c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233"/>
    </row>
    <row r="36" spans="1:23" s="255" customFormat="1" ht="30" customHeight="1">
      <c r="A36" s="120">
        <v>1</v>
      </c>
      <c r="B36" s="246" t="s">
        <v>589</v>
      </c>
      <c r="C36" s="246" t="s">
        <v>590</v>
      </c>
      <c r="D36" s="246" t="s">
        <v>592</v>
      </c>
      <c r="E36" s="246"/>
      <c r="F36" s="246" t="s">
        <v>594</v>
      </c>
      <c r="G36" s="246" t="s">
        <v>134</v>
      </c>
      <c r="H36" s="246">
        <v>1995</v>
      </c>
      <c r="I36" s="246" t="s">
        <v>596</v>
      </c>
      <c r="J36" s="246">
        <v>2012</v>
      </c>
      <c r="K36" s="246" t="s">
        <v>598</v>
      </c>
      <c r="L36" s="246" t="s">
        <v>600</v>
      </c>
      <c r="M36" s="246" t="s">
        <v>26</v>
      </c>
      <c r="N36" s="246" t="s">
        <v>602</v>
      </c>
      <c r="O36" s="246" t="s">
        <v>72</v>
      </c>
      <c r="P36" s="246">
        <v>0</v>
      </c>
      <c r="Q36" s="50">
        <v>39600</v>
      </c>
      <c r="R36" s="79">
        <v>85385</v>
      </c>
      <c r="S36" s="246" t="s">
        <v>604</v>
      </c>
      <c r="T36" s="246" t="s">
        <v>605</v>
      </c>
      <c r="U36" s="246" t="s">
        <v>604</v>
      </c>
      <c r="V36" s="246" t="s">
        <v>605</v>
      </c>
      <c r="W36" s="246" t="s">
        <v>950</v>
      </c>
    </row>
    <row r="37" spans="1:23" s="164" customFormat="1" ht="30" customHeight="1">
      <c r="A37" s="433">
        <v>2</v>
      </c>
      <c r="B37" s="79" t="s">
        <v>589</v>
      </c>
      <c r="C37" s="79" t="s">
        <v>591</v>
      </c>
      <c r="D37" s="79" t="s">
        <v>593</v>
      </c>
      <c r="E37" s="79"/>
      <c r="F37" s="79" t="s">
        <v>595</v>
      </c>
      <c r="G37" s="79" t="s">
        <v>441</v>
      </c>
      <c r="H37" s="79">
        <v>1461</v>
      </c>
      <c r="I37" s="79" t="s">
        <v>597</v>
      </c>
      <c r="J37" s="79">
        <v>2004</v>
      </c>
      <c r="K37" s="79" t="s">
        <v>599</v>
      </c>
      <c r="L37" s="79" t="s">
        <v>601</v>
      </c>
      <c r="M37" s="79" t="s">
        <v>26</v>
      </c>
      <c r="N37" s="79" t="s">
        <v>603</v>
      </c>
      <c r="O37" s="79" t="s">
        <v>72</v>
      </c>
      <c r="P37" s="79">
        <v>0</v>
      </c>
      <c r="Q37" s="50">
        <v>6100</v>
      </c>
      <c r="R37" s="79">
        <v>199993</v>
      </c>
      <c r="S37" s="154" t="s">
        <v>606</v>
      </c>
      <c r="T37" s="154" t="s">
        <v>607</v>
      </c>
      <c r="U37" s="154" t="s">
        <v>606</v>
      </c>
      <c r="V37" s="154" t="s">
        <v>607</v>
      </c>
      <c r="W37" s="79" t="s">
        <v>66</v>
      </c>
    </row>
    <row r="38" spans="1:23" s="56" customFormat="1" ht="30" customHeight="1">
      <c r="A38" s="248" t="s">
        <v>32</v>
      </c>
      <c r="B38" s="529" t="s">
        <v>608</v>
      </c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247"/>
    </row>
    <row r="39" spans="1:23" s="253" customFormat="1" ht="30" customHeight="1">
      <c r="A39" s="120">
        <v>2</v>
      </c>
      <c r="B39" s="246" t="s">
        <v>747</v>
      </c>
      <c r="C39" s="246">
        <v>70</v>
      </c>
      <c r="D39" s="246">
        <v>6000150</v>
      </c>
      <c r="E39" s="227"/>
      <c r="F39" s="246" t="s">
        <v>763</v>
      </c>
      <c r="G39" s="246" t="s">
        <v>324</v>
      </c>
      <c r="H39" s="246">
        <v>3292</v>
      </c>
      <c r="I39" s="246">
        <v>1</v>
      </c>
      <c r="J39" s="246">
        <v>2006</v>
      </c>
      <c r="K39" s="246" t="s">
        <v>776</v>
      </c>
      <c r="L39" s="227"/>
      <c r="M39" s="246" t="s">
        <v>66</v>
      </c>
      <c r="N39" s="246"/>
      <c r="O39" s="246"/>
      <c r="P39" s="246"/>
      <c r="Q39" s="50">
        <v>23400</v>
      </c>
      <c r="R39" s="79">
        <v>2284</v>
      </c>
      <c r="S39" s="231">
        <v>44078</v>
      </c>
      <c r="T39" s="231">
        <v>44442</v>
      </c>
      <c r="U39" s="231">
        <v>44078</v>
      </c>
      <c r="V39" s="231">
        <v>44442</v>
      </c>
      <c r="W39" s="79" t="s">
        <v>66</v>
      </c>
    </row>
    <row r="40" spans="1:23" s="253" customFormat="1" ht="30" customHeight="1">
      <c r="A40" s="120">
        <v>3</v>
      </c>
      <c r="B40" s="246" t="s">
        <v>747</v>
      </c>
      <c r="C40" s="246">
        <v>70</v>
      </c>
      <c r="D40" s="246">
        <v>6000163</v>
      </c>
      <c r="E40" s="227"/>
      <c r="F40" s="246" t="s">
        <v>764</v>
      </c>
      <c r="G40" s="246" t="s">
        <v>324</v>
      </c>
      <c r="H40" s="246">
        <v>3292</v>
      </c>
      <c r="I40" s="246">
        <v>1</v>
      </c>
      <c r="J40" s="246">
        <v>2006</v>
      </c>
      <c r="K40" s="246" t="s">
        <v>776</v>
      </c>
      <c r="L40" s="227"/>
      <c r="M40" s="246" t="s">
        <v>66</v>
      </c>
      <c r="N40" s="246"/>
      <c r="O40" s="246"/>
      <c r="P40" s="246"/>
      <c r="Q40" s="50">
        <v>23400</v>
      </c>
      <c r="R40" s="79">
        <v>2322</v>
      </c>
      <c r="S40" s="231">
        <v>44078</v>
      </c>
      <c r="T40" s="231">
        <v>44442</v>
      </c>
      <c r="U40" s="231">
        <v>44078</v>
      </c>
      <c r="V40" s="231">
        <v>44442</v>
      </c>
      <c r="W40" s="79" t="s">
        <v>66</v>
      </c>
    </row>
    <row r="41" spans="1:23" s="253" customFormat="1" ht="30" customHeight="1">
      <c r="A41" s="120">
        <v>4</v>
      </c>
      <c r="B41" s="246" t="s">
        <v>747</v>
      </c>
      <c r="C41" s="246">
        <v>70</v>
      </c>
      <c r="D41" s="246">
        <v>6000171</v>
      </c>
      <c r="E41" s="227"/>
      <c r="F41" s="246" t="s">
        <v>765</v>
      </c>
      <c r="G41" s="246" t="s">
        <v>324</v>
      </c>
      <c r="H41" s="246">
        <v>3292</v>
      </c>
      <c r="I41" s="246">
        <v>1</v>
      </c>
      <c r="J41" s="246">
        <v>2006</v>
      </c>
      <c r="K41" s="246" t="s">
        <v>776</v>
      </c>
      <c r="L41" s="227"/>
      <c r="M41" s="246" t="s">
        <v>66</v>
      </c>
      <c r="N41" s="246"/>
      <c r="O41" s="246"/>
      <c r="P41" s="246"/>
      <c r="Q41" s="50">
        <v>23400</v>
      </c>
      <c r="R41" s="79">
        <v>2056</v>
      </c>
      <c r="S41" s="231">
        <v>44078</v>
      </c>
      <c r="T41" s="231">
        <v>44442</v>
      </c>
      <c r="U41" s="231">
        <v>44078</v>
      </c>
      <c r="V41" s="231">
        <v>44442</v>
      </c>
      <c r="W41" s="79" t="s">
        <v>66</v>
      </c>
    </row>
    <row r="42" spans="1:23" s="253" customFormat="1" ht="30" customHeight="1">
      <c r="A42" s="120">
        <v>5</v>
      </c>
      <c r="B42" s="246" t="s">
        <v>748</v>
      </c>
      <c r="C42" s="246" t="s">
        <v>752</v>
      </c>
      <c r="D42" s="246" t="s">
        <v>757</v>
      </c>
      <c r="E42" s="227"/>
      <c r="F42" s="246" t="s">
        <v>766</v>
      </c>
      <c r="G42" s="246" t="s">
        <v>324</v>
      </c>
      <c r="H42" s="246">
        <v>3908</v>
      </c>
      <c r="I42" s="246">
        <v>1</v>
      </c>
      <c r="J42" s="246">
        <v>2007</v>
      </c>
      <c r="K42" s="246" t="s">
        <v>777</v>
      </c>
      <c r="L42" s="227"/>
      <c r="M42" s="246" t="s">
        <v>66</v>
      </c>
      <c r="N42" s="246"/>
      <c r="O42" s="246"/>
      <c r="P42" s="246"/>
      <c r="Q42" s="50">
        <v>38700</v>
      </c>
      <c r="R42" s="79">
        <v>2302</v>
      </c>
      <c r="S42" s="231">
        <v>44160</v>
      </c>
      <c r="T42" s="231">
        <v>44524</v>
      </c>
      <c r="U42" s="231">
        <v>44160</v>
      </c>
      <c r="V42" s="231">
        <v>44524</v>
      </c>
      <c r="W42" s="79" t="s">
        <v>66</v>
      </c>
    </row>
    <row r="43" spans="1:23" s="253" customFormat="1" ht="30" customHeight="1">
      <c r="A43" s="120">
        <v>6</v>
      </c>
      <c r="B43" s="246" t="s">
        <v>749</v>
      </c>
      <c r="C43" s="246" t="s">
        <v>753</v>
      </c>
      <c r="D43" s="246" t="s">
        <v>758</v>
      </c>
      <c r="E43" s="227"/>
      <c r="F43" s="246" t="s">
        <v>767</v>
      </c>
      <c r="G43" s="246" t="s">
        <v>772</v>
      </c>
      <c r="H43" s="246" t="s">
        <v>34</v>
      </c>
      <c r="I43" s="246" t="s">
        <v>336</v>
      </c>
      <c r="J43" s="246">
        <v>2006</v>
      </c>
      <c r="K43" s="246" t="s">
        <v>778</v>
      </c>
      <c r="L43" s="227"/>
      <c r="M43" s="246" t="s">
        <v>66</v>
      </c>
      <c r="N43" s="246"/>
      <c r="O43" s="246"/>
      <c r="P43" s="246"/>
      <c r="Q43" s="50">
        <v>7600</v>
      </c>
      <c r="R43" s="79" t="s">
        <v>773</v>
      </c>
      <c r="S43" s="231">
        <v>44128</v>
      </c>
      <c r="T43" s="231">
        <v>44492</v>
      </c>
      <c r="U43" s="231">
        <v>44128</v>
      </c>
      <c r="V43" s="231">
        <v>44492</v>
      </c>
      <c r="W43" s="79" t="s">
        <v>66</v>
      </c>
    </row>
    <row r="44" spans="1:23" s="253" customFormat="1" ht="30" customHeight="1">
      <c r="A44" s="120">
        <v>7</v>
      </c>
      <c r="B44" s="246" t="s">
        <v>750</v>
      </c>
      <c r="C44" s="246" t="s">
        <v>754</v>
      </c>
      <c r="D44" s="246" t="s">
        <v>759</v>
      </c>
      <c r="E44" s="227"/>
      <c r="F44" s="246" t="s">
        <v>768</v>
      </c>
      <c r="G44" s="246" t="s">
        <v>772</v>
      </c>
      <c r="H44" s="246" t="s">
        <v>773</v>
      </c>
      <c r="I44" s="246" t="s">
        <v>774</v>
      </c>
      <c r="J44" s="246">
        <v>2019</v>
      </c>
      <c r="K44" s="246" t="s">
        <v>779</v>
      </c>
      <c r="L44" s="227"/>
      <c r="M44" s="246" t="s">
        <v>66</v>
      </c>
      <c r="N44" s="246"/>
      <c r="O44" s="246"/>
      <c r="P44" s="246"/>
      <c r="Q44" s="50">
        <v>120600</v>
      </c>
      <c r="R44" s="79" t="s">
        <v>773</v>
      </c>
      <c r="S44" s="231">
        <v>44183</v>
      </c>
      <c r="T44" s="231">
        <v>44547</v>
      </c>
      <c r="U44" s="231">
        <v>44183</v>
      </c>
      <c r="V44" s="231">
        <v>44547</v>
      </c>
      <c r="W44" s="79" t="s">
        <v>66</v>
      </c>
    </row>
    <row r="45" spans="1:23" s="253" customFormat="1" ht="30" customHeight="1">
      <c r="A45" s="120">
        <v>8</v>
      </c>
      <c r="B45" s="246" t="s">
        <v>751</v>
      </c>
      <c r="C45" s="246" t="s">
        <v>755</v>
      </c>
      <c r="D45" s="246" t="s">
        <v>760</v>
      </c>
      <c r="E45" s="227"/>
      <c r="F45" s="246" t="s">
        <v>769</v>
      </c>
      <c r="G45" s="246" t="s">
        <v>441</v>
      </c>
      <c r="H45" s="246">
        <v>1870</v>
      </c>
      <c r="I45" s="246" t="s">
        <v>775</v>
      </c>
      <c r="J45" s="246">
        <v>2005</v>
      </c>
      <c r="K45" s="246" t="s">
        <v>780</v>
      </c>
      <c r="L45" s="246">
        <v>2940</v>
      </c>
      <c r="M45" s="246" t="s">
        <v>66</v>
      </c>
      <c r="N45" s="246" t="s">
        <v>66</v>
      </c>
      <c r="O45" s="246" t="s">
        <v>66</v>
      </c>
      <c r="P45" s="246" t="s">
        <v>66</v>
      </c>
      <c r="Q45" s="50">
        <v>17700</v>
      </c>
      <c r="R45" s="79">
        <v>160247</v>
      </c>
      <c r="S45" s="231">
        <v>44175</v>
      </c>
      <c r="T45" s="231">
        <v>44539</v>
      </c>
      <c r="U45" s="231">
        <v>44175</v>
      </c>
      <c r="V45" s="231">
        <v>44539</v>
      </c>
      <c r="W45" s="406" t="s">
        <v>950</v>
      </c>
    </row>
    <row r="46" spans="1:23" s="253" customFormat="1" ht="30" customHeight="1">
      <c r="A46" s="120">
        <v>9</v>
      </c>
      <c r="B46" s="246" t="s">
        <v>748</v>
      </c>
      <c r="C46" s="246" t="s">
        <v>756</v>
      </c>
      <c r="D46" s="246" t="s">
        <v>761</v>
      </c>
      <c r="E46" s="227"/>
      <c r="F46" s="246" t="s">
        <v>770</v>
      </c>
      <c r="G46" s="246" t="s">
        <v>324</v>
      </c>
      <c r="H46" s="246">
        <v>4485</v>
      </c>
      <c r="I46" s="246">
        <v>1</v>
      </c>
      <c r="J46" s="246">
        <v>2008</v>
      </c>
      <c r="K46" s="246" t="s">
        <v>781</v>
      </c>
      <c r="L46" s="227"/>
      <c r="M46" s="246" t="s">
        <v>66</v>
      </c>
      <c r="N46" s="246"/>
      <c r="O46" s="246"/>
      <c r="P46" s="246"/>
      <c r="Q46" s="50">
        <v>63900</v>
      </c>
      <c r="R46" s="79">
        <v>3833</v>
      </c>
      <c r="S46" s="231">
        <v>44026</v>
      </c>
      <c r="T46" s="231">
        <v>44390</v>
      </c>
      <c r="U46" s="231">
        <v>44026</v>
      </c>
      <c r="V46" s="231">
        <v>44390</v>
      </c>
      <c r="W46" s="79" t="s">
        <v>66</v>
      </c>
    </row>
    <row r="47" spans="1:23" s="56" customFormat="1" ht="30" customHeight="1">
      <c r="A47" s="120">
        <v>10</v>
      </c>
      <c r="B47" s="246" t="s">
        <v>748</v>
      </c>
      <c r="C47" s="246" t="s">
        <v>756</v>
      </c>
      <c r="D47" s="246" t="s">
        <v>762</v>
      </c>
      <c r="E47" s="227"/>
      <c r="F47" s="246" t="s">
        <v>771</v>
      </c>
      <c r="G47" s="246" t="s">
        <v>324</v>
      </c>
      <c r="H47" s="246">
        <v>4485</v>
      </c>
      <c r="I47" s="246">
        <v>1</v>
      </c>
      <c r="J47" s="246">
        <v>2008</v>
      </c>
      <c r="K47" s="246" t="s">
        <v>781</v>
      </c>
      <c r="L47" s="246"/>
      <c r="M47" s="246" t="s">
        <v>66</v>
      </c>
      <c r="N47" s="246"/>
      <c r="O47" s="246"/>
      <c r="P47" s="246"/>
      <c r="Q47" s="50">
        <v>63900</v>
      </c>
      <c r="R47" s="79"/>
      <c r="S47" s="231">
        <v>44026</v>
      </c>
      <c r="T47" s="231">
        <v>44390</v>
      </c>
      <c r="U47" s="231">
        <v>44026</v>
      </c>
      <c r="V47" s="231">
        <v>44390</v>
      </c>
      <c r="W47" s="79" t="s">
        <v>66</v>
      </c>
    </row>
    <row r="48" spans="1:23" ht="12" customHeight="1">
      <c r="A48" s="544"/>
      <c r="B48" s="544"/>
      <c r="C48" s="544"/>
      <c r="D48" s="544"/>
      <c r="E48" s="544"/>
      <c r="F48" s="544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44"/>
      <c r="R48" s="544"/>
      <c r="S48" s="544"/>
      <c r="T48" s="544"/>
      <c r="U48" s="544"/>
      <c r="V48" s="544"/>
      <c r="W48" s="544"/>
    </row>
    <row r="49" spans="1:23" ht="19.5" customHeight="1">
      <c r="A49" s="545"/>
      <c r="B49" s="545"/>
      <c r="C49" s="545"/>
      <c r="D49" s="545"/>
      <c r="E49" s="545"/>
      <c r="F49" s="545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  <c r="R49" s="545"/>
      <c r="S49" s="545"/>
      <c r="T49" s="545"/>
      <c r="U49" s="545"/>
      <c r="V49" s="545"/>
      <c r="W49" s="545"/>
    </row>
  </sheetData>
  <mergeCells count="33">
    <mergeCell ref="A1:W1"/>
    <mergeCell ref="A2:W2"/>
    <mergeCell ref="A3:W3"/>
    <mergeCell ref="A4:A6"/>
    <mergeCell ref="B4:B6"/>
    <mergeCell ref="C4:C6"/>
    <mergeCell ref="D4:D6"/>
    <mergeCell ref="E4:E6"/>
    <mergeCell ref="F4:F6"/>
    <mergeCell ref="G4:G6"/>
    <mergeCell ref="I4:I6"/>
    <mergeCell ref="J4:J6"/>
    <mergeCell ref="H4:H6"/>
    <mergeCell ref="W4:W6"/>
    <mergeCell ref="B33:V33"/>
    <mergeCell ref="B35:V35"/>
    <mergeCell ref="O32:P32"/>
    <mergeCell ref="B19:V19"/>
    <mergeCell ref="A48:W49"/>
    <mergeCell ref="B38:V38"/>
    <mergeCell ref="O31:P31"/>
    <mergeCell ref="B7:V7"/>
    <mergeCell ref="B10:V10"/>
    <mergeCell ref="B12:V12"/>
    <mergeCell ref="N4:N6"/>
    <mergeCell ref="O4:P5"/>
    <mergeCell ref="Q4:Q6"/>
    <mergeCell ref="R4:R6"/>
    <mergeCell ref="S4:T5"/>
    <mergeCell ref="U4:V5"/>
    <mergeCell ref="K4:K6"/>
    <mergeCell ref="L4:L6"/>
    <mergeCell ref="M4:M6"/>
  </mergeCells>
  <pageMargins left="0.7" right="0.7" top="0.75" bottom="0.75" header="0.3" footer="0.3"/>
  <pageSetup paperSize="9" scale="26" orientation="portrait" r:id="rId1"/>
  <colBreaks count="1" manualBreakCount="1">
    <brk id="23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X85"/>
  <sheetViews>
    <sheetView view="pageBreakPreview" topLeftCell="A22" zoomScaleSheetLayoutView="100" workbookViewId="0">
      <selection activeCell="J50" sqref="J50"/>
    </sheetView>
  </sheetViews>
  <sheetFormatPr defaultColWidth="9.140625" defaultRowHeight="12.75"/>
  <cols>
    <col min="1" max="1" width="5" style="165" customWidth="1"/>
    <col min="2" max="2" width="28.5703125" style="165" customWidth="1"/>
    <col min="3" max="3" width="28.28515625" style="165" customWidth="1"/>
    <col min="4" max="4" width="25.85546875" style="165" customWidth="1"/>
    <col min="5" max="5" width="13.42578125" style="166" customWidth="1"/>
    <col min="6" max="6" width="24.5703125" style="165" customWidth="1"/>
    <col min="7" max="7" width="19" style="241" customWidth="1"/>
    <col min="8" max="8" width="32.28515625" style="165" customWidth="1"/>
    <col min="9" max="9" width="19.42578125" style="165" customWidth="1"/>
    <col min="10" max="10" width="28.28515625" style="165" customWidth="1"/>
    <col min="11" max="206" width="9.140625" style="310"/>
    <col min="207" max="16384" width="9.140625" style="139"/>
  </cols>
  <sheetData>
    <row r="1" spans="1:10">
      <c r="B1" s="214" t="s">
        <v>128</v>
      </c>
      <c r="F1" s="318"/>
      <c r="G1" s="319"/>
      <c r="H1" s="318"/>
      <c r="I1" s="320"/>
      <c r="J1" s="318"/>
    </row>
    <row r="2" spans="1:10" ht="51">
      <c r="A2" s="142" t="s">
        <v>42</v>
      </c>
      <c r="B2" s="141" t="s">
        <v>127</v>
      </c>
      <c r="C2" s="140" t="s">
        <v>126</v>
      </c>
      <c r="D2" s="140" t="s">
        <v>125</v>
      </c>
      <c r="E2" s="141" t="s">
        <v>124</v>
      </c>
      <c r="F2" s="140" t="s">
        <v>123</v>
      </c>
      <c r="G2" s="242" t="s">
        <v>122</v>
      </c>
      <c r="H2" s="140" t="s">
        <v>121</v>
      </c>
      <c r="I2" s="140" t="s">
        <v>120</v>
      </c>
      <c r="J2" s="140" t="s">
        <v>119</v>
      </c>
    </row>
    <row r="3" spans="1:10" s="558" customFormat="1">
      <c r="A3" s="558" t="s">
        <v>154</v>
      </c>
    </row>
    <row r="4" spans="1:10" s="311" customFormat="1" ht="39.950000000000003" customHeight="1">
      <c r="A4" s="222">
        <v>1</v>
      </c>
      <c r="B4" s="222" t="s">
        <v>201</v>
      </c>
      <c r="C4" s="222" t="s">
        <v>34</v>
      </c>
      <c r="D4" s="222" t="s">
        <v>203</v>
      </c>
      <c r="E4" s="323" t="s">
        <v>34</v>
      </c>
      <c r="F4" s="222" t="s">
        <v>34</v>
      </c>
      <c r="G4" s="243">
        <v>9500</v>
      </c>
      <c r="H4" s="321"/>
      <c r="I4" s="321" t="s">
        <v>26</v>
      </c>
      <c r="J4" s="321" t="s">
        <v>206</v>
      </c>
    </row>
    <row r="5" spans="1:10" s="311" customFormat="1" ht="39.950000000000003" customHeight="1">
      <c r="A5" s="222">
        <v>2</v>
      </c>
      <c r="B5" s="222" t="s">
        <v>202</v>
      </c>
      <c r="C5" s="222" t="s">
        <v>34</v>
      </c>
      <c r="D5" s="222" t="s">
        <v>204</v>
      </c>
      <c r="E5" s="322">
        <v>2018</v>
      </c>
      <c r="F5" s="222" t="s">
        <v>205</v>
      </c>
      <c r="G5" s="243">
        <v>39975</v>
      </c>
      <c r="H5" s="222"/>
      <c r="I5" s="222" t="s">
        <v>26</v>
      </c>
      <c r="J5" s="222" t="s">
        <v>139</v>
      </c>
    </row>
    <row r="6" spans="1:10" s="310" customFormat="1">
      <c r="A6" s="559" t="s">
        <v>46</v>
      </c>
      <c r="B6" s="559"/>
      <c r="C6" s="559"/>
      <c r="D6" s="559"/>
      <c r="E6" s="559"/>
      <c r="F6" s="559"/>
      <c r="G6" s="260">
        <f>SUM(G4:G5)</f>
        <v>49475</v>
      </c>
      <c r="H6" s="167"/>
      <c r="I6" s="167"/>
      <c r="J6" s="167"/>
    </row>
    <row r="7" spans="1:10" s="558" customFormat="1">
      <c r="A7" s="558" t="s">
        <v>467</v>
      </c>
    </row>
    <row r="8" spans="1:10" s="311" customFormat="1" ht="39.950000000000003" customHeight="1">
      <c r="A8" s="222">
        <v>3</v>
      </c>
      <c r="B8" s="222" t="s">
        <v>470</v>
      </c>
      <c r="C8" s="222">
        <v>946</v>
      </c>
      <c r="D8" s="222" t="s">
        <v>484</v>
      </c>
      <c r="E8" s="324">
        <v>2005</v>
      </c>
      <c r="F8" s="222" t="s">
        <v>488</v>
      </c>
      <c r="G8" s="243">
        <v>8950.7999999999993</v>
      </c>
      <c r="H8" s="222"/>
      <c r="I8" s="222" t="s">
        <v>26</v>
      </c>
      <c r="J8" s="222" t="s">
        <v>372</v>
      </c>
    </row>
    <row r="9" spans="1:10" s="310" customFormat="1">
      <c r="A9" s="559" t="s">
        <v>46</v>
      </c>
      <c r="B9" s="559"/>
      <c r="C9" s="559"/>
      <c r="D9" s="559"/>
      <c r="E9" s="559"/>
      <c r="F9" s="559"/>
      <c r="G9" s="260">
        <f>SUM(G8:G8)</f>
        <v>8950.7999999999993</v>
      </c>
      <c r="H9" s="167"/>
      <c r="I9" s="167"/>
      <c r="J9" s="167"/>
    </row>
    <row r="10" spans="1:10" s="558" customFormat="1">
      <c r="A10" s="558" t="s">
        <v>547</v>
      </c>
    </row>
    <row r="11" spans="1:10" s="311" customFormat="1" ht="39.950000000000003" customHeight="1">
      <c r="A11" s="222">
        <v>1</v>
      </c>
      <c r="B11" s="222" t="s">
        <v>539</v>
      </c>
      <c r="C11" s="222"/>
      <c r="D11" s="222" t="s">
        <v>544</v>
      </c>
      <c r="E11" s="323"/>
      <c r="F11" s="222" t="s">
        <v>545</v>
      </c>
      <c r="G11" s="560">
        <v>51745</v>
      </c>
      <c r="H11" s="222"/>
      <c r="I11" s="222" t="s">
        <v>26</v>
      </c>
      <c r="J11" s="561" t="s">
        <v>546</v>
      </c>
    </row>
    <row r="12" spans="1:10" s="311" customFormat="1" ht="39.950000000000003" customHeight="1">
      <c r="A12" s="222">
        <v>2</v>
      </c>
      <c r="B12" s="308" t="s">
        <v>540</v>
      </c>
      <c r="C12" s="308"/>
      <c r="D12" s="308"/>
      <c r="E12" s="323"/>
      <c r="F12" s="222"/>
      <c r="G12" s="560"/>
      <c r="H12" s="222"/>
      <c r="I12" s="222"/>
      <c r="J12" s="561"/>
    </row>
    <row r="13" spans="1:10" s="311" customFormat="1" ht="39.950000000000003" customHeight="1">
      <c r="A13" s="222">
        <v>3</v>
      </c>
      <c r="B13" s="308" t="s">
        <v>541</v>
      </c>
      <c r="C13" s="308"/>
      <c r="D13" s="308"/>
      <c r="E13" s="323"/>
      <c r="F13" s="222"/>
      <c r="G13" s="560"/>
      <c r="H13" s="222"/>
      <c r="I13" s="222"/>
      <c r="J13" s="561"/>
    </row>
    <row r="14" spans="1:10" s="311" customFormat="1" ht="39.950000000000003" customHeight="1">
      <c r="A14" s="222">
        <v>4</v>
      </c>
      <c r="B14" s="308" t="s">
        <v>542</v>
      </c>
      <c r="C14" s="308"/>
      <c r="D14" s="308"/>
      <c r="E14" s="323"/>
      <c r="F14" s="222"/>
      <c r="G14" s="560"/>
      <c r="H14" s="222"/>
      <c r="I14" s="222"/>
      <c r="J14" s="561"/>
    </row>
    <row r="15" spans="1:10" s="311" customFormat="1" ht="39.950000000000003" customHeight="1">
      <c r="A15" s="222">
        <v>5</v>
      </c>
      <c r="B15" s="308" t="s">
        <v>543</v>
      </c>
      <c r="C15" s="308"/>
      <c r="D15" s="308"/>
      <c r="E15" s="322"/>
      <c r="F15" s="222"/>
      <c r="G15" s="560"/>
      <c r="H15" s="222"/>
      <c r="I15" s="222"/>
      <c r="J15" s="561"/>
    </row>
    <row r="16" spans="1:10" s="310" customFormat="1">
      <c r="A16" s="559" t="s">
        <v>46</v>
      </c>
      <c r="B16" s="559"/>
      <c r="C16" s="559"/>
      <c r="D16" s="559"/>
      <c r="E16" s="559"/>
      <c r="F16" s="559"/>
      <c r="G16" s="244">
        <f>SUM(G11:G15)</f>
        <v>51745</v>
      </c>
      <c r="H16" s="167"/>
      <c r="I16" s="167"/>
      <c r="J16" s="167"/>
    </row>
    <row r="17" spans="1:10" s="558" customFormat="1">
      <c r="A17" s="558" t="s">
        <v>782</v>
      </c>
    </row>
    <row r="18" spans="1:10" s="311" customFormat="1" ht="39.950000000000003" customHeight="1">
      <c r="A18" s="222">
        <v>1</v>
      </c>
      <c r="B18" s="222" t="s">
        <v>783</v>
      </c>
      <c r="C18" s="222">
        <v>1695</v>
      </c>
      <c r="D18" s="222" t="s">
        <v>793</v>
      </c>
      <c r="E18" s="324">
        <v>1970</v>
      </c>
      <c r="F18" s="222" t="s">
        <v>799</v>
      </c>
      <c r="G18" s="243">
        <v>3660</v>
      </c>
      <c r="H18" s="222"/>
      <c r="I18" s="222" t="s">
        <v>66</v>
      </c>
      <c r="J18" s="222" t="s">
        <v>805</v>
      </c>
    </row>
    <row r="19" spans="1:10" s="311" customFormat="1" ht="39.950000000000003" customHeight="1">
      <c r="A19" s="222">
        <v>2</v>
      </c>
      <c r="B19" s="222" t="s">
        <v>724</v>
      </c>
      <c r="C19" s="222"/>
      <c r="D19" s="222" t="s">
        <v>794</v>
      </c>
      <c r="E19" s="324">
        <v>1995</v>
      </c>
      <c r="F19" s="222" t="s">
        <v>800</v>
      </c>
      <c r="G19" s="243">
        <v>527.35</v>
      </c>
      <c r="H19" s="222"/>
      <c r="I19" s="222" t="s">
        <v>66</v>
      </c>
      <c r="J19" s="222" t="s">
        <v>805</v>
      </c>
    </row>
    <row r="20" spans="1:10" s="311" customFormat="1" ht="39.950000000000003" customHeight="1">
      <c r="A20" s="222">
        <v>3</v>
      </c>
      <c r="B20" s="222" t="s">
        <v>784</v>
      </c>
      <c r="C20" s="222">
        <v>2034</v>
      </c>
      <c r="D20" s="222" t="s">
        <v>795</v>
      </c>
      <c r="E20" s="324">
        <v>1970</v>
      </c>
      <c r="F20" s="222" t="s">
        <v>801</v>
      </c>
      <c r="G20" s="243">
        <v>2000</v>
      </c>
      <c r="H20" s="222"/>
      <c r="I20" s="222" t="s">
        <v>66</v>
      </c>
      <c r="J20" s="222" t="s">
        <v>805</v>
      </c>
    </row>
    <row r="21" spans="1:10" s="311" customFormat="1" ht="39.950000000000003" customHeight="1">
      <c r="A21" s="222">
        <v>4</v>
      </c>
      <c r="B21" s="222" t="s">
        <v>785</v>
      </c>
      <c r="C21" s="222" t="s">
        <v>792</v>
      </c>
      <c r="D21" s="222" t="s">
        <v>796</v>
      </c>
      <c r="E21" s="324">
        <v>1997</v>
      </c>
      <c r="F21" s="222" t="s">
        <v>802</v>
      </c>
      <c r="G21" s="243">
        <v>2185</v>
      </c>
      <c r="H21" s="222"/>
      <c r="I21" s="222" t="s">
        <v>66</v>
      </c>
      <c r="J21" s="222" t="s">
        <v>805</v>
      </c>
    </row>
    <row r="22" spans="1:10" s="311" customFormat="1" ht="39.950000000000003" customHeight="1">
      <c r="A22" s="222">
        <v>5</v>
      </c>
      <c r="B22" s="222" t="s">
        <v>722</v>
      </c>
      <c r="C22" s="222">
        <v>707689</v>
      </c>
      <c r="D22" s="222" t="s">
        <v>797</v>
      </c>
      <c r="E22" s="324">
        <v>2008</v>
      </c>
      <c r="F22" s="222" t="s">
        <v>803</v>
      </c>
      <c r="G22" s="243">
        <v>900</v>
      </c>
      <c r="H22" s="222"/>
      <c r="I22" s="222" t="s">
        <v>66</v>
      </c>
      <c r="J22" s="222" t="s">
        <v>805</v>
      </c>
    </row>
    <row r="23" spans="1:10" s="311" customFormat="1" ht="39.950000000000003" customHeight="1">
      <c r="A23" s="222">
        <v>6</v>
      </c>
      <c r="B23" s="222" t="s">
        <v>786</v>
      </c>
      <c r="C23" s="222">
        <v>20514607</v>
      </c>
      <c r="D23" s="222" t="s">
        <v>798</v>
      </c>
      <c r="E23" s="324">
        <v>2010</v>
      </c>
      <c r="F23" s="222" t="s">
        <v>804</v>
      </c>
      <c r="G23" s="243">
        <v>2135</v>
      </c>
      <c r="H23" s="222"/>
      <c r="I23" s="222" t="s">
        <v>66</v>
      </c>
      <c r="J23" s="222" t="s">
        <v>805</v>
      </c>
    </row>
    <row r="24" spans="1:10" s="311" customFormat="1" ht="39.950000000000003" customHeight="1">
      <c r="A24" s="222">
        <v>7</v>
      </c>
      <c r="B24" s="222" t="s">
        <v>787</v>
      </c>
      <c r="C24" s="308"/>
      <c r="D24" s="308"/>
      <c r="E24" s="323"/>
      <c r="F24" s="308"/>
      <c r="G24" s="243">
        <v>768.75</v>
      </c>
      <c r="H24" s="222"/>
      <c r="I24" s="222" t="s">
        <v>66</v>
      </c>
      <c r="J24" s="222" t="s">
        <v>805</v>
      </c>
    </row>
    <row r="25" spans="1:10" s="311" customFormat="1" ht="39.950000000000003" customHeight="1">
      <c r="A25" s="222">
        <v>8</v>
      </c>
      <c r="B25" s="222" t="s">
        <v>787</v>
      </c>
      <c r="C25" s="308"/>
      <c r="D25" s="308"/>
      <c r="E25" s="323"/>
      <c r="F25" s="308"/>
      <c r="G25" s="243">
        <v>768.75</v>
      </c>
      <c r="H25" s="222"/>
      <c r="I25" s="222" t="s">
        <v>66</v>
      </c>
      <c r="J25" s="222" t="s">
        <v>805</v>
      </c>
    </row>
    <row r="26" spans="1:10" s="311" customFormat="1" ht="39.950000000000003" customHeight="1">
      <c r="A26" s="222">
        <v>9</v>
      </c>
      <c r="B26" s="222" t="s">
        <v>787</v>
      </c>
      <c r="C26" s="308"/>
      <c r="D26" s="308"/>
      <c r="E26" s="323"/>
      <c r="F26" s="308"/>
      <c r="G26" s="243">
        <v>768.75</v>
      </c>
      <c r="H26" s="222"/>
      <c r="I26" s="222" t="s">
        <v>66</v>
      </c>
      <c r="J26" s="222" t="s">
        <v>805</v>
      </c>
    </row>
    <row r="27" spans="1:10" s="311" customFormat="1" ht="39.950000000000003" customHeight="1">
      <c r="A27" s="222">
        <v>10</v>
      </c>
      <c r="B27" s="222" t="s">
        <v>787</v>
      </c>
      <c r="C27" s="308"/>
      <c r="D27" s="308"/>
      <c r="E27" s="323"/>
      <c r="F27" s="308"/>
      <c r="G27" s="243">
        <v>768.75</v>
      </c>
      <c r="H27" s="222"/>
      <c r="I27" s="222" t="s">
        <v>66</v>
      </c>
      <c r="J27" s="222" t="s">
        <v>805</v>
      </c>
    </row>
    <row r="28" spans="1:10" s="311" customFormat="1" ht="39.950000000000003" customHeight="1">
      <c r="A28" s="222">
        <v>11</v>
      </c>
      <c r="B28" s="222" t="s">
        <v>787</v>
      </c>
      <c r="C28" s="308"/>
      <c r="D28" s="308"/>
      <c r="E28" s="323"/>
      <c r="F28" s="308"/>
      <c r="G28" s="243">
        <v>768.75</v>
      </c>
      <c r="H28" s="222"/>
      <c r="I28" s="222" t="s">
        <v>66</v>
      </c>
      <c r="J28" s="222" t="s">
        <v>805</v>
      </c>
    </row>
    <row r="29" spans="1:10" s="311" customFormat="1" ht="39.950000000000003" customHeight="1">
      <c r="A29" s="222">
        <v>12</v>
      </c>
      <c r="B29" s="222" t="s">
        <v>788</v>
      </c>
      <c r="C29" s="308"/>
      <c r="D29" s="308"/>
      <c r="E29" s="323"/>
      <c r="F29" s="308"/>
      <c r="G29" s="243">
        <v>35018.1</v>
      </c>
      <c r="H29" s="222"/>
      <c r="I29" s="222" t="s">
        <v>66</v>
      </c>
      <c r="J29" s="222" t="s">
        <v>805</v>
      </c>
    </row>
    <row r="30" spans="1:10" s="311" customFormat="1" ht="39.950000000000003" customHeight="1">
      <c r="A30" s="222">
        <v>13</v>
      </c>
      <c r="B30" s="222" t="s">
        <v>789</v>
      </c>
      <c r="C30" s="308"/>
      <c r="D30" s="308"/>
      <c r="E30" s="323"/>
      <c r="F30" s="308"/>
      <c r="G30" s="243">
        <v>40774.5</v>
      </c>
      <c r="H30" s="222"/>
      <c r="I30" s="222" t="s">
        <v>66</v>
      </c>
      <c r="J30" s="222" t="s">
        <v>805</v>
      </c>
    </row>
    <row r="31" spans="1:10" s="311" customFormat="1" ht="39.950000000000003" customHeight="1">
      <c r="A31" s="222">
        <v>14</v>
      </c>
      <c r="B31" s="222" t="s">
        <v>790</v>
      </c>
      <c r="C31" s="308"/>
      <c r="D31" s="308"/>
      <c r="E31" s="323"/>
      <c r="F31" s="308"/>
      <c r="G31" s="243">
        <v>107994</v>
      </c>
      <c r="H31" s="222"/>
      <c r="I31" s="222" t="s">
        <v>66</v>
      </c>
      <c r="J31" s="222" t="s">
        <v>805</v>
      </c>
    </row>
    <row r="32" spans="1:10" s="311" customFormat="1" ht="39.950000000000003" customHeight="1">
      <c r="A32" s="222">
        <v>15</v>
      </c>
      <c r="B32" s="222" t="s">
        <v>791</v>
      </c>
      <c r="C32" s="308"/>
      <c r="D32" s="308"/>
      <c r="E32" s="322"/>
      <c r="F32" s="308"/>
      <c r="G32" s="243">
        <v>64181.4</v>
      </c>
      <c r="H32" s="222"/>
      <c r="I32" s="222" t="s">
        <v>66</v>
      </c>
      <c r="J32" s="222" t="s">
        <v>805</v>
      </c>
    </row>
    <row r="33" spans="1:10" s="310" customFormat="1">
      <c r="A33" s="559" t="s">
        <v>46</v>
      </c>
      <c r="B33" s="559"/>
      <c r="C33" s="559"/>
      <c r="D33" s="559"/>
      <c r="E33" s="559"/>
      <c r="F33" s="559"/>
      <c r="G33" s="260">
        <f>SUM(G18:G32)</f>
        <v>263219.10000000003</v>
      </c>
      <c r="H33" s="167"/>
      <c r="I33" s="167"/>
      <c r="J33" s="167"/>
    </row>
    <row r="34" spans="1:10" s="558" customFormat="1">
      <c r="A34" s="558" t="s">
        <v>847</v>
      </c>
    </row>
    <row r="35" spans="1:10" s="311" customFormat="1" ht="39.950000000000003" customHeight="1">
      <c r="A35" s="222">
        <v>1</v>
      </c>
      <c r="B35" s="222" t="s">
        <v>848</v>
      </c>
      <c r="C35" s="222" t="s">
        <v>849</v>
      </c>
      <c r="D35" s="222" t="s">
        <v>850</v>
      </c>
      <c r="E35" s="324">
        <v>2010</v>
      </c>
      <c r="F35" s="222" t="s">
        <v>851</v>
      </c>
      <c r="G35" s="243">
        <v>5498</v>
      </c>
      <c r="H35" s="222"/>
      <c r="I35" s="222" t="s">
        <v>26</v>
      </c>
      <c r="J35" s="222" t="s">
        <v>807</v>
      </c>
    </row>
    <row r="36" spans="1:10" s="311" customFormat="1" ht="39.950000000000003" customHeight="1">
      <c r="A36" s="222">
        <v>2</v>
      </c>
      <c r="B36" s="222" t="s">
        <v>852</v>
      </c>
      <c r="C36" s="222" t="s">
        <v>853</v>
      </c>
      <c r="D36" s="222" t="s">
        <v>854</v>
      </c>
      <c r="E36" s="324">
        <v>2000</v>
      </c>
      <c r="F36" s="222" t="s">
        <v>855</v>
      </c>
      <c r="G36" s="243">
        <v>172470.61</v>
      </c>
      <c r="H36" s="222"/>
      <c r="I36" s="222" t="s">
        <v>26</v>
      </c>
      <c r="J36" s="222" t="s">
        <v>807</v>
      </c>
    </row>
    <row r="37" spans="1:10" s="310" customFormat="1">
      <c r="A37" s="559" t="s">
        <v>46</v>
      </c>
      <c r="B37" s="559"/>
      <c r="C37" s="559"/>
      <c r="D37" s="559"/>
      <c r="E37" s="559"/>
      <c r="F37" s="559"/>
      <c r="G37" s="260">
        <f>SUM(G35:G36)</f>
        <v>177968.61</v>
      </c>
      <c r="H37" s="167"/>
      <c r="I37" s="167"/>
      <c r="J37" s="167"/>
    </row>
    <row r="38" spans="1:10" s="558" customFormat="1">
      <c r="A38" s="558" t="s">
        <v>908</v>
      </c>
    </row>
    <row r="39" spans="1:10" s="311" customFormat="1" ht="82.5" customHeight="1">
      <c r="A39" s="222">
        <v>1</v>
      </c>
      <c r="B39" s="222" t="s">
        <v>909</v>
      </c>
      <c r="C39" s="222"/>
      <c r="D39" s="222"/>
      <c r="E39" s="324">
        <v>1998</v>
      </c>
      <c r="F39" s="222" t="s">
        <v>910</v>
      </c>
      <c r="G39" s="243">
        <v>205095</v>
      </c>
      <c r="H39" s="222"/>
      <c r="I39" s="222" t="s">
        <v>26</v>
      </c>
      <c r="J39" s="222" t="s">
        <v>911</v>
      </c>
    </row>
    <row r="40" spans="1:10" s="310" customFormat="1">
      <c r="A40" s="559" t="s">
        <v>46</v>
      </c>
      <c r="B40" s="559"/>
      <c r="C40" s="559"/>
      <c r="D40" s="559"/>
      <c r="E40" s="559"/>
      <c r="F40" s="559"/>
      <c r="G40" s="260">
        <f>SUM(G39)</f>
        <v>205095</v>
      </c>
      <c r="H40" s="167"/>
      <c r="I40" s="167"/>
      <c r="J40" s="167"/>
    </row>
    <row r="41" spans="1:10" s="312" customFormat="1" ht="15">
      <c r="A41" s="557" t="s">
        <v>90</v>
      </c>
      <c r="B41" s="557"/>
      <c r="C41" s="557"/>
      <c r="D41" s="557"/>
      <c r="E41" s="557"/>
      <c r="F41" s="557"/>
      <c r="G41" s="313">
        <f>G40+G37+G33+G16+G9+G6</f>
        <v>756453.51</v>
      </c>
      <c r="H41" s="314"/>
      <c r="I41" s="314"/>
      <c r="J41" s="314"/>
    </row>
    <row r="42" spans="1:10" s="310" customFormat="1">
      <c r="A42" s="315"/>
      <c r="B42" s="315"/>
      <c r="C42" s="315"/>
      <c r="D42" s="315"/>
      <c r="E42" s="316"/>
      <c r="F42" s="315"/>
      <c r="G42" s="317"/>
      <c r="H42" s="315"/>
      <c r="I42" s="315"/>
      <c r="J42" s="315"/>
    </row>
    <row r="43" spans="1:10" s="310" customFormat="1">
      <c r="A43" s="315"/>
      <c r="B43" s="315"/>
      <c r="C43" s="315"/>
      <c r="D43" s="315"/>
      <c r="E43" s="316"/>
      <c r="F43" s="315"/>
      <c r="G43" s="317"/>
      <c r="H43" s="315"/>
      <c r="I43" s="315"/>
      <c r="J43" s="315"/>
    </row>
    <row r="44" spans="1:10" s="310" customFormat="1">
      <c r="A44" s="315"/>
      <c r="B44" s="315"/>
      <c r="C44" s="315"/>
      <c r="D44" s="315"/>
      <c r="E44" s="316"/>
      <c r="F44" s="315"/>
      <c r="G44" s="317"/>
      <c r="H44" s="315"/>
      <c r="I44" s="315"/>
      <c r="J44" s="315"/>
    </row>
    <row r="45" spans="1:10" s="310" customFormat="1">
      <c r="A45" s="315"/>
      <c r="B45" s="315"/>
      <c r="C45" s="315"/>
      <c r="D45" s="315"/>
      <c r="E45" s="316"/>
      <c r="F45" s="315"/>
      <c r="G45" s="317"/>
      <c r="H45" s="315"/>
      <c r="I45" s="315"/>
      <c r="J45" s="315"/>
    </row>
    <row r="46" spans="1:10" s="310" customFormat="1">
      <c r="A46" s="315"/>
      <c r="B46" s="315"/>
      <c r="C46" s="315"/>
      <c r="D46" s="315"/>
      <c r="E46" s="316"/>
      <c r="F46" s="315"/>
      <c r="G46" s="317"/>
      <c r="H46" s="315"/>
      <c r="I46" s="315"/>
      <c r="J46" s="315"/>
    </row>
    <row r="47" spans="1:10" s="310" customFormat="1">
      <c r="A47" s="315"/>
      <c r="B47" s="315"/>
      <c r="C47" s="315"/>
      <c r="D47" s="315"/>
      <c r="E47" s="316"/>
      <c r="F47" s="315"/>
      <c r="G47" s="317"/>
      <c r="H47" s="315"/>
      <c r="I47" s="315"/>
      <c r="J47" s="315"/>
    </row>
    <row r="48" spans="1:10" s="310" customFormat="1">
      <c r="A48" s="315"/>
      <c r="B48" s="315"/>
      <c r="C48" s="315"/>
      <c r="D48" s="315"/>
      <c r="E48" s="316"/>
      <c r="F48" s="315"/>
      <c r="G48" s="317"/>
      <c r="H48" s="315"/>
      <c r="I48" s="315"/>
      <c r="J48" s="315"/>
    </row>
    <row r="49" spans="1:10" s="310" customFormat="1">
      <c r="A49" s="315"/>
      <c r="B49" s="315"/>
      <c r="C49" s="315"/>
      <c r="D49" s="315"/>
      <c r="E49" s="316"/>
      <c r="F49" s="315"/>
      <c r="G49" s="317"/>
      <c r="H49" s="315"/>
      <c r="I49" s="315"/>
      <c r="J49" s="315"/>
    </row>
    <row r="50" spans="1:10" s="310" customFormat="1">
      <c r="A50" s="315"/>
      <c r="B50" s="315"/>
      <c r="C50" s="315"/>
      <c r="D50" s="315"/>
      <c r="E50" s="316"/>
      <c r="F50" s="315"/>
      <c r="G50" s="317"/>
      <c r="H50" s="315"/>
      <c r="I50" s="315"/>
      <c r="J50" s="315"/>
    </row>
    <row r="51" spans="1:10" s="310" customFormat="1">
      <c r="A51" s="315"/>
      <c r="B51" s="315"/>
      <c r="C51" s="315"/>
      <c r="D51" s="315"/>
      <c r="E51" s="316"/>
      <c r="F51" s="315"/>
      <c r="G51" s="317"/>
      <c r="H51" s="315"/>
      <c r="I51" s="315"/>
      <c r="J51" s="315"/>
    </row>
    <row r="52" spans="1:10" s="310" customFormat="1">
      <c r="A52" s="315"/>
      <c r="B52" s="315"/>
      <c r="C52" s="315"/>
      <c r="D52" s="315"/>
      <c r="E52" s="316"/>
      <c r="F52" s="315"/>
      <c r="G52" s="317"/>
      <c r="H52" s="315"/>
      <c r="I52" s="315"/>
      <c r="J52" s="315"/>
    </row>
    <row r="53" spans="1:10" s="310" customFormat="1">
      <c r="A53" s="315"/>
      <c r="B53" s="315"/>
      <c r="C53" s="315"/>
      <c r="D53" s="315"/>
      <c r="E53" s="316"/>
      <c r="F53" s="315"/>
      <c r="G53" s="317"/>
      <c r="H53" s="315"/>
      <c r="I53" s="315"/>
      <c r="J53" s="315"/>
    </row>
    <row r="54" spans="1:10" s="310" customFormat="1">
      <c r="A54" s="315"/>
      <c r="B54" s="315"/>
      <c r="C54" s="315"/>
      <c r="D54" s="315"/>
      <c r="E54" s="316"/>
      <c r="F54" s="315"/>
      <c r="G54" s="317"/>
      <c r="H54" s="315"/>
      <c r="I54" s="315"/>
      <c r="J54" s="315"/>
    </row>
    <row r="55" spans="1:10" s="310" customFormat="1">
      <c r="A55" s="315"/>
      <c r="B55" s="315"/>
      <c r="C55" s="315"/>
      <c r="D55" s="315"/>
      <c r="E55" s="316"/>
      <c r="F55" s="315"/>
      <c r="G55" s="317"/>
      <c r="H55" s="315"/>
      <c r="I55" s="315"/>
      <c r="J55" s="315"/>
    </row>
    <row r="56" spans="1:10" s="310" customFormat="1">
      <c r="A56" s="315"/>
      <c r="B56" s="315"/>
      <c r="C56" s="315"/>
      <c r="D56" s="315"/>
      <c r="E56" s="316"/>
      <c r="F56" s="315"/>
      <c r="G56" s="317"/>
      <c r="H56" s="315"/>
      <c r="I56" s="315"/>
      <c r="J56" s="315"/>
    </row>
    <row r="57" spans="1:10" s="310" customFormat="1">
      <c r="A57" s="315"/>
      <c r="B57" s="315"/>
      <c r="C57" s="315"/>
      <c r="D57" s="315"/>
      <c r="E57" s="316"/>
      <c r="F57" s="315"/>
      <c r="G57" s="317"/>
      <c r="H57" s="315"/>
      <c r="I57" s="315"/>
      <c r="J57" s="315"/>
    </row>
    <row r="58" spans="1:10" s="310" customFormat="1">
      <c r="A58" s="315"/>
      <c r="B58" s="315"/>
      <c r="C58" s="315"/>
      <c r="D58" s="315"/>
      <c r="E58" s="316"/>
      <c r="F58" s="315"/>
      <c r="G58" s="317"/>
      <c r="H58" s="315"/>
      <c r="I58" s="315"/>
      <c r="J58" s="315"/>
    </row>
    <row r="59" spans="1:10" s="310" customFormat="1">
      <c r="A59" s="315"/>
      <c r="B59" s="315"/>
      <c r="C59" s="315"/>
      <c r="D59" s="315"/>
      <c r="E59" s="316"/>
      <c r="F59" s="315"/>
      <c r="G59" s="317"/>
      <c r="H59" s="315"/>
      <c r="I59" s="315"/>
      <c r="J59" s="315"/>
    </row>
    <row r="60" spans="1:10" s="310" customFormat="1">
      <c r="A60" s="315"/>
      <c r="B60" s="315"/>
      <c r="C60" s="315"/>
      <c r="D60" s="315"/>
      <c r="E60" s="316"/>
      <c r="F60" s="315"/>
      <c r="G60" s="317"/>
      <c r="H60" s="315"/>
      <c r="I60" s="315"/>
      <c r="J60" s="315"/>
    </row>
    <row r="61" spans="1:10" s="310" customFormat="1">
      <c r="A61" s="315"/>
      <c r="B61" s="315"/>
      <c r="C61" s="315"/>
      <c r="D61" s="315"/>
      <c r="E61" s="316"/>
      <c r="F61" s="315"/>
      <c r="G61" s="317"/>
      <c r="H61" s="315"/>
      <c r="I61" s="315"/>
      <c r="J61" s="315"/>
    </row>
    <row r="62" spans="1:10" s="310" customFormat="1">
      <c r="A62" s="315"/>
      <c r="B62" s="315"/>
      <c r="C62" s="315"/>
      <c r="D62" s="315"/>
      <c r="E62" s="316"/>
      <c r="F62" s="315"/>
      <c r="G62" s="317"/>
      <c r="H62" s="315"/>
      <c r="I62" s="315"/>
      <c r="J62" s="315"/>
    </row>
    <row r="63" spans="1:10" s="310" customFormat="1">
      <c r="A63" s="315"/>
      <c r="B63" s="315"/>
      <c r="C63" s="315"/>
      <c r="D63" s="315"/>
      <c r="E63" s="316"/>
      <c r="F63" s="315"/>
      <c r="G63" s="317"/>
      <c r="H63" s="315"/>
      <c r="I63" s="315"/>
      <c r="J63" s="315"/>
    </row>
    <row r="64" spans="1:10" s="310" customFormat="1">
      <c r="A64" s="315"/>
      <c r="B64" s="315"/>
      <c r="C64" s="315"/>
      <c r="D64" s="315"/>
      <c r="E64" s="316"/>
      <c r="F64" s="315"/>
      <c r="G64" s="317"/>
      <c r="H64" s="315"/>
      <c r="I64" s="315"/>
      <c r="J64" s="315"/>
    </row>
    <row r="65" spans="1:10" s="310" customFormat="1">
      <c r="A65" s="315"/>
      <c r="B65" s="315"/>
      <c r="C65" s="315"/>
      <c r="D65" s="315"/>
      <c r="E65" s="316"/>
      <c r="F65" s="315"/>
      <c r="G65" s="317"/>
      <c r="H65" s="315"/>
      <c r="I65" s="315"/>
      <c r="J65" s="315"/>
    </row>
    <row r="66" spans="1:10" s="310" customFormat="1">
      <c r="A66" s="315"/>
      <c r="B66" s="315"/>
      <c r="C66" s="315"/>
      <c r="D66" s="315"/>
      <c r="E66" s="316"/>
      <c r="F66" s="315"/>
      <c r="G66" s="317"/>
      <c r="H66" s="315"/>
      <c r="I66" s="315"/>
      <c r="J66" s="315"/>
    </row>
    <row r="67" spans="1:10" s="310" customFormat="1">
      <c r="A67" s="315"/>
      <c r="B67" s="315"/>
      <c r="C67" s="315"/>
      <c r="D67" s="315"/>
      <c r="E67" s="316"/>
      <c r="F67" s="315"/>
      <c r="G67" s="317"/>
      <c r="H67" s="315"/>
      <c r="I67" s="315"/>
      <c r="J67" s="315"/>
    </row>
    <row r="68" spans="1:10" s="310" customFormat="1">
      <c r="A68" s="315"/>
      <c r="B68" s="315"/>
      <c r="C68" s="315"/>
      <c r="D68" s="315"/>
      <c r="E68" s="316"/>
      <c r="F68" s="315"/>
      <c r="G68" s="317"/>
      <c r="H68" s="315"/>
      <c r="I68" s="315"/>
      <c r="J68" s="315"/>
    </row>
    <row r="69" spans="1:10" s="310" customFormat="1">
      <c r="A69" s="315"/>
      <c r="B69" s="315"/>
      <c r="C69" s="315"/>
      <c r="D69" s="315"/>
      <c r="E69" s="316"/>
      <c r="F69" s="315"/>
      <c r="G69" s="317"/>
      <c r="H69" s="315"/>
      <c r="I69" s="315"/>
      <c r="J69" s="315"/>
    </row>
    <row r="70" spans="1:10" s="310" customFormat="1">
      <c r="A70" s="315"/>
      <c r="B70" s="315"/>
      <c r="C70" s="315"/>
      <c r="D70" s="315"/>
      <c r="E70" s="316"/>
      <c r="F70" s="315"/>
      <c r="G70" s="317"/>
      <c r="H70" s="315"/>
      <c r="I70" s="315"/>
      <c r="J70" s="315"/>
    </row>
    <row r="71" spans="1:10" s="310" customFormat="1">
      <c r="A71" s="315"/>
      <c r="B71" s="315"/>
      <c r="C71" s="315"/>
      <c r="D71" s="315"/>
      <c r="E71" s="316"/>
      <c r="F71" s="315"/>
      <c r="G71" s="317"/>
      <c r="H71" s="315"/>
      <c r="I71" s="315"/>
      <c r="J71" s="315"/>
    </row>
    <row r="72" spans="1:10" s="310" customFormat="1">
      <c r="A72" s="315"/>
      <c r="B72" s="315"/>
      <c r="C72" s="315"/>
      <c r="D72" s="315"/>
      <c r="E72" s="316"/>
      <c r="F72" s="315"/>
      <c r="G72" s="317"/>
      <c r="H72" s="315"/>
      <c r="I72" s="315"/>
      <c r="J72" s="315"/>
    </row>
    <row r="73" spans="1:10" s="310" customFormat="1">
      <c r="A73" s="315"/>
      <c r="B73" s="315"/>
      <c r="C73" s="315"/>
      <c r="D73" s="315"/>
      <c r="E73" s="316"/>
      <c r="F73" s="315"/>
      <c r="G73" s="317"/>
      <c r="H73" s="315"/>
      <c r="I73" s="315"/>
      <c r="J73" s="315"/>
    </row>
    <row r="74" spans="1:10" s="310" customFormat="1">
      <c r="A74" s="315"/>
      <c r="B74" s="315"/>
      <c r="C74" s="315"/>
      <c r="D74" s="315"/>
      <c r="E74" s="316"/>
      <c r="F74" s="315"/>
      <c r="G74" s="317"/>
      <c r="H74" s="315"/>
      <c r="I74" s="315"/>
      <c r="J74" s="315"/>
    </row>
    <row r="75" spans="1:10" s="310" customFormat="1">
      <c r="A75" s="315"/>
      <c r="B75" s="315"/>
      <c r="C75" s="315"/>
      <c r="D75" s="315"/>
      <c r="E75" s="316"/>
      <c r="F75" s="315"/>
      <c r="G75" s="317"/>
      <c r="H75" s="315"/>
      <c r="I75" s="315"/>
      <c r="J75" s="315"/>
    </row>
    <row r="76" spans="1:10" s="310" customFormat="1">
      <c r="A76" s="315"/>
      <c r="B76" s="315"/>
      <c r="C76" s="315"/>
      <c r="D76" s="315"/>
      <c r="E76" s="316"/>
      <c r="F76" s="315"/>
      <c r="G76" s="317"/>
      <c r="H76" s="315"/>
      <c r="I76" s="315"/>
      <c r="J76" s="315"/>
    </row>
    <row r="77" spans="1:10" s="310" customFormat="1">
      <c r="A77" s="315"/>
      <c r="B77" s="315"/>
      <c r="C77" s="315"/>
      <c r="D77" s="315"/>
      <c r="E77" s="316"/>
      <c r="F77" s="315"/>
      <c r="G77" s="317"/>
      <c r="H77" s="315"/>
      <c r="I77" s="315"/>
      <c r="J77" s="315"/>
    </row>
    <row r="78" spans="1:10" s="310" customFormat="1">
      <c r="A78" s="315"/>
      <c r="B78" s="315"/>
      <c r="C78" s="315"/>
      <c r="D78" s="315"/>
      <c r="E78" s="316"/>
      <c r="F78" s="315"/>
      <c r="G78" s="317"/>
      <c r="H78" s="315"/>
      <c r="I78" s="315"/>
      <c r="J78" s="315"/>
    </row>
    <row r="79" spans="1:10" s="310" customFormat="1">
      <c r="A79" s="315"/>
      <c r="B79" s="315"/>
      <c r="C79" s="315"/>
      <c r="D79" s="315"/>
      <c r="E79" s="316"/>
      <c r="F79" s="315"/>
      <c r="G79" s="317"/>
      <c r="H79" s="315"/>
      <c r="I79" s="315"/>
      <c r="J79" s="315"/>
    </row>
    <row r="80" spans="1:10" s="310" customFormat="1">
      <c r="A80" s="315"/>
      <c r="B80" s="315"/>
      <c r="C80" s="315"/>
      <c r="D80" s="315"/>
      <c r="E80" s="316"/>
      <c r="F80" s="315"/>
      <c r="G80" s="317"/>
      <c r="H80" s="315"/>
      <c r="I80" s="315"/>
      <c r="J80" s="315"/>
    </row>
    <row r="81" spans="1:10" s="310" customFormat="1">
      <c r="A81" s="315"/>
      <c r="B81" s="315"/>
      <c r="C81" s="315"/>
      <c r="D81" s="315"/>
      <c r="E81" s="316"/>
      <c r="F81" s="315"/>
      <c r="G81" s="317"/>
      <c r="H81" s="315"/>
      <c r="I81" s="315"/>
      <c r="J81" s="315"/>
    </row>
    <row r="82" spans="1:10" s="310" customFormat="1">
      <c r="A82" s="315"/>
      <c r="B82" s="315"/>
      <c r="C82" s="315"/>
      <c r="D82" s="315"/>
      <c r="E82" s="316"/>
      <c r="F82" s="315"/>
      <c r="G82" s="317"/>
      <c r="H82" s="315"/>
      <c r="I82" s="315"/>
      <c r="J82" s="315"/>
    </row>
    <row r="83" spans="1:10" s="310" customFormat="1">
      <c r="A83" s="315"/>
      <c r="B83" s="315"/>
      <c r="C83" s="315"/>
      <c r="D83" s="315"/>
      <c r="E83" s="316"/>
      <c r="F83" s="315"/>
      <c r="G83" s="317"/>
      <c r="H83" s="315"/>
      <c r="I83" s="315"/>
      <c r="J83" s="315"/>
    </row>
    <row r="84" spans="1:10" s="310" customFormat="1">
      <c r="A84" s="315"/>
      <c r="B84" s="315"/>
      <c r="C84" s="315"/>
      <c r="D84" s="315"/>
      <c r="E84" s="316"/>
      <c r="F84" s="315"/>
      <c r="G84" s="317"/>
      <c r="H84" s="315"/>
      <c r="I84" s="315"/>
      <c r="J84" s="315"/>
    </row>
    <row r="85" spans="1:10" s="310" customFormat="1">
      <c r="A85" s="315"/>
      <c r="B85" s="315"/>
      <c r="C85" s="315"/>
      <c r="D85" s="315"/>
      <c r="E85" s="316"/>
      <c r="F85" s="315"/>
      <c r="G85" s="317"/>
      <c r="H85" s="315"/>
      <c r="I85" s="315"/>
      <c r="J85" s="315"/>
    </row>
  </sheetData>
  <mergeCells count="15">
    <mergeCell ref="A41:F41"/>
    <mergeCell ref="A38:XFD38"/>
    <mergeCell ref="A40:F40"/>
    <mergeCell ref="A6:F6"/>
    <mergeCell ref="A3:XFD3"/>
    <mergeCell ref="A7:XFD7"/>
    <mergeCell ref="A9:F9"/>
    <mergeCell ref="A10:XFD10"/>
    <mergeCell ref="A34:XFD34"/>
    <mergeCell ref="A37:F37"/>
    <mergeCell ref="A16:F16"/>
    <mergeCell ref="A17:XFD17"/>
    <mergeCell ref="A33:F33"/>
    <mergeCell ref="G11:G15"/>
    <mergeCell ref="J11:J1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35" orientation="landscape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="115" zoomScaleSheetLayoutView="115" workbookViewId="0">
      <selection activeCell="M7" sqref="M7"/>
    </sheetView>
  </sheetViews>
  <sheetFormatPr defaultRowHeight="12.75"/>
  <cols>
    <col min="1" max="1" width="5" customWidth="1"/>
    <col min="2" max="2" width="16.85546875" customWidth="1"/>
    <col min="6" max="6" width="22.42578125" customWidth="1"/>
    <col min="7" max="7" width="14.7109375" customWidth="1"/>
    <col min="8" max="8" width="29.5703125" customWidth="1"/>
  </cols>
  <sheetData>
    <row r="1" spans="1:8" s="562" customFormat="1">
      <c r="A1" s="562" t="s">
        <v>467</v>
      </c>
      <c r="B1" s="563"/>
      <c r="C1" s="563"/>
      <c r="D1" s="563"/>
      <c r="E1" s="563"/>
      <c r="F1" s="563"/>
      <c r="G1" s="563"/>
      <c r="H1" s="563"/>
    </row>
    <row r="2" spans="1:8" s="221" customFormat="1" ht="39.950000000000003" customHeight="1">
      <c r="A2" s="222">
        <v>1</v>
      </c>
      <c r="B2" s="222" t="s">
        <v>468</v>
      </c>
      <c r="C2" s="222" t="s">
        <v>479</v>
      </c>
      <c r="D2" s="222" t="s">
        <v>482</v>
      </c>
      <c r="E2" s="240">
        <v>2000</v>
      </c>
      <c r="F2" s="222" t="s">
        <v>497</v>
      </c>
      <c r="G2" s="243">
        <v>4201.08</v>
      </c>
      <c r="H2" s="222" t="s">
        <v>498</v>
      </c>
    </row>
    <row r="3" spans="1:8" s="221" customFormat="1" ht="39.950000000000003" customHeight="1">
      <c r="A3" s="222">
        <v>2</v>
      </c>
      <c r="B3" s="222" t="s">
        <v>469</v>
      </c>
      <c r="C3" s="222">
        <v>7</v>
      </c>
      <c r="D3" s="222" t="s">
        <v>483</v>
      </c>
      <c r="E3" s="240">
        <v>2005</v>
      </c>
      <c r="F3" s="222" t="s">
        <v>487</v>
      </c>
      <c r="G3" s="243">
        <v>17080</v>
      </c>
      <c r="H3" s="222" t="s">
        <v>498</v>
      </c>
    </row>
    <row r="4" spans="1:8" s="221" customFormat="1" ht="39.950000000000003" customHeight="1">
      <c r="A4" s="222">
        <v>4</v>
      </c>
      <c r="B4" s="222" t="s">
        <v>471</v>
      </c>
      <c r="C4" s="222">
        <v>1232</v>
      </c>
      <c r="D4" s="222" t="s">
        <v>485</v>
      </c>
      <c r="E4" s="240">
        <v>2006</v>
      </c>
      <c r="F4" s="222" t="s">
        <v>489</v>
      </c>
      <c r="G4" s="243">
        <v>7320</v>
      </c>
      <c r="H4" s="222" t="s">
        <v>498</v>
      </c>
    </row>
    <row r="5" spans="1:8" s="221" customFormat="1" ht="39.950000000000003" customHeight="1">
      <c r="A5" s="222">
        <v>5</v>
      </c>
      <c r="B5" s="222" t="s">
        <v>472</v>
      </c>
      <c r="C5" s="222" t="s">
        <v>480</v>
      </c>
      <c r="D5" s="222" t="s">
        <v>486</v>
      </c>
      <c r="E5" s="240">
        <v>2013</v>
      </c>
      <c r="F5" s="222" t="s">
        <v>490</v>
      </c>
      <c r="G5" s="243">
        <v>8491.92</v>
      </c>
      <c r="H5" s="222" t="s">
        <v>498</v>
      </c>
    </row>
    <row r="6" spans="1:8" s="221" customFormat="1" ht="39.950000000000003" customHeight="1">
      <c r="A6" s="222">
        <v>6</v>
      </c>
      <c r="B6" s="222" t="s">
        <v>473</v>
      </c>
      <c r="C6" s="222">
        <v>1400007</v>
      </c>
      <c r="D6" s="222"/>
      <c r="E6" s="240">
        <v>2014</v>
      </c>
      <c r="F6" s="222" t="s">
        <v>491</v>
      </c>
      <c r="G6" s="243">
        <v>52569.95</v>
      </c>
      <c r="H6" s="222" t="s">
        <v>498</v>
      </c>
    </row>
    <row r="7" spans="1:8" s="221" customFormat="1" ht="39.950000000000003" customHeight="1">
      <c r="A7" s="222">
        <v>7</v>
      </c>
      <c r="B7" s="222" t="s">
        <v>474</v>
      </c>
      <c r="C7" s="222"/>
      <c r="D7" s="222"/>
      <c r="E7" s="240">
        <v>2014</v>
      </c>
      <c r="F7" s="222" t="s">
        <v>492</v>
      </c>
      <c r="G7" s="243">
        <v>8544.99</v>
      </c>
      <c r="H7" s="222" t="s">
        <v>498</v>
      </c>
    </row>
    <row r="8" spans="1:8" s="221" customFormat="1" ht="51.75" customHeight="1">
      <c r="A8" s="222">
        <v>8</v>
      </c>
      <c r="B8" s="222" t="s">
        <v>475</v>
      </c>
      <c r="C8" s="222"/>
      <c r="D8" s="222"/>
      <c r="E8" s="240">
        <v>2018</v>
      </c>
      <c r="F8" s="222" t="s">
        <v>493</v>
      </c>
      <c r="G8" s="243">
        <v>20910</v>
      </c>
      <c r="H8" s="222" t="s">
        <v>498</v>
      </c>
    </row>
    <row r="9" spans="1:8" s="221" customFormat="1" ht="39.950000000000003" customHeight="1">
      <c r="A9" s="222">
        <v>9</v>
      </c>
      <c r="B9" s="222" t="s">
        <v>476</v>
      </c>
      <c r="C9" s="222"/>
      <c r="D9" s="222"/>
      <c r="E9" s="240">
        <v>2018</v>
      </c>
      <c r="F9" s="222" t="s">
        <v>494</v>
      </c>
      <c r="G9" s="243">
        <v>9840</v>
      </c>
      <c r="H9" s="222" t="s">
        <v>499</v>
      </c>
    </row>
    <row r="10" spans="1:8" s="221" customFormat="1" ht="37.5" customHeight="1">
      <c r="A10" s="222">
        <v>10</v>
      </c>
      <c r="B10" s="222" t="s">
        <v>477</v>
      </c>
      <c r="C10" s="222"/>
      <c r="D10" s="222"/>
      <c r="E10" s="240">
        <v>2019</v>
      </c>
      <c r="F10" s="222" t="s">
        <v>495</v>
      </c>
      <c r="G10" s="243">
        <v>22755</v>
      </c>
      <c r="H10" s="222" t="s">
        <v>498</v>
      </c>
    </row>
    <row r="11" spans="1:8" s="221" customFormat="1" ht="39.950000000000003" customHeight="1">
      <c r="A11" s="222">
        <v>11</v>
      </c>
      <c r="B11" s="222" t="s">
        <v>478</v>
      </c>
      <c r="C11" s="222" t="s">
        <v>481</v>
      </c>
      <c r="D11" s="222"/>
      <c r="E11" s="240">
        <v>2019</v>
      </c>
      <c r="F11" s="222" t="s">
        <v>496</v>
      </c>
      <c r="G11" s="243">
        <v>45079.5</v>
      </c>
      <c r="H11" s="222" t="s">
        <v>498</v>
      </c>
    </row>
    <row r="12" spans="1:8" s="305" customFormat="1">
      <c r="A12" s="564" t="s">
        <v>46</v>
      </c>
      <c r="B12" s="565"/>
      <c r="C12" s="565"/>
      <c r="D12" s="565"/>
      <c r="E12" s="565"/>
      <c r="F12" s="566"/>
      <c r="G12" s="303">
        <f>SUM(G2:G11)</f>
        <v>196792.44</v>
      </c>
      <c r="H12" s="304"/>
    </row>
  </sheetData>
  <mergeCells count="2">
    <mergeCell ref="A1:XFD1"/>
    <mergeCell ref="A12:F12"/>
  </mergeCells>
  <pageMargins left="0.7" right="0.7" top="0.75" bottom="0.75" header="0.3" footer="0.3"/>
  <pageSetup paperSize="9" scale="7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view="pageBreakPreview" topLeftCell="A19" zoomScale="115" zoomScaleSheetLayoutView="115" workbookViewId="0">
      <selection activeCell="D37" sqref="D37"/>
    </sheetView>
  </sheetViews>
  <sheetFormatPr defaultColWidth="9.140625" defaultRowHeight="12.75"/>
  <cols>
    <col min="1" max="1" width="18.5703125" style="8" customWidth="1"/>
    <col min="2" max="2" width="17.85546875" style="109" customWidth="1"/>
    <col min="3" max="3" width="28.5703125" style="110" customWidth="1"/>
    <col min="4" max="4" width="20.85546875" style="8" customWidth="1"/>
    <col min="5" max="5" width="11.28515625" style="8" customWidth="1"/>
    <col min="6" max="16384" width="9.140625" style="8"/>
  </cols>
  <sheetData>
    <row r="1" spans="1:5">
      <c r="A1" s="597" t="s">
        <v>129</v>
      </c>
      <c r="B1" s="598"/>
      <c r="C1" s="598"/>
      <c r="D1" s="598"/>
      <c r="E1" s="599"/>
    </row>
    <row r="2" spans="1:5">
      <c r="A2" s="600" t="s">
        <v>84</v>
      </c>
      <c r="B2" s="600"/>
      <c r="C2" s="600"/>
      <c r="D2" s="601"/>
      <c r="E2" s="88"/>
    </row>
    <row r="3" spans="1:5" ht="51">
      <c r="A3" s="89" t="s">
        <v>85</v>
      </c>
      <c r="B3" s="89" t="s">
        <v>86</v>
      </c>
      <c r="C3" s="90" t="s">
        <v>87</v>
      </c>
      <c r="D3" s="91" t="s">
        <v>88</v>
      </c>
      <c r="E3" s="35" t="s">
        <v>89</v>
      </c>
    </row>
    <row r="4" spans="1:5">
      <c r="A4" s="583" t="s">
        <v>953</v>
      </c>
      <c r="B4" s="583"/>
      <c r="C4" s="583"/>
      <c r="D4" s="583"/>
      <c r="E4" s="583"/>
    </row>
    <row r="5" spans="1:5" ht="38.25" customHeight="1">
      <c r="A5" s="79" t="s">
        <v>951</v>
      </c>
      <c r="B5" s="70">
        <f>1+1+1+1</f>
        <v>4</v>
      </c>
      <c r="C5" s="92">
        <f>1835+11816+40000+20000</f>
        <v>73651</v>
      </c>
      <c r="D5" s="93" t="s">
        <v>72</v>
      </c>
      <c r="E5" s="602" t="s">
        <v>955</v>
      </c>
    </row>
    <row r="6" spans="1:5" ht="45" customHeight="1">
      <c r="A6" s="79" t="s">
        <v>952</v>
      </c>
      <c r="B6" s="70">
        <f>1+1+1+1+1+1+1+1+4</f>
        <v>12</v>
      </c>
      <c r="C6" s="92">
        <f>1144+338+314+214+820+1044+1793+893+4331+523+3472+496</f>
        <v>15382</v>
      </c>
      <c r="D6" s="93" t="s">
        <v>72</v>
      </c>
      <c r="E6" s="603"/>
    </row>
    <row r="7" spans="1:5" ht="28.5" customHeight="1">
      <c r="A7" s="542" t="s">
        <v>954</v>
      </c>
      <c r="B7" s="605"/>
      <c r="C7" s="605"/>
      <c r="D7" s="543"/>
      <c r="E7" s="603"/>
    </row>
    <row r="8" spans="1:5" ht="15" customHeight="1">
      <c r="A8" s="582" t="s">
        <v>90</v>
      </c>
      <c r="B8" s="582"/>
      <c r="C8" s="94">
        <f>SUM(C5:C7)</f>
        <v>89033</v>
      </c>
      <c r="D8" s="95"/>
      <c r="E8" s="604"/>
    </row>
    <row r="9" spans="1:5" ht="7.5" customHeight="1">
      <c r="A9" s="593"/>
      <c r="B9" s="594"/>
      <c r="C9" s="594"/>
      <c r="D9" s="594"/>
      <c r="E9" s="595"/>
    </row>
    <row r="10" spans="1:5">
      <c r="A10" s="583" t="s">
        <v>956</v>
      </c>
      <c r="B10" s="583"/>
      <c r="C10" s="583"/>
      <c r="D10" s="583"/>
      <c r="E10" s="583"/>
    </row>
    <row r="11" spans="1:5" ht="38.25">
      <c r="A11" s="79" t="s">
        <v>952</v>
      </c>
      <c r="B11" s="70">
        <v>12</v>
      </c>
      <c r="C11" s="96">
        <f>600+415+1391+3102+10712+1433+1037+823+3048+432+946+4000</f>
        <v>27939</v>
      </c>
      <c r="D11" s="93" t="s">
        <v>72</v>
      </c>
      <c r="E11" s="474" t="s">
        <v>955</v>
      </c>
    </row>
    <row r="12" spans="1:5" ht="18.75" customHeight="1">
      <c r="A12" s="590" t="s">
        <v>954</v>
      </c>
      <c r="B12" s="591"/>
      <c r="C12" s="591"/>
      <c r="D12" s="592"/>
      <c r="E12" s="474"/>
    </row>
    <row r="13" spans="1:5" ht="15" customHeight="1">
      <c r="A13" s="582" t="s">
        <v>90</v>
      </c>
      <c r="B13" s="582"/>
      <c r="C13" s="94">
        <f>SUM(C11:C11)</f>
        <v>27939</v>
      </c>
      <c r="D13" s="97"/>
      <c r="E13" s="581"/>
    </row>
    <row r="14" spans="1:5" ht="7.5" customHeight="1">
      <c r="A14" s="593"/>
      <c r="B14" s="594"/>
      <c r="C14" s="594"/>
      <c r="D14" s="594"/>
      <c r="E14" s="595"/>
    </row>
    <row r="15" spans="1:5" ht="15" customHeight="1">
      <c r="A15" s="583" t="s">
        <v>957</v>
      </c>
      <c r="B15" s="583"/>
      <c r="C15" s="583"/>
      <c r="D15" s="583"/>
      <c r="E15" s="583"/>
    </row>
    <row r="16" spans="1:5" ht="39" customHeight="1">
      <c r="A16" s="79" t="s">
        <v>952</v>
      </c>
      <c r="B16" s="422">
        <v>7</v>
      </c>
      <c r="C16" s="98">
        <f>5378+1086+2278+863+4550+897+3842</f>
        <v>18894</v>
      </c>
      <c r="D16" s="257" t="s">
        <v>958</v>
      </c>
      <c r="E16" s="462" t="s">
        <v>955</v>
      </c>
    </row>
    <row r="17" spans="1:5" ht="20.25" customHeight="1">
      <c r="A17" s="596" t="s">
        <v>954</v>
      </c>
      <c r="B17" s="596"/>
      <c r="C17" s="596"/>
      <c r="D17" s="596"/>
      <c r="E17" s="462"/>
    </row>
    <row r="18" spans="1:5" ht="18.75" customHeight="1">
      <c r="A18" s="582" t="s">
        <v>90</v>
      </c>
      <c r="B18" s="582"/>
      <c r="C18" s="428">
        <f>SUM(C16:C17)</f>
        <v>18894</v>
      </c>
      <c r="D18" s="422"/>
      <c r="E18" s="462"/>
    </row>
    <row r="19" spans="1:5" ht="9.75" customHeight="1" thickBot="1">
      <c r="A19" s="584"/>
      <c r="B19" s="584"/>
      <c r="C19" s="584"/>
      <c r="D19" s="584"/>
      <c r="E19" s="584"/>
    </row>
    <row r="20" spans="1:5" ht="22.5" customHeight="1" thickBot="1">
      <c r="A20" s="573" t="s">
        <v>46</v>
      </c>
      <c r="B20" s="574"/>
      <c r="C20" s="99">
        <f>SUM(C8,C13,C18)</f>
        <v>135866</v>
      </c>
      <c r="D20" s="585"/>
      <c r="E20" s="586"/>
    </row>
    <row r="21" spans="1:5" ht="17.25" customHeight="1">
      <c r="A21" s="100"/>
      <c r="B21" s="100"/>
      <c r="C21" s="101"/>
      <c r="D21" s="102"/>
      <c r="E21" s="103"/>
    </row>
    <row r="22" spans="1:5" ht="32.25" customHeight="1">
      <c r="A22" s="587" t="s">
        <v>91</v>
      </c>
      <c r="B22" s="588"/>
      <c r="C22" s="588"/>
      <c r="D22" s="588"/>
      <c r="E22" s="589"/>
    </row>
    <row r="23" spans="1:5" ht="34.5" customHeight="1">
      <c r="A23" s="104" t="s">
        <v>92</v>
      </c>
      <c r="B23" s="89" t="s">
        <v>86</v>
      </c>
      <c r="C23" s="90" t="s">
        <v>87</v>
      </c>
      <c r="D23" s="579" t="s">
        <v>88</v>
      </c>
      <c r="E23" s="580"/>
    </row>
    <row r="24" spans="1:5">
      <c r="A24" s="567">
        <v>2017</v>
      </c>
      <c r="B24" s="105" t="s">
        <v>959</v>
      </c>
      <c r="C24" s="571" t="s">
        <v>72</v>
      </c>
      <c r="D24" s="569"/>
      <c r="E24" s="570"/>
    </row>
    <row r="25" spans="1:5">
      <c r="A25" s="568"/>
      <c r="B25" s="108" t="s">
        <v>960</v>
      </c>
      <c r="C25" s="572"/>
      <c r="D25" s="569"/>
      <c r="E25" s="570"/>
    </row>
    <row r="26" spans="1:5">
      <c r="A26" s="567">
        <v>2018</v>
      </c>
      <c r="B26" s="105" t="s">
        <v>962</v>
      </c>
      <c r="C26" s="431">
        <v>3269</v>
      </c>
      <c r="D26" s="569"/>
      <c r="E26" s="570"/>
    </row>
    <row r="27" spans="1:5">
      <c r="A27" s="568"/>
      <c r="B27" s="105" t="s">
        <v>961</v>
      </c>
      <c r="C27" s="106">
        <v>279</v>
      </c>
      <c r="D27" s="577"/>
      <c r="E27" s="578"/>
    </row>
    <row r="28" spans="1:5">
      <c r="A28" s="567">
        <v>2019</v>
      </c>
      <c r="B28" s="105" t="s">
        <v>959</v>
      </c>
      <c r="C28" s="432" t="s">
        <v>72</v>
      </c>
      <c r="D28" s="569"/>
      <c r="E28" s="570"/>
    </row>
    <row r="29" spans="1:5">
      <c r="A29" s="568"/>
      <c r="B29" s="105" t="s">
        <v>961</v>
      </c>
      <c r="C29" s="107">
        <v>9226</v>
      </c>
      <c r="D29" s="569"/>
      <c r="E29" s="570"/>
    </row>
    <row r="30" spans="1:5">
      <c r="A30" s="567">
        <v>2020</v>
      </c>
      <c r="B30" s="105" t="s">
        <v>959</v>
      </c>
      <c r="C30" s="571" t="s">
        <v>72</v>
      </c>
      <c r="D30" s="429"/>
      <c r="E30" s="430"/>
    </row>
    <row r="31" spans="1:5" ht="13.5" thickBot="1">
      <c r="A31" s="568"/>
      <c r="B31" s="105" t="s">
        <v>960</v>
      </c>
      <c r="C31" s="572"/>
      <c r="D31" s="429"/>
      <c r="E31" s="430"/>
    </row>
    <row r="32" spans="1:5" ht="15.75" thickBot="1">
      <c r="A32" s="573" t="s">
        <v>46</v>
      </c>
      <c r="B32" s="574"/>
      <c r="C32" s="99">
        <f>SUM(C24:C29)</f>
        <v>12774</v>
      </c>
      <c r="D32" s="575"/>
      <c r="E32" s="576"/>
    </row>
    <row r="35" spans="4:4">
      <c r="D35" s="111"/>
    </row>
    <row r="62" spans="2:2">
      <c r="B62" s="112"/>
    </row>
  </sheetData>
  <mergeCells count="35">
    <mergeCell ref="A10:E10"/>
    <mergeCell ref="A1:E1"/>
    <mergeCell ref="A2:D2"/>
    <mergeCell ref="A4:E4"/>
    <mergeCell ref="E5:E8"/>
    <mergeCell ref="A8:B8"/>
    <mergeCell ref="A7:D7"/>
    <mergeCell ref="A9:E9"/>
    <mergeCell ref="D23:E23"/>
    <mergeCell ref="E11:E13"/>
    <mergeCell ref="A13:B13"/>
    <mergeCell ref="A15:E15"/>
    <mergeCell ref="A18:B18"/>
    <mergeCell ref="A19:E19"/>
    <mergeCell ref="A20:B20"/>
    <mergeCell ref="D20:E20"/>
    <mergeCell ref="A22:E22"/>
    <mergeCell ref="A12:D12"/>
    <mergeCell ref="A14:E14"/>
    <mergeCell ref="A17:D17"/>
    <mergeCell ref="E16:E18"/>
    <mergeCell ref="A24:A25"/>
    <mergeCell ref="D24:E24"/>
    <mergeCell ref="D25:E25"/>
    <mergeCell ref="C24:C25"/>
    <mergeCell ref="A32:B32"/>
    <mergeCell ref="D32:E32"/>
    <mergeCell ref="A26:A27"/>
    <mergeCell ref="D26:E26"/>
    <mergeCell ref="D27:E27"/>
    <mergeCell ref="A28:A29"/>
    <mergeCell ref="D28:E28"/>
    <mergeCell ref="D29:E29"/>
    <mergeCell ref="A30:A31"/>
    <mergeCell ref="C30:C31"/>
  </mergeCells>
  <pageMargins left="0.7" right="0.7" top="0.75" bottom="0.75" header="0.3" footer="0.3"/>
  <pageSetup paperSize="9" scale="91" orientation="portrait" r:id="rId1"/>
  <rowBreaks count="1" manualBreakCount="1">
    <brk id="2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C15"/>
  <sheetViews>
    <sheetView view="pageBreakPreview" zoomScale="110" zoomScaleNormal="85" zoomScaleSheetLayoutView="110" workbookViewId="0">
      <selection activeCell="B18" sqref="B18"/>
    </sheetView>
  </sheetViews>
  <sheetFormatPr defaultRowHeight="12.75"/>
  <cols>
    <col min="1" max="1" width="5.7109375" style="2" customWidth="1"/>
    <col min="2" max="2" width="48.5703125" bestFit="1" customWidth="1"/>
    <col min="3" max="3" width="34.42578125" customWidth="1"/>
  </cols>
  <sheetData>
    <row r="1" spans="1:3" ht="21.75" customHeight="1">
      <c r="A1" s="606" t="s">
        <v>130</v>
      </c>
      <c r="B1" s="607"/>
      <c r="C1" s="607"/>
    </row>
    <row r="2" spans="1:3" ht="12.75" customHeight="1">
      <c r="A2" s="608"/>
      <c r="B2" s="608"/>
      <c r="C2" s="608"/>
    </row>
    <row r="3" spans="1:3" ht="43.5" customHeight="1">
      <c r="A3" s="18" t="s">
        <v>27</v>
      </c>
      <c r="B3" s="17" t="s">
        <v>74</v>
      </c>
      <c r="C3" s="17" t="s">
        <v>75</v>
      </c>
    </row>
    <row r="4" spans="1:3" ht="22.5" customHeight="1">
      <c r="A4" s="19">
        <v>1</v>
      </c>
      <c r="B4" s="501" t="s">
        <v>138</v>
      </c>
      <c r="C4" s="501"/>
    </row>
    <row r="5" spans="1:3" ht="25.5" customHeight="1">
      <c r="A5" s="72">
        <v>1</v>
      </c>
      <c r="B5" s="296" t="s">
        <v>140</v>
      </c>
      <c r="C5" s="12" t="s">
        <v>141</v>
      </c>
    </row>
    <row r="6" spans="1:3" ht="20.100000000000001" customHeight="1">
      <c r="A6" s="60">
        <v>2</v>
      </c>
      <c r="B6" s="62" t="s">
        <v>562</v>
      </c>
      <c r="C6" s="61"/>
    </row>
    <row r="7" spans="1:3" s="45" customFormat="1" ht="24" customHeight="1">
      <c r="A7" s="63">
        <v>1</v>
      </c>
      <c r="B7" s="71" t="s">
        <v>563</v>
      </c>
      <c r="C7" s="157"/>
    </row>
    <row r="8" spans="1:3" ht="20.100000000000001" customHeight="1">
      <c r="A8" s="60">
        <v>3</v>
      </c>
      <c r="B8" s="62" t="s">
        <v>934</v>
      </c>
      <c r="C8" s="61"/>
    </row>
    <row r="9" spans="1:3" ht="20.25" customHeight="1">
      <c r="A9" s="300">
        <v>1</v>
      </c>
      <c r="B9" s="301" t="s">
        <v>935</v>
      </c>
      <c r="C9" s="302"/>
    </row>
    <row r="10" spans="1:3" ht="20.100000000000001" customHeight="1">
      <c r="A10" s="60">
        <v>4</v>
      </c>
      <c r="B10" s="62" t="s">
        <v>349</v>
      </c>
      <c r="C10" s="61"/>
    </row>
    <row r="11" spans="1:3" ht="20.25" customHeight="1">
      <c r="A11" s="300">
        <v>1</v>
      </c>
      <c r="B11" s="301" t="s">
        <v>206</v>
      </c>
      <c r="C11" s="302"/>
    </row>
    <row r="15" spans="1:3">
      <c r="B15" s="55"/>
    </row>
  </sheetData>
  <mergeCells count="3">
    <mergeCell ref="A1:C1"/>
    <mergeCell ref="A2:C2"/>
    <mergeCell ref="B4:C4"/>
  </mergeCells>
  <phoneticPr fontId="17" type="noConversion"/>
  <pageMargins left="0.75" right="0.75" top="1" bottom="1" header="0.5" footer="0.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Informacje ogólne</vt:lpstr>
      <vt:lpstr>budynki</vt:lpstr>
      <vt:lpstr>elektronika</vt:lpstr>
      <vt:lpstr>środki trwałe</vt:lpstr>
      <vt:lpstr>pojazdy</vt:lpstr>
      <vt:lpstr>maszyny</vt:lpstr>
      <vt:lpstr>maszyny drogowe</vt:lpstr>
      <vt:lpstr>szkody</vt:lpstr>
      <vt:lpstr>lokalizacje</vt:lpstr>
      <vt:lpstr>budynki!Obszar_wydruku</vt:lpstr>
      <vt:lpstr>elektronika!Obszar_wydruku</vt:lpstr>
      <vt:lpstr>'Informacje ogólne'!Obszar_wydruku</vt:lpstr>
      <vt:lpstr>lokalizacje!Obszar_wydruku</vt:lpstr>
      <vt:lpstr>maszyny!Obszar_wydruku</vt:lpstr>
      <vt:lpstr>'maszyny drogowe'!Obszar_wydruku</vt:lpstr>
      <vt:lpstr>pojazdy!Obszar_wydruku</vt:lpstr>
      <vt:lpstr>'środki trwałe'!Obszar_wydruku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jakub.kubat</cp:lastModifiedBy>
  <cp:lastPrinted>2020-03-26T12:34:01Z</cp:lastPrinted>
  <dcterms:created xsi:type="dcterms:W3CDTF">2003-03-13T10:23:20Z</dcterms:created>
  <dcterms:modified xsi:type="dcterms:W3CDTF">2020-05-04T05:01:14Z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