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S:\2024 EZ\Postępowania - w trybie ustawy PZP\w toku\Usługi pocztowe\28.05.2024 SWZ\"/>
    </mc:Choice>
  </mc:AlternateContent>
  <xr:revisionPtr revIDLastSave="0" documentId="8_{20CFA450-3295-4976-A4F1-A25DD5286C56}" xr6:coauthVersionLast="47" xr6:coauthVersionMax="47" xr10:uidLastSave="{00000000-0000-0000-0000-000000000000}"/>
  <bookViews>
    <workbookView xWindow="-120" yWindow="-120" windowWidth="29040" windowHeight="15840" tabRatio="692" firstSheet="5" activeTab="5" xr2:uid="{00000000-000D-0000-FFFF-FFFF00000000}"/>
  </bookViews>
  <sheets>
    <sheet name="Arkusz1" sheetId="2" state="hidden" r:id="rId1"/>
    <sheet name="Ilościowo 2023" sheetId="1" state="hidden" r:id="rId2"/>
    <sheet name="Ilościowo +25%" sheetId="3" state="hidden" r:id="rId3"/>
    <sheet name="Ilościowo +35%" sheetId="4" state="hidden" r:id="rId4"/>
    <sheet name="Ilościowo +40%" sheetId="5" state="hidden" r:id="rId5"/>
    <sheet name="Arkusz 1" sheetId="7" r:id="rId6"/>
    <sheet name="Arkusz 2" sheetId="9" r:id="rId7"/>
    <sheet name="NOWY cennik Ilościowo +35%" sheetId="6" state="hidden" r:id="rId8"/>
    <sheet name="NOWY cennki ilościowo +40%" sheetId="8" state="hidden" r:id="rId9"/>
  </sheets>
  <calcPr calcId="191029"/>
  <customWorkbookViews>
    <customWorkbookView name="Kaczmarek Dorota - Widok osobisty" guid="{8045872D-0D41-4B0A-A2C0-4B80CF0B240C}" mergeInterval="0" personalView="1" maximized="1" xWindow="-8" yWindow="-8" windowWidth="1936" windowHeight="1056" tabRatio="692" activeSheetId="7"/>
    <customWorkbookView name="ZTM - Widok osobisty" guid="{10973E40-5D75-42C5-8B1A-1C36093A06F7}" mergeInterval="0" personalView="1" xWindow="99" yWindow="262" windowWidth="1440" windowHeight="753" tabRatio="692" activeSheetId="7"/>
    <customWorkbookView name="Płotkowiak Renata - Widok osobisty" guid="{F58E5734-8501-4EAA-84D8-5986B819AE24}" mergeInterval="0" personalView="1" maximized="1" xWindow="-8" yWindow="-8" windowWidth="1936" windowHeight="1056" tabRatio="500" activeSheetId="4"/>
    <customWorkbookView name="Bartkowski Iwo - Widok osobisty" guid="{FEED1FFD-0838-4415-8FA9-00EBCCAFB4D9}" mergeInterval="0" personalView="1" maximized="1" xWindow="-8" yWindow="-8" windowWidth="1936" windowHeight="1066" tabRatio="500" activeSheetId="1"/>
    <customWorkbookView name="Piątkowska Bogusława - Widok osobisty" guid="{E81A5146-08A2-45AC-9C4A-7C1FC8925731}" mergeInterval="0" personalView="1" xWindow="104" yWindow="40" windowWidth="955" windowHeight="728" tabRatio="500" activeSheetId="1"/>
    <customWorkbookView name="Tomczak 2 - Widok osobisty" guid="{FF97754C-477E-4B68-BDF9-62FC19039645}" mergeInterval="0" personalView="1" maximized="1" xWindow="-9" yWindow="-9" windowWidth="1938" windowHeight="1048" tabRatio="692" activeSheetId="7"/>
    <customWorkbookView name="Roman Przybylski - Widok osobisty" guid="{7B820CE3-7EFE-409A-8E22-13DDF77738CC}" mergeInterval="0" personalView="1" xWindow="377" yWindow="89" windowWidth="1440" windowHeight="749" tabRatio="692" activeSheetId="7"/>
  </customWorkbookViews>
</workbook>
</file>

<file path=xl/calcChain.xml><?xml version="1.0" encoding="utf-8"?>
<calcChain xmlns="http://schemas.openxmlformats.org/spreadsheetml/2006/main">
  <c r="C5" i="8" l="1"/>
  <c r="D5" i="8"/>
  <c r="E5" i="8"/>
  <c r="G5" i="8"/>
  <c r="H5" i="8"/>
  <c r="C6" i="8"/>
  <c r="D6" i="8"/>
  <c r="E6" i="8"/>
  <c r="G6" i="8"/>
  <c r="H6" i="8"/>
  <c r="C7" i="8"/>
  <c r="D7" i="8"/>
  <c r="E7" i="8"/>
  <c r="G7" i="8"/>
  <c r="H7" i="8"/>
  <c r="C9" i="8"/>
  <c r="D9" i="8"/>
  <c r="E9" i="8"/>
  <c r="G9" i="8"/>
  <c r="H9" i="8"/>
  <c r="C10" i="8"/>
  <c r="D10" i="8"/>
  <c r="E10" i="8"/>
  <c r="G10" i="8"/>
  <c r="H10" i="8"/>
  <c r="C11" i="8"/>
  <c r="D11" i="8"/>
  <c r="E11" i="8"/>
  <c r="G11" i="8"/>
  <c r="H11" i="8"/>
  <c r="C13" i="8"/>
  <c r="D13" i="8"/>
  <c r="E13" i="8"/>
  <c r="G13" i="8"/>
  <c r="H13" i="8"/>
  <c r="C14" i="8"/>
  <c r="D14" i="8"/>
  <c r="E14" i="8"/>
  <c r="G14" i="8"/>
  <c r="H14" i="8"/>
  <c r="C15" i="8"/>
  <c r="D15" i="8"/>
  <c r="E15" i="8"/>
  <c r="G15" i="8"/>
  <c r="H15" i="8"/>
  <c r="C17" i="8"/>
  <c r="D17" i="8"/>
  <c r="E17" i="8"/>
  <c r="F17" i="8"/>
  <c r="G17" i="8"/>
  <c r="H17" i="8"/>
  <c r="C18" i="8"/>
  <c r="D18" i="8"/>
  <c r="E18" i="8"/>
  <c r="F18" i="8"/>
  <c r="G18" i="8"/>
  <c r="H18" i="8"/>
  <c r="C19" i="8"/>
  <c r="D19" i="8"/>
  <c r="E19" i="8"/>
  <c r="F19" i="8"/>
  <c r="G19" i="8"/>
  <c r="H19" i="8"/>
  <c r="C21" i="8"/>
  <c r="D21" i="8"/>
  <c r="E21" i="8"/>
  <c r="F21" i="8"/>
  <c r="G21" i="8"/>
  <c r="H21" i="8"/>
  <c r="C22" i="8"/>
  <c r="D22" i="8"/>
  <c r="E22" i="8"/>
  <c r="F22" i="8"/>
  <c r="G22" i="8"/>
  <c r="H22" i="8"/>
  <c r="C23" i="8"/>
  <c r="D23" i="8"/>
  <c r="E23" i="8"/>
  <c r="F23" i="8"/>
  <c r="G23" i="8"/>
  <c r="H23" i="8"/>
  <c r="D25" i="8"/>
  <c r="E25" i="8"/>
  <c r="G25" i="8"/>
  <c r="H25" i="8"/>
  <c r="D26" i="8"/>
  <c r="E26" i="8"/>
  <c r="E27" i="8"/>
  <c r="G27" i="8"/>
  <c r="H27" i="8"/>
  <c r="D29" i="8"/>
  <c r="E29" i="8"/>
  <c r="F29" i="8"/>
  <c r="G29" i="8"/>
  <c r="H29" i="8"/>
  <c r="G31" i="8"/>
  <c r="H31" i="8"/>
  <c r="G32" i="8"/>
  <c r="H32" i="8"/>
  <c r="G33" i="8"/>
  <c r="H33" i="8"/>
  <c r="G34" i="8"/>
  <c r="H34" i="8"/>
  <c r="G35" i="8"/>
  <c r="H35" i="8"/>
  <c r="C5" i="6"/>
  <c r="D5" i="6"/>
  <c r="E5" i="6"/>
  <c r="G5" i="6"/>
  <c r="H5" i="6"/>
  <c r="C6" i="6"/>
  <c r="D6" i="6"/>
  <c r="E6" i="6"/>
  <c r="G6" i="6"/>
  <c r="H6" i="6"/>
  <c r="C7" i="6"/>
  <c r="D7" i="6"/>
  <c r="E7" i="6"/>
  <c r="G7" i="6"/>
  <c r="H7" i="6"/>
  <c r="C9" i="6"/>
  <c r="D9" i="6"/>
  <c r="E9" i="6"/>
  <c r="G9" i="6"/>
  <c r="H9" i="6"/>
  <c r="C10" i="6"/>
  <c r="D10" i="6"/>
  <c r="E10" i="6"/>
  <c r="G10" i="6"/>
  <c r="H10" i="6"/>
  <c r="C11" i="6"/>
  <c r="D11" i="6"/>
  <c r="E11" i="6"/>
  <c r="G11" i="6"/>
  <c r="H11" i="6"/>
  <c r="C13" i="6"/>
  <c r="D13" i="6"/>
  <c r="E13" i="6"/>
  <c r="G13" i="6"/>
  <c r="H13" i="6"/>
  <c r="C14" i="6"/>
  <c r="D14" i="6"/>
  <c r="E14" i="6"/>
  <c r="G14" i="6"/>
  <c r="H14" i="6"/>
  <c r="C15" i="6"/>
  <c r="D15" i="6"/>
  <c r="E15" i="6"/>
  <c r="G15" i="6"/>
  <c r="H15" i="6"/>
  <c r="C17" i="6"/>
  <c r="D17" i="6"/>
  <c r="E17" i="6"/>
  <c r="F17" i="6"/>
  <c r="G17" i="6"/>
  <c r="H17" i="6"/>
  <c r="C18" i="6"/>
  <c r="D18" i="6"/>
  <c r="E18" i="6"/>
  <c r="F18" i="6"/>
  <c r="G18" i="6"/>
  <c r="H18" i="6"/>
  <c r="C19" i="6"/>
  <c r="D19" i="6"/>
  <c r="E19" i="6"/>
  <c r="F19" i="6"/>
  <c r="G19" i="6"/>
  <c r="H19" i="6"/>
  <c r="C21" i="6"/>
  <c r="D21" i="6"/>
  <c r="E21" i="6"/>
  <c r="F21" i="6"/>
  <c r="G21" i="6"/>
  <c r="H21" i="6"/>
  <c r="C22" i="6"/>
  <c r="D22" i="6"/>
  <c r="E22" i="6"/>
  <c r="F22" i="6"/>
  <c r="G22" i="6"/>
  <c r="H22" i="6"/>
  <c r="C23" i="6"/>
  <c r="D23" i="6"/>
  <c r="E23" i="6"/>
  <c r="F23" i="6"/>
  <c r="G23" i="6"/>
  <c r="H23" i="6"/>
  <c r="D25" i="6"/>
  <c r="E25" i="6"/>
  <c r="G25" i="6"/>
  <c r="H25" i="6"/>
  <c r="D26" i="6"/>
  <c r="E26" i="6"/>
  <c r="E27" i="6"/>
  <c r="G27" i="6"/>
  <c r="H27" i="6"/>
  <c r="D29" i="6"/>
  <c r="E29" i="6"/>
  <c r="F29" i="6"/>
  <c r="G29" i="6"/>
  <c r="H29" i="6"/>
  <c r="G31" i="6"/>
  <c r="H31" i="6"/>
  <c r="G32" i="6"/>
  <c r="H32" i="6"/>
  <c r="G33" i="6"/>
  <c r="H33" i="6"/>
  <c r="G34" i="6"/>
  <c r="H34" i="6"/>
  <c r="G35" i="6"/>
  <c r="H35" i="6"/>
  <c r="C5" i="5"/>
  <c r="D5" i="5"/>
  <c r="E5" i="5"/>
  <c r="G5" i="5"/>
  <c r="H5" i="5"/>
  <c r="C6" i="5"/>
  <c r="D6" i="5"/>
  <c r="E6" i="5"/>
  <c r="G6" i="5"/>
  <c r="H6" i="5"/>
  <c r="C7" i="5"/>
  <c r="D7" i="5"/>
  <c r="E7" i="5"/>
  <c r="G7" i="5"/>
  <c r="H7" i="5"/>
  <c r="C9" i="5"/>
  <c r="D9" i="5"/>
  <c r="E9" i="5"/>
  <c r="G9" i="5"/>
  <c r="H9" i="5"/>
  <c r="C10" i="5"/>
  <c r="D10" i="5"/>
  <c r="E10" i="5"/>
  <c r="G10" i="5"/>
  <c r="H10" i="5"/>
  <c r="C11" i="5"/>
  <c r="D11" i="5"/>
  <c r="E11" i="5"/>
  <c r="G11" i="5"/>
  <c r="H11" i="5"/>
  <c r="C13" i="5"/>
  <c r="D13" i="5"/>
  <c r="E13" i="5"/>
  <c r="G13" i="5"/>
  <c r="H13" i="5"/>
  <c r="C14" i="5"/>
  <c r="D14" i="5"/>
  <c r="E14" i="5"/>
  <c r="G14" i="5"/>
  <c r="H14" i="5"/>
  <c r="C15" i="5"/>
  <c r="D15" i="5"/>
  <c r="E15" i="5"/>
  <c r="G15" i="5"/>
  <c r="H15" i="5"/>
  <c r="C17" i="5"/>
  <c r="D17" i="5"/>
  <c r="E17" i="5"/>
  <c r="F17" i="5"/>
  <c r="G17" i="5"/>
  <c r="H17" i="5"/>
  <c r="C18" i="5"/>
  <c r="D18" i="5"/>
  <c r="E18" i="5"/>
  <c r="F18" i="5"/>
  <c r="G18" i="5"/>
  <c r="H18" i="5"/>
  <c r="C19" i="5"/>
  <c r="D19" i="5"/>
  <c r="E19" i="5"/>
  <c r="F19" i="5"/>
  <c r="G19" i="5"/>
  <c r="H19" i="5"/>
  <c r="C21" i="5"/>
  <c r="D21" i="5"/>
  <c r="E21" i="5"/>
  <c r="F21" i="5"/>
  <c r="G21" i="5"/>
  <c r="H21" i="5"/>
  <c r="C22" i="5"/>
  <c r="D22" i="5"/>
  <c r="E22" i="5"/>
  <c r="F22" i="5"/>
  <c r="G22" i="5"/>
  <c r="H22" i="5"/>
  <c r="C23" i="5"/>
  <c r="D23" i="5"/>
  <c r="E23" i="5"/>
  <c r="F23" i="5"/>
  <c r="G23" i="5"/>
  <c r="H23" i="5"/>
  <c r="D25" i="5"/>
  <c r="E25" i="5"/>
  <c r="G25" i="5"/>
  <c r="H25" i="5"/>
  <c r="D26" i="5"/>
  <c r="E26" i="5"/>
  <c r="E27" i="5"/>
  <c r="G27" i="5"/>
  <c r="H27" i="5"/>
  <c r="C29" i="5"/>
  <c r="D29" i="5"/>
  <c r="E29" i="5"/>
  <c r="G29" i="5"/>
  <c r="H29" i="5"/>
  <c r="G30" i="5"/>
  <c r="H30" i="5"/>
  <c r="C5" i="4"/>
  <c r="D5" i="4"/>
  <c r="E5" i="4"/>
  <c r="G5" i="4"/>
  <c r="H5" i="4"/>
  <c r="C6" i="4"/>
  <c r="D6" i="4"/>
  <c r="E6" i="4"/>
  <c r="G6" i="4"/>
  <c r="H6" i="4"/>
  <c r="C7" i="4"/>
  <c r="D7" i="4"/>
  <c r="E7" i="4"/>
  <c r="G7" i="4"/>
  <c r="H7" i="4"/>
  <c r="C9" i="4"/>
  <c r="D9" i="4"/>
  <c r="E9" i="4"/>
  <c r="G9" i="4"/>
  <c r="H9" i="4"/>
  <c r="C10" i="4"/>
  <c r="D10" i="4"/>
  <c r="E10" i="4"/>
  <c r="G10" i="4"/>
  <c r="H10" i="4"/>
  <c r="C11" i="4"/>
  <c r="D11" i="4"/>
  <c r="E11" i="4"/>
  <c r="G11" i="4"/>
  <c r="H11" i="4"/>
  <c r="C13" i="4"/>
  <c r="D13" i="4"/>
  <c r="E13" i="4"/>
  <c r="G13" i="4"/>
  <c r="H13" i="4"/>
  <c r="C14" i="4"/>
  <c r="D14" i="4"/>
  <c r="E14" i="4"/>
  <c r="G14" i="4"/>
  <c r="H14" i="4"/>
  <c r="C15" i="4"/>
  <c r="D15" i="4"/>
  <c r="E15" i="4"/>
  <c r="G15" i="4"/>
  <c r="H15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D25" i="4"/>
  <c r="E25" i="4"/>
  <c r="G25" i="4"/>
  <c r="H25" i="4"/>
  <c r="D26" i="4"/>
  <c r="E26" i="4"/>
  <c r="E27" i="4"/>
  <c r="G27" i="4"/>
  <c r="H27" i="4"/>
  <c r="D29" i="4"/>
  <c r="E29" i="4"/>
  <c r="G29" i="4"/>
  <c r="H29" i="4"/>
  <c r="G31" i="4"/>
  <c r="H31" i="4"/>
  <c r="G32" i="4"/>
  <c r="H32" i="4"/>
  <c r="G33" i="4"/>
  <c r="H33" i="4"/>
  <c r="G34" i="4"/>
  <c r="H34" i="4"/>
  <c r="G35" i="4"/>
  <c r="H35" i="4"/>
  <c r="C5" i="3"/>
  <c r="D5" i="3"/>
  <c r="E5" i="3"/>
  <c r="G5" i="3"/>
  <c r="H5" i="3"/>
  <c r="C6" i="3"/>
  <c r="D6" i="3"/>
  <c r="E6" i="3"/>
  <c r="G6" i="3"/>
  <c r="H6" i="3"/>
  <c r="C7" i="3"/>
  <c r="D7" i="3"/>
  <c r="E7" i="3"/>
  <c r="G7" i="3"/>
  <c r="H7" i="3"/>
  <c r="C9" i="3"/>
  <c r="D9" i="3"/>
  <c r="E9" i="3"/>
  <c r="G9" i="3"/>
  <c r="H9" i="3"/>
  <c r="C10" i="3"/>
  <c r="D10" i="3"/>
  <c r="E10" i="3"/>
  <c r="G10" i="3"/>
  <c r="H10" i="3"/>
  <c r="C11" i="3"/>
  <c r="D11" i="3"/>
  <c r="E11" i="3"/>
  <c r="G11" i="3"/>
  <c r="H11" i="3"/>
  <c r="C13" i="3"/>
  <c r="D13" i="3"/>
  <c r="E13" i="3"/>
  <c r="G13" i="3"/>
  <c r="H13" i="3"/>
  <c r="C14" i="3"/>
  <c r="D14" i="3"/>
  <c r="E14" i="3"/>
  <c r="G14" i="3"/>
  <c r="H14" i="3"/>
  <c r="C15" i="3"/>
  <c r="D15" i="3"/>
  <c r="E15" i="3"/>
  <c r="G15" i="3"/>
  <c r="H15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D25" i="3"/>
  <c r="E25" i="3"/>
  <c r="G25" i="3"/>
  <c r="H25" i="3"/>
  <c r="D26" i="3"/>
  <c r="E26" i="3"/>
  <c r="E27" i="3"/>
  <c r="G27" i="3"/>
  <c r="H27" i="3"/>
  <c r="C29" i="3"/>
  <c r="D29" i="3"/>
  <c r="E29" i="3"/>
  <c r="G29" i="3"/>
  <c r="H29" i="3"/>
  <c r="G30" i="3"/>
  <c r="H30" i="3"/>
  <c r="D5" i="1"/>
  <c r="E5" i="1"/>
  <c r="G5" i="1"/>
  <c r="H5" i="1"/>
  <c r="D6" i="1"/>
  <c r="E6" i="1"/>
  <c r="G6" i="1"/>
  <c r="H6" i="1"/>
  <c r="D7" i="1"/>
  <c r="E7" i="1"/>
  <c r="G7" i="1"/>
  <c r="H7" i="1"/>
  <c r="D9" i="1"/>
  <c r="E9" i="1"/>
  <c r="G9" i="1"/>
  <c r="H9" i="1"/>
  <c r="D10" i="1"/>
  <c r="E10" i="1"/>
  <c r="G10" i="1"/>
  <c r="H10" i="1"/>
  <c r="D11" i="1"/>
  <c r="E11" i="1"/>
  <c r="G11" i="1"/>
  <c r="H11" i="1"/>
  <c r="D13" i="1"/>
  <c r="E13" i="1"/>
  <c r="G13" i="1"/>
  <c r="H13" i="1"/>
  <c r="D14" i="1"/>
  <c r="E14" i="1"/>
  <c r="G14" i="1"/>
  <c r="H14" i="1"/>
  <c r="D15" i="1"/>
  <c r="E15" i="1"/>
  <c r="G15" i="1"/>
  <c r="H15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5" i="1"/>
  <c r="E25" i="1"/>
  <c r="G25" i="1"/>
  <c r="H25" i="1"/>
  <c r="D26" i="1"/>
  <c r="E26" i="1"/>
  <c r="E27" i="1"/>
  <c r="G27" i="1"/>
  <c r="H27" i="1"/>
  <c r="D29" i="1"/>
  <c r="E29" i="1"/>
  <c r="G29" i="1"/>
  <c r="H29" i="1"/>
  <c r="G30" i="1"/>
  <c r="H30" i="1"/>
  <c r="N3" i="2"/>
  <c r="N4" i="2"/>
  <c r="N5" i="2"/>
  <c r="N7" i="2"/>
  <c r="N8" i="2"/>
  <c r="N9" i="2"/>
  <c r="N10" i="2"/>
  <c r="N12" i="2"/>
  <c r="V16" i="2"/>
</calcChain>
</file>

<file path=xl/sharedStrings.xml><?xml version="1.0" encoding="utf-8"?>
<sst xmlns="http://schemas.openxmlformats.org/spreadsheetml/2006/main" count="314" uniqueCount="65">
  <si>
    <t>L.p.</t>
  </si>
  <si>
    <t>waga przesyłki w gramach (g), format oraz rodzaj</t>
  </si>
  <si>
    <t>ilość przesyłek na okres obowiązywania umowy 24 miesiące</t>
  </si>
  <si>
    <t>cena jednostkowa brutto</t>
  </si>
  <si>
    <t>VAT</t>
  </si>
  <si>
    <t>cena jednostkowa netto</t>
  </si>
  <si>
    <t>wartość brutto</t>
  </si>
  <si>
    <t>wartość netto</t>
  </si>
  <si>
    <t>do 500g FORMAT S</t>
  </si>
  <si>
    <t>do 1000g FORMAT M</t>
  </si>
  <si>
    <t>do 2000g FORMAT L</t>
  </si>
  <si>
    <t xml:space="preserve">PRZESYŁKI POLECONE EKONOMICZNE </t>
  </si>
  <si>
    <t xml:space="preserve">PRZESYŁKI POLECONE PRIORYTETOWE </t>
  </si>
  <si>
    <t xml:space="preserve">PRZESYŁKI POLECONE ZPO EKONOMICZNE </t>
  </si>
  <si>
    <t xml:space="preserve">PRZESYŁKI POLECONE ZPO PRIORYTETOWE </t>
  </si>
  <si>
    <t xml:space="preserve">Listy zagraniczne Europa: </t>
  </si>
  <si>
    <t>listy polecone zpo priorytetowe do 50g (z wyłączeniem Danii i Wielkiej Brytanii oraz Irlandii Płn.)</t>
  </si>
  <si>
    <t>Inne usługi</t>
  </si>
  <si>
    <t>Zwrot do nadawcy po wyczerpaniu możliwości doręczenia lub wydania odbiorcy przesyłek rejestrowanych ze zwrotnym potwierdzeniem odbioru</t>
  </si>
  <si>
    <t>Usługa polegająca na odbiorze przesyłek listowych z siedziby Zamawiającego do placówki nadawczej Wykonawcy (cena miesięczna za odbiory 5x w tygodniu)</t>
  </si>
  <si>
    <t>Usługa zwrot przesyłki rejestrowanej</t>
  </si>
  <si>
    <t xml:space="preserve">PRZESYŁKI NIEREJESTROWANE EKONOMICZNE </t>
  </si>
  <si>
    <t>Polecone L</t>
  </si>
  <si>
    <t>Polecone M</t>
  </si>
  <si>
    <t>Polecone S</t>
  </si>
  <si>
    <t>PO</t>
  </si>
  <si>
    <t>PR S</t>
  </si>
  <si>
    <t>PR M</t>
  </si>
  <si>
    <t>PR L</t>
  </si>
  <si>
    <t>Zwykłe</t>
  </si>
  <si>
    <t>M-c</t>
  </si>
  <si>
    <t>paczki</t>
  </si>
  <si>
    <t>do 2 kg</t>
  </si>
  <si>
    <t>zwrot</t>
  </si>
  <si>
    <t>S</t>
  </si>
  <si>
    <t>zagran</t>
  </si>
  <si>
    <t>18.90</t>
  </si>
  <si>
    <t>do 1 kg</t>
  </si>
  <si>
    <t>5-10 kg</t>
  </si>
  <si>
    <t>suma</t>
  </si>
  <si>
    <t>24 m-ce</t>
  </si>
  <si>
    <t>Paczki krajowe ekon. Gabaryt A</t>
  </si>
  <si>
    <t>0,00 zl</t>
  </si>
  <si>
    <t>Ponad 1kg - 2 kg</t>
  </si>
  <si>
    <t>Ponad do 1 kg</t>
  </si>
  <si>
    <t>Ponad 2 kg - 5 kg</t>
  </si>
  <si>
    <t xml:space="preserve">Ponad 5 kg - 10 kg </t>
  </si>
  <si>
    <t>ŁĄCZNIE</t>
  </si>
  <si>
    <t>Szacowanie wartości zamówienia (ilościowo na podstawie wysyłki w 2023 r. +40% i cennika obowiązującego od 1 stycznia 2024)</t>
  </si>
  <si>
    <t>Szacowanie wartości zamówienia (ilościowo na podstawie wysyłki w 2023 r. +25% i cennika obowiązującego od 1 stycznia 2024)</t>
  </si>
  <si>
    <t>Szacowanie wartości zamówienia (ilościowo na podstawie wysyłki w 2023 r. i cennika obowiązującego od 1 stycznia 2024</t>
  </si>
  <si>
    <t>Szacowanie wartości zamówienia (ilościowo na podstawie wysyłki w 2023 r. +35% oraz paczki i cennika obowiązującego od 1 stycznia 2024)</t>
  </si>
  <si>
    <t>Szacowanie wartości zamówienia (ilościowo na podstawie wysyłki w 2023 r. +35% oraz paczki i cennika obowiązującego od 1 KWIETNIA 2024)</t>
  </si>
  <si>
    <t>Szacowanie wartości zamówienia (ilościowo na podstawie wysyłki w 2023 r. +40% oraz paczki i cennika obowiązującego od 1 KWIETNIA 2024)</t>
  </si>
  <si>
    <t>Usługa zwrot przesyłki rejestrowanej do 500g FORMAT S</t>
  </si>
  <si>
    <t>Usługa zwrot przesyłki rejestrowanej do 1000g FORMAT M</t>
  </si>
  <si>
    <t>Usługa zwrot przesyłki rejestrowanej do 2000g FORMAT L</t>
  </si>
  <si>
    <t>Zwrot do nadawcy po wyczerpaniu możliwości doręczenia lub wydania odbiorcy przesyłek rejestrowanych</t>
  </si>
  <si>
    <t>Usługa zwrot przesyłki rejestrowanej z ZPO do 500g FORMAT S</t>
  </si>
  <si>
    <t>Usługa zwrot przesyłki rejestrowanej z ZPO do 1000g FORMAT M</t>
  </si>
  <si>
    <t>Usługa zwrot przesyłki rejestrowanej z ZPO do 2000g FORMAT L</t>
  </si>
  <si>
    <t>4</t>
  </si>
  <si>
    <t>6</t>
  </si>
  <si>
    <t>ilość przesyłek na okres obowiązywania umowy 
28 miesiące</t>
  </si>
  <si>
    <t>Załącznik nr 6 do SWZ, Załącznik nr 3 do umowy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</si>
</sst>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4"/>
      </patternFill>
    </fill>
    <fill>
      <patternFill patternType="solid">
        <fgColor rgb="FF92D050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4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3" fontId="2" fillId="6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10" borderId="7" xfId="0" applyFill="1" applyBorder="1"/>
    <xf numFmtId="165" fontId="4" fillId="0" borderId="0" xfId="0" applyNumberFormat="1" applyFont="1" applyAlignment="1">
      <alignment horizontal="left" wrapText="1"/>
    </xf>
    <xf numFmtId="164" fontId="2" fillId="6" borderId="1" xfId="0" applyNumberFormat="1" applyFont="1" applyFill="1" applyBorder="1"/>
    <xf numFmtId="9" fontId="0" fillId="0" borderId="0" xfId="0" applyNumberFormat="1"/>
    <xf numFmtId="0" fontId="3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wrapText="1"/>
    </xf>
    <xf numFmtId="164" fontId="1" fillId="9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8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42FE2BB-E885-4BBD-AB6F-FCE1308531C9}" diskRevisions="1" revisionId="3023" version="2">
  <header guid="{245593F6-8292-40E0-8DD8-4F3A24AC557A}" dateTime="2024-05-23T14:58:05" maxSheetId="10" userName="Roman Przybylski" r:id="rId1" minRId="2587" maxRId="2591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185B19A4-91E2-421E-8B6A-4CD6E5339ED2}" dateTime="2024-05-23T14:59:30" maxSheetId="10" userName="Roman Przybylski" r:id="rId2" minRId="2592" maxRId="2603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CE99A361-03F0-4A26-AF83-D48D35FCE4E7}" dateTime="2024-05-23T15:02:04" maxSheetId="10" userName="Roman Przybylski" r:id="rId3" minRId="2604" maxRId="2618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B27F0920-29A5-4E65-9C36-C0FAFF64A8F4}" dateTime="2024-05-23T15:25:54" maxSheetId="10" userName="Roman Przybylski" r:id="rId4" minRId="2619" maxRId="2648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48C9B1A9-AF8F-42BF-806F-89298BE72A2F}" dateTime="2024-05-23T15:26:33" maxSheetId="10" userName="Roman Przybylski" r:id="rId5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05C8D0DC-4D0E-46D1-84D7-199C89397D76}" dateTime="2024-05-23T15:29:10" maxSheetId="10" userName="Roman Przybylski" r:id="rId6" minRId="2649" maxRId="2650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A0C00908-E6B7-41AC-8FD2-274F26B17122}" dateTime="2024-05-23T15:35:00" maxSheetId="10" userName="Roman Przybylski" r:id="rId7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0E0EC20E-20FD-4727-8D5D-1E27212125DB}" dateTime="2024-05-27T13:40:35" maxSheetId="10" userName="Roman Przybylski" r:id="rId8" minRId="2652" maxRId="2856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3398387C-1EEA-4EC3-A445-B80EE545E62E}" dateTime="2024-05-27T13:42:07" maxSheetId="10" userName="Roman Przybylski" r:id="rId9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9A72483D-B4B5-4C78-9428-11D63DA0A981}" dateTime="2024-05-27T13:44:12" maxSheetId="10" userName="Roman Przybylski" r:id="rId10" minRId="2857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C50532CF-F169-4DAD-9D9C-07D9CC85EAF8}" dateTime="2024-05-27T13:45:58" maxSheetId="10" userName="Roman Przybylski" r:id="rId11" minRId="2858" maxRId="2866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EC910FDB-1B50-4837-A9C2-3D769C287B92}" dateTime="2024-05-27T14:11:48" maxSheetId="10" userName="Roman Przybylski" r:id="rId12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FFA9C3A6-186B-494D-8BD5-518CD54749A9}" dateTime="2024-05-27T14:12:01" maxSheetId="10" userName="Roman Przybylski" r:id="rId13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86E316FC-1B91-481C-8774-29F29B7100EC}" dateTime="2024-05-27T14:12:54" maxSheetId="10" userName="Roman Przybylski" r:id="rId14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A53B6D8A-455D-40E8-A1D8-2DD3F45A8B44}" dateTime="2024-05-27T14:14:41" maxSheetId="10" userName="Roman Przybylski" r:id="rId15" minRId="2870" maxRId="2934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886E0092-5968-4486-8F30-1D272142EDFC}" dateTime="2024-05-27T14:16:34" maxSheetId="10" userName="Roman Przybylski" r:id="rId16" minRId="2935" maxRId="2937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8D3D24E2-6B9A-4C0E-A31A-96DB5E9F1CDB}" dateTime="2024-05-27T14:36:23" maxSheetId="10" userName="Roman Przybylski" r:id="rId17" minRId="2938" maxRId="2942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4A6637DC-F04C-4569-89C0-00DDE318717E}" dateTime="2024-05-28T14:09:05" maxSheetId="10" userName="Roman Przybylski" r:id="rId18" minRId="2943" maxRId="3023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  <header guid="{542FE2BB-E885-4BBD-AB6F-FCE1308531C9}" dateTime="2024-05-28T14:49:15" maxSheetId="10" userName="Kaczmarek Dorota" r:id="rId19">
    <sheetIdMap count="9">
      <sheetId val="2"/>
      <sheetId val="1"/>
      <sheetId val="3"/>
      <sheetId val="4"/>
      <sheetId val="5"/>
      <sheetId val="7"/>
      <sheetId val="9"/>
      <sheetId val="6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G31:G34" start="0" length="2147483647">
    <dxf>
      <font>
        <color indexed="10"/>
      </font>
    </dxf>
  </rfmt>
  <rfmt sheetId="7" sqref="G29" start="0" length="2147483647">
    <dxf>
      <font>
        <color indexed="10"/>
      </font>
    </dxf>
  </rfmt>
  <rfmt sheetId="7" sqref="E29" start="0" length="2147483647">
    <dxf>
      <font>
        <color indexed="10"/>
      </font>
    </dxf>
  </rfmt>
  <rfmt sheetId="7" sqref="B29" start="0" length="2147483647">
    <dxf>
      <font>
        <color indexed="10"/>
      </font>
    </dxf>
  </rfmt>
  <rrc rId="2587" sId="7" ref="A30:XFD30" action="insertRow"/>
  <rrc rId="2588" sId="7" ref="A30:XFD30" action="insertRow"/>
  <rcc rId="2589" sId="7">
    <oc r="B29" t="inlineStr">
      <is>
        <t>Usługa zwrot przesyłki rejestrowanej</t>
      </is>
    </oc>
    <nc r="B29" t="inlineStr">
      <is>
        <t>Usługa zwrot przesyłki rejestrowanej do 500g FORMAT S</t>
      </is>
    </nc>
  </rcc>
  <rcc rId="2590" sId="7">
    <nc r="B30" t="inlineStr">
      <is>
        <t>Usługa zwrot przesyłki rejestrowanej do 1000g FORMAT M</t>
      </is>
    </nc>
  </rcc>
  <rcc rId="2591" sId="7">
    <nc r="B31" t="inlineStr">
      <is>
        <t>Usługa zwrot przesyłki rejestrowanej do 2000g FORMAT L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7" sId="7">
    <oc r="C2" t="inlineStr">
      <is>
        <t>ilość przesyłek na okres obowiązywania umowy 28 miesiące</t>
      </is>
    </oc>
    <nc r="C2" t="inlineStr">
      <is>
        <t>ilość przesyłek na okres obowiązywania umowy 
28 miesiące</t>
      </is>
    </nc>
  </rcc>
  <rcv guid="{7B820CE3-7EFE-409A-8E22-13DDF77738CC}" action="delete"/>
  <rcv guid="{7B820CE3-7EFE-409A-8E22-13DDF77738C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58" sId="7" ref="I1:I1048576" action="deleteCol">
    <undo index="0" exp="ref" v="1" dr="I40" r="M40" sId="7"/>
    <undo index="0" exp="ref" v="1" dr="I40" r="K40" sId="7"/>
    <undo index="0" exp="ref" v="1" dr="I39" r="M39" sId="7"/>
    <undo index="0" exp="ref" v="1" dr="I39" r="K39" sId="7"/>
    <undo index="0" exp="ref" v="1" dr="I38" r="M38" sId="7"/>
    <undo index="0" exp="ref" v="1" dr="I38" r="K38" sId="7"/>
    <undo index="0" exp="ref" v="1" dr="I37" r="M37" sId="7"/>
    <undo index="0" exp="ref" v="1" dr="I37" r="K37" sId="7"/>
    <undo index="0" exp="ref" v="1" dr="I35" r="M35" sId="7"/>
    <undo index="0" exp="ref" v="1" dr="I35" r="K35" sId="7"/>
    <undo index="0" exp="ref" v="1" dr="I34" r="M34" sId="7"/>
    <undo index="0" exp="ref" v="1" dr="I34" r="K34" sId="7"/>
    <undo index="0" exp="ref" v="1" dr="I33" r="M33" sId="7"/>
    <undo index="0" exp="ref" v="1" dr="I33" r="K33" sId="7"/>
    <undo index="0" exp="ref" v="1" dr="I31" r="M31" sId="7"/>
    <undo index="0" exp="ref" v="1" dr="I31" r="K31" sId="7"/>
    <undo index="0" exp="ref" v="1" dr="I30" r="M30" sId="7"/>
    <undo index="0" exp="ref" v="1" dr="I30" r="K30" sId="7"/>
    <undo index="0" exp="ref" v="1" dr="I29" r="M29" sId="7"/>
    <undo index="0" exp="ref" v="1" dr="I29" r="K29" sId="7"/>
    <undo index="0" exp="ref" v="1" dr="I27" r="M27" sId="7"/>
    <undo index="0" exp="ref" v="1" dr="I27" r="K27" sId="7"/>
    <undo index="0" exp="ref" v="1" dr="I25" r="M25" sId="7"/>
    <undo index="0" exp="ref" v="1" dr="I25" r="K25" sId="7"/>
    <undo index="0" exp="ref" v="1" dr="I23" r="M23" sId="7"/>
    <undo index="0" exp="ref" v="1" dr="I23" r="K23" sId="7"/>
    <undo index="0" exp="ref" v="1" dr="I22" r="M22" sId="7"/>
    <undo index="0" exp="ref" v="1" dr="I22" r="K22" sId="7"/>
    <undo index="0" exp="ref" v="1" dr="I21" r="M21" sId="7"/>
    <undo index="0" exp="ref" v="1" dr="I21" r="K21" sId="7"/>
    <undo index="0" exp="ref" v="1" dr="I19" r="M19" sId="7"/>
    <undo index="0" exp="ref" v="1" dr="I19" r="K19" sId="7"/>
    <undo index="0" exp="ref" v="1" dr="I18" r="M18" sId="7"/>
    <undo index="0" exp="ref" v="1" dr="I18" r="K18" sId="7"/>
    <undo index="0" exp="ref" v="1" dr="I17" r="M17" sId="7"/>
    <undo index="0" exp="ref" v="1" dr="I17" r="K17" sId="7"/>
    <undo index="0" exp="ref" v="1" dr="I15" r="M15" sId="7"/>
    <undo index="0" exp="ref" v="1" dr="I15" r="K15" sId="7"/>
    <undo index="0" exp="ref" v="1" dr="I14" r="M14" sId="7"/>
    <undo index="0" exp="ref" v="1" dr="I14" r="K14" sId="7"/>
    <undo index="0" exp="ref" v="1" dr="I13" r="M13" sId="7"/>
    <undo index="0" exp="ref" v="1" dr="I13" r="K13" sId="7"/>
    <undo index="0" exp="ref" v="1" dr="I11" r="M11" sId="7"/>
    <undo index="0" exp="ref" v="1" dr="I11" r="K11" sId="7"/>
    <undo index="0" exp="ref" v="1" dr="I10" r="M10" sId="7"/>
    <undo index="0" exp="ref" v="1" dr="I10" r="K10" sId="7"/>
    <undo index="0" exp="ref" v="1" dr="I9" r="M9" sId="7"/>
    <undo index="0" exp="ref" v="1" dr="I9" r="K9" sId="7"/>
    <undo index="0" exp="ref" v="1" dr="I7" r="M7" sId="7"/>
    <undo index="0" exp="ref" v="1" dr="I7" r="K7" sId="7"/>
    <undo index="0" exp="ref" v="1" dr="I6" r="M6" sId="7"/>
    <undo index="0" exp="ref" v="1" dr="I6" r="K6" sId="7"/>
    <undo index="0" exp="ref" v="1" dr="I5" r="M5" sId="7"/>
    <undo index="0" exp="ref" v="1" dr="I5" r="K5" sId="7"/>
    <rfmt sheetId="7" xfDxf="1" sqref="I1:I65536" start="0" length="0">
      <dxf>
        <alignment vertical="center"/>
      </dxf>
    </rfmt>
    <rcc rId="0" sId="7" dxf="1">
      <nc r="I2" t="inlineStr">
        <is>
          <t>wartość brutto na 1 miesiąc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" t="inlineStr">
        <is>
          <t>6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C5*D5/28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C6*D6/28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C7*D7/28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C9*D9/28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C10*D10/28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C11*D11/28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C13*D13/28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C14*D14/28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C15*D15/28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C17*D17/28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C18*D18/28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C19*D19/28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C21*D21/28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C22*D22/28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C23*D23/28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C25*D25/28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C27*D27/28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C29*D29/28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C30*D30/28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C31*D31/28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C33*D33/28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C34*D34/28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C35*D35/28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C37*D37/28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C38*D38/28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C39*D39/28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40">
        <f>C40*D40/28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41">
        <f>SUM(I5:I40)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border outline="0">
          <right style="thin">
            <color indexed="64"/>
          </right>
          <bottom style="thin">
            <color indexed="64"/>
          </bottom>
        </border>
      </ndxf>
    </rcc>
  </rrc>
  <rrc rId="2859" sId="7" ref="I1:I1048576" action="deleteCol">
    <undo index="0" exp="ref" v="1" dr="I40" r="M40" sId="7"/>
    <undo index="0" exp="ref" v="1" dr="I40" r="K40" sId="7"/>
    <undo index="0" exp="ref" v="1" dr="I39" r="M39" sId="7"/>
    <undo index="0" exp="ref" v="1" dr="I39" r="K39" sId="7"/>
    <undo index="0" exp="ref" v="1" dr="I38" r="M38" sId="7"/>
    <undo index="0" exp="ref" v="1" dr="I38" r="K38" sId="7"/>
    <undo index="0" exp="ref" v="1" dr="I37" r="M37" sId="7"/>
    <undo index="0" exp="ref" v="1" dr="I37" r="K37" sId="7"/>
    <undo index="0" exp="ref" v="1" dr="I35" r="M35" sId="7"/>
    <undo index="0" exp="ref" v="1" dr="I35" r="K35" sId="7"/>
    <undo index="0" exp="ref" v="1" dr="I34" r="M34" sId="7"/>
    <undo index="0" exp="ref" v="1" dr="I34" r="K34" sId="7"/>
    <undo index="0" exp="ref" v="1" dr="I33" r="M33" sId="7"/>
    <undo index="0" exp="ref" v="1" dr="I33" r="K33" sId="7"/>
    <undo index="0" exp="ref" v="1" dr="I31" r="M31" sId="7"/>
    <undo index="0" exp="ref" v="1" dr="I31" r="K31" sId="7"/>
    <undo index="0" exp="ref" v="1" dr="I30" r="M30" sId="7"/>
    <undo index="0" exp="ref" v="1" dr="I30" r="K30" sId="7"/>
    <undo index="0" exp="ref" v="1" dr="I29" r="M29" sId="7"/>
    <undo index="0" exp="ref" v="1" dr="I29" r="K29" sId="7"/>
    <undo index="0" exp="ref" v="1" dr="I27" r="M27" sId="7"/>
    <undo index="0" exp="ref" v="1" dr="I27" r="K27" sId="7"/>
    <undo index="0" exp="ref" v="1" dr="I25" r="M25" sId="7"/>
    <undo index="0" exp="ref" v="1" dr="I25" r="K25" sId="7"/>
    <undo index="0" exp="ref" v="1" dr="I23" r="M23" sId="7"/>
    <undo index="0" exp="ref" v="1" dr="I23" r="K23" sId="7"/>
    <undo index="0" exp="ref" v="1" dr="I22" r="M22" sId="7"/>
    <undo index="0" exp="ref" v="1" dr="I22" r="K22" sId="7"/>
    <undo index="0" exp="ref" v="1" dr="I21" r="M21" sId="7"/>
    <undo index="0" exp="ref" v="1" dr="I21" r="K21" sId="7"/>
    <undo index="0" exp="ref" v="1" dr="I19" r="M19" sId="7"/>
    <undo index="0" exp="ref" v="1" dr="I19" r="K19" sId="7"/>
    <undo index="0" exp="ref" v="1" dr="I18" r="M18" sId="7"/>
    <undo index="0" exp="ref" v="1" dr="I18" r="K18" sId="7"/>
    <undo index="0" exp="ref" v="1" dr="I17" r="M17" sId="7"/>
    <undo index="0" exp="ref" v="1" dr="I17" r="K17" sId="7"/>
    <undo index="0" exp="ref" v="1" dr="I15" r="M15" sId="7"/>
    <undo index="0" exp="ref" v="1" dr="I15" r="K15" sId="7"/>
    <undo index="0" exp="ref" v="1" dr="I14" r="M14" sId="7"/>
    <undo index="0" exp="ref" v="1" dr="I14" r="K14" sId="7"/>
    <undo index="0" exp="ref" v="1" dr="I13" r="M13" sId="7"/>
    <undo index="0" exp="ref" v="1" dr="I13" r="K13" sId="7"/>
    <undo index="0" exp="ref" v="1" dr="I11" r="M11" sId="7"/>
    <undo index="0" exp="ref" v="1" dr="I11" r="K11" sId="7"/>
    <undo index="0" exp="ref" v="1" dr="I10" r="M10" sId="7"/>
    <undo index="0" exp="ref" v="1" dr="I10" r="K10" sId="7"/>
    <undo index="0" exp="ref" v="1" dr="I9" r="M9" sId="7"/>
    <undo index="0" exp="ref" v="1" dr="I9" r="K9" sId="7"/>
    <undo index="0" exp="ref" v="1" dr="I7" r="M7" sId="7"/>
    <undo index="0" exp="ref" v="1" dr="I7" r="K7" sId="7"/>
    <undo index="0" exp="ref" v="1" dr="I6" r="M6" sId="7"/>
    <undo index="0" exp="ref" v="1" dr="I6" r="K6" sId="7"/>
    <undo index="0" exp="ref" v="1" dr="I5" r="M5" sId="7"/>
    <undo index="0" exp="ref" v="1" dr="I5" r="K5" sId="7"/>
    <rfmt sheetId="7" xfDxf="1" sqref="I1:I65536" start="0" length="0">
      <dxf>
        <alignment vertical="center"/>
      </dxf>
    </rfmt>
    <rcc rId="0" sId="7" dxf="1">
      <nc r="I2" t="inlineStr">
        <is>
          <t>wartość netto na 1 miesiąc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I3">
        <v>7</v>
      </nc>
      <ndxf>
        <font>
          <b/>
          <sz val="10"/>
          <color auto="1"/>
          <name val="Arial"/>
          <family val="2"/>
          <charset val="238"/>
          <scheme val="none"/>
        </font>
        <numFmt numFmtId="1" formatCode="0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C5*F5/28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C6*F6/28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C7*F7/28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C9*F9/28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C10*F10/28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C11*F11/28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C13*F13/28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C14*F14/28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C15*F15/28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C17*F17/28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C18*F18/28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C19*F19/28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C21*F21/28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C22*F22/28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C23*F23/28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C25*F25/28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C27*F27/28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C29*F29/28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C30*F30/28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C31*F31/28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C33*F33/28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C34*F34/28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C35*F35/28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C37*F37/28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C38*F38/28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C39*F39/28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40">
        <f>C40*F40/28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41">
        <f>SUM(I5:I40)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2860" sId="7" ref="I1:I1048576" action="deleteCol">
    <undo index="0" exp="ref" v="1" dr="I40" r="M40" sId="7"/>
    <undo index="0" exp="ref" v="1" dr="I39" r="M39" sId="7"/>
    <undo index="0" exp="ref" v="1" dr="I38" r="M38" sId="7"/>
    <undo index="0" exp="ref" v="1" dr="I37" r="M37" sId="7"/>
    <undo index="0" exp="ref" v="1" dr="I35" r="M35" sId="7"/>
    <undo index="0" exp="ref" v="1" dr="I34" r="M34" sId="7"/>
    <undo index="0" exp="ref" v="1" dr="I33" r="M33" sId="7"/>
    <undo index="0" exp="ref" v="1" dr="I31" r="M31" sId="7"/>
    <undo index="0" exp="ref" v="1" dr="I30" r="M30" sId="7"/>
    <undo index="0" exp="ref" v="1" dr="I29" r="M29" sId="7"/>
    <undo index="0" exp="ref" v="1" dr="I27" r="M27" sId="7"/>
    <undo index="0" exp="ref" v="1" dr="I25" r="M25" sId="7"/>
    <undo index="0" exp="ref" v="1" dr="I23" r="M23" sId="7"/>
    <undo index="0" exp="ref" v="1" dr="I22" r="M22" sId="7"/>
    <undo index="0" exp="ref" v="1" dr="I21" r="M21" sId="7"/>
    <undo index="0" exp="ref" v="1" dr="I19" r="M19" sId="7"/>
    <undo index="0" exp="ref" v="1" dr="I18" r="M18" sId="7"/>
    <undo index="0" exp="ref" v="1" dr="I17" r="M17" sId="7"/>
    <undo index="0" exp="ref" v="1" dr="I15" r="M15" sId="7"/>
    <undo index="0" exp="ref" v="1" dr="I14" r="M14" sId="7"/>
    <undo index="0" exp="ref" v="1" dr="I13" r="M13" sId="7"/>
    <undo index="0" exp="ref" v="1" dr="I11" r="M11" sId="7"/>
    <undo index="0" exp="ref" v="1" dr="I10" r="M10" sId="7"/>
    <undo index="0" exp="ref" v="1" dr="I9" r="M9" sId="7"/>
    <undo index="0" exp="ref" v="1" dr="I7" r="M7" sId="7"/>
    <undo index="0" exp="ref" v="1" dr="I6" r="M6" sId="7"/>
    <undo index="0" exp="ref" v="1" dr="I5" r="M5" sId="7"/>
    <rfmt sheetId="7" xfDxf="1" sqref="I1:I65536" start="0" length="0">
      <dxf>
        <alignment vertical="center"/>
      </dxf>
    </rfmt>
    <rcc rId="0" sId="7" dxf="1">
      <nc r="I2" t="inlineStr">
        <is>
          <t>wartość brutto na 12 pierwszych miesięcy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" t="inlineStr">
        <is>
          <t>8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fgColor indexed="22"/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41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  <rcc rId="0" sId="7" dxf="1">
      <nc r="I40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1" sId="7" ref="I1:I1048576" action="deleteCol">
    <undo index="0" exp="ref" v="1" dr="I40" r="M40" sId="7"/>
    <undo index="0" exp="ref" v="1" dr="I39" r="M39" sId="7"/>
    <undo index="0" exp="ref" v="1" dr="I38" r="M38" sId="7"/>
    <undo index="0" exp="ref" v="1" dr="I37" r="M37" sId="7"/>
    <undo index="0" exp="ref" v="1" dr="I35" r="M35" sId="7"/>
    <undo index="0" exp="ref" v="1" dr="I34" r="M34" sId="7"/>
    <undo index="0" exp="ref" v="1" dr="I33" r="M33" sId="7"/>
    <undo index="0" exp="ref" v="1" dr="I31" r="M31" sId="7"/>
    <undo index="0" exp="ref" v="1" dr="I30" r="M30" sId="7"/>
    <undo index="0" exp="ref" v="1" dr="I29" r="M29" sId="7"/>
    <undo index="0" exp="ref" v="1" dr="I27" r="M27" sId="7"/>
    <undo index="0" exp="ref" v="1" dr="I25" r="M25" sId="7"/>
    <undo index="0" exp="ref" v="1" dr="I23" r="M23" sId="7"/>
    <undo index="0" exp="ref" v="1" dr="I22" r="M22" sId="7"/>
    <undo index="0" exp="ref" v="1" dr="I21" r="M21" sId="7"/>
    <undo index="0" exp="ref" v="1" dr="I19" r="M19" sId="7"/>
    <undo index="0" exp="ref" v="1" dr="I18" r="M18" sId="7"/>
    <undo index="0" exp="ref" v="1" dr="I17" r="M17" sId="7"/>
    <undo index="0" exp="ref" v="1" dr="I15" r="M15" sId="7"/>
    <undo index="0" exp="ref" v="1" dr="I14" r="M14" sId="7"/>
    <undo index="0" exp="ref" v="1" dr="I13" r="M13" sId="7"/>
    <undo index="0" exp="ref" v="1" dr="I11" r="M11" sId="7"/>
    <undo index="0" exp="ref" v="1" dr="I10" r="M10" sId="7"/>
    <undo index="0" exp="ref" v="1" dr="I9" r="M9" sId="7"/>
    <undo index="0" exp="ref" v="1" dr="I7" r="M7" sId="7"/>
    <undo index="0" exp="ref" v="1" dr="I6" r="M6" sId="7"/>
    <undo index="0" exp="ref" v="1" dr="I5" r="M5" sId="7"/>
    <rfmt sheetId="7" xfDxf="1" sqref="I1:I65536" start="0" length="0">
      <dxf>
        <alignment vertical="center"/>
      </dxf>
    </rfmt>
    <rcc rId="0" sId="7" dxf="1">
      <nc r="I2" t="inlineStr">
        <is>
          <t>wartość netto na 12 pierwszych miesięcy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I3">
        <v>9</v>
      </nc>
      <ndxf>
        <font>
          <b/>
          <sz val="10"/>
          <color auto="1"/>
          <name val="Arial"/>
          <family val="2"/>
          <charset val="238"/>
          <scheme val="none"/>
        </font>
        <numFmt numFmtId="1" formatCode="0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fgColor indexed="22"/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41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  <rcc rId="0" sId="7" dxf="1">
      <nc r="I40">
        <f>#REF!*12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2" sId="7" ref="I1:I1048576" action="deleteCol">
    <undo index="65535" exp="ref" v="1" dr="I40" r="K40" sId="7"/>
    <undo index="65535" exp="ref" v="1" dr="I39" r="K39" sId="7"/>
    <undo index="65535" exp="ref" v="1" dr="I38" r="K38" sId="7"/>
    <undo index="65535" exp="ref" v="1" dr="I37" r="K37" sId="7"/>
    <undo index="65535" exp="ref" v="1" dr="I35" r="K35" sId="7"/>
    <undo index="65535" exp="ref" v="1" dr="I34" r="K34" sId="7"/>
    <undo index="65535" exp="ref" v="1" dr="I33" r="K33" sId="7"/>
    <undo index="65535" exp="ref" v="1" dr="I31" r="K31" sId="7"/>
    <undo index="65535" exp="ref" v="1" dr="I30" r="K30" sId="7"/>
    <undo index="65535" exp="ref" v="1" dr="I29" r="K29" sId="7"/>
    <undo index="65535" exp="ref" v="1" dr="I27" r="K27" sId="7"/>
    <undo index="65535" exp="ref" v="1" dr="I25" r="K25" sId="7"/>
    <undo index="65535" exp="ref" v="1" dr="I23" r="K23" sId="7"/>
    <undo index="65535" exp="ref" v="1" dr="I22" r="K22" sId="7"/>
    <undo index="65535" exp="ref" v="1" dr="I21" r="K21" sId="7"/>
    <undo index="65535" exp="ref" v="1" dr="I19" r="K19" sId="7"/>
    <undo index="65535" exp="ref" v="1" dr="I18" r="K18" sId="7"/>
    <undo index="65535" exp="ref" v="1" dr="I17" r="K17" sId="7"/>
    <undo index="65535" exp="ref" v="1" dr="I15" r="K15" sId="7"/>
    <undo index="65535" exp="ref" v="1" dr="I14" r="K14" sId="7"/>
    <undo index="65535" exp="ref" v="1" dr="I13" r="K13" sId="7"/>
    <undo index="65535" exp="ref" v="1" dr="I11" r="K11" sId="7"/>
    <undo index="65535" exp="ref" v="1" dr="I10" r="K10" sId="7"/>
    <undo index="65535" exp="ref" v="1" dr="I9" r="K9" sId="7"/>
    <undo index="65535" exp="ref" v="1" dr="I7" r="K7" sId="7"/>
    <undo index="65535" exp="ref" v="1" dr="I6" r="K6" sId="7"/>
    <undo index="65535" exp="ref" v="1" dr="I5" r="K5" sId="7"/>
    <rfmt sheetId="7" xfDxf="1" sqref="I1:I65536" start="0" length="0">
      <dxf>
        <alignment vertical="center"/>
      </dxf>
    </rfmt>
    <rcc rId="0" sId="7" dxf="1">
      <nc r="I2" t="inlineStr">
        <is>
          <t>wartość brutto na 16 kolejnych miesięcy
+ 11,4%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" t="inlineStr">
        <is>
          <t>10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fgColor indexed="22"/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41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  <rcc rId="0" sId="7" dxf="1">
      <nc r="I40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3" sId="7" ref="I1:I1048576" action="deleteCol">
    <undo index="65535" exp="ref" v="1" dr="I40" r="K40" sId="7"/>
    <undo index="65535" exp="ref" v="1" dr="I39" r="K39" sId="7"/>
    <undo index="65535" exp="ref" v="1" dr="I38" r="K38" sId="7"/>
    <undo index="65535" exp="ref" v="1" dr="I37" r="K37" sId="7"/>
    <undo index="65535" exp="ref" v="1" dr="I35" r="K35" sId="7"/>
    <undo index="65535" exp="ref" v="1" dr="I34" r="K34" sId="7"/>
    <undo index="65535" exp="ref" v="1" dr="I33" r="K33" sId="7"/>
    <undo index="65535" exp="ref" v="1" dr="I31" r="K31" sId="7"/>
    <undo index="65535" exp="ref" v="1" dr="I30" r="K30" sId="7"/>
    <undo index="65535" exp="ref" v="1" dr="I29" r="K29" sId="7"/>
    <undo index="65535" exp="ref" v="1" dr="I27" r="K27" sId="7"/>
    <undo index="65535" exp="ref" v="1" dr="I25" r="K25" sId="7"/>
    <undo index="65535" exp="ref" v="1" dr="I23" r="K23" sId="7"/>
    <undo index="65535" exp="ref" v="1" dr="I22" r="K22" sId="7"/>
    <undo index="65535" exp="ref" v="1" dr="I21" r="K21" sId="7"/>
    <undo index="65535" exp="ref" v="1" dr="I19" r="K19" sId="7"/>
    <undo index="65535" exp="ref" v="1" dr="I18" r="K18" sId="7"/>
    <undo index="65535" exp="ref" v="1" dr="I17" r="K17" sId="7"/>
    <undo index="65535" exp="ref" v="1" dr="I15" r="K15" sId="7"/>
    <undo index="65535" exp="ref" v="1" dr="I14" r="K14" sId="7"/>
    <undo index="65535" exp="ref" v="1" dr="I13" r="K13" sId="7"/>
    <undo index="65535" exp="ref" v="1" dr="I11" r="K11" sId="7"/>
    <undo index="65535" exp="ref" v="1" dr="I10" r="K10" sId="7"/>
    <undo index="65535" exp="ref" v="1" dr="I9" r="K9" sId="7"/>
    <undo index="65535" exp="ref" v="1" dr="I7" r="K7" sId="7"/>
    <undo index="65535" exp="ref" v="1" dr="I6" r="K6" sId="7"/>
    <undo index="65535" exp="ref" v="1" dr="I5" r="K5" sId="7"/>
    <rfmt sheetId="7" xfDxf="1" sqref="I1:I65536" start="0" length="0">
      <dxf>
        <alignment vertical="center"/>
      </dxf>
    </rfmt>
    <rcc rId="0" sId="7" dxf="1">
      <nc r="I2" t="inlineStr">
        <is>
          <t>wartość netto na 16 kolejnych miesięcy
+ 11,4%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I3">
        <v>11</v>
      </nc>
      <ndxf>
        <font>
          <b/>
          <sz val="10"/>
          <color auto="1"/>
          <name val="Arial"/>
          <family val="2"/>
          <charset val="238"/>
          <scheme val="none"/>
        </font>
        <numFmt numFmtId="1" formatCode="0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fgColor indexed="22"/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41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  <rcc rId="0" sId="7" dxf="1">
      <nc r="I40">
        <f>(#REF!*16)*1.114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4" sId="7" ref="I1:I1048576" action="deleteCol">
    <rfmt sheetId="7" xfDxf="1" sqref="I1:I65536" start="0" length="0">
      <dxf>
        <alignment vertical="center"/>
      </dxf>
    </rfmt>
    <rcc rId="0" sId="7" dxf="1">
      <nc r="I2" t="inlineStr">
        <is>
          <t>wartość brutto na 12 + 16 miesięcy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" t="inlineStr">
        <is>
          <t>12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fgColor indexed="22"/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41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  <rcc rId="0" sId="7" dxf="1">
      <nc r="I40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I41">
        <f>SUM(I5:I40)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2865" sId="7" ref="I1:I1048576" action="deleteCol">
    <rfmt sheetId="7" xfDxf="1" sqref="I1:I65536" start="0" length="0">
      <dxf>
        <alignment vertical="center"/>
      </dxf>
    </rfmt>
    <rcc rId="0" sId="7" dxf="1">
      <nc r="I2" t="inlineStr">
        <is>
          <t>wartość netto na 12 + 16 miesięcy</t>
        </is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I3">
        <v>13</v>
      </nc>
      <ndxf>
        <font>
          <b/>
          <sz val="10"/>
          <color auto="1"/>
          <name val="Arial"/>
          <family val="2"/>
          <charset val="238"/>
          <scheme val="none"/>
        </font>
        <numFmt numFmtId="1" formatCode="0"/>
        <fill>
          <patternFill patternType="solid">
            <bgColor indexed="9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6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0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1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3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4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1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1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8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1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0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7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1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2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23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4" start="0" length="0">
      <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fgColor indexed="22"/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28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2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0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1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2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24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3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4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5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I36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41"/>
            <bgColor indexed="50"/>
          </patternFill>
        </fill>
        <alignment horizont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>
      <nc r="I37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8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>
      <nc r="I39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  <rcc rId="0" sId="7" dxf="1">
      <nc r="I40">
        <f>#REF!+#REF!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I41">
        <f>SUM(I5:I40)</f>
      </nc>
      <n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2866" sId="7" ref="A1:XFD1" action="deleteRow">
    <rfmt sheetId="7" xfDxf="1" sqref="A1:IV1" start="0" length="0">
      <dxf>
        <alignment vertical="center"/>
      </dxf>
    </rfmt>
    <rfmt sheetId="7" sqref="A1" start="0" length="0">
      <dxf>
        <font>
          <sz val="10"/>
          <color auto="1"/>
          <name val="Arial"/>
          <family val="2"/>
          <charset val="238"/>
          <scheme val="none"/>
        </font>
      </dxf>
    </rfmt>
    <rcc rId="0" sId="7" dxf="1">
      <nc r="B1" t="inlineStr">
        <is>
          <t>Szacowanie wartości zamówienia (ilościowo na podstawie wysyłki w 2023/2024 i cennika obowiązującego od 1 KWIETNIA 2024)</t>
        </is>
      </nc>
      <ndxf>
        <font>
          <b/>
          <sz val="11"/>
          <color indexed="10"/>
          <name val="Arial"/>
          <family val="2"/>
          <charset val="238"/>
          <scheme val="none"/>
        </font>
        <numFmt numFmtId="166" formatCode="#,##0.00&quot; zł&quot;"/>
        <alignment horizontal="left" vertical="top"/>
      </ndxf>
    </rcc>
  </rrc>
  <rcv guid="{7B820CE3-7EFE-409A-8E22-13DDF77738CC}" action="delete"/>
  <rcv guid="{7B820CE3-7EFE-409A-8E22-13DDF77738CC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820CE3-7EFE-409A-8E22-13DDF77738CC}" action="delete"/>
  <rdn rId="0" localSheetId="9" customView="1" name="Z_7B820CE3_7EFE_409A_8E22_13DDF77738CC_.wvu.PrintArea" hidden="1" oldHidden="1">
    <formula>'zestawienie płatności'!$A$1:$F$38</formula>
    <oldFormula>'zestawienie płatności'!$A$1:$F$38</oldFormula>
  </rdn>
  <rcv guid="{7B820CE3-7EFE-409A-8E22-13DDF77738CC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820CE3-7EFE-409A-8E22-13DDF77738CC}" action="delete"/>
  <rdn rId="0" localSheetId="9" customView="1" name="Z_7B820CE3_7EFE_409A_8E22_13DDF77738CC_.wvu.PrintArea" hidden="1" oldHidden="1">
    <formula>'zestawienie płatności'!$A$1:$F$38</formula>
    <oldFormula>'zestawienie płatności'!$A$1:$F$38</oldFormula>
  </rdn>
  <rcv guid="{7B820CE3-7EFE-409A-8E22-13DDF77738CC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820CE3-7EFE-409A-8E22-13DDF77738CC}" action="delete"/>
  <rdn rId="0" localSheetId="9" customView="1" name="Z_7B820CE3_7EFE_409A_8E22_13DDF77738CC_.wvu.PrintArea" hidden="1" oldHidden="1">
    <formula>'zestawienie płatności'!$A$1:$F$38</formula>
    <oldFormula>'zestawienie płatności'!$A$1:$F$38</oldFormula>
  </rdn>
  <rcv guid="{7B820CE3-7EFE-409A-8E22-13DDF77738CC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70" sId="9" ref="A1:XFD1" action="deleteRow">
    <undo index="65535" exp="area" ref3D="1" dr="$A$1:$F$38" dn="Z_7B820CE3_7EFE_409A_8E22_13DDF77738CC_.wvu.PrintArea" sId="9"/>
    <undo index="65535" exp="area" ref3D="1" dr="$A$1:$F$38" dn="Obszar_wydruku" sId="9"/>
    <rfmt sheetId="9" xfDxf="1" sqref="A1:XFD1" start="0" length="0">
      <dxf>
        <alignment horizontal="center" vertical="center"/>
      </dxf>
    </rfmt>
    <rcc rId="0" sId="9" dxf="1">
      <nc r="C1" t="inlineStr">
        <is>
          <t>Symulacja płatności w okresie trwania zamówienia</t>
        </is>
      </nc>
      <ndxf>
        <font>
          <b/>
          <sz val="10"/>
          <color auto="1"/>
          <name val="Arial"/>
          <family val="2"/>
          <charset val="238"/>
          <scheme val="none"/>
        </font>
      </ndxf>
    </rcc>
  </rrc>
  <rrc rId="2871" sId="9" ref="A1:XFD1" action="deleteRow">
    <undo index="65535" exp="area" ref3D="1" dr="$A$1:$F$37" dn="Z_7B820CE3_7EFE_409A_8E22_13DDF77738CC_.wvu.PrintArea" sId="9"/>
    <undo index="65535" exp="area" ref3D="1" dr="$A$1:$F$37" dn="Obszar_wydruku" sId="9"/>
    <rfmt sheetId="9" xfDxf="1" sqref="A1:XFD1" start="0" length="0">
      <dxf>
        <alignment horizontal="center" vertical="center"/>
      </dxf>
    </rfmt>
    <rcc rId="0" sId="9" dxf="1">
      <nc r="A1" t="inlineStr">
        <is>
          <t>Lp.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B1" t="inlineStr">
        <is>
          <t>miesiąc świadczenia usług</t>
        </is>
      </nc>
      <ndxf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C1" t="inlineStr">
        <is>
          <t>kwota netto</t>
        </is>
      </nc>
      <ndxf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 t="inlineStr">
        <is>
          <t>kwota brutto</t>
        </is>
      </nc>
      <ndxf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E1" t="inlineStr">
        <is>
          <t>płatne w miesiącu</t>
        </is>
      </nc>
      <ndxf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2" sId="9" ref="A1:XFD1" action="deleteRow">
    <undo index="65535" exp="area" dr="D1:D7" r="D33" sId="9"/>
    <undo index="65535" exp="area" dr="C1:C7" r="C33" sId="9"/>
    <undo index="65535" exp="area" dr="D1:D29" r="D30" sId="9"/>
    <undo index="65535" exp="area" dr="C1:C29" r="C30" sId="9"/>
    <undo index="65535" exp="area" ref3D="1" dr="$A$1:$F$36" dn="Z_7B820CE3_7EFE_409A_8E22_13DDF77738CC_.wvu.PrintArea" sId="9"/>
    <undo index="65535" exp="area" ref3D="1" dr="$A$1:$F$36" dn="Obszar_wydruku" sId="9"/>
    <rfmt sheetId="9" xfDxf="1" sqref="A1:XFD1" start="0" length="0">
      <dxf>
        <alignment horizontal="center" vertical="center"/>
      </dxf>
    </rfmt>
    <rcc rId="0" sId="9" dxf="1">
      <nc r="A1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45413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10000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45444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3" sId="9" ref="A1:XFD1" action="deleteRow">
    <undo index="65535" exp="area" dr="D1:D6" r="D32" sId="9"/>
    <undo index="65535" exp="area" dr="C1:C6" r="C32" sId="9"/>
    <undo index="65535" exp="area" dr="D1:D28" r="D29" sId="9"/>
    <undo index="65535" exp="area" dr="C1:C28" r="C29" sId="9"/>
    <undo index="65535" exp="area" ref3D="1" dr="$A$1:$F$35" dn="Z_7B820CE3_7EFE_409A_8E22_13DDF77738CC_.wvu.PrintArea" sId="9"/>
    <undo index="65535" exp="area" ref3D="1" dr="$A$1:$F$35" dn="Obszar_wydruku" sId="9"/>
    <rfmt sheetId="9" xfDxf="1" sqref="A1:XFD1" start="0" length="0">
      <dxf>
        <alignment horizontal="center" vertical="center"/>
      </dxf>
    </rfmt>
    <rcc rId="0" sId="9" dxf="1">
      <nc r="A1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45444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33300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45474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4" sId="9" ref="A1:XFD1" action="deleteRow">
    <undo index="65535" exp="area" dr="D1:D5" r="D31" sId="9"/>
    <undo index="65535" exp="area" dr="C1:C5" r="C31" sId="9"/>
    <undo index="65535" exp="area" dr="D1:D27" r="D28" sId="9"/>
    <undo index="65535" exp="area" dr="C1:C27" r="C28" sId="9"/>
    <undo index="65535" exp="area" ref3D="1" dr="$A$1:$F$34" dn="Z_7B820CE3_7EFE_409A_8E22_13DDF77738CC_.wvu.PrintArea" sId="9"/>
    <undo index="65535" exp="area" ref3D="1" dr="$A$1:$F$34" dn="Obszar_wydruku" sId="9"/>
    <rfmt sheetId="9" xfDxf="1" sqref="A1:XFD1" start="0" length="0">
      <dxf>
        <alignment horizontal="center" vertical="center"/>
      </dxf>
    </rfmt>
    <rcc rId="0" sId="9" dxf="1">
      <nc r="A1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45474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33300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45505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5" sId="9" ref="A1:XFD1" action="deleteRow">
    <undo index="65535" exp="area" dr="D1:D4" r="D30" sId="9"/>
    <undo index="65535" exp="area" dr="C1:C4" r="C30" sId="9"/>
    <undo index="65535" exp="area" dr="D1:D26" r="D27" sId="9"/>
    <undo index="65535" exp="area" dr="C1:C26" r="C27" sId="9"/>
    <undo index="65535" exp="area" ref3D="1" dr="$A$1:$F$33" dn="Z_7B820CE3_7EFE_409A_8E22_13DDF77738CC_.wvu.PrintArea" sId="9"/>
    <undo index="65535" exp="area" ref3D="1" dr="$A$1:$F$33" dn="Obszar_wydruku" sId="9"/>
    <rfmt sheetId="9" xfDxf="1" sqref="A1:XFD1" start="0" length="0">
      <dxf>
        <alignment horizontal="center" vertical="center"/>
      </dxf>
    </rfmt>
    <rcc rId="0" sId="9" dxf="1">
      <nc r="A1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45505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33300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45536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6" sId="9" ref="A1:XFD1" action="deleteRow">
    <undo index="65535" exp="area" dr="D1:D3" r="D29" sId="9"/>
    <undo index="65535" exp="area" dr="C1:C3" r="C29" sId="9"/>
    <undo index="65535" exp="area" dr="D1:D25" r="D26" sId="9"/>
    <undo index="65535" exp="area" dr="C1:C25" r="C26" sId="9"/>
    <undo index="65535" exp="area" ref3D="1" dr="$A$1:$F$32" dn="Z_7B820CE3_7EFE_409A_8E22_13DDF77738CC_.wvu.PrintArea" sId="9"/>
    <undo index="65535" exp="area" ref3D="1" dr="$A$1:$F$32" dn="Obszar_wydruku" sId="9"/>
    <rfmt sheetId="9" xfDxf="1" sqref="A1:XFD1" start="0" length="0">
      <dxf>
        <alignment horizontal="center" vertical="center"/>
      </dxf>
    </rfmt>
    <rcc rId="0" sId="9" dxf="1">
      <nc r="A1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45536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33300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45566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7" sId="9" ref="A1:XFD1" action="deleteRow">
    <undo index="65535" exp="area" dr="D1:D2" r="D28" sId="9"/>
    <undo index="65535" exp="area" dr="C1:C2" r="C28" sId="9"/>
    <undo index="65535" exp="area" dr="D1:D24" r="D25" sId="9"/>
    <undo index="65535" exp="area" dr="C1:C24" r="C25" sId="9"/>
    <undo index="65535" exp="area" ref3D="1" dr="$A$1:$F$31" dn="Z_7B820CE3_7EFE_409A_8E22_13DDF77738CC_.wvu.PrintArea" sId="9"/>
    <undo index="65535" exp="area" ref3D="1" dr="$A$1:$F$31" dn="Obszar_wydruku" sId="9"/>
    <rfmt sheetId="9" xfDxf="1" sqref="A1:XFD1" start="0" length="0">
      <dxf>
        <alignment horizontal="center" vertical="center"/>
      </dxf>
    </rfmt>
    <rcc rId="0" sId="9" dxf="1">
      <nc r="A1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45566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33300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45597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8" sId="9" ref="A1:XFD1" action="deleteRow">
    <undo index="65535" exp="area" dr="D1" r="D27" sId="9"/>
    <undo index="65535" exp="area" dr="C1" r="C27" sId="9"/>
    <undo index="65535" exp="area" dr="D1:D23" r="D24" sId="9"/>
    <undo index="65535" exp="area" dr="C1:C23" r="C24" sId="9"/>
    <undo index="65535" exp="area" ref3D="1" dr="$A$1:$F$30" dn="Z_7B820CE3_7EFE_409A_8E22_13DDF77738CC_.wvu.PrintArea" sId="9"/>
    <undo index="65535" exp="area" ref3D="1" dr="$A$1:$F$30" dn="Obszar_wydruku" sId="9"/>
    <rfmt sheetId="9" xfDxf="1" sqref="A1:XFD1" start="0" length="0">
      <dxf>
        <alignment horizontal="center" vertical="center"/>
      </dxf>
    </rfmt>
    <rcc rId="0" sId="9" dxf="1">
      <nc r="A1">
        <v>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45597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33300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45627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9" sId="9" ref="A1:XFD1" action="deleteRow">
    <undo index="65535" exp="area" dr="D1:D12" r="D27" sId="9"/>
    <undo index="65535" exp="area" dr="C1:C12" r="C27" sId="9"/>
    <undo index="65535" exp="area" dr="D1:D22" r="D23" sId="9"/>
    <undo index="65535" exp="area" dr="C1:C22" r="C23" sId="9"/>
    <undo index="65535" exp="area" ref3D="1" dr="$A$1:$F$29" dn="Z_7B820CE3_7EFE_409A_8E22_13DDF77738CC_.wvu.PrintArea" sId="9"/>
    <undo index="65535" exp="area" ref3D="1" dr="$A$1:$F$29" dn="Obszar_wydruku" sId="9"/>
    <rfmt sheetId="9" xfDxf="1" sqref="A1:XFD1" start="0" length="0">
      <dxf>
        <alignment horizontal="center" vertical="center"/>
      </dxf>
    </rfmt>
    <rcc rId="0" sId="9" dxf="1">
      <nc r="A1">
        <v>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45627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45658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0" sId="9" ref="A1:XFD1" action="deleteRow">
    <undo index="65535" exp="area" dr="D1:D11" r="D26" sId="9"/>
    <undo index="65535" exp="area" dr="C1:C11" r="C26" sId="9"/>
    <undo index="65535" exp="area" dr="D1:D21" r="D22" sId="9"/>
    <undo index="65535" exp="area" dr="C1:C21" r="C22" sId="9"/>
    <undo index="65535" exp="area" ref3D="1" dr="$A$1:$F$28" dn="Z_7B820CE3_7EFE_409A_8E22_13DDF77738CC_.wvu.PrintArea" sId="9"/>
    <undo index="65535" exp="area" ref3D="1" dr="$A$1:$F$28" dn="Obszar_wydruku" sId="9"/>
    <rfmt sheetId="9" xfDxf="1" sqref="A1:XFD1" start="0" length="0">
      <dxf>
        <alignment horizontal="center" vertical="center"/>
      </dxf>
    </rfmt>
    <rcc rId="0" sId="9" dxf="1">
      <nc r="A1">
        <v>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45658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45689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1" sId="9" ref="A1:XFD1" action="deleteRow">
    <undo index="65535" exp="area" dr="D1:D10" r="D25" sId="9"/>
    <undo index="65535" exp="area" dr="C1:C10" r="C25" sId="9"/>
    <undo index="65535" exp="area" dr="D1:D20" r="D21" sId="9"/>
    <undo index="65535" exp="area" dr="C1:C20" r="C21" sId="9"/>
    <undo index="65535" exp="area" ref3D="1" dr="$A$1:$F$27" dn="Z_7B820CE3_7EFE_409A_8E22_13DDF77738CC_.wvu.PrintArea" sId="9"/>
    <undo index="65535" exp="area" ref3D="1" dr="$A$1:$F$27" dn="Obszar_wydruku" sId="9"/>
    <rfmt sheetId="9" xfDxf="1" sqref="A1:XFD1" start="0" length="0">
      <dxf>
        <alignment horizontal="center" vertical="center"/>
      </dxf>
    </rfmt>
    <rcc rId="0" sId="9" dxf="1">
      <nc r="A1">
        <v>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45689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45717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2" sId="9" ref="A1:XFD1" action="deleteRow">
    <undo index="65535" exp="area" dr="D1:D9" r="D24" sId="9"/>
    <undo index="65535" exp="area" dr="C1:C9" r="C24" sId="9"/>
    <undo index="65535" exp="area" dr="D1:D19" r="D20" sId="9"/>
    <undo index="65535" exp="area" dr="C1:C19" r="C20" sId="9"/>
    <undo index="65535" exp="area" ref3D="1" dr="$A$1:$F$26" dn="Z_7B820CE3_7EFE_409A_8E22_13DDF77738CC_.wvu.PrintArea" sId="9"/>
    <undo index="65535" exp="area" ref3D="1" dr="$A$1:$F$26" dn="Obszar_wydruku" sId="9"/>
    <rfmt sheetId="9" xfDxf="1" sqref="A1:XFD1" start="0" length="0">
      <dxf>
        <alignment horizontal="center" vertical="center"/>
      </dxf>
    </rfmt>
    <rcc rId="0" sId="9" dxf="1">
      <nc r="A1">
        <v>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45717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45748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3" sId="9" ref="A1:XFD1" action="deleteRow">
    <undo index="65535" exp="area" dr="D1:D8" r="D23" sId="9"/>
    <undo index="65535" exp="area" dr="C1:C8" r="C23" sId="9"/>
    <undo index="65535" exp="area" dr="D1:D18" r="D19" sId="9"/>
    <undo index="65535" exp="area" dr="C1:C18" r="C19" sId="9"/>
    <undo index="65535" exp="area" ref3D="1" dr="$A$1:$F$25" dn="Z_7B820CE3_7EFE_409A_8E22_13DDF77738CC_.wvu.PrintArea" sId="9"/>
    <undo index="65535" exp="area" ref3D="1" dr="$A$1:$F$25" dn="Obszar_wydruku" sId="9"/>
    <rfmt sheetId="9" xfDxf="1" sqref="A1:XFD1" start="0" length="0">
      <dxf>
        <alignment horizontal="center" vertical="center"/>
      </dxf>
    </rfmt>
    <rcc rId="0" sId="9" dxf="1">
      <nc r="A1">
        <v>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45748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45778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4" sId="9" ref="A1:XFD1" action="deleteRow">
    <undo index="65535" exp="area" dr="D1:D7" r="D22" sId="9"/>
    <undo index="65535" exp="area" dr="C1:C7" r="C22" sId="9"/>
    <undo index="65535" exp="area" dr="D1:D17" r="D18" sId="9"/>
    <undo index="65535" exp="area" dr="C1:C17" r="C18" sId="9"/>
    <undo index="65535" exp="area" ref3D="1" dr="$A$1:$F$24" dn="Z_7B820CE3_7EFE_409A_8E22_13DDF77738CC_.wvu.PrintArea" sId="9"/>
    <undo index="65535" exp="area" ref3D="1" dr="$A$1:$F$24" dn="Obszar_wydruku" sId="9"/>
    <rfmt sheetId="9" xfDxf="1" sqref="A1:XFD1" start="0" length="0">
      <dxf>
        <alignment horizontal="center" vertical="center"/>
      </dxf>
    </rfmt>
    <rcc rId="0" sId="9" dxf="1">
      <nc r="A1">
        <v>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45778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45809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5" sId="9" ref="A1:XFD1" action="deleteRow">
    <undo index="65535" exp="area" dr="D1:D6" r="D21" sId="9"/>
    <undo index="65535" exp="area" dr="C1:C6" r="C21" sId="9"/>
    <undo index="65535" exp="area" dr="D1:D16" r="D17" sId="9"/>
    <undo index="65535" exp="area" dr="C1:C16" r="C17" sId="9"/>
    <undo index="65535" exp="area" ref3D="1" dr="$A$1:$F$23" dn="Z_7B820CE3_7EFE_409A_8E22_13DDF77738CC_.wvu.PrintArea" sId="9"/>
    <undo index="65535" exp="area" ref3D="1" dr="$A$1:$F$23" dn="Obszar_wydruku" sId="9"/>
    <rfmt sheetId="9" xfDxf="1" sqref="A1:XFD1" start="0" length="0">
      <dxf>
        <alignment horizontal="center" vertical="center"/>
      </dxf>
    </rfmt>
    <rcc rId="0" sId="9" dxf="1">
      <nc r="A1">
        <v>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45809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45839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6" sId="9" ref="A1:XFD1" action="deleteRow">
    <undo index="65535" exp="area" dr="D1:D5" r="D20" sId="9"/>
    <undo index="65535" exp="area" dr="C1:C5" r="C20" sId="9"/>
    <undo index="65535" exp="area" dr="D1:D15" r="D16" sId="9"/>
    <undo index="65535" exp="area" dr="C1:C15" r="C16" sId="9"/>
    <undo index="65535" exp="area" ref3D="1" dr="$A$1:$F$22" dn="Z_7B820CE3_7EFE_409A_8E22_13DDF77738CC_.wvu.PrintArea" sId="9"/>
    <undo index="65535" exp="area" ref3D="1" dr="$A$1:$F$22" dn="Obszar_wydruku" sId="9"/>
    <rfmt sheetId="9" xfDxf="1" sqref="A1:XFD1" start="0" length="0">
      <dxf>
        <alignment horizontal="center" vertical="center"/>
      </dxf>
    </rfmt>
    <rcc rId="0" sId="9" dxf="1">
      <nc r="A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45839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45870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7" sId="9" ref="A1:XFD1" action="deleteRow">
    <undo index="65535" exp="area" dr="D1:D4" r="D19" sId="9"/>
    <undo index="65535" exp="area" dr="C1:C4" r="C19" sId="9"/>
    <undo index="65535" exp="area" dr="D1:D14" r="D15" sId="9"/>
    <undo index="65535" exp="area" dr="C1:C14" r="C15" sId="9"/>
    <undo index="65535" exp="area" ref3D="1" dr="$A$1:$F$21" dn="Z_7B820CE3_7EFE_409A_8E22_13DDF77738CC_.wvu.PrintArea" sId="9"/>
    <undo index="65535" exp="area" ref3D="1" dr="$A$1:$F$21" dn="Obszar_wydruku" sId="9"/>
    <rfmt sheetId="9" xfDxf="1" sqref="A1:XFD1" start="0" length="0">
      <dxf>
        <alignment horizontal="center" vertical="center"/>
      </dxf>
    </rfmt>
    <rcc rId="0" sId="9" dxf="1">
      <nc r="A1">
        <v>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45870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45901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8" sId="9" ref="A1:XFD1" action="deleteRow">
    <undo index="65535" exp="area" dr="D1:D3" r="D18" sId="9"/>
    <undo index="65535" exp="area" dr="C1:C3" r="C18" sId="9"/>
    <undo index="65535" exp="area" dr="D1:D13" r="D14" sId="9"/>
    <undo index="65535" exp="area" dr="C1:C13" r="C14" sId="9"/>
    <undo index="65535" exp="area" ref3D="1" dr="$A$1:$F$20" dn="Z_7B820CE3_7EFE_409A_8E22_13DDF77738CC_.wvu.PrintArea" sId="9"/>
    <undo index="65535" exp="area" ref3D="1" dr="$A$1:$F$20" dn="Obszar_wydruku" sId="9"/>
    <rfmt sheetId="9" xfDxf="1" sqref="A1:XFD1" start="0" length="0">
      <dxf>
        <alignment horizontal="center" vertical="center"/>
      </dxf>
    </rfmt>
    <rcc rId="0" sId="9" dxf="1">
      <nc r="A1">
        <v>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45901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45931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9" sId="9" ref="A1:XFD1" action="deleteRow">
    <undo index="65535" exp="area" dr="D1:D2" r="D17" sId="9"/>
    <undo index="65535" exp="area" dr="C1:C2" r="C17" sId="9"/>
    <undo index="65535" exp="area" dr="D1:D12" r="D13" sId="9"/>
    <undo index="65535" exp="area" dr="C1:C12" r="C13" sId="9"/>
    <undo index="65535" exp="area" ref3D="1" dr="$A$1:$F$19" dn="Z_7B820CE3_7EFE_409A_8E22_13DDF77738CC_.wvu.PrintArea" sId="9"/>
    <undo index="65535" exp="area" ref3D="1" dr="$A$1:$F$19" dn="Obszar_wydruku" sId="9"/>
    <rfmt sheetId="9" xfDxf="1" sqref="A1:XFD1" start="0" length="0">
      <dxf>
        <alignment horizontal="center" vertical="center"/>
      </dxf>
    </rfmt>
    <rcc rId="0" sId="9" dxf="1">
      <nc r="A1">
        <v>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45931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45962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0" sId="9" ref="A1:XFD1" action="deleteRow">
    <undo index="65535" exp="area" dr="D1" r="D16" sId="9"/>
    <undo index="65535" exp="area" dr="C1" r="C16" sId="9"/>
    <undo index="65535" exp="area" dr="D1:D11" r="D12" sId="9"/>
    <undo index="65535" exp="area" dr="C1:C11" r="C12" sId="9"/>
    <undo index="65535" exp="area" ref3D="1" dr="$A$1:$F$18" dn="Z_7B820CE3_7EFE_409A_8E22_13DDF77738CC_.wvu.PrintArea" sId="9"/>
    <undo index="65535" exp="area" ref3D="1" dr="$A$1:$F$18" dn="Obszar_wydruku" sId="9"/>
    <rfmt sheetId="9" xfDxf="1" sqref="A1:XFD1" start="0" length="0">
      <dxf>
        <alignment horizontal="center" vertical="center"/>
      </dxf>
    </rfmt>
    <rcc rId="0" sId="9" dxf="1">
      <nc r="A1">
        <v>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45962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35100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45992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1" sId="9" ref="A1:XFD1" action="deleteRow">
    <undo index="65535" exp="area" dr="D1:D10" r="D19" sId="9"/>
    <undo index="65535" exp="area" dr="C1:C10" r="C19" sId="9"/>
    <undo index="65535" exp="area" dr="D1:D10" r="D11" sId="9"/>
    <undo index="65535" exp="area" dr="C1:C10" r="C11" sId="9"/>
    <undo index="65535" exp="area" ref3D="1" dr="$A$1:$F$17" dn="Z_7B820CE3_7EFE_409A_8E22_13DDF77738CC_.wvu.PrintArea" sId="9"/>
    <undo index="65535" exp="area" ref3D="1" dr="$A$1:$F$17" dn="Obszar_wydruku" sId="9"/>
    <rfmt sheetId="9" xfDxf="1" sqref="A1:XFD1" start="0" length="0">
      <dxf>
        <alignment horizontal="center" vertical="center"/>
      </dxf>
    </rfmt>
    <rcc rId="0" sId="9" dxf="1">
      <nc r="A1">
        <v>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45992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8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46023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2" sId="9" ref="A1:XFD1" action="deleteRow">
    <undo index="65535" exp="area" dr="D1:D9" r="D18" sId="9"/>
    <undo index="65535" exp="area" dr="C1:C9" r="C18" sId="9"/>
    <undo index="65535" exp="area" dr="D1:D9" r="D10" sId="9"/>
    <undo index="65535" exp="area" dr="C1:C9" r="C10" sId="9"/>
    <undo index="65535" exp="area" ref3D="1" dr="$A$1:$F$16" dn="Z_7B820CE3_7EFE_409A_8E22_13DDF77738CC_.wvu.PrintArea" sId="9"/>
    <undo index="65535" exp="area" ref3D="1" dr="$A$1:$F$16" dn="Obszar_wydruku" sId="9"/>
    <rfmt sheetId="9" xfDxf="1" sqref="A1:XFD1" start="0" length="0">
      <dxf>
        <alignment horizontal="center" vertical="center"/>
      </dxf>
    </rfmt>
    <rcc rId="0" sId="9" dxf="1">
      <nc r="A1">
        <v>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46023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38000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46054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3" sId="9" ref="A1:XFD1" action="deleteRow">
    <undo index="65535" exp="area" dr="D1:D8" r="D17" sId="9"/>
    <undo index="65535" exp="area" dr="C1:C8" r="C17" sId="9"/>
    <undo index="65535" exp="area" dr="D1:D8" r="D9" sId="9"/>
    <undo index="65535" exp="area" dr="C1:C8" r="C9" sId="9"/>
    <undo index="65535" exp="area" ref3D="1" dr="$A$1:$F$15" dn="Z_7B820CE3_7EFE_409A_8E22_13DDF77738CC_.wvu.PrintArea" sId="9"/>
    <undo index="65535" exp="area" ref3D="1" dr="$A$1:$F$15" dn="Obszar_wydruku" sId="9"/>
    <rfmt sheetId="9" xfDxf="1" sqref="A1:XFD1" start="0" length="0">
      <dxf>
        <alignment horizontal="center" vertical="center"/>
      </dxf>
    </rfmt>
    <rcc rId="0" sId="9" dxf="1">
      <nc r="A1">
        <v>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46054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38000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46082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4" sId="9" ref="A1:XFD1" action="deleteRow">
    <undo index="65535" exp="area" dr="D1:D7" r="D16" sId="9"/>
    <undo index="65535" exp="area" dr="C1:C7" r="C16" sId="9"/>
    <undo index="65535" exp="area" dr="D1:D7" r="D8" sId="9"/>
    <undo index="65535" exp="area" dr="C1:C7" r="C8" sId="9"/>
    <undo index="65535" exp="area" ref3D="1" dr="$A$1:$F$14" dn="Z_7B820CE3_7EFE_409A_8E22_13DDF77738CC_.wvu.PrintArea" sId="9"/>
    <undo index="65535" exp="area" ref3D="1" dr="$A$1:$F$14" dn="Obszar_wydruku" sId="9"/>
    <rfmt sheetId="9" xfDxf="1" sqref="A1:XFD1" start="0" length="0">
      <dxf>
        <alignment horizontal="center" vertical="center"/>
      </dxf>
    </rfmt>
    <rcc rId="0" sId="9" dxf="1">
      <nc r="A1">
        <v>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46082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46113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5" sId="9" ref="A1:XFD1" action="deleteRow">
    <undo index="65535" exp="area" dr="D1:D6" r="D15" sId="9"/>
    <undo index="65535" exp="area" dr="C1:C6" r="C15" sId="9"/>
    <undo index="65535" exp="area" dr="D1:D6" r="D7" sId="9"/>
    <undo index="65535" exp="area" dr="C1:C6" r="C7" sId="9"/>
    <undo index="65535" exp="area" ref3D="1" dr="$A$1:$F$13" dn="Z_7B820CE3_7EFE_409A_8E22_13DDF77738CC_.wvu.PrintArea" sId="9"/>
    <undo index="65535" exp="area" ref3D="1" dr="$A$1:$F$13" dn="Obszar_wydruku" sId="9"/>
    <rfmt sheetId="9" xfDxf="1" sqref="A1:XFD1" start="0" length="0">
      <dxf>
        <alignment horizontal="center" vertical="center"/>
      </dxf>
    </rfmt>
    <rcc rId="0" sId="9" dxf="1">
      <nc r="A1">
        <v>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46113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46143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6" sId="9" ref="A1:XFD1" action="deleteRow">
    <undo index="65535" exp="area" dr="D1:D5" r="D14" sId="9"/>
    <undo index="65535" exp="area" dr="C1:C5" r="C14" sId="9"/>
    <undo index="65535" exp="area" dr="D1:D5" r="D6" sId="9"/>
    <undo index="65535" exp="area" dr="C1:C5" r="C6" sId="9"/>
    <undo index="65535" exp="area" ref3D="1" dr="$A$1:$F$12" dn="Z_7B820CE3_7EFE_409A_8E22_13DDF77738CC_.wvu.PrintArea" sId="9"/>
    <undo index="65535" exp="area" ref3D="1" dr="$A$1:$F$12" dn="Obszar_wydruku" sId="9"/>
    <rfmt sheetId="9" xfDxf="1" sqref="A1:XFD1" start="0" length="0">
      <dxf>
        <alignment horizontal="center" vertical="center"/>
      </dxf>
    </rfmt>
    <rcc rId="0" sId="9" dxf="1">
      <nc r="A1">
        <v>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46143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46174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7" sId="9" ref="A1:XFD1" action="deleteRow">
    <undo index="65535" exp="area" dr="D1:D4" r="D13" sId="9"/>
    <undo index="65535" exp="area" dr="C1:C4" r="C13" sId="9"/>
    <undo index="65535" exp="area" dr="D1:D4" r="D5" sId="9"/>
    <undo index="65535" exp="area" dr="C1:C4" r="C5" sId="9"/>
    <undo index="65535" exp="area" ref3D="1" dr="$A$1:$F$11" dn="Z_7B820CE3_7EFE_409A_8E22_13DDF77738CC_.wvu.PrintArea" sId="9"/>
    <undo index="65535" exp="area" ref3D="1" dr="$A$1:$F$11" dn="Obszar_wydruku" sId="9"/>
    <rfmt sheetId="9" xfDxf="1" sqref="A1:XFD1" start="0" length="0">
      <dxf>
        <alignment horizontal="center" vertical="center"/>
      </dxf>
    </rfmt>
    <rcc rId="0" sId="9" dxf="1">
      <nc r="A1">
        <v>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46174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46204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8" sId="9" ref="A1:XFD1" action="deleteRow">
    <undo index="65535" exp="area" dr="D1:D3" r="D12" sId="9"/>
    <undo index="65535" exp="area" dr="C1:C3" r="C12" sId="9"/>
    <undo index="65535" exp="area" dr="D1:D3" r="D4" sId="9"/>
    <undo index="65535" exp="area" dr="C1:C3" r="C4" sId="9"/>
    <undo index="65535" exp="area" ref3D="1" dr="$A$1:$F$10" dn="Z_7B820CE3_7EFE_409A_8E22_13DDF77738CC_.wvu.PrintArea" sId="9"/>
    <undo index="65535" exp="area" ref3D="1" dr="$A$1:$F$10" dn="Obszar_wydruku" sId="9"/>
    <rfmt sheetId="9" xfDxf="1" sqref="A1:XFD1" start="0" length="0">
      <dxf>
        <alignment horizontal="center" vertical="center"/>
      </dxf>
    </rfmt>
    <rcc rId="0" sId="9" dxf="1">
      <nc r="A1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46204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46235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9" sId="9" ref="A1:XFD1" action="deleteRow">
    <undo index="65535" exp="area" dr="D1:D2" r="D11" sId="9"/>
    <undo index="65535" exp="area" dr="C1:C2" r="C11" sId="9"/>
    <undo index="65535" exp="area" dr="D1:D2" r="D3" sId="9"/>
    <undo index="65535" exp="area" dr="C1:C2" r="C3" sId="9"/>
    <undo index="65535" exp="area" ref3D="1" dr="$A$1:$F$9" dn="Z_7B820CE3_7EFE_409A_8E22_13DDF77738CC_.wvu.PrintArea" sId="9"/>
    <undo index="65535" exp="area" ref3D="1" dr="$A$1:$F$9" dn="Obszar_wydruku" sId="9"/>
    <rfmt sheetId="9" xfDxf="1" sqref="A1:XFD1" start="0" length="0">
      <dxf>
        <alignment horizontal="center" vertical="center"/>
      </dxf>
    </rfmt>
    <rcc rId="0" sId="9" dxf="1">
      <nc r="A1">
        <v>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46235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46266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00" sId="9" ref="A1:XFD1" action="deleteRow">
    <undo index="65535" exp="area" dr="D1" r="D10" sId="9"/>
    <undo index="65535" exp="area" dr="C1" r="C10" sId="9"/>
    <undo index="65535" exp="area" dr="D1" r="D2" sId="9"/>
    <undo index="65535" exp="area" dr="C1" r="C2" sId="9"/>
    <undo index="65535" exp="area" ref3D="1" dr="$A$1:$F$8" dn="Z_7B820CE3_7EFE_409A_8E22_13DDF77738CC_.wvu.PrintArea" sId="9"/>
    <undo index="65535" exp="area" ref3D="1" dr="$A$1:$F$8" dn="Obszar_wydruku" sId="9"/>
    <rfmt sheetId="9" xfDxf="1" sqref="A1:XFD1" start="0" length="0">
      <dxf>
        <alignment horizontal="center" vertical="center"/>
      </dxf>
    </rfmt>
    <rcc rId="0" sId="9" dxf="1">
      <nc r="A1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B1">
        <v>46266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1">
      <nc r="C1">
        <v>37000</v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C1+105.8</f>
      </nc>
      <ndxf>
        <numFmt numFmtId="165" formatCode="#,##0.00\ &quot;zł&quot;"/>
        <fill>
          <patternFill patternType="solid">
            <bgColor theme="9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 numFmtId="19">
      <nc r="E1">
        <v>46296</v>
      </nc>
      <ndxf>
        <numFmt numFmtId="166" formatCode="mmmm\ 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01" sId="9" ref="A1:XFD1" action="deleteRow">
    <undo index="1" exp="ref" v="1" dr="D1" r="D6" sId="9"/>
    <undo index="1" exp="ref" v="1" dr="C1" r="C6" sId="9"/>
    <undo index="65535" exp="area" ref3D="1" dr="$A$1:$F$7" dn="Z_7B820CE3_7EFE_409A_8E22_13DDF77738CC_.wvu.PrintArea" sId="9"/>
    <undo index="65535" exp="area" ref3D="1" dr="$A$1:$F$7" dn="Obszar_wydruku" sId="9"/>
    <rfmt sheetId="9" xfDxf="1" sqref="A1:XFD1" start="0" length="0">
      <dxf>
        <alignment horizontal="center" vertical="center"/>
      </dxf>
    </rfmt>
    <rfmt sheetId="9" sqref="B1" start="0" length="0">
      <dxf>
        <numFmt numFmtId="166" formatCode="mmmm\ yyyy"/>
      </dxf>
    </rfmt>
    <rcc rId="0" sId="9" dxf="1">
      <nc r="C1">
        <f>SUM(#REF!)</f>
      </nc>
      <ndxf>
        <font>
          <b/>
          <sz val="11"/>
          <color theme="1"/>
          <name val="Calibri"/>
          <family val="2"/>
          <charset val="238"/>
          <scheme val="minor"/>
        </font>
        <numFmt numFmtId="165" formatCode="#,##0.00\ &quot;zł&quot;"/>
      </ndxf>
    </rcc>
    <rcc rId="0" sId="9" dxf="1">
      <nc r="D1">
        <f>SUM(#REF!)</f>
      </nc>
      <ndxf>
        <font>
          <b/>
          <sz val="11"/>
          <color theme="1"/>
          <name val="Calibri"/>
          <family val="2"/>
          <charset val="238"/>
          <scheme val="minor"/>
        </font>
        <numFmt numFmtId="165" formatCode="#,##0.00\ &quot;zł&quot;"/>
      </ndxf>
    </rcc>
    <rfmt sheetId="9" sqref="E1" start="0" length="0">
      <dxf>
        <numFmt numFmtId="166" formatCode="mmmm\ yyyy"/>
      </dxf>
    </rfmt>
  </rrc>
  <rrc rId="2902" sId="9" ref="A1:XFD1" action="deleteRow">
    <undo index="65535" exp="area" ref3D="1" dr="$A$1:$F$6" dn="Z_7B820CE3_7EFE_409A_8E22_13DDF77738CC_.wvu.PrintArea" sId="9"/>
    <undo index="65535" exp="area" ref3D="1" dr="$A$1:$F$6" dn="Obszar_wydruku" sId="9"/>
    <rfmt sheetId="9" xfDxf="1" sqref="A1:XFD1" start="0" length="0">
      <dxf>
        <alignment horizontal="center" vertical="center"/>
      </dxf>
    </rfmt>
    <rfmt sheetId="9" sqref="B1" start="0" length="0">
      <dxf>
        <numFmt numFmtId="166" formatCode="mmmm\ yyyy"/>
      </dxf>
    </rfmt>
    <rfmt sheetId="9" sqref="C1" start="0" length="0">
      <dxf>
        <font>
          <b/>
          <sz val="11"/>
          <color theme="1"/>
          <name val="Calibri"/>
          <family val="2"/>
          <charset val="238"/>
          <scheme val="minor"/>
        </font>
        <numFmt numFmtId="165" formatCode="#,##0.00\ &quot;zł&quot;"/>
      </dxf>
    </rfmt>
    <rfmt sheetId="9" sqref="D1" start="0" length="0">
      <dxf>
        <font>
          <b/>
          <sz val="11"/>
          <color theme="1"/>
          <name val="Calibri"/>
          <family val="2"/>
          <charset val="238"/>
          <scheme val="minor"/>
        </font>
        <numFmt numFmtId="165" formatCode="#,##0.00\ &quot;zł&quot;"/>
      </dxf>
    </rfmt>
    <rfmt sheetId="9" sqref="E1" start="0" length="0">
      <dxf>
        <numFmt numFmtId="166" formatCode="mmmm\ yyyy"/>
      </dxf>
    </rfmt>
  </rrc>
  <rrc rId="2903" sId="9" ref="A1:XFD1" action="deleteRow">
    <undo index="65535" exp="area" ref3D="1" dr="$A$1:$F$5" dn="Z_7B820CE3_7EFE_409A_8E22_13DDF77738CC_.wvu.PrintArea" sId="9"/>
    <undo index="65535" exp="area" ref3D="1" dr="$A$1:$F$5" dn="Obszar_wydruku" sId="9"/>
    <rfmt sheetId="9" xfDxf="1" sqref="A1:XFD1" start="0" length="0">
      <dxf>
        <alignment horizontal="center" vertical="center"/>
      </dxf>
    </rfmt>
    <rcc rId="0" sId="9" dxf="1">
      <nc r="B1" t="inlineStr">
        <is>
          <t>plan płatności zamówienia</t>
        </is>
      </nc>
      <ndxf>
        <font>
          <sz val="10"/>
          <color auto="1"/>
          <name val="Arial"/>
          <family val="2"/>
          <charset val="238"/>
          <scheme val="none"/>
        </font>
        <numFmt numFmtId="22" formatCode="mmm/yy"/>
      </ndxf>
    </rcc>
    <rfmt sheetId="9" sqref="E1" start="0" length="0">
      <dxf>
        <numFmt numFmtId="22" formatCode="mmm/yy"/>
      </dxf>
    </rfmt>
  </rrc>
  <rrc rId="2904" sId="9" ref="A1:XFD1" action="deleteRow">
    <undo index="0" exp="area" dr="D1:D2" r="D4" sId="9"/>
    <undo index="0" exp="area" dr="C1:C2" r="C4" sId="9"/>
    <undo index="65535" exp="area" ref3D="1" dr="$A$1:$F$4" dn="Z_7B820CE3_7EFE_409A_8E22_13DDF77738CC_.wvu.PrintArea" sId="9"/>
    <undo index="65535" exp="area" ref3D="1" dr="$A$1:$F$4" dn="Obszar_wydruku" sId="9"/>
    <rfmt sheetId="9" xfDxf="1" sqref="A1:XFD1" start="0" length="0">
      <dxf>
        <alignment horizontal="center" vertical="center"/>
      </dxf>
    </rfmt>
    <rcc rId="0" sId="9" dxf="1">
      <nc r="B1" t="inlineStr">
        <is>
          <t>płatność w roku 2024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C1">
        <f>SUM(#REF!)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SUM(#REF!)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05" sId="9" ref="A1:XFD1" action="deleteRow">
    <undo index="0" exp="area" dr="D1" r="D3" sId="9"/>
    <undo index="0" exp="area" dr="C1" r="C3" sId="9"/>
    <undo index="65535" exp="area" ref3D="1" dr="$A$1:$F$3" dn="Z_7B820CE3_7EFE_409A_8E22_13DDF77738CC_.wvu.PrintArea" sId="9"/>
    <undo index="65535" exp="area" ref3D="1" dr="$A$1:$F$3" dn="Obszar_wydruku" sId="9"/>
    <rfmt sheetId="9" xfDxf="1" sqref="A1:XFD1" start="0" length="0">
      <dxf>
        <alignment horizontal="center" vertical="center"/>
      </dxf>
    </rfmt>
    <rcc rId="0" sId="9" dxf="1">
      <nc r="B1" t="inlineStr">
        <is>
          <t>płatność w roku 2025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C1">
        <f>SUM(#REF!)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SUM(#REF!)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06" sId="9" ref="A1:XFD1" action="deleteRow">
    <undo index="65535" exp="ref" dr="D1" r="D2" sId="9"/>
    <undo index="65535" exp="ref" dr="C1" r="C2" sId="9"/>
    <undo index="65535" exp="area" ref3D="1" dr="$A$1:$F$2" dn="Z_7B820CE3_7EFE_409A_8E22_13DDF77738CC_.wvu.PrintArea" sId="9"/>
    <undo index="65535" exp="area" ref3D="1" dr="$A$1:$F$2" dn="Obszar_wydruku" sId="9"/>
    <rfmt sheetId="9" xfDxf="1" sqref="A1:XFD1" start="0" length="0">
      <dxf>
        <alignment horizontal="center" vertical="center"/>
      </dxf>
    </rfmt>
    <rcc rId="0" sId="9" dxf="1">
      <nc r="B1" t="inlineStr">
        <is>
          <t>płatność w roku 2026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C1">
        <f>C4-(#REF!-C6)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D4-(#REF!-D6)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07" sId="9" ref="A1:XFD1" action="deleteRow">
    <undo index="65535" exp="area" ref3D="1" dr="$A$1:$F$1" dn="Z_7B820CE3_7EFE_409A_8E22_13DDF77738CC_.wvu.PrintArea" sId="9"/>
    <undo index="65535" exp="area" ref3D="1" dr="$A$1:$F$1" dn="Obszar_wydruku" sId="9"/>
    <rfmt sheetId="9" xfDxf="1" sqref="A1:XFD1" start="0" length="0">
      <dxf>
        <alignment horizontal="center" vertical="center"/>
      </dxf>
    </rfmt>
    <rcc rId="0" sId="9" dxf="1">
      <nc r="B1" t="inlineStr">
        <is>
          <t>łącznie całość zamówienia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C1">
        <f>SUM(#REF!,#REF!,)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SUM(#REF!,#REF!,)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08" sId="9" ref="A1:XFD1" action="deleteRow">
    <rfmt sheetId="9" xfDxf="1" sqref="A1:XFD1" start="0" length="0">
      <dxf>
        <alignment horizontal="center" vertical="center"/>
      </dxf>
    </rfmt>
  </rrc>
  <rrc rId="2909" sId="9" ref="A1:XFD1" action="deleteRow">
    <rfmt sheetId="9" xfDxf="1" sqref="A1:XFD1" start="0" length="0">
      <dxf>
        <alignment horizontal="center" vertical="center"/>
      </dxf>
    </rfmt>
    <rfmt sheetId="9" sqref="B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C1">
        <f>SUM(#REF!)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1">
        <f>SUM(#REF!)</f>
      </nc>
      <ndxf>
        <numFmt numFmtId="165" formatCode="#,##0.00\ &quot;zł&quot;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10" sId="9" ref="A1:XFD1" action="deleteRow">
    <rfmt sheetId="9" xfDxf="1" sqref="A1:XFD1" start="0" length="0">
      <dxf>
        <alignment horizontal="center" vertical="center"/>
      </dxf>
    </rfmt>
  </rrc>
  <rrc rId="2911" sId="9" ref="A1:XFD1" action="deleteRow">
    <rfmt sheetId="9" xfDxf="1" sqref="A1:XFD1" start="0" length="0">
      <dxf>
        <alignment horizontal="center" vertical="center"/>
      </dxf>
    </rfmt>
    <rcc rId="0" sId="9" dxf="1" numFmtId="4">
      <nc r="C1">
        <v>1002950.05</v>
      </nc>
      <ndxf>
        <numFmt numFmtId="4" formatCode="#,##0.00"/>
      </ndxf>
    </rcc>
    <rcc rId="0" sId="9" dxf="1" numFmtId="4">
      <nc r="D1">
        <v>1006060.7</v>
      </nc>
      <ndxf>
        <numFmt numFmtId="4" formatCode="#,##0.00"/>
      </ndxf>
    </rcc>
  </rrc>
  <rrc rId="2912" sId="9" ref="A1:XFD1" action="deleteRow">
    <rfmt sheetId="9" xfDxf="1" sqref="A1:XFD1" start="0" length="0">
      <dxf>
        <alignment horizontal="center" vertical="center"/>
      </dxf>
    </rfmt>
  </rrc>
  <rrc rId="2913" sId="9" ref="A1:XFD1" action="deleteRow">
    <rfmt sheetId="9" xfDxf="1" sqref="A1:XFD1" start="0" length="0">
      <dxf>
        <alignment horizontal="center" vertical="center"/>
      </dxf>
    </rfmt>
  </rrc>
  <rrc rId="2914" sId="9" ref="A1:XFD1" action="deleteRow">
    <rfmt sheetId="9" xfDxf="1" sqref="A1:XFD1" start="0" length="0">
      <dxf>
        <alignment horizontal="center" vertical="center"/>
      </dxf>
    </rfmt>
  </rrc>
  <rrc rId="2915" sId="9" ref="A1:XFD1" action="deleteRow">
    <rfmt sheetId="9" xfDxf="1" sqref="A1:XFD1" start="0" length="0">
      <dxf>
        <alignment horizontal="center" vertical="center"/>
      </dxf>
    </rfmt>
  </rrc>
  <rrc rId="2916" sId="9" ref="A1:XFD1" action="deleteRow">
    <rfmt sheetId="9" xfDxf="1" sqref="A1:XFD1" start="0" length="0">
      <dxf>
        <alignment horizontal="center" vertical="center"/>
      </dxf>
    </rfmt>
  </rrc>
  <rrc rId="2917" sId="9" ref="A1:XFD1" action="deleteRow">
    <rfmt sheetId="9" xfDxf="1" sqref="A1:XFD1" start="0" length="0">
      <dxf>
        <alignment horizontal="center" vertical="center"/>
      </dxf>
    </rfmt>
  </rrc>
  <rrc rId="2918" sId="9" ref="A1:XFD1" action="deleteRow">
    <rfmt sheetId="9" xfDxf="1" sqref="A1:XFD1" start="0" length="0">
      <dxf>
        <alignment horizontal="center" vertical="center"/>
      </dxf>
    </rfmt>
  </rrc>
  <rrc rId="2919" sId="9" ref="A1:XFD1" action="deleteRow">
    <rfmt sheetId="9" xfDxf="1" sqref="A1:XFD1" start="0" length="0">
      <dxf>
        <alignment horizontal="center" vertical="center"/>
      </dxf>
    </rfmt>
  </rrc>
  <rrc rId="2920" sId="9" ref="A1:XFD1" action="deleteRow">
    <rfmt sheetId="9" xfDxf="1" sqref="A1:XFD1" start="0" length="0">
      <dxf>
        <alignment horizontal="center" vertical="center"/>
      </dxf>
    </rfmt>
  </rrc>
  <rrc rId="2921" sId="9" ref="A1:XFD1" action="deleteRow">
    <rfmt sheetId="9" xfDxf="1" sqref="A1:XFD1" start="0" length="0">
      <dxf>
        <alignment horizontal="center" vertical="center"/>
      </dxf>
    </rfmt>
  </rrc>
  <rrc rId="2922" sId="9" ref="A1:XFD1" action="deleteRow">
    <rfmt sheetId="9" xfDxf="1" sqref="A1:XFD1" start="0" length="0">
      <dxf>
        <alignment horizontal="center" vertical="center"/>
      </dxf>
    </rfmt>
  </rrc>
  <rrc rId="2923" sId="9" ref="A1:XFD1" action="deleteRow">
    <rfmt sheetId="9" xfDxf="1" sqref="A1:XFD1" start="0" length="0">
      <dxf>
        <alignment horizontal="center" vertical="center"/>
      </dxf>
    </rfmt>
  </rrc>
  <rrc rId="2924" sId="9" ref="A1:XFD1" action="deleteRow">
    <rfmt sheetId="9" xfDxf="1" sqref="A1:XFD1" start="0" length="0">
      <dxf>
        <alignment horizontal="center" vertical="center"/>
      </dxf>
    </rfmt>
  </rrc>
  <rrc rId="2925" sId="9" ref="A1:XFD1" action="deleteRow">
    <rfmt sheetId="9" xfDxf="1" sqref="A1:XFD1" start="0" length="0">
      <dxf>
        <alignment horizontal="center" vertical="center"/>
      </dxf>
    </rfmt>
  </rrc>
  <rrc rId="2926" sId="9" ref="A1:XFD1" action="deleteRow">
    <rfmt sheetId="9" xfDxf="1" sqref="A1:XFD1" start="0" length="0">
      <dxf>
        <alignment horizontal="center" vertical="center"/>
      </dxf>
    </rfmt>
  </rrc>
  <rrc rId="2927" sId="9" ref="A1:XFD1" action="deleteRow">
    <rfmt sheetId="9" xfDxf="1" sqref="A1:XFD1" start="0" length="0">
      <dxf>
        <alignment horizontal="center" vertical="center"/>
      </dxf>
    </rfmt>
  </rrc>
  <rrc rId="2928" sId="9" ref="A1:XFD1" action="deleteRow">
    <rfmt sheetId="9" xfDxf="1" sqref="A1:XFD1" start="0" length="0">
      <dxf>
        <alignment horizontal="center" vertical="center"/>
      </dxf>
    </rfmt>
  </rrc>
  <rrc rId="2929" sId="9" ref="A1:XFD1" action="deleteRow">
    <rfmt sheetId="9" xfDxf="1" sqref="A1:XFD1" start="0" length="0">
      <dxf>
        <alignment horizontal="center" vertical="center"/>
      </dxf>
    </rfmt>
  </rrc>
  <rrc rId="2930" sId="9" ref="A1:XFD1" action="deleteRow">
    <rfmt sheetId="9" xfDxf="1" sqref="A1:XFD1" start="0" length="0">
      <dxf>
        <alignment horizontal="center" vertical="center"/>
      </dxf>
    </rfmt>
  </rrc>
  <rrc rId="2931" sId="9" ref="A1:XFD1" action="deleteRow">
    <rfmt sheetId="9" xfDxf="1" sqref="A1:XFD1" start="0" length="0">
      <dxf>
        <alignment horizontal="center" vertical="center"/>
      </dxf>
    </rfmt>
  </rrc>
  <rdn rId="0" localSheetId="9" customView="1" name="Z_7B820CE3_7EFE_409A_8E22_13DDF77738CC_.wvu.PrintArea" hidden="1" oldHidden="1">
    <oldFormula>'Arkusz 2'!#REF!</oldFormula>
  </rdn>
  <rcv guid="{7B820CE3-7EFE-409A-8E22-13DDF77738CC}" action="delete"/>
  <rcv guid="{7B820CE3-7EFE-409A-8E22-13DDF77738CC}" action="add"/>
  <rsnm rId="2933" sheetId="7" oldName="[Załącznik nr 6 do SWZ - Formularz cenowy.xlsx]Szacowanie wg nowego cennika" newName="[Załącznik nr 6 do SWZ - Formularz cenowy.xlsx]Arkusz 1"/>
  <rsnm rId="2934" sheetId="9" oldName="[Załącznik nr 6 do SWZ - Formularz cenowy.xlsx]zestawienie płatności" newName="[Załącznik nr 6 do SWZ - Formularz cenowy.xlsx]Arkusz 2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35" sId="7" ref="A1:XFD1" action="insertRow"/>
  <rm rId="2936" sheetId="7" source="A1" destination="C1" sourceSheetId="7">
    <rfmt sheetId="7" sqref="C1" start="0" length="0">
      <dxf>
        <alignment vertical="center"/>
      </dxf>
    </rfmt>
  </rm>
  <rfmt sheetId="7" sqref="B1">
    <dxf>
      <alignment vertical="top"/>
    </dxf>
  </rfmt>
  <rcc rId="2937" sId="7" odxf="1" dxf="1">
    <nc r="H1" t="inlineStr">
      <is>
        <t>Załącznik nr 6 do SWZ, Załącznik nr 3 do umowy - Formularz cenowy</t>
      </is>
    </nc>
    <odxf>
      <alignment vertical="center"/>
    </odxf>
    <ndxf>
      <alignment vertical="top"/>
    </ndxf>
  </rcc>
  <rfmt sheetId="7" sqref="H1">
    <dxf>
      <alignment horizontal="right"/>
    </dxf>
  </rfmt>
  <rcv guid="{7B820CE3-7EFE-409A-8E22-13DDF77738CC}" action="delete"/>
  <rcv guid="{7B820CE3-7EFE-409A-8E22-13DDF77738CC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8" sId="7">
    <oc r="C17">
      <v>5400</v>
    </oc>
    <nc r="C17">
      <v>4100</v>
    </nc>
  </rcc>
  <rcc rId="2939" sId="7">
    <oc r="C18">
      <v>90</v>
    </oc>
    <nc r="C18">
      <v>80</v>
    </nc>
  </rcc>
  <rcc rId="2940" sId="7">
    <oc r="C19">
      <v>90</v>
    </oc>
    <nc r="C19">
      <v>80</v>
    </nc>
  </rcc>
  <rcc rId="2941" sId="7">
    <oc r="C21">
      <v>1200</v>
    </oc>
    <nc r="C21">
      <v>1100</v>
    </nc>
  </rcc>
  <rcc rId="2942" sId="7">
    <oc r="C33">
      <v>50</v>
    </oc>
    <nc r="C33">
      <v>1500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3" sId="7">
    <oc r="D5">
      <f>F5+E5</f>
    </oc>
    <nc r="D5"/>
  </rcc>
  <rcc rId="2944" sId="7">
    <oc r="E5">
      <f>F5*0%</f>
    </oc>
    <nc r="E5"/>
  </rcc>
  <rcc rId="2945" sId="7" numFmtId="4">
    <oc r="F5">
      <v>4.9000000000000004</v>
    </oc>
    <nc r="F5"/>
  </rcc>
  <rcc rId="2946" sId="7">
    <oc r="D6">
      <f>F6+E6</f>
    </oc>
    <nc r="D6"/>
  </rcc>
  <rcc rId="2947" sId="7">
    <oc r="E6">
      <f>F6*0%</f>
    </oc>
    <nc r="E6"/>
  </rcc>
  <rcc rId="2948" sId="7" numFmtId="4">
    <oc r="F6">
      <v>5.6</v>
    </oc>
    <nc r="F6"/>
  </rcc>
  <rcc rId="2949" sId="7">
    <oc r="D7">
      <f>F7+E7</f>
    </oc>
    <nc r="D7"/>
  </rcc>
  <rcc rId="2950" sId="7">
    <oc r="E7">
      <f>F7*0%</f>
    </oc>
    <nc r="E7"/>
  </rcc>
  <rcc rId="2951" sId="7" numFmtId="4">
    <oc r="F7">
      <v>8.1999999999999993</v>
    </oc>
    <nc r="F7"/>
  </rcc>
  <rcc rId="2952" sId="7">
    <oc r="D9">
      <f>F9+E9</f>
    </oc>
    <nc r="D9"/>
  </rcc>
  <rcc rId="2953" sId="7">
    <oc r="E9">
      <f>F9*0%</f>
    </oc>
    <nc r="E9"/>
  </rcc>
  <rcc rId="2954" sId="7" numFmtId="4">
    <oc r="F9">
      <v>7.8</v>
    </oc>
    <nc r="F9"/>
  </rcc>
  <rcc rId="2955" sId="7">
    <oc r="D10">
      <f>F10+E10</f>
    </oc>
    <nc r="D10"/>
  </rcc>
  <rcc rId="2956" sId="7">
    <oc r="E10">
      <f>F10*0%</f>
    </oc>
    <nc r="E10"/>
  </rcc>
  <rcc rId="2957" sId="7" numFmtId="4">
    <oc r="F10">
      <v>8.3000000000000007</v>
    </oc>
    <nc r="F10"/>
  </rcc>
  <rcc rId="2958" sId="7">
    <oc r="D11">
      <f>F11+E11</f>
    </oc>
    <nc r="D11"/>
  </rcc>
  <rcc rId="2959" sId="7">
    <oc r="E11">
      <f>F11*0%</f>
    </oc>
    <nc r="E11"/>
  </rcc>
  <rcc rId="2960" sId="7" numFmtId="4">
    <oc r="F11">
      <v>15.6</v>
    </oc>
    <nc r="F11"/>
  </rcc>
  <rcc rId="2961" sId="7">
    <oc r="D13">
      <f>F13+E13</f>
    </oc>
    <nc r="D13"/>
  </rcc>
  <rcc rId="2962" sId="7">
    <oc r="E13">
      <f>F13*0%</f>
    </oc>
    <nc r="E13"/>
  </rcc>
  <rcc rId="2963" sId="7" numFmtId="4">
    <oc r="F13">
      <v>9.8000000000000007</v>
    </oc>
    <nc r="F13"/>
  </rcc>
  <rcc rId="2964" sId="7">
    <oc r="D14">
      <f>F14+E14</f>
    </oc>
    <nc r="D14"/>
  </rcc>
  <rcc rId="2965" sId="7">
    <oc r="E14">
      <f>F14*0%</f>
    </oc>
    <nc r="E14"/>
  </rcc>
  <rcc rId="2966" sId="7" numFmtId="4">
    <oc r="F14">
      <v>10.3</v>
    </oc>
    <nc r="F14"/>
  </rcc>
  <rcc rId="2967" sId="7">
    <oc r="D15">
      <f>F15+E15</f>
    </oc>
    <nc r="D15"/>
  </rcc>
  <rcc rId="2968" sId="7">
    <oc r="E15">
      <f>F15*0%</f>
    </oc>
    <nc r="E15"/>
  </rcc>
  <rcc rId="2969" sId="7" numFmtId="4">
    <oc r="F15">
      <v>18.3</v>
    </oc>
    <nc r="F15"/>
  </rcc>
  <rcc rId="2970" sId="7">
    <oc r="D17">
      <f>F17+E17</f>
    </oc>
    <nc r="D17"/>
  </rcc>
  <rcc rId="2971" sId="7">
    <oc r="E17">
      <f>F17*0%</f>
    </oc>
    <nc r="E17"/>
  </rcc>
  <rcc rId="2972" sId="7">
    <oc r="F17">
      <f>F9+4</f>
    </oc>
    <nc r="F17"/>
  </rcc>
  <rcc rId="2973" sId="7">
    <oc r="D18">
      <f>F18+E18</f>
    </oc>
    <nc r="D18"/>
  </rcc>
  <rcc rId="2974" sId="7">
    <oc r="E18">
      <f>F18*0%</f>
    </oc>
    <nc r="E18"/>
  </rcc>
  <rcc rId="2975" sId="7">
    <oc r="F18">
      <f>F10+4</f>
    </oc>
    <nc r="F18"/>
  </rcc>
  <rcc rId="2976" sId="7">
    <oc r="D19">
      <f>F19+E19</f>
    </oc>
    <nc r="D19"/>
  </rcc>
  <rcc rId="2977" sId="7">
    <oc r="E19">
      <f>F19*0%</f>
    </oc>
    <nc r="E19"/>
  </rcc>
  <rcc rId="2978" sId="7">
    <oc r="F19">
      <f>F11+4</f>
    </oc>
    <nc r="F19"/>
  </rcc>
  <rcc rId="2979" sId="7">
    <oc r="D21">
      <f>F21+E21</f>
    </oc>
    <nc r="D21"/>
  </rcc>
  <rcc rId="2980" sId="7">
    <oc r="E21">
      <f>F21*0%</f>
    </oc>
    <nc r="E21"/>
  </rcc>
  <rcc rId="2981" sId="7">
    <oc r="F21">
      <f>F13+4</f>
    </oc>
    <nc r="F21"/>
  </rcc>
  <rcc rId="2982" sId="7">
    <oc r="D22">
      <f>F22+E22</f>
    </oc>
    <nc r="D22"/>
  </rcc>
  <rcc rId="2983" sId="7">
    <oc r="E22">
      <f>F22*0%</f>
    </oc>
    <nc r="E22"/>
  </rcc>
  <rcc rId="2984" sId="7">
    <oc r="F22">
      <f>F14+4</f>
    </oc>
    <nc r="F22"/>
  </rcc>
  <rcc rId="2985" sId="7">
    <oc r="D23">
      <f>F23+E23</f>
    </oc>
    <nc r="D23"/>
  </rcc>
  <rcc rId="2986" sId="7">
    <oc r="E23">
      <f>F23*0%</f>
    </oc>
    <nc r="E23"/>
  </rcc>
  <rcc rId="2987" sId="7">
    <oc r="F23">
      <f>F15+4</f>
    </oc>
    <nc r="F23"/>
  </rcc>
  <rcc rId="2988" sId="7">
    <oc r="D25">
      <f>F25+E25</f>
    </oc>
    <nc r="D25"/>
  </rcc>
  <rcc rId="2989" sId="7">
    <oc r="E25">
      <f>F25*0%</f>
    </oc>
    <nc r="E25"/>
  </rcc>
  <rcc rId="2990" sId="7" numFmtId="4">
    <oc r="F25">
      <v>26</v>
    </oc>
    <nc r="F25"/>
  </rcc>
  <rcc rId="2991" sId="7">
    <oc r="D27">
      <f>F27+E27</f>
    </oc>
    <nc r="D27"/>
  </rcc>
  <rcc rId="2992" sId="7">
    <oc r="E27">
      <f>F27*23%</f>
    </oc>
    <nc r="E27"/>
  </rcc>
  <rcc rId="2993" sId="7" numFmtId="4">
    <oc r="F27">
      <v>520</v>
    </oc>
    <nc r="F27"/>
  </rcc>
  <rcc rId="2994" sId="7">
    <oc r="D29">
      <f>F29+E29</f>
    </oc>
    <nc r="D29"/>
  </rcc>
  <rcc rId="2995" sId="7">
    <oc r="E29">
      <f>F29*0%</f>
    </oc>
    <nc r="E29"/>
  </rcc>
  <rcc rId="2996" sId="7" numFmtId="4">
    <oc r="F29">
      <v>7.8</v>
    </oc>
    <nc r="F29"/>
  </rcc>
  <rcc rId="2997" sId="7">
    <oc r="D30">
      <f>F30+E30</f>
    </oc>
    <nc r="D30"/>
  </rcc>
  <rcc rId="2998" sId="7">
    <oc r="E30">
      <f>F30*0%</f>
    </oc>
    <nc r="E30"/>
  </rcc>
  <rcc rId="2999" sId="7" numFmtId="4">
    <oc r="F30">
      <v>8.3000000000000007</v>
    </oc>
    <nc r="F30"/>
  </rcc>
  <rcc rId="3000" sId="7">
    <oc r="D31">
      <f>F31+E31</f>
    </oc>
    <nc r="D31"/>
  </rcc>
  <rcc rId="3001" sId="7">
    <oc r="E31">
      <f>F31*0%</f>
    </oc>
    <nc r="E31"/>
  </rcc>
  <rcc rId="3002" sId="7" numFmtId="4">
    <oc r="F31">
      <v>15.6</v>
    </oc>
    <nc r="F31"/>
  </rcc>
  <rcc rId="3003" sId="7">
    <oc r="D33">
      <f>F33+E33</f>
    </oc>
    <nc r="D33"/>
  </rcc>
  <rcc rId="3004" sId="7">
    <oc r="E33">
      <f>F33*0%</f>
    </oc>
    <nc r="E33"/>
  </rcc>
  <rcc rId="3005" sId="7">
    <oc r="F33">
      <f>F9+4</f>
    </oc>
    <nc r="F33"/>
  </rcc>
  <rcc rId="3006" sId="7">
    <oc r="D34">
      <f>F34+E34</f>
    </oc>
    <nc r="D34"/>
  </rcc>
  <rcc rId="3007" sId="7">
    <oc r="E34">
      <f>F34*0%</f>
    </oc>
    <nc r="E34"/>
  </rcc>
  <rcc rId="3008" sId="7">
    <oc r="F34">
      <f>F10+4</f>
    </oc>
    <nc r="F34"/>
  </rcc>
  <rcc rId="3009" sId="7">
    <oc r="D35">
      <f>F35+E35</f>
    </oc>
    <nc r="D35"/>
  </rcc>
  <rcc rId="3010" sId="7">
    <oc r="E35">
      <f>F35*0%</f>
    </oc>
    <nc r="E35"/>
  </rcc>
  <rcc rId="3011" sId="7">
    <oc r="F35">
      <f>F11+4</f>
    </oc>
    <nc r="F35"/>
  </rcc>
  <rcc rId="3012" sId="7" numFmtId="4">
    <oc r="D37">
      <v>15</v>
    </oc>
    <nc r="D37"/>
  </rcc>
  <rcc rId="3013" sId="7" numFmtId="11">
    <oc r="E37">
      <v>0</v>
    </oc>
    <nc r="E37"/>
  </rcc>
  <rcc rId="3014" sId="7" numFmtId="4">
    <oc r="F37">
      <v>15</v>
    </oc>
    <nc r="F37"/>
  </rcc>
  <rcc rId="3015" sId="7" numFmtId="4">
    <oc r="D38">
      <v>17</v>
    </oc>
    <nc r="D38"/>
  </rcc>
  <rcc rId="3016" sId="7" numFmtId="11">
    <oc r="E38">
      <v>0</v>
    </oc>
    <nc r="E38"/>
  </rcc>
  <rcc rId="3017" sId="7" numFmtId="4">
    <oc r="F38">
      <v>17</v>
    </oc>
    <nc r="F38"/>
  </rcc>
  <rcc rId="3018" sId="7" numFmtId="4">
    <oc r="D39">
      <v>20</v>
    </oc>
    <nc r="D39"/>
  </rcc>
  <rcc rId="3019" sId="7">
    <oc r="E39" t="inlineStr">
      <is>
        <t>0,00 zl</t>
      </is>
    </oc>
    <nc r="E39"/>
  </rcc>
  <rcc rId="3020" sId="7" numFmtId="4">
    <oc r="F39">
      <v>20</v>
    </oc>
    <nc r="F39"/>
  </rcc>
  <rcc rId="3021" sId="7" numFmtId="4">
    <oc r="D40">
      <v>26</v>
    </oc>
    <nc r="D40"/>
  </rcc>
  <rcc rId="3022" sId="7">
    <oc r="E40" t="inlineStr">
      <is>
        <t>0,00 zl</t>
      </is>
    </oc>
    <nc r="E40"/>
  </rcc>
  <rcc rId="3023" sId="7" numFmtId="4">
    <oc r="F40">
      <v>26</v>
    </oc>
    <nc r="F40"/>
  </rcc>
  <rcv guid="{7B820CE3-7EFE-409A-8E22-13DDF77738CC}" action="delete"/>
  <rcv guid="{7B820CE3-7EFE-409A-8E22-13DDF77738CC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45872D-0D41-4B0A-A2C0-4B80CF0B240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2" sId="7" numFmtId="4">
    <oc r="E29">
      <f>G29+F29</f>
    </oc>
    <nc r="E29">
      <v>7.8</v>
    </nc>
  </rcc>
  <rcc rId="2593" sId="7" numFmtId="4">
    <oc r="G29">
      <f>G5</f>
    </oc>
    <nc r="G29">
      <v>7.8</v>
    </nc>
  </rcc>
  <rcc rId="2594" sId="7" numFmtId="4">
    <nc r="D30">
      <v>0</v>
    </nc>
  </rcc>
  <rcc rId="2595" sId="7" numFmtId="4">
    <nc r="D31">
      <v>0</v>
    </nc>
  </rcc>
  <rcc rId="2596" sId="7" numFmtId="4">
    <nc r="C30">
      <v>0</v>
    </nc>
  </rcc>
  <rcc rId="2597" sId="7" numFmtId="4">
    <nc r="C31">
      <v>0</v>
    </nc>
  </rcc>
  <rcc rId="2598" sId="7">
    <oc r="E26">
      <f>G26+F26</f>
    </oc>
    <nc r="E26"/>
  </rcc>
  <rcc rId="2599" sId="7">
    <oc r="F26">
      <f>G26*0%</f>
    </oc>
    <nc r="F26"/>
  </rcc>
  <rcc rId="2600" sId="7" numFmtId="4">
    <oc r="G33">
      <v>17</v>
    </oc>
    <nc r="G33">
      <v>15</v>
    </nc>
  </rcc>
  <rcc rId="2601" sId="7" numFmtId="4">
    <oc r="G34">
      <v>19</v>
    </oc>
    <nc r="G34">
      <v>17</v>
    </nc>
  </rcc>
  <rcc rId="2602" sId="7" numFmtId="4">
    <oc r="G35">
      <v>22</v>
    </oc>
    <nc r="G35">
      <v>20</v>
    </nc>
  </rcc>
  <rcc rId="2603" sId="7" numFmtId="4">
    <oc r="G36">
      <v>28</v>
    </oc>
    <nc r="G36">
      <v>26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4" sId="7" odxf="1" dxf="1">
    <nc r="A30">
      <v>28</v>
    </nc>
    <odxf>
      <fill>
        <patternFill>
          <fgColor indexed="64"/>
          <bgColor indexed="9"/>
        </patternFill>
      </fill>
    </odxf>
    <ndxf>
      <fill>
        <patternFill>
          <fgColor indexed="24"/>
          <bgColor indexed="50"/>
        </patternFill>
      </fill>
    </ndxf>
  </rcc>
  <rcc rId="2605" sId="7">
    <nc r="A31">
      <v>29</v>
    </nc>
  </rcc>
  <rcc rId="2606" sId="7" odxf="1" dxf="1">
    <oc r="A32">
      <v>28</v>
    </oc>
    <nc r="A32">
      <v>30</v>
    </nc>
    <odxf>
      <fill>
        <patternFill>
          <fgColor indexed="64"/>
        </patternFill>
      </fill>
    </odxf>
    <ndxf>
      <fill>
        <patternFill>
          <fgColor indexed="24"/>
        </patternFill>
      </fill>
    </ndxf>
  </rcc>
  <rcc rId="2607" sId="7">
    <oc r="A33">
      <v>29</v>
    </oc>
    <nc r="A33">
      <v>31</v>
    </nc>
  </rcc>
  <rcc rId="2608" sId="7" odxf="1" dxf="1">
    <oc r="A34">
      <v>30</v>
    </oc>
    <nc r="A34">
      <v>32</v>
    </nc>
    <odxf>
      <fill>
        <patternFill>
          <fgColor indexed="64"/>
          <bgColor indexed="9"/>
        </patternFill>
      </fill>
    </odxf>
    <ndxf>
      <fill>
        <patternFill>
          <fgColor indexed="24"/>
          <bgColor indexed="50"/>
        </patternFill>
      </fill>
    </ndxf>
  </rcc>
  <rcc rId="2609" sId="7" odxf="1" dxf="1">
    <oc r="A35">
      <v>31</v>
    </oc>
    <nc r="A35">
      <v>33</v>
    </nc>
    <odxf>
      <border outline="0">
        <bottom/>
      </border>
    </odxf>
    <ndxf>
      <border outline="0">
        <bottom style="thin">
          <color indexed="8"/>
        </bottom>
      </border>
    </ndxf>
  </rcc>
  <rcc rId="2610" sId="7" odxf="1" dxf="1">
    <oc r="A36">
      <v>32</v>
    </oc>
    <nc r="A36">
      <v>34</v>
    </nc>
    <odxf>
      <fill>
        <patternFill>
          <fgColor indexed="64"/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>
          <fgColor indexed="24"/>
          <bgColor indexed="50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7" sqref="A30" start="0" length="0">
    <dxf>
      <fill>
        <patternFill>
          <bgColor indexed="9"/>
        </patternFill>
      </fill>
    </dxf>
  </rfmt>
  <rfmt sheetId="7" sqref="A34:A36" start="0" length="0">
    <dxf>
      <fill>
        <patternFill>
          <bgColor indexed="9"/>
        </patternFill>
      </fill>
    </dxf>
  </rfmt>
  <rfmt sheetId="7" sqref="E29:G31" start="0" length="0">
    <dxf>
      <fill>
        <patternFill>
          <bgColor indexed="9"/>
        </patternFill>
      </fill>
    </dxf>
  </rfmt>
  <rfmt sheetId="7" sqref="E25:G25" start="0" length="0">
    <dxf>
      <fill>
        <patternFill patternType="none">
          <fgColor indexed="64"/>
          <bgColor indexed="65"/>
        </patternFill>
      </fill>
    </dxf>
  </rfmt>
  <rfmt sheetId="7" sqref="E27:G27" start="0" length="0">
    <dxf>
      <fill>
        <patternFill patternType="none">
          <fgColor indexed="64"/>
          <bgColor indexed="65"/>
        </patternFill>
      </fill>
    </dxf>
  </rfmt>
  <rfmt sheetId="7" sqref="E33:G36" start="0" length="0">
    <dxf>
      <fill>
        <patternFill patternType="none">
          <fgColor indexed="64"/>
          <bgColor indexed="65"/>
        </patternFill>
      </fill>
    </dxf>
  </rfmt>
  <rfmt sheetId="7" sqref="E21:G23" start="0" length="0">
    <dxf>
      <fill>
        <patternFill patternType="none">
          <fgColor indexed="64"/>
          <bgColor indexed="65"/>
        </patternFill>
      </fill>
    </dxf>
  </rfmt>
  <rfmt sheetId="7" sqref="E17:G19" start="0" length="0">
    <dxf>
      <fill>
        <patternFill patternType="none">
          <fgColor indexed="64"/>
          <bgColor indexed="65"/>
        </patternFill>
      </fill>
    </dxf>
  </rfmt>
  <rfmt sheetId="7" sqref="E13:G15" start="0" length="0">
    <dxf>
      <fill>
        <patternFill patternType="none">
          <fgColor indexed="64"/>
          <bgColor indexed="65"/>
        </patternFill>
      </fill>
    </dxf>
  </rfmt>
  <rfmt sheetId="7" sqref="E5:G7" start="0" length="0">
    <dxf>
      <fill>
        <patternFill patternType="none">
          <fgColor indexed="64"/>
          <bgColor indexed="65"/>
        </patternFill>
      </fill>
    </dxf>
  </rfmt>
  <rfmt sheetId="7" sqref="E9:F11" start="0" length="0">
    <dxf>
      <fill>
        <patternFill patternType="none">
          <fgColor indexed="64"/>
          <bgColor indexed="65"/>
        </patternFill>
      </fill>
    </dxf>
  </rfmt>
  <rfmt sheetId="7" sqref="A29:B31" start="0" length="0">
    <dxf>
      <fill>
        <patternFill patternType="none">
          <bgColor indexed="65"/>
        </patternFill>
      </fill>
    </dxf>
  </rfmt>
  <rfmt sheetId="7" sqref="A33:C36" start="0" length="0">
    <dxf>
      <fill>
        <patternFill patternType="none">
          <bgColor indexed="65"/>
        </patternFill>
      </fill>
    </dxf>
  </rfmt>
  <rfmt sheetId="7" sqref="H32" start="0" length="0">
    <dxf>
      <font>
        <b val="0"/>
        <family val="2"/>
      </font>
      <fill>
        <patternFill>
          <fgColor indexed="41"/>
          <bgColor indexed="50"/>
        </patternFill>
      </fill>
      <alignment horizontal="center" vertical="top"/>
    </dxf>
  </rfmt>
  <rcc rId="2611" sId="7" odxf="1" dxf="1">
    <oc r="I32">
      <f>G32*C32/24</f>
    </oc>
    <nc r="I32"/>
    <ndxf>
      <font>
        <b val="0"/>
        <family val="2"/>
      </font>
      <fill>
        <patternFill>
          <fgColor indexed="41"/>
          <bgColor indexed="50"/>
        </patternFill>
      </fill>
      <alignment horizontal="center" vertical="top"/>
    </ndxf>
  </rcc>
  <rfmt sheetId="7" sqref="J32" start="0" length="0">
    <dxf>
      <font>
        <b val="0"/>
        <family val="2"/>
      </font>
      <fill>
        <patternFill>
          <fgColor indexed="41"/>
          <bgColor indexed="50"/>
        </patternFill>
      </fill>
      <alignment horizontal="center" vertical="top"/>
    </dxf>
  </rfmt>
  <rfmt sheetId="7" sqref="K32" start="0" length="0">
    <dxf>
      <font>
        <b val="0"/>
        <family val="2"/>
      </font>
      <fill>
        <patternFill>
          <fgColor indexed="41"/>
          <bgColor indexed="50"/>
        </patternFill>
      </fill>
      <alignment horizontal="center" vertical="top"/>
    </dxf>
  </rfmt>
  <rfmt sheetId="7" sqref="L32" start="0" length="0">
    <dxf>
      <font>
        <b val="0"/>
        <family val="2"/>
      </font>
      <fill>
        <patternFill>
          <fgColor indexed="41"/>
          <bgColor indexed="50"/>
        </patternFill>
      </fill>
      <alignment horizontal="center" vertical="top"/>
    </dxf>
  </rfmt>
  <rfmt sheetId="7" sqref="M32" start="0" length="0">
    <dxf>
      <font>
        <b val="0"/>
        <family val="2"/>
      </font>
      <fill>
        <patternFill>
          <fgColor indexed="41"/>
          <bgColor indexed="50"/>
        </patternFill>
      </fill>
      <alignment horizontal="center" vertical="top"/>
    </dxf>
  </rfmt>
  <rfmt sheetId="7" sqref="N32" start="0" length="0">
    <dxf>
      <font>
        <b val="0"/>
        <family val="2"/>
      </font>
      <fill>
        <patternFill>
          <fgColor indexed="41"/>
          <bgColor indexed="50"/>
        </patternFill>
      </fill>
      <alignment horizontal="center" vertical="top"/>
    </dxf>
  </rfmt>
  <rfmt sheetId="7" sqref="O32" start="0" length="0">
    <dxf>
      <font>
        <b val="0"/>
        <family val="2"/>
      </font>
      <fill>
        <patternFill>
          <fgColor indexed="41"/>
          <bgColor indexed="50"/>
        </patternFill>
      </fill>
      <alignment horizontal="center" vertical="top"/>
    </dxf>
  </rfmt>
  <rfmt sheetId="7" sqref="H28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cc rId="2612" sId="7" odxf="1" dxf="1">
    <oc r="I28">
      <f>G28*C28/24</f>
    </oc>
    <nc r="I28"/>
    <ndxf>
      <font>
        <b val="0"/>
        <family val="2"/>
      </font>
      <fill>
        <patternFill>
          <fgColor indexed="24"/>
          <bgColor indexed="50"/>
        </patternFill>
      </fill>
      <alignment horizontal="center" vertical="top"/>
    </ndxf>
  </rcc>
  <rfmt sheetId="7" sqref="J28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K28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L28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M28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N28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O28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H26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cc rId="2613" sId="7" odxf="1" dxf="1">
    <oc r="I26">
      <f>G26*C26/24</f>
    </oc>
    <nc r="I26"/>
    <ndxf>
      <font>
        <b val="0"/>
        <family val="2"/>
      </font>
      <fill>
        <patternFill>
          <fgColor indexed="24"/>
          <bgColor indexed="50"/>
        </patternFill>
      </fill>
      <alignment horizontal="center" vertical="top"/>
    </ndxf>
  </rcc>
  <rfmt sheetId="7" sqref="J26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K26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L26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M26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N26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O26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H24" start="0" length="0">
    <dxf>
      <numFmt numFmtId="0" formatCode="General"/>
      <fill>
        <patternFill>
          <fgColor indexed="22"/>
          <bgColor indexed="50"/>
        </patternFill>
      </fill>
    </dxf>
  </rfmt>
  <rcc rId="2614" sId="7" odxf="1" dxf="1">
    <oc r="I24">
      <f>G24*C24/24</f>
    </oc>
    <nc r="I24"/>
    <ndxf>
      <numFmt numFmtId="0" formatCode="General"/>
      <fill>
        <patternFill>
          <fgColor indexed="22"/>
          <bgColor indexed="50"/>
        </patternFill>
      </fill>
    </ndxf>
  </rcc>
  <rfmt sheetId="7" sqref="J24" start="0" length="0">
    <dxf>
      <numFmt numFmtId="0" formatCode="General"/>
      <fill>
        <patternFill>
          <fgColor indexed="22"/>
          <bgColor indexed="50"/>
        </patternFill>
      </fill>
    </dxf>
  </rfmt>
  <rfmt sheetId="7" sqref="K24" start="0" length="0">
    <dxf>
      <numFmt numFmtId="0" formatCode="General"/>
      <fill>
        <patternFill>
          <fgColor indexed="22"/>
          <bgColor indexed="50"/>
        </patternFill>
      </fill>
    </dxf>
  </rfmt>
  <rfmt sheetId="7" sqref="L24" start="0" length="0">
    <dxf>
      <numFmt numFmtId="0" formatCode="General"/>
      <fill>
        <patternFill>
          <fgColor indexed="22"/>
          <bgColor indexed="50"/>
        </patternFill>
      </fill>
    </dxf>
  </rfmt>
  <rfmt sheetId="7" sqref="M24" start="0" length="0">
    <dxf>
      <numFmt numFmtId="0" formatCode="General"/>
      <fill>
        <patternFill>
          <fgColor indexed="22"/>
          <bgColor indexed="50"/>
        </patternFill>
      </fill>
    </dxf>
  </rfmt>
  <rfmt sheetId="7" sqref="N24" start="0" length="0">
    <dxf>
      <numFmt numFmtId="0" formatCode="General"/>
      <fill>
        <patternFill>
          <fgColor indexed="22"/>
          <bgColor indexed="50"/>
        </patternFill>
      </fill>
    </dxf>
  </rfmt>
  <rfmt sheetId="7" sqref="O24" start="0" length="0">
    <dxf>
      <numFmt numFmtId="0" formatCode="General"/>
      <fill>
        <patternFill>
          <fgColor indexed="22"/>
          <bgColor indexed="50"/>
        </patternFill>
      </fill>
    </dxf>
  </rfmt>
  <rfmt sheetId="7" sqref="H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cc rId="2615" sId="7" odxf="1" dxf="1">
    <oc r="I20">
      <f>G20*C20/24</f>
    </oc>
    <nc r="I20"/>
    <ndxf>
      <font>
        <b val="0"/>
        <family val="2"/>
      </font>
      <fill>
        <patternFill>
          <fgColor indexed="27"/>
          <bgColor indexed="50"/>
        </patternFill>
      </fill>
      <alignment horizontal="center" vertical="top"/>
    </ndxf>
  </rcc>
  <rfmt sheetId="7" sqref="J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K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L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M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N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O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cc rId="2616" sId="7" odxf="1" dxf="1">
    <oc r="I16">
      <f>G16*C16/24</f>
    </oc>
    <nc r="I16"/>
    <ndxf>
      <font>
        <b val="0"/>
        <family val="2"/>
      </font>
      <fill>
        <patternFill>
          <fgColor indexed="27"/>
          <bgColor indexed="50"/>
        </patternFill>
      </fill>
      <alignment horizontal="center" vertical="top"/>
    </ndxf>
  </rcc>
  <rfmt sheetId="7" sqref="J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K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L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M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N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O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cc rId="2617" sId="7" odxf="1" dxf="1">
    <oc r="I12">
      <f>G12*C12/24</f>
    </oc>
    <nc r="I12"/>
    <ndxf>
      <font>
        <b val="0"/>
        <family val="2"/>
      </font>
      <fill>
        <patternFill>
          <fgColor indexed="27"/>
          <bgColor indexed="50"/>
        </patternFill>
      </fill>
      <alignment horizontal="center" vertical="top"/>
    </ndxf>
  </rcc>
  <rfmt sheetId="7" sqref="J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K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L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M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N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O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cc rId="2618" sId="7" odxf="1" dxf="1">
    <oc r="I8">
      <f>G8*C8/24</f>
    </oc>
    <nc r="I8"/>
    <ndxf>
      <font>
        <b val="0"/>
        <family val="2"/>
      </font>
      <fill>
        <patternFill>
          <fgColor indexed="27"/>
          <bgColor indexed="50"/>
        </patternFill>
      </fill>
      <alignment horizontal="center" vertical="top"/>
    </ndxf>
  </rcc>
  <rfmt sheetId="7" sqref="J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K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L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M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N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O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4" start="0" length="0">
    <dxf>
      <fill>
        <patternFill>
          <bgColor indexed="50"/>
        </patternFill>
      </fill>
    </dxf>
  </rfmt>
  <rfmt sheetId="7" sqref="I4" start="0" length="0">
    <dxf>
      <fill>
        <patternFill>
          <bgColor indexed="50"/>
        </patternFill>
      </fill>
    </dxf>
  </rfmt>
  <rfmt sheetId="7" sqref="J4" start="0" length="0">
    <dxf>
      <fill>
        <patternFill>
          <bgColor indexed="50"/>
        </patternFill>
      </fill>
    </dxf>
  </rfmt>
  <rfmt sheetId="7" sqref="K4" start="0" length="0">
    <dxf>
      <fill>
        <patternFill>
          <bgColor indexed="50"/>
        </patternFill>
      </fill>
    </dxf>
  </rfmt>
  <rfmt sheetId="7" sqref="L4" start="0" length="0">
    <dxf>
      <fill>
        <patternFill>
          <bgColor indexed="50"/>
        </patternFill>
      </fill>
    </dxf>
  </rfmt>
  <rfmt sheetId="7" sqref="M4" start="0" length="0">
    <dxf>
      <fill>
        <patternFill>
          <bgColor indexed="50"/>
        </patternFill>
      </fill>
    </dxf>
  </rfmt>
  <rfmt sheetId="7" sqref="N4" start="0" length="0">
    <dxf>
      <fill>
        <patternFill>
          <bgColor indexed="50"/>
        </patternFill>
      </fill>
    </dxf>
  </rfmt>
  <rfmt sheetId="7" sqref="O4" start="0" length="0">
    <dxf>
      <fill>
        <patternFill>
          <bgColor indexed="5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9" sId="7" numFmtId="4">
    <oc r="C10">
      <v>500</v>
    </oc>
    <nc r="C10">
      <v>400</v>
    </nc>
  </rcc>
  <rcc rId="2620" sId="7" numFmtId="4">
    <oc r="C29">
      <v>30000</v>
    </oc>
    <nc r="C29">
      <v>22000</v>
    </nc>
  </rcc>
  <rcc rId="2621" sId="7" odxf="1" dxf="1">
    <nc r="E30">
      <f>G30+F30</f>
    </nc>
    <odxf>
      <font>
        <color indexed="10"/>
        <family val="2"/>
      </font>
      <fill>
        <patternFill patternType="solid">
          <fgColor indexed="41"/>
          <bgColor indexed="9"/>
        </patternFill>
      </fill>
    </odxf>
    <ndxf>
      <font>
        <color indexed="10"/>
        <family val="2"/>
      </font>
      <fill>
        <patternFill patternType="none">
          <fgColor indexed="64"/>
          <bgColor indexed="65"/>
        </patternFill>
      </fill>
    </ndxf>
  </rcc>
  <rcc rId="2622" sId="7" odxf="1" dxf="1">
    <nc r="E31">
      <f>G31+F31</f>
    </nc>
    <odxf>
      <font>
        <color indexed="10"/>
        <family val="2"/>
      </font>
      <fill>
        <patternFill patternType="solid">
          <fgColor indexed="41"/>
          <bgColor indexed="9"/>
        </patternFill>
      </fill>
    </odxf>
    <ndxf>
      <font>
        <color indexed="10"/>
        <family val="2"/>
      </font>
      <fill>
        <patternFill patternType="none">
          <fgColor indexed="64"/>
          <bgColor indexed="65"/>
        </patternFill>
      </fill>
    </ndxf>
  </rcc>
  <rcc rId="2623" sId="7" odxf="1" dxf="1" numFmtId="4">
    <nc r="G30">
      <v>8.3000000000000007</v>
    </nc>
    <odxf>
      <font>
        <color indexed="10"/>
        <family val="2"/>
      </font>
    </odxf>
    <ndxf>
      <font>
        <color indexed="10"/>
        <family val="2"/>
      </font>
    </ndxf>
  </rcc>
  <rcc rId="2624" sId="7" odxf="1" dxf="1" numFmtId="4">
    <nc r="G31">
      <v>15.6</v>
    </nc>
    <odxf>
      <font>
        <color indexed="10"/>
        <family val="2"/>
      </font>
    </odxf>
    <ndxf>
      <font>
        <color indexed="10"/>
        <family val="2"/>
      </font>
    </ndxf>
  </rcc>
  <rcc rId="2625" sId="7" odxf="1" dxf="1" numFmtId="4">
    <oc r="E29">
      <v>7.8</v>
    </oc>
    <nc r="E29">
      <f>G29+F29</f>
    </nc>
    <odxf>
      <font>
        <color indexed="10"/>
        <family val="2"/>
      </font>
      <fill>
        <patternFill patternType="solid">
          <fgColor indexed="41"/>
          <bgColor indexed="9"/>
        </patternFill>
      </fill>
    </odxf>
    <ndxf>
      <font>
        <color indexed="10"/>
        <family val="2"/>
      </font>
      <fill>
        <patternFill patternType="none">
          <fgColor indexed="64"/>
          <bgColor indexed="65"/>
        </patternFill>
      </fill>
    </ndxf>
  </rcc>
  <rcc rId="2626" sId="7">
    <nc r="F30">
      <f>G30*0%</f>
    </nc>
  </rcc>
  <rcc rId="2627" sId="7">
    <nc r="F31">
      <f>G31*0%</f>
    </nc>
  </rcc>
  <rcc rId="2628" sId="7">
    <nc r="H30">
      <f>C30*E30/24</f>
    </nc>
  </rcc>
  <rcc rId="2629" sId="7">
    <nc r="H31">
      <f>C31*E31/24</f>
    </nc>
  </rcc>
  <rcc rId="2630" sId="7">
    <nc r="I30">
      <f>G30*C30/24</f>
    </nc>
  </rcc>
  <rcc rId="2631" sId="7">
    <nc r="I31">
      <f>G31*C31/24</f>
    </nc>
  </rcc>
  <rcc rId="2632" sId="7">
    <nc r="J30">
      <f>H30*12</f>
    </nc>
  </rcc>
  <rcc rId="2633" sId="7">
    <nc r="J31">
      <f>H31*12</f>
    </nc>
  </rcc>
  <rcc rId="2634" sId="7">
    <nc r="K30">
      <f>I30*12</f>
    </nc>
  </rcc>
  <rcc rId="2635" sId="7">
    <nc r="K31">
      <f>I31*12</f>
    </nc>
  </rcc>
  <rcc rId="2636" sId="7">
    <nc r="L30">
      <f>(H30*16)*1.114</f>
    </nc>
  </rcc>
  <rcc rId="2637" sId="7">
    <nc r="L31">
      <f>(H31*16)*1.114</f>
    </nc>
  </rcc>
  <rcc rId="2638" sId="7">
    <nc r="M30">
      <f>(I30*16)*1.114</f>
    </nc>
  </rcc>
  <rcc rId="2639" sId="7">
    <nc r="M31">
      <f>(I31*16)*1.114</f>
    </nc>
  </rcc>
  <rcc rId="2640" sId="7">
    <nc r="N30">
      <f>J30+L30</f>
    </nc>
  </rcc>
  <rcc rId="2641" sId="7">
    <nc r="N31">
      <f>J31+L31</f>
    </nc>
  </rcc>
  <rcc rId="2642" sId="7">
    <nc r="O30">
      <f>K30+M30</f>
    </nc>
  </rcc>
  <rcc rId="2643" sId="7">
    <nc r="O31">
      <f>K31+M31</f>
    </nc>
  </rcc>
  <rcc rId="2644" sId="7" numFmtId="4">
    <oc r="C31">
      <v>0</v>
    </oc>
    <nc r="C31">
      <v>10</v>
    </nc>
  </rcc>
  <rcc rId="2645" sId="7" numFmtId="4">
    <oc r="C30">
      <v>0</v>
    </oc>
    <nc r="C30">
      <v>20</v>
    </nc>
  </rcc>
  <rcc rId="2646" sId="7" numFmtId="4">
    <oc r="C11">
      <v>250</v>
    </oc>
    <nc r="C11">
      <v>300</v>
    </nc>
  </rcc>
  <rcc rId="2647" sId="7" numFmtId="4">
    <oc r="C5">
      <v>1650</v>
    </oc>
    <nc r="C5">
      <v>1500</v>
    </nc>
  </rcc>
  <rcc rId="2648" sId="7" numFmtId="4">
    <oc r="C9">
      <v>70500</v>
    </oc>
    <nc r="C9">
      <v>67500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F33:G36" start="0" length="2147483647">
    <dxf>
      <font>
        <color auto="1"/>
      </font>
    </dxf>
  </rfmt>
  <rfmt sheetId="7" sqref="B29:G31" start="0" length="2147483647">
    <dxf>
      <font>
        <color auto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649" sheetId="9" source="B37:D37" destination="B41:D41" sourceSheetId="9">
    <rfmt sheetId="9" sqref="B41" start="0" length="0">
      <dxf>
        <alignment horizontal="center" vertical="center"/>
      </dxf>
    </rfmt>
    <rfmt sheetId="9" sqref="C41" start="0" length="0">
      <dxf>
        <alignment horizontal="center" vertical="center"/>
      </dxf>
    </rfmt>
    <rfmt sheetId="9" sqref="D41" start="0" length="0">
      <dxf>
        <alignment horizontal="center" vertical="center"/>
      </dxf>
    </rfmt>
  </rm>
  <rrc rId="2650" sId="9" ref="A37:XFD37" action="deleteRow">
    <rfmt sheetId="9" xfDxf="1" sqref="A37:IV37" start="0" length="0">
      <dxf>
        <alignment horizontal="center" vertical="center"/>
      </dxf>
    </rfmt>
  </rrc>
  <rcv guid="{7B820CE3-7EFE-409A-8E22-13DDF77738CC}" action="delete"/>
  <rdn rId="0" localSheetId="9" customView="1" name="Z_7B820CE3_7EFE_409A_8E22_13DDF77738CC_.wvu.PrintArea" hidden="1" oldHidden="1">
    <formula>'zestawienie płatności'!$A$1:$F$38</formula>
  </rdn>
  <rcv guid="{7B820CE3-7EFE-409A-8E22-13DDF77738C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820CE3-7EFE-409A-8E22-13DDF77738CC}" action="delete"/>
  <rcv guid="{7B820CE3-7EFE-409A-8E22-13DDF77738C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2" sId="7">
    <nc r="Q5">
      <v>1750</v>
    </nc>
  </rcc>
  <rcc rId="2653" sId="7">
    <nc r="Q6">
      <v>81.666666666666657</v>
    </nc>
  </rcc>
  <rcc rId="2654" sId="7">
    <nc r="Q7">
      <v>35</v>
    </nc>
  </rcc>
  <rcc rId="2655" sId="7">
    <nc r="Q9">
      <v>78750</v>
    </nc>
  </rcc>
  <rcc rId="2656" sId="7">
    <nc r="Q10">
      <v>466.66666666666669</v>
    </nc>
  </rcc>
  <rcc rId="2657" sId="7">
    <nc r="Q11">
      <v>350</v>
    </nc>
  </rcc>
  <rcc rId="2658" sId="7">
    <nc r="Q13">
      <v>175</v>
    </nc>
  </rcc>
  <rcc rId="2659" sId="7">
    <nc r="Q14">
      <v>58.333333333333336</v>
    </nc>
  </rcc>
  <rcc rId="2660" sId="7">
    <nc r="Q15">
      <v>116.66666666666667</v>
    </nc>
  </rcc>
  <rcc rId="2661" sId="7">
    <nc r="Q17">
      <v>5483.3333333333339</v>
    </nc>
  </rcc>
  <rcc rId="2662" sId="7">
    <nc r="Q18">
      <v>93.333333333333343</v>
    </nc>
  </rcc>
  <rcc rId="2663" sId="7">
    <nc r="Q19">
      <v>93.333333333333343</v>
    </nc>
  </rcc>
  <rcc rId="2664" sId="7">
    <nc r="Q21">
      <v>1516.6666666666665</v>
    </nc>
  </rcc>
  <rcc rId="2665" sId="7">
    <nc r="Q22">
      <v>70</v>
    </nc>
  </rcc>
  <rcc rId="2666" sId="7">
    <nc r="Q23">
      <v>58.333333333333336</v>
    </nc>
  </rcc>
  <rcc rId="2667" sId="7">
    <nc r="Q25">
      <v>14</v>
    </nc>
  </rcc>
  <rcc rId="2668" sId="7">
    <nc r="Q27">
      <v>28</v>
    </nc>
  </rcc>
  <rcc rId="2669" sId="7">
    <nc r="Q29">
      <v>25666.666666666664</v>
    </nc>
  </rcc>
  <rcc rId="2670" sId="7">
    <nc r="Q30">
      <v>0</v>
    </nc>
  </rcc>
  <rcc rId="2671" sId="7">
    <nc r="Q31">
      <v>0</v>
    </nc>
  </rcc>
  <rcc rId="2672" sId="7">
    <nc r="Q33">
      <v>7</v>
    </nc>
  </rcc>
  <rcc rId="2673" sId="7">
    <nc r="Q34">
      <v>4.6666666666666661</v>
    </nc>
  </rcc>
  <rcc rId="2674" sId="7">
    <nc r="Q35">
      <v>4.6666666666666661</v>
    </nc>
  </rcc>
  <rcc rId="2675" sId="7">
    <nc r="Q36">
      <v>4.6666666666666661</v>
    </nc>
  </rcc>
  <rfmt sheetId="7" sqref="D5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6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7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8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9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0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1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2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3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4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5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6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7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8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19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0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1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2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3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4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5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6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7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8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29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30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31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32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33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34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fmt sheetId="7" sqref="D35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</border>
    </dxf>
  </rfmt>
  <rfmt sheetId="7" sqref="D36" start="0" length="0">
    <dxf>
      <font>
        <b val="0"/>
        <sz val="10"/>
        <color auto="1"/>
        <name val="Arial"/>
        <family val="2"/>
        <charset val="238"/>
        <scheme val="none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dxf>
  </rfmt>
  <rrc rId="2676" sId="7" ref="Q1:Q1048576" action="deleteCol">
    <rfmt sheetId="7" xfDxf="1" sqref="Q1:Q65536" start="0" length="0">
      <dxf/>
    </rfmt>
    <rcc rId="0" sId="7">
      <nc r="Q5">
        <v>1750</v>
      </nc>
    </rcc>
    <rcc rId="0" sId="7">
      <nc r="Q6">
        <v>81.666666666666657</v>
      </nc>
    </rcc>
    <rcc rId="0" sId="7">
      <nc r="Q7">
        <v>35</v>
      </nc>
    </rcc>
    <rcc rId="0" sId="7">
      <nc r="Q9">
        <v>78750</v>
      </nc>
    </rcc>
    <rcc rId="0" sId="7">
      <nc r="Q10">
        <v>466.66666666666669</v>
      </nc>
    </rcc>
    <rcc rId="0" sId="7">
      <nc r="Q11">
        <v>350</v>
      </nc>
    </rcc>
    <rcc rId="0" sId="7">
      <nc r="Q13">
        <v>175</v>
      </nc>
    </rcc>
    <rcc rId="0" sId="7">
      <nc r="Q14">
        <v>58.333333333333336</v>
      </nc>
    </rcc>
    <rcc rId="0" sId="7">
      <nc r="Q15">
        <v>116.66666666666667</v>
      </nc>
    </rcc>
    <rcc rId="0" sId="7">
      <nc r="Q17">
        <v>5483.3333333333339</v>
      </nc>
    </rcc>
    <rcc rId="0" sId="7">
      <nc r="Q18">
        <v>93.333333333333343</v>
      </nc>
    </rcc>
    <rcc rId="0" sId="7">
      <nc r="Q19">
        <v>93.333333333333343</v>
      </nc>
    </rcc>
    <rcc rId="0" sId="7">
      <nc r="Q21">
        <v>1516.6666666666665</v>
      </nc>
    </rcc>
    <rcc rId="0" sId="7">
      <nc r="Q22">
        <v>70</v>
      </nc>
    </rcc>
    <rcc rId="0" sId="7">
      <nc r="Q23">
        <v>58.333333333333336</v>
      </nc>
    </rcc>
    <rcc rId="0" sId="7">
      <nc r="Q25">
        <v>14</v>
      </nc>
    </rcc>
    <rcc rId="0" sId="7">
      <nc r="Q27">
        <v>28</v>
      </nc>
    </rcc>
    <rcc rId="0" sId="7">
      <nc r="Q29">
        <v>25666.666666666664</v>
      </nc>
    </rcc>
    <rcc rId="0" sId="7">
      <nc r="Q30">
        <v>0</v>
      </nc>
    </rcc>
    <rcc rId="0" sId="7">
      <nc r="Q31">
        <v>0</v>
      </nc>
    </rcc>
    <rcc rId="0" sId="7">
      <nc r="Q33">
        <v>7</v>
      </nc>
    </rcc>
    <rcc rId="0" sId="7">
      <nc r="Q34">
        <v>4.6666666666666661</v>
      </nc>
    </rcc>
    <rcc rId="0" sId="7">
      <nc r="Q35">
        <v>4.6666666666666661</v>
      </nc>
    </rcc>
    <rcc rId="0" sId="7">
      <nc r="Q36">
        <v>4.6666666666666661</v>
      </nc>
    </rcc>
  </rrc>
  <rcc rId="2677" sId="7">
    <oc r="H5">
      <f>C5*E5/24</f>
    </oc>
    <nc r="H5">
      <f>D5*E5/28</f>
    </nc>
  </rcc>
  <rcc rId="2678" sId="7">
    <oc r="H6">
      <f>C6*E6/24</f>
    </oc>
    <nc r="H6">
      <f>D6*E6/28</f>
    </nc>
  </rcc>
  <rcc rId="2679" sId="7">
    <oc r="H7">
      <f>C7*E7/24</f>
    </oc>
    <nc r="H7">
      <f>D7*E7/28</f>
    </nc>
  </rcc>
  <rfmt sheetId="7" sqref="H8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cc rId="2680" sId="7">
    <oc r="H9">
      <f>C9*E9/24</f>
    </oc>
    <nc r="H9">
      <f>D9*E9/28</f>
    </nc>
  </rcc>
  <rcc rId="2681" sId="7">
    <oc r="H10">
      <f>C10*E10/24</f>
    </oc>
    <nc r="H10">
      <f>D10*E10/28</f>
    </nc>
  </rcc>
  <rcc rId="2682" sId="7">
    <oc r="H11">
      <f>C11*E11/24</f>
    </oc>
    <nc r="H11">
      <f>D11*E11/28</f>
    </nc>
  </rcc>
  <rfmt sheetId="7" sqref="H12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cc rId="2683" sId="7">
    <oc r="H13">
      <f>C13*E13/24</f>
    </oc>
    <nc r="H13">
      <f>D13*E13/28</f>
    </nc>
  </rcc>
  <rcc rId="2684" sId="7">
    <oc r="H14">
      <f>C14*E14/24</f>
    </oc>
    <nc r="H14">
      <f>D14*E14/28</f>
    </nc>
  </rcc>
  <rcc rId="2685" sId="7">
    <oc r="H15">
      <f>C15*E15/24</f>
    </oc>
    <nc r="H15">
      <f>D15*E15/28</f>
    </nc>
  </rcc>
  <rfmt sheetId="7" sqref="H16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cc rId="2686" sId="7">
    <oc r="H17">
      <f>C17*E17/24</f>
    </oc>
    <nc r="H17">
      <f>D17*E17/28</f>
    </nc>
  </rcc>
  <rcc rId="2687" sId="7">
    <oc r="H18">
      <f>C18*E18/24</f>
    </oc>
    <nc r="H18">
      <f>D18*E18/28</f>
    </nc>
  </rcc>
  <rcc rId="2688" sId="7">
    <oc r="H19">
      <f>C19*E19/24</f>
    </oc>
    <nc r="H19">
      <f>D19*E19/28</f>
    </nc>
  </rcc>
  <rfmt sheetId="7" sqref="H20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cc rId="2689" sId="7">
    <oc r="H21">
      <f>C21*E21/24</f>
    </oc>
    <nc r="H21">
      <f>D21*E21/28</f>
    </nc>
  </rcc>
  <rcc rId="2690" sId="7">
    <oc r="H22">
      <f>C22*E22/24</f>
    </oc>
    <nc r="H22">
      <f>D22*E22/28</f>
    </nc>
  </rcc>
  <rcc rId="2691" sId="7">
    <oc r="H23">
      <f>C23*E23/24</f>
    </oc>
    <nc r="H23">
      <f>D23*E23/28</f>
    </nc>
  </rcc>
  <rfmt sheetId="7" sqref="H24" start="0" length="0">
    <dxf>
      <numFmt numFmtId="166" formatCode="#,##0.00&quot; zł&quot;"/>
      <fill>
        <patternFill>
          <fgColor indexed="64"/>
          <bgColor indexed="26"/>
        </patternFill>
      </fill>
    </dxf>
  </rfmt>
  <rcc rId="2692" sId="7">
    <oc r="H25">
      <f>C25*E25/24</f>
    </oc>
    <nc r="H25">
      <f>D25*E25/28</f>
    </nc>
  </rcc>
  <rfmt sheetId="7" sqref="H26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cc rId="2693" sId="7">
    <oc r="H27">
      <f>C27*E27/24</f>
    </oc>
    <nc r="H27">
      <f>D27*E27/28</f>
    </nc>
  </rcc>
  <rfmt sheetId="7" sqref="H28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cc rId="2694" sId="7">
    <oc r="H29">
      <f>C29*E29/24</f>
    </oc>
    <nc r="H29">
      <f>D29*E29/28</f>
    </nc>
  </rcc>
  <rcc rId="2695" sId="7">
    <oc r="H30">
      <f>C30*E30/24</f>
    </oc>
    <nc r="H30">
      <f>D30*E30/28</f>
    </nc>
  </rcc>
  <rcc rId="2696" sId="7">
    <oc r="H31">
      <f>C31*E31/24</f>
    </oc>
    <nc r="H31">
      <f>D31*E31/28</f>
    </nc>
  </rcc>
  <rfmt sheetId="7" sqref="H32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cc rId="2697" sId="7">
    <oc r="H33">
      <f>C33*E33/24</f>
    </oc>
    <nc r="H33">
      <f>D33*E33/28</f>
    </nc>
  </rcc>
  <rcc rId="2698" sId="7">
    <oc r="H34">
      <f>C34*E34/24</f>
    </oc>
    <nc r="H34">
      <f>D34*E34/28</f>
    </nc>
  </rcc>
  <rcc rId="2699" sId="7" odxf="1" dxf="1">
    <oc r="H35">
      <f>C35*E35/24</f>
    </oc>
    <nc r="H35">
      <f>D35*E35/28</f>
    </nc>
    <odxf>
      <border outline="0">
        <bottom/>
      </border>
    </odxf>
    <ndxf>
      <border outline="0">
        <bottom style="thin">
          <color indexed="8"/>
        </bottom>
      </border>
    </ndxf>
  </rcc>
  <rcc rId="2700" sId="7" odxf="1" dxf="1">
    <oc r="H36">
      <f>C36*E36/24</f>
    </oc>
    <nc r="H36">
      <f>D36*E36/28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7" sqref="I8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fmt sheetId="7" sqref="I12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fmt sheetId="7" sqref="I16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fmt sheetId="7" sqref="I20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fmt sheetId="7" sqref="I24" start="0" length="0">
    <dxf>
      <numFmt numFmtId="166" formatCode="#,##0.00&quot; zł&quot;"/>
      <fill>
        <patternFill>
          <fgColor indexed="64"/>
          <bgColor indexed="26"/>
        </patternFill>
      </fill>
    </dxf>
  </rfmt>
  <rfmt sheetId="7" sqref="I26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fmt sheetId="7" sqref="I28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fmt sheetId="7" sqref="I32" start="0" length="0">
    <dxf>
      <font>
        <b/>
        <family val="2"/>
      </font>
      <fill>
        <patternFill>
          <fgColor indexed="64"/>
          <bgColor indexed="26"/>
        </patternFill>
      </fill>
      <alignment horizontal="general" vertical="bottom"/>
    </dxf>
  </rfmt>
  <rfmt sheetId="7" sqref="I35" start="0" length="0">
    <dxf>
      <border outline="0">
        <bottom style="thin">
          <color indexed="8"/>
        </bottom>
      </border>
    </dxf>
  </rfmt>
  <rfmt sheetId="7" sqref="I36" start="0" length="0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rc rId="2701" sId="7" ref="C1:C1048576" action="deleteCol">
    <rfmt sheetId="7" xfDxf="1" sqref="C1:C65536" start="0" length="0">
      <dxf/>
    </rfmt>
    <rcc rId="0" sId="7" dxf="1">
      <nc r="C2" t="inlineStr">
        <is>
          <t>ilość przesyłek na okres obowiązywania umowy 24 miesiące</t>
        </is>
      </nc>
      <n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bgColor indexed="9"/>
          </patternFill>
        </fill>
        <alignment horizontal="center" vertic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3">
        <v>3</v>
      </nc>
      <ndxf>
        <font>
          <b/>
          <sz val="10"/>
          <color auto="1"/>
          <name val="Arial"/>
          <family val="2"/>
          <charset val="238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4" start="0" length="0">
      <dxf>
        <font>
          <b/>
          <sz val="10"/>
          <color auto="1"/>
          <name val="Arial"/>
          <family val="2"/>
          <charset val="238"/>
          <scheme val="none"/>
        </font>
        <fill>
          <patternFill patternType="solid">
            <fgColor indexed="27"/>
            <bgColor indexed="50"/>
          </patternFill>
        </fill>
        <alignment horizontal="center" vertical="center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5">
        <v>1500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6">
        <v>70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7">
        <v>30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8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9">
        <v>67500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10">
        <v>400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11">
        <v>300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12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13">
        <v>150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14">
        <v>50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15">
        <v>100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16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17">
        <v>4700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18">
        <v>80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19">
        <v>80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20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21">
        <v>1300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22">
        <v>60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23">
        <v>50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24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25">
        <v>12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26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27">
        <v>24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28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29">
        <v>22000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30">
        <v>20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31">
        <v>10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9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7" sqref="C32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fill>
          <patternFill patternType="solid">
            <bgColor indexed="50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7" dxf="1" numFmtId="4">
      <nc r="C33">
        <v>6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34">
        <v>4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7" dxf="1" numFmtId="4">
      <nc r="C35">
        <v>4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</border>
      </ndxf>
    </rcc>
    <rcc rId="0" sId="7" dxf="1" numFmtId="4">
      <nc r="C36">
        <v>4</v>
      </nc>
      <ndxf>
        <font>
          <b/>
          <sz val="10"/>
          <color auto="1"/>
          <name val="Arial"/>
          <family val="2"/>
          <charset val="238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702" sId="7">
    <oc r="H5">
      <f>G5*C5/24</f>
    </oc>
    <nc r="H5">
      <f>C5*F5/28</f>
    </nc>
  </rcc>
  <rcc rId="2703" sId="7">
    <oc r="H6">
      <f>G6*C6/24</f>
    </oc>
    <nc r="H6">
      <f>C6*F6/28</f>
    </nc>
  </rcc>
  <rcc rId="2704" sId="7">
    <oc r="H7">
      <f>G7*C7/24</f>
    </oc>
    <nc r="H7">
      <f>C7*F7/28</f>
    </nc>
  </rcc>
  <rcc rId="2705" sId="7">
    <oc r="H9">
      <f>G9*C9/24</f>
    </oc>
    <nc r="H9">
      <f>C9*F9/28</f>
    </nc>
  </rcc>
  <rcc rId="2706" sId="7">
    <oc r="H10">
      <f>G10*C10/24</f>
    </oc>
    <nc r="H10">
      <f>C10*F10/28</f>
    </nc>
  </rcc>
  <rcc rId="2707" sId="7">
    <oc r="H11">
      <f>G11*C11/24</f>
    </oc>
    <nc r="H11">
      <f>C11*F11/28</f>
    </nc>
  </rcc>
  <rcc rId="2708" sId="7">
    <oc r="H13">
      <f>G13*C13/24</f>
    </oc>
    <nc r="H13">
      <f>C13*F13/28</f>
    </nc>
  </rcc>
  <rcc rId="2709" sId="7">
    <oc r="H14">
      <f>G14*C14/24</f>
    </oc>
    <nc r="H14">
      <f>C14*F14/28</f>
    </nc>
  </rcc>
  <rcc rId="2710" sId="7">
    <oc r="H15">
      <f>G15*C15/24</f>
    </oc>
    <nc r="H15">
      <f>C15*F15/28</f>
    </nc>
  </rcc>
  <rcc rId="2711" sId="7">
    <oc r="H17">
      <f>G17*C17/24</f>
    </oc>
    <nc r="H17">
      <f>C17*F17/28</f>
    </nc>
  </rcc>
  <rcc rId="2712" sId="7">
    <oc r="H18">
      <f>G18*C18/24</f>
    </oc>
    <nc r="H18">
      <f>C18*F18/28</f>
    </nc>
  </rcc>
  <rcc rId="2713" sId="7">
    <oc r="H19">
      <f>G19*C19/24</f>
    </oc>
    <nc r="H19">
      <f>C19*F19/28</f>
    </nc>
  </rcc>
  <rcc rId="2714" sId="7">
    <oc r="H21">
      <f>G21*C21/24</f>
    </oc>
    <nc r="H21">
      <f>C21*F21/28</f>
    </nc>
  </rcc>
  <rcc rId="2715" sId="7">
    <oc r="H22">
      <f>G22*C22/24</f>
    </oc>
    <nc r="H22">
      <f>C22*F22/28</f>
    </nc>
  </rcc>
  <rcc rId="2716" sId="7">
    <oc r="H23">
      <f>G23*C23/24</f>
    </oc>
    <nc r="H23">
      <f>C23*F23/28</f>
    </nc>
  </rcc>
  <rcc rId="2717" sId="7">
    <oc r="H25">
      <f>G25*C25/24</f>
    </oc>
    <nc r="H25">
      <f>C25*F25/28</f>
    </nc>
  </rcc>
  <rcc rId="2718" sId="7">
    <oc r="H27">
      <f>G27*C27/24</f>
    </oc>
    <nc r="H27">
      <f>C27*F27/28</f>
    </nc>
  </rcc>
  <rcc rId="2719" sId="7">
    <oc r="H29">
      <f>G29*C29/24</f>
    </oc>
    <nc r="H29">
      <f>C29*F29/28</f>
    </nc>
  </rcc>
  <rcc rId="2720" sId="7">
    <oc r="H30">
      <f>G30*C30/24</f>
    </oc>
    <nc r="H30">
      <f>C30*F30/28</f>
    </nc>
  </rcc>
  <rcc rId="2721" sId="7">
    <oc r="H31">
      <f>G31*C31/24</f>
    </oc>
    <nc r="H31">
      <f>C31*F31/28</f>
    </nc>
  </rcc>
  <rcc rId="2722" sId="7">
    <oc r="H33">
      <f>G33*C33/24</f>
    </oc>
    <nc r="H33">
      <f>C33*F33/28</f>
    </nc>
  </rcc>
  <rcc rId="2723" sId="7">
    <oc r="H34">
      <f>G34*C34/24</f>
    </oc>
    <nc r="H34">
      <f>C34*F34/28</f>
    </nc>
  </rcc>
  <rcc rId="2724" sId="7">
    <oc r="H35">
      <f>G35*C35/24</f>
    </oc>
    <nc r="H35">
      <f>C35*F35/28</f>
    </nc>
  </rcc>
  <rcc rId="2725" sId="7">
    <oc r="H36">
      <f>G36*C36/24</f>
    </oc>
    <nc r="H36">
      <f>C36*F36/28</f>
    </nc>
  </rcc>
  <rfmt sheetId="7" sqref="C5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6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7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8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9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0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1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2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2726" sId="7" odxf="1" dxf="1" numFmtId="4">
    <oc r="C13">
      <f>C13/24*28</f>
    </oc>
    <nc r="C13">
      <v>175</v>
    </nc>
    <n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7" sqref="C14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5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6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7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8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19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0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1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2727" sId="7" odxf="1" dxf="1" numFmtId="4">
    <oc r="C22">
      <f>C22/24*28</f>
    </oc>
    <nc r="C22">
      <v>70</v>
    </nc>
    <n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7" sqref="C23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4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5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6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7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8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29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2728" sId="7" odxf="1" dxf="1" numFmtId="4">
    <oc r="C30">
      <v>0</v>
    </oc>
    <nc r="C30">
      <v>20</v>
    </nc>
    <n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729" sId="7" odxf="1" dxf="1" numFmtId="4">
    <oc r="C31">
      <v>0</v>
    </oc>
    <nc r="C31">
      <v>20</v>
    </nc>
    <n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7" sqref="C32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7" sqref="C33" start="0" length="0">
    <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2730" sId="7" odxf="1" dxf="1" numFmtId="4">
    <oc r="C34">
      <f>C34/24*28</f>
    </oc>
    <nc r="C34">
      <v>5</v>
    </nc>
    <n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731" sId="7" odxf="1" dxf="1" numFmtId="4">
    <oc r="C35">
      <f>C35/24*28</f>
    </oc>
    <nc r="C35">
      <v>5</v>
    </nc>
    <n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2732" sId="7" odxf="1" dxf="1" numFmtId="4">
    <oc r="C36">
      <f>C36/24*28</f>
    </oc>
    <nc r="C36">
      <v>5</v>
    </nc>
    <ndxf>
      <font>
        <b/>
        <sz val="10"/>
        <color auto="1"/>
        <name val="Arial"/>
        <family val="2"/>
        <charset val="238"/>
        <scheme val="none"/>
      </font>
      <numFmt numFmtId="166" formatCode="#,##0.00&quot; zł&quot;"/>
      <alignment horizontal="center" vertical="top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7" sqref="C5:C36" start="0" length="0">
    <dxf>
      <numFmt numFmtId="0" formatCode="General"/>
    </dxf>
  </rfmt>
  <rrc rId="2733" sId="7" ref="A31:XFD31" action="insertRow"/>
  <rrc rId="2734" sId="7" ref="A33:XFD33" action="insertRow"/>
  <rrc rId="2735" sId="7" ref="A33:XFD33" action="insertRow"/>
  <rrc rId="2736" sId="7" ref="A33:XFD33" action="insertRow"/>
  <rrc rId="2737" sId="7" ref="A33:XFD33" action="insertRow"/>
  <rrc rId="2738" sId="7" ref="A31:XFD31" action="deleteRow">
    <rfmt sheetId="7" xfDxf="1" sqref="A31:IV31" start="0" length="0">
      <dxf/>
    </rfmt>
    <rfmt sheetId="7" sqref="A31" start="0" length="0">
      <dxf>
        <font>
          <b/>
          <sz val="10"/>
          <color auto="1"/>
          <name val="Arial"/>
          <family val="2"/>
          <charset val="238"/>
          <scheme val="none"/>
        </font>
        <alignment horizontal="center" vertical="top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B31" start="0" length="0">
      <dxf>
        <font>
          <sz val="10"/>
          <color auto="1"/>
          <name val="Arial"/>
          <family val="2"/>
          <charset val="238"/>
          <scheme val="none"/>
        </font>
        <alignment horizontal="left" vertical="center" wrapText="1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C31" start="0" length="0">
      <dxf>
        <font>
          <b/>
          <sz val="10"/>
          <color auto="1"/>
          <name val="Arial"/>
          <family val="2"/>
          <charset val="238"/>
          <scheme val="none"/>
        </font>
        <alignment horizontal="center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D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alignment horizontal="center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E31" start="0" length="0">
      <dxf>
        <font>
          <sz val="10"/>
          <color auto="1"/>
          <name val="Arial"/>
          <family val="2"/>
          <charset val="238"/>
          <scheme val="none"/>
        </font>
        <numFmt numFmtId="167" formatCode="#,##0.00\ &quot;zł&quot;"/>
        <fill>
          <patternFill patternType="solid">
            <bgColor indexed="9"/>
          </patternFill>
        </fill>
        <alignment horizontal="center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F31" start="0" length="0">
      <dxf>
        <font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fgColor indexed="41"/>
            <bgColor indexed="9"/>
          </patternFill>
        </fill>
        <alignment horizontal="center" vertical="top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G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H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26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I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J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K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L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4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M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7" sqref="N31" start="0" length="0">
      <dxf>
        <font>
          <b/>
          <sz val="10"/>
          <color auto="1"/>
          <name val="Arial"/>
          <family val="2"/>
          <charset val="238"/>
          <scheme val="none"/>
        </font>
        <numFmt numFmtId="166" formatCode="#,##0.00&quot; zł&quot;"/>
        <fill>
          <patternFill patternType="solid">
            <bgColor indexed="47"/>
          </patternFill>
        </fill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fmt sheetId="7" sqref="A32" start="0" length="0">
    <dxf>
      <fill>
        <patternFill patternType="solid">
          <fgColor indexed="24"/>
          <bgColor indexed="50"/>
        </patternFill>
      </fill>
    </dxf>
  </rfmt>
  <rcc rId="2739" sId="7" odxf="1" dxf="1">
    <nc r="B32" t="inlineStr">
      <is>
        <t>Zwrot do nadawcy po wyczerpaniu możliwości doręczenia lub wydania odbiorcy przesyłek rejestrowanych ze zwrotnym potwierdzeniem odbioru</t>
      </is>
    </nc>
    <odxf>
      <font>
        <b val="0"/>
        <family val="2"/>
      </font>
      <fill>
        <patternFill patternType="none">
          <fgColor indexed="64"/>
          <bgColor indexed="65"/>
        </patternFill>
      </fill>
      <alignment horizontal="left"/>
    </odxf>
    <ndxf>
      <font>
        <b/>
        <family val="2"/>
      </font>
      <fill>
        <patternFill patternType="solid">
          <fgColor indexed="24"/>
          <bgColor indexed="50"/>
        </patternFill>
      </fill>
      <alignment horizontal="center"/>
    </ndxf>
  </rcc>
  <rfmt sheetId="7" sqref="D32" start="0" length="0">
    <dxf>
      <numFmt numFmtId="0" formatCode="General"/>
      <fill>
        <patternFill patternType="solid">
          <fgColor indexed="24"/>
          <bgColor indexed="50"/>
        </patternFill>
      </fill>
      <alignment vertical="center"/>
    </dxf>
  </rfmt>
  <rfmt sheetId="7" sqref="E32" start="0" length="0">
    <dxf>
      <font>
        <b/>
        <family val="2"/>
      </font>
      <numFmt numFmtId="0" formatCode="General"/>
      <fill>
        <patternFill>
          <fgColor indexed="24"/>
          <bgColor indexed="50"/>
        </patternFill>
      </fill>
      <alignment vertical="center"/>
    </dxf>
  </rfmt>
  <rfmt sheetId="7" sqref="F32" start="0" length="0">
    <dxf>
      <fill>
        <patternFill>
          <fgColor indexed="24"/>
          <bgColor indexed="50"/>
        </patternFill>
      </fill>
    </dxf>
  </rfmt>
  <rfmt sheetId="7" sqref="I32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J32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K32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L32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M32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fmt sheetId="7" sqref="N32" start="0" length="0">
    <dxf>
      <font>
        <b val="0"/>
        <family val="2"/>
      </font>
      <fill>
        <patternFill>
          <fgColor indexed="24"/>
          <bgColor indexed="50"/>
        </patternFill>
      </fill>
      <alignment horizontal="center" vertical="top"/>
    </dxf>
  </rfmt>
  <rcc rId="2740" sId="7">
    <nc r="D33">
      <f>F33+E33</f>
    </nc>
  </rcc>
  <rcc rId="2741" sId="7">
    <nc r="E33">
      <f>F33*0%</f>
    </nc>
  </rcc>
  <rcc rId="2742" sId="7">
    <nc r="G33">
      <f>C33*D33/28</f>
    </nc>
  </rcc>
  <rcc rId="2743" sId="7">
    <nc r="H33">
      <f>C33*F33/28</f>
    </nc>
  </rcc>
  <rcc rId="2744" sId="7">
    <nc r="I33">
      <f>G33*12</f>
    </nc>
  </rcc>
  <rcc rId="2745" sId="7">
    <nc r="J33">
      <f>H33*12</f>
    </nc>
  </rcc>
  <rcc rId="2746" sId="7">
    <nc r="K33">
      <f>(G33*16)*1.114</f>
    </nc>
  </rcc>
  <rcc rId="2747" sId="7">
    <nc r="L33">
      <f>(H33*16)*1.114</f>
    </nc>
  </rcc>
  <rcc rId="2748" sId="7">
    <nc r="M33">
      <f>I33+K33</f>
    </nc>
  </rcc>
  <rcc rId="2749" sId="7">
    <nc r="N33">
      <f>J33+L33</f>
    </nc>
  </rcc>
  <rcc rId="2750" sId="7">
    <nc r="D34">
      <f>F34+E34</f>
    </nc>
  </rcc>
  <rcc rId="2751" sId="7">
    <nc r="E34">
      <f>F34*0%</f>
    </nc>
  </rcc>
  <rcc rId="2752" sId="7">
    <nc r="G34">
      <f>C34*D34/28</f>
    </nc>
  </rcc>
  <rcc rId="2753" sId="7">
    <nc r="H34">
      <f>C34*F34/28</f>
    </nc>
  </rcc>
  <rcc rId="2754" sId="7">
    <nc r="I34">
      <f>G34*12</f>
    </nc>
  </rcc>
  <rcc rId="2755" sId="7">
    <nc r="J34">
      <f>H34*12</f>
    </nc>
  </rcc>
  <rcc rId="2756" sId="7">
    <nc r="K34">
      <f>(G34*16)*1.114</f>
    </nc>
  </rcc>
  <rcc rId="2757" sId="7">
    <nc r="L34">
      <f>(H34*16)*1.114</f>
    </nc>
  </rcc>
  <rcc rId="2758" sId="7">
    <nc r="M34">
      <f>I34+K34</f>
    </nc>
  </rcc>
  <rcc rId="2759" sId="7">
    <nc r="N34">
      <f>J34+L34</f>
    </nc>
  </rcc>
  <rcc rId="2760" sId="7">
    <nc r="D35">
      <f>F35+E35</f>
    </nc>
  </rcc>
  <rcc rId="2761" sId="7">
    <nc r="E35">
      <f>F35*0%</f>
    </nc>
  </rcc>
  <rcc rId="2762" sId="7">
    <nc r="G35">
      <f>C35*D35/28</f>
    </nc>
  </rcc>
  <rcc rId="2763" sId="7">
    <nc r="H35">
      <f>C35*F35/28</f>
    </nc>
  </rcc>
  <rcc rId="2764" sId="7">
    <nc r="I35">
      <f>G35*12</f>
    </nc>
  </rcc>
  <rcc rId="2765" sId="7">
    <nc r="J35">
      <f>H35*12</f>
    </nc>
  </rcc>
  <rcc rId="2766" sId="7">
    <nc r="K35">
      <f>(G35*16)*1.114</f>
    </nc>
  </rcc>
  <rcc rId="2767" sId="7">
    <nc r="L35">
      <f>(H35*16)*1.114</f>
    </nc>
  </rcc>
  <rcc rId="2768" sId="7">
    <nc r="M35">
      <f>I35+K35</f>
    </nc>
  </rcc>
  <rcc rId="2769" sId="7">
    <nc r="N35">
      <f>J35+L35</f>
    </nc>
  </rcc>
  <rcc rId="2770" sId="7">
    <oc r="B28" t="inlineStr">
      <is>
        <t>Zwrot do nadawcy po wyczerpaniu możliwości doręczenia lub wydania odbiorcy przesyłek rejestrowanych ze zwrotnym potwierdzeniem odbioru</t>
      </is>
    </oc>
    <nc r="B28" t="inlineStr">
      <is>
        <t>Zwrot do nadawcy po wyczerpaniu możliwości doręczenia lub wydania odbiorcy przesyłek rejestrowanych</t>
      </is>
    </nc>
  </rcc>
  <rcc rId="2771" sId="7">
    <nc r="B33" t="inlineStr">
      <is>
        <t>Usługa zwrot przesyłki rejestrowanej z ZPO do 500g FORMAT S</t>
      </is>
    </nc>
  </rcc>
  <rcc rId="2772" sId="7">
    <nc r="B34" t="inlineStr">
      <is>
        <t>Usługa zwrot przesyłki rejestrowanej z ZPO do 1000g FORMAT M</t>
      </is>
    </nc>
  </rcc>
  <rcc rId="2773" sId="7">
    <nc r="B35" t="inlineStr">
      <is>
        <t>Usługa zwrot przesyłki rejestrowanej z ZPO do 2000g FORMAT L</t>
      </is>
    </nc>
  </rcc>
  <rcc rId="2774" sId="7">
    <nc r="C33">
      <v>50</v>
    </nc>
  </rcc>
  <rcc rId="2775" sId="7">
    <nc r="C34">
      <v>10</v>
    </nc>
  </rcc>
  <rcc rId="2776" sId="7">
    <nc r="C35">
      <v>10</v>
    </nc>
  </rcc>
  <rcc rId="2777" sId="7">
    <oc r="C29">
      <f>C29/24*28</f>
    </oc>
    <nc r="C29">
      <v>25000</v>
    </nc>
  </rcc>
  <rcc rId="2778" sId="7">
    <oc r="C6">
      <f>C6/24*28</f>
    </oc>
    <nc r="C6">
      <v>80</v>
    </nc>
  </rcc>
  <rcc rId="2779" sId="7">
    <oc r="C11">
      <f>C11/24*28</f>
    </oc>
    <nc r="C11">
      <v>300</v>
    </nc>
  </rcc>
  <rcc rId="2780" sId="7">
    <oc r="C10">
      <f>C10/24*28</f>
    </oc>
    <nc r="C10">
      <v>400</v>
    </nc>
  </rcc>
  <rcc rId="2781" sId="7">
    <oc r="C17">
      <f>C17/24*28</f>
    </oc>
    <nc r="C17">
      <v>5400</v>
    </nc>
  </rcc>
  <rcc rId="2782" sId="7">
    <oc r="C18">
      <f>C18/24*28</f>
    </oc>
    <nc r="C18">
      <v>90</v>
    </nc>
  </rcc>
  <rcc rId="2783" sId="7">
    <oc r="C19">
      <f>C19/24*28</f>
    </oc>
    <nc r="C19">
      <v>90</v>
    </nc>
  </rcc>
  <rcc rId="2784" sId="7">
    <oc r="C23">
      <f>C23/24*28</f>
    </oc>
    <nc r="C23">
      <v>60</v>
    </nc>
  </rcc>
  <rcc rId="2785" sId="7">
    <oc r="C25">
      <f>C25/24*28</f>
    </oc>
    <nc r="C25">
      <v>15</v>
    </nc>
  </rcc>
  <rcc rId="2786" sId="7">
    <oc r="C7">
      <f>C7/24*28</f>
    </oc>
    <nc r="C7">
      <v>40</v>
    </nc>
  </rcc>
  <rcc rId="2787" sId="7">
    <oc r="C9">
      <f>C9/24*28</f>
    </oc>
    <nc r="C9">
      <v>80000</v>
    </nc>
  </rcc>
  <rcc rId="2788" sId="7">
    <oc r="C5">
      <f>C5/24*28</f>
    </oc>
    <nc r="C5">
      <v>1500</v>
    </nc>
  </rcc>
  <rcc rId="2789" sId="7">
    <oc r="C37">
      <f>C33/24*28</f>
    </oc>
    <nc r="C37">
      <v>5</v>
    </nc>
  </rcc>
  <rcc rId="2790" sId="7">
    <oc r="C21">
      <f>C21/24*28</f>
    </oc>
    <nc r="C21">
      <v>1200</v>
    </nc>
  </rcc>
  <rcc rId="2791" sId="7" numFmtId="4">
    <oc r="F25">
      <v>22</v>
    </oc>
    <nc r="F25">
      <v>26</v>
    </nc>
  </rcc>
  <rcc rId="2792" sId="7" numFmtId="4">
    <oc r="F27">
      <v>460</v>
    </oc>
    <nc r="F27">
      <v>520</v>
    </nc>
  </rcc>
  <rfmt sheetId="7" sqref="D26" start="0" length="0">
    <dxf>
      <fill>
        <patternFill patternType="none">
          <fgColor indexed="64"/>
          <bgColor indexed="65"/>
        </patternFill>
      </fill>
    </dxf>
  </rfmt>
  <rcc rId="2793" sId="7" numFmtId="4">
    <oc r="D27">
      <v>565.79999999999995</v>
    </oc>
    <nc r="D27">
      <f>F27+E27</f>
    </nc>
  </rcc>
  <rfmt sheetId="7" sqref="C26" start="0" length="0">
    <dxf>
      <font>
        <b val="0"/>
        <family val="2"/>
      </font>
      <numFmt numFmtId="167" formatCode="#,##0.00\ &quot;zł&quot;"/>
      <fill>
        <patternFill patternType="solid">
          <bgColor indexed="50"/>
        </patternFill>
      </fill>
    </dxf>
  </rfmt>
  <rfmt sheetId="7" sqref="D26" start="0" length="0">
    <dxf>
      <font>
        <b val="0"/>
        <family val="2"/>
      </font>
      <numFmt numFmtId="167" formatCode="#,##0.00\ &quot;zł&quot;"/>
      <fill>
        <patternFill patternType="solid">
          <bgColor indexed="50"/>
        </patternFill>
      </fill>
    </dxf>
  </rfmt>
  <rcc rId="2794" sId="7">
    <oc r="C27">
      <f>C27/24*28</f>
    </oc>
    <nc r="C27">
      <v>28</v>
    </nc>
  </rcc>
  <rfmt sheetId="7" sqref="F33" start="0" length="0">
    <dxf>
      <fill>
        <patternFill patternType="none">
          <fgColor indexed="64"/>
          <bgColor indexed="65"/>
        </patternFill>
      </fill>
    </dxf>
  </rfmt>
  <rfmt sheetId="7" sqref="F34" start="0" length="0">
    <dxf>
      <fill>
        <patternFill patternType="none">
          <fgColor indexed="64"/>
          <bgColor indexed="65"/>
        </patternFill>
      </fill>
    </dxf>
  </rfmt>
  <rfmt sheetId="7" sqref="F35" start="0" length="0">
    <dxf>
      <fill>
        <patternFill patternType="none">
          <fgColor indexed="64"/>
          <bgColor indexed="65"/>
        </patternFill>
      </fill>
    </dxf>
  </rfmt>
  <rcc rId="2795" sId="7">
    <nc r="F33">
      <f>F9+4</f>
    </nc>
  </rcc>
  <rcc rId="2796" sId="7">
    <nc r="F34">
      <f>F10+4</f>
    </nc>
  </rcc>
  <rcc rId="2797" sId="7">
    <nc r="F35">
      <f>F11+4</f>
    </nc>
  </rcc>
  <rfmt sheetId="7" sqref="C36" start="0" length="0">
    <dxf>
      <numFmt numFmtId="166" formatCode="#,##0.00&quot; zł&quot;"/>
      <fill>
        <patternFill patternType="solid">
          <fgColor indexed="41"/>
          <bgColor indexed="50"/>
        </patternFill>
      </fill>
    </dxf>
  </rfmt>
  <rfmt sheetId="7" sqref="C32" start="0" length="0">
    <dxf>
      <numFmt numFmtId="166" formatCode="#,##0.00&quot; zł&quot;"/>
      <fill>
        <patternFill patternType="solid">
          <fgColor indexed="41"/>
          <bgColor indexed="50"/>
        </patternFill>
      </fill>
    </dxf>
  </rfmt>
  <rfmt sheetId="7" sqref="C28" start="0" length="0">
    <dxf>
      <numFmt numFmtId="166" formatCode="#,##0.00&quot; zł&quot;"/>
      <fill>
        <patternFill patternType="solid">
          <fgColor indexed="41"/>
          <bgColor indexed="50"/>
        </patternFill>
      </fill>
    </dxf>
  </rfmt>
  <rfmt sheetId="7" sqref="C20" start="0" length="0">
    <dxf>
      <font>
        <b val="0"/>
        <family val="2"/>
      </font>
      <numFmt numFmtId="167" formatCode="#,##0.00\ &quot;zł&quot;"/>
      <fill>
        <patternFill patternType="solid">
          <bgColor indexed="50"/>
        </patternFill>
      </fill>
    </dxf>
  </rfmt>
  <rfmt sheetId="7" sqref="C24" start="0" length="0">
    <dxf>
      <font>
        <b val="0"/>
        <family val="2"/>
      </font>
      <numFmt numFmtId="167" formatCode="#,##0.00\ &quot;zł&quot;"/>
      <fill>
        <patternFill patternType="solid">
          <bgColor indexed="50"/>
        </patternFill>
      </fill>
    </dxf>
  </rfmt>
  <rfmt sheetId="7" sqref="C16" start="0" length="0">
    <dxf>
      <font>
        <b val="0"/>
        <family val="2"/>
      </font>
      <numFmt numFmtId="167" formatCode="#,##0.00\ &quot;zł&quot;"/>
      <fill>
        <patternFill patternType="solid">
          <bgColor indexed="50"/>
        </patternFill>
      </fill>
    </dxf>
  </rfmt>
  <rfmt sheetId="7" sqref="C12" start="0" length="0">
    <dxf>
      <font>
        <b val="0"/>
        <family val="2"/>
      </font>
      <numFmt numFmtId="167" formatCode="#,##0.00\ &quot;zł&quot;"/>
      <fill>
        <patternFill patternType="solid">
          <bgColor indexed="50"/>
        </patternFill>
      </fill>
    </dxf>
  </rfmt>
  <rfmt sheetId="7" sqref="C8" start="0" length="0">
    <dxf>
      <font>
        <b val="0"/>
        <family val="2"/>
      </font>
      <numFmt numFmtId="167" formatCode="#,##0.00\ &quot;zł&quot;"/>
      <fill>
        <patternFill patternType="solid">
          <bgColor indexed="50"/>
        </patternFill>
      </fill>
    </dxf>
  </rfmt>
  <rfmt sheetId="7" sqref="G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1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1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20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24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24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2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2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2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28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3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32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G3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fmt sheetId="7" sqref="H36" start="0" length="0">
    <dxf>
      <font>
        <b val="0"/>
        <family val="2"/>
      </font>
      <fill>
        <patternFill>
          <fgColor indexed="27"/>
          <bgColor indexed="50"/>
        </patternFill>
      </fill>
      <alignment horizontal="center" vertical="top"/>
    </dxf>
  </rfmt>
  <rrc rId="2798" sId="7" ref="G1:G1048576" action="insertCol"/>
  <rrc rId="2799" sId="7" ref="G1:G1048576" action="insertCol"/>
  <rcc rId="2800" sId="7">
    <nc r="G2" t="inlineStr">
      <is>
        <t>wartość brutto</t>
      </is>
    </nc>
  </rcc>
  <rcc rId="2801" sId="7">
    <nc r="H2" t="inlineStr">
      <is>
        <t>wartość netto</t>
      </is>
    </nc>
  </rcc>
  <rfmt sheetId="7" sqref="G3" start="0" length="0">
    <dxf>
      <numFmt numFmtId="30" formatCode="@"/>
    </dxf>
  </rfmt>
  <rfmt sheetId="7" sqref="I3" start="0" length="0">
    <dxf>
      <numFmt numFmtId="30" formatCode="@"/>
    </dxf>
  </rfmt>
  <rfmt sheetId="7" sqref="K3" start="0" length="0">
    <dxf>
      <numFmt numFmtId="30" formatCode="@"/>
    </dxf>
  </rfmt>
  <rfmt sheetId="7" sqref="M3" start="0" length="0">
    <dxf>
      <numFmt numFmtId="30" formatCode="@"/>
    </dxf>
  </rfmt>
  <rfmt sheetId="7" sqref="O3" start="0" length="0">
    <dxf>
      <numFmt numFmtId="30" formatCode="@"/>
    </dxf>
  </rfmt>
  <rfmt sheetId="7" sqref="B1" start="0" length="0">
    <dxf>
      <alignment vertical="top"/>
    </dxf>
  </rfmt>
  <rfmt sheetId="7" sqref="G39:G41" start="0" length="0">
    <dxf>
      <border>
        <left style="thin">
          <color indexed="64"/>
        </left>
      </border>
    </dxf>
  </rfmt>
  <rfmt sheetId="7" sqref="G39:H39" start="0" length="0">
    <dxf>
      <border>
        <top style="thin">
          <color indexed="64"/>
        </top>
      </border>
    </dxf>
  </rfmt>
  <rfmt sheetId="7" sqref="H39:H41" start="0" length="0">
    <dxf>
      <border>
        <right style="thin">
          <color indexed="64"/>
        </right>
      </border>
    </dxf>
  </rfmt>
  <rfmt sheetId="7" sqref="G39:H4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1:IV65536" start="0" length="0">
    <dxf>
      <alignment vertical="center"/>
    </dxf>
  </rfmt>
  <rcc rId="2802" sId="7">
    <oc r="C15">
      <f>C15/24*28</f>
    </oc>
    <nc r="C15">
      <v>100</v>
    </nc>
  </rcc>
  <rcc rId="2803" sId="7">
    <oc r="C14">
      <f>C14/24*28</f>
    </oc>
    <nc r="C14">
      <v>50</v>
    </nc>
  </rcc>
  <rfmt sheetId="7" sqref="B1" start="0" length="0">
    <dxf>
      <alignment vertical="top"/>
    </dxf>
  </rfmt>
  <rcc rId="2804" sId="7" numFmtId="4">
    <oc r="B3">
      <v>2</v>
    </oc>
    <nc r="B3">
      <v>1</v>
    </nc>
  </rcc>
  <rcc rId="2805" sId="7" numFmtId="4">
    <nc r="C3">
      <v>2</v>
    </nc>
  </rcc>
  <rcc rId="2806" sId="7" numFmtId="4">
    <oc r="D3">
      <v>4</v>
    </oc>
    <nc r="D3">
      <v>3</v>
    </nc>
  </rcc>
  <rcc rId="2807" sId="7" numFmtId="30">
    <oc r="E3">
      <v>5</v>
    </oc>
    <nc r="E3" t="inlineStr">
      <is>
        <t>4</t>
      </is>
    </nc>
  </rcc>
  <rcc rId="2808" sId="7" numFmtId="4">
    <oc r="F3">
      <v>6</v>
    </oc>
    <nc r="F3">
      <v>5</v>
    </nc>
  </rcc>
  <rcc rId="2809" sId="7">
    <nc r="G3" t="inlineStr">
      <is>
        <t>6</t>
      </is>
    </nc>
  </rcc>
  <rcc rId="2810" sId="7" numFmtId="4">
    <nc r="H3">
      <v>7</v>
    </nc>
  </rcc>
  <rcc rId="2811" sId="7">
    <nc r="I3" t="inlineStr">
      <is>
        <t>6</t>
      </is>
    </nc>
  </rcc>
  <rcc rId="2812" sId="7" numFmtId="4">
    <nc r="J3">
      <v>7</v>
    </nc>
  </rcc>
  <rcc rId="2813" sId="7">
    <nc r="K3" t="inlineStr">
      <is>
        <t>8</t>
      </is>
    </nc>
  </rcc>
  <rcc rId="2814" sId="7" numFmtId="4">
    <nc r="L3">
      <v>9</v>
    </nc>
  </rcc>
  <rcc rId="2815" sId="7">
    <nc r="M3" t="inlineStr">
      <is>
        <t>10</t>
      </is>
    </nc>
  </rcc>
  <rcc rId="2816" sId="7" numFmtId="4">
    <nc r="N3">
      <v>11</v>
    </nc>
  </rcc>
  <rcc rId="2817" sId="7">
    <nc r="O3" t="inlineStr">
      <is>
        <t>12</t>
      </is>
    </nc>
  </rcc>
  <rcc rId="2818" sId="7" numFmtId="4">
    <nc r="P3">
      <v>13</v>
    </nc>
  </rcc>
  <rfmt sheetId="7" sqref="A6" start="0" length="0">
    <dxf>
      <font>
        <b val="0"/>
        <family val="2"/>
      </font>
      <fill>
        <patternFill>
          <fgColor indexed="27"/>
          <bgColor indexed="50"/>
        </patternFill>
      </fill>
      <alignment wrapText="0"/>
    </dxf>
  </rfmt>
  <rfmt sheetId="7" sqref="A7" start="0" length="0">
    <dxf>
      <alignment wrapText="0"/>
    </dxf>
  </rfmt>
  <rfmt sheetId="7" sqref="A8" start="0" length="0">
    <dxf>
      <font>
        <b val="0"/>
        <family val="2"/>
      </font>
      <alignment wrapText="0"/>
    </dxf>
  </rfmt>
  <rfmt sheetId="7" sqref="A9" start="0" length="0">
    <dxf>
      <alignment wrapText="0"/>
    </dxf>
  </rfmt>
  <rfmt sheetId="7" sqref="A10" start="0" length="0">
    <dxf>
      <font>
        <b val="0"/>
        <family val="2"/>
      </font>
      <fill>
        <patternFill>
          <fgColor indexed="27"/>
          <bgColor indexed="50"/>
        </patternFill>
      </fill>
      <alignment wrapText="0"/>
    </dxf>
  </rfmt>
  <rfmt sheetId="7" sqref="A11" start="0" length="0">
    <dxf>
      <alignment wrapText="0"/>
    </dxf>
  </rfmt>
  <rfmt sheetId="7" sqref="A12" start="0" length="0">
    <dxf>
      <font>
        <b val="0"/>
        <family val="2"/>
      </font>
      <alignment wrapText="0"/>
    </dxf>
  </rfmt>
  <rfmt sheetId="7" sqref="A13" start="0" length="0">
    <dxf>
      <alignment wrapText="0"/>
    </dxf>
  </rfmt>
  <rfmt sheetId="7" sqref="A14" start="0" length="0">
    <dxf>
      <font>
        <b val="0"/>
        <family val="2"/>
      </font>
      <fill>
        <patternFill>
          <fgColor indexed="27"/>
          <bgColor indexed="50"/>
        </patternFill>
      </fill>
      <alignment wrapText="0"/>
    </dxf>
  </rfmt>
  <rfmt sheetId="7" sqref="A15" start="0" length="0">
    <dxf>
      <alignment wrapText="0"/>
    </dxf>
  </rfmt>
  <rfmt sheetId="7" sqref="A16" start="0" length="0">
    <dxf>
      <font>
        <b val="0"/>
        <family val="2"/>
      </font>
      <alignment wrapText="0"/>
    </dxf>
  </rfmt>
  <rfmt sheetId="7" sqref="A17" start="0" length="0">
    <dxf>
      <alignment wrapText="0"/>
    </dxf>
  </rfmt>
  <rfmt sheetId="7" sqref="A18" start="0" length="0">
    <dxf>
      <font>
        <b val="0"/>
        <family val="2"/>
      </font>
      <fill>
        <patternFill>
          <fgColor indexed="27"/>
          <bgColor indexed="50"/>
        </patternFill>
      </fill>
      <alignment wrapText="0"/>
    </dxf>
  </rfmt>
  <rfmt sheetId="7" sqref="A19" start="0" length="0">
    <dxf>
      <alignment wrapText="0"/>
    </dxf>
  </rfmt>
  <rfmt sheetId="7" sqref="A20" start="0" length="0">
    <dxf>
      <font>
        <b val="0"/>
        <family val="2"/>
      </font>
      <alignment wrapText="0"/>
    </dxf>
  </rfmt>
  <rfmt sheetId="7" sqref="A21" start="0" length="0">
    <dxf>
      <alignment wrapText="0"/>
    </dxf>
  </rfmt>
  <rfmt sheetId="7" sqref="A22" start="0" length="0">
    <dxf>
      <font>
        <b val="0"/>
        <family val="2"/>
      </font>
      <fill>
        <patternFill>
          <fgColor indexed="27"/>
          <bgColor indexed="50"/>
        </patternFill>
      </fill>
      <alignment wrapText="0"/>
    </dxf>
  </rfmt>
  <rfmt sheetId="7" sqref="A23" start="0" length="0">
    <dxf>
      <alignment wrapText="0"/>
    </dxf>
  </rfmt>
  <rfmt sheetId="7" sqref="A24" start="0" length="0">
    <dxf>
      <font>
        <b val="0"/>
        <family val="2"/>
      </font>
      <fill>
        <patternFill>
          <fgColor indexed="27"/>
        </patternFill>
      </fill>
      <alignment wrapText="0"/>
    </dxf>
  </rfmt>
  <rfmt sheetId="7" sqref="A25" start="0" length="0">
    <dxf>
      <alignment wrapText="0"/>
    </dxf>
  </rfmt>
  <rfmt sheetId="7" sqref="A26" start="0" length="0">
    <dxf>
      <font>
        <b val="0"/>
        <family val="2"/>
      </font>
      <fill>
        <patternFill>
          <fgColor indexed="27"/>
        </patternFill>
      </fill>
      <alignment wrapText="0"/>
    </dxf>
  </rfmt>
  <rfmt sheetId="7" sqref="A27" start="0" length="0">
    <dxf>
      <fill>
        <patternFill>
          <fgColor indexed="64"/>
        </patternFill>
      </fill>
      <alignment wrapText="0"/>
    </dxf>
  </rfmt>
  <rfmt sheetId="7" sqref="A28" start="0" length="0">
    <dxf>
      <font>
        <b val="0"/>
        <family val="2"/>
      </font>
      <fill>
        <patternFill>
          <fgColor indexed="27"/>
        </patternFill>
      </fill>
      <alignment wrapText="0"/>
    </dxf>
  </rfmt>
  <rfmt sheetId="7" sqref="A29" start="0" length="0">
    <dxf>
      <fill>
        <patternFill patternType="solid">
          <bgColor indexed="9"/>
        </patternFill>
      </fill>
      <alignment wrapText="0"/>
    </dxf>
  </rfmt>
  <rfmt sheetId="7" sqref="A30" start="0" length="0">
    <dxf>
      <font>
        <b val="0"/>
        <family val="2"/>
      </font>
      <fill>
        <patternFill patternType="solid">
          <fgColor indexed="27"/>
          <bgColor indexed="50"/>
        </patternFill>
      </fill>
      <alignment wrapText="0"/>
    </dxf>
  </rfmt>
  <rfmt sheetId="7" sqref="A31" start="0" length="0">
    <dxf>
      <fill>
        <patternFill patternType="solid">
          <bgColor indexed="9"/>
        </patternFill>
      </fill>
      <alignment wrapText="0"/>
    </dxf>
  </rfmt>
  <rfmt sheetId="7" sqref="A32" start="0" length="0">
    <dxf>
      <font>
        <b val="0"/>
        <family val="2"/>
      </font>
      <fill>
        <patternFill>
          <fgColor indexed="27"/>
        </patternFill>
      </fill>
      <alignment wrapText="0"/>
    </dxf>
  </rfmt>
  <rfmt sheetId="7" sqref="A33" start="0" length="0">
    <dxf>
      <fill>
        <patternFill patternType="solid">
          <bgColor indexed="9"/>
        </patternFill>
      </fill>
      <alignment wrapText="0"/>
    </dxf>
  </rfmt>
  <rfmt sheetId="7" sqref="A34" start="0" length="0">
    <dxf>
      <font>
        <b val="0"/>
        <family val="2"/>
      </font>
      <fill>
        <patternFill patternType="solid">
          <fgColor indexed="27"/>
          <bgColor indexed="50"/>
        </patternFill>
      </fill>
      <alignment wrapText="0"/>
    </dxf>
  </rfmt>
  <rfmt sheetId="7" sqref="A35" start="0" length="0">
    <dxf>
      <fill>
        <patternFill patternType="solid">
          <bgColor indexed="9"/>
        </patternFill>
      </fill>
      <alignment wrapText="0"/>
    </dxf>
  </rfmt>
  <rfmt sheetId="7" sqref="A36" start="0" length="0">
    <dxf>
      <font>
        <b val="0"/>
        <family val="2"/>
      </font>
      <fill>
        <patternFill>
          <fgColor indexed="27"/>
        </patternFill>
      </fill>
      <alignment wrapText="0"/>
    </dxf>
  </rfmt>
  <rfmt sheetId="7" sqref="A37" start="0" length="0">
    <dxf>
      <fill>
        <patternFill patternType="solid">
          <bgColor indexed="9"/>
        </patternFill>
      </fill>
      <alignment wrapText="0"/>
    </dxf>
  </rfmt>
  <rfmt sheetId="7" sqref="A38" start="0" length="0">
    <dxf>
      <font>
        <b val="0"/>
        <family val="2"/>
      </font>
      <fill>
        <patternFill patternType="solid">
          <fgColor indexed="27"/>
          <bgColor indexed="50"/>
        </patternFill>
      </fill>
      <alignment wrapText="0"/>
    </dxf>
  </rfmt>
  <rfmt sheetId="7" sqref="A39" start="0" length="0">
    <dxf>
      <fill>
        <patternFill patternType="solid">
          <bgColor indexed="9"/>
        </patternFill>
      </fill>
      <alignment wrapText="0"/>
    </dxf>
  </rfmt>
  <rfmt sheetId="7" sqref="A40" start="0" length="0">
    <dxf>
      <font>
        <b val="0"/>
        <family val="2"/>
      </font>
      <fill>
        <patternFill patternType="solid">
          <fgColor indexed="27"/>
          <bgColor indexed="50"/>
        </patternFill>
      </fill>
      <alignment wrapText="0"/>
    </dxf>
  </rfmt>
  <rfmt sheetId="7" sqref="A4" start="0" length="0">
    <dxf>
      <font>
        <b/>
        <family val="2"/>
      </font>
      <alignment horizontal="left" wrapText="1"/>
    </dxf>
  </rfmt>
  <rfmt sheetId="7" sqref="A4" start="0" length="0">
    <dxf>
      <font>
        <b val="0"/>
        <family val="2"/>
      </font>
      <numFmt numFmtId="1" formatCode="0"/>
      <fill>
        <patternFill>
          <fgColor indexed="64"/>
          <bgColor indexed="9"/>
        </patternFill>
      </fill>
      <alignment horizontal="center" wrapText="0"/>
    </dxf>
  </rfmt>
  <rcc rId="2819" sId="7" odxf="1" dxf="1" numFmtId="4">
    <oc r="A5">
      <v>3</v>
    </oc>
    <nc r="A5">
      <v>2</v>
    </nc>
    <ndxf>
      <font>
        <b val="0"/>
        <family val="2"/>
      </font>
      <numFmt numFmtId="1" formatCode="0"/>
    </ndxf>
  </rcc>
  <rcc rId="2820" sId="7" odxf="1" dxf="1" numFmtId="4">
    <oc r="A6">
      <v>4</v>
    </oc>
    <nc r="A6">
      <v>3</v>
    </nc>
    <ndxf>
      <numFmt numFmtId="1" formatCode="0"/>
      <fill>
        <patternFill>
          <fgColor indexed="64"/>
          <bgColor indexed="9"/>
        </patternFill>
      </fill>
    </ndxf>
  </rcc>
  <rcc rId="2821" sId="7" odxf="1" dxf="1" numFmtId="4">
    <oc r="A7">
      <v>5</v>
    </oc>
    <nc r="A7">
      <v>4</v>
    </nc>
    <ndxf>
      <font>
        <b val="0"/>
        <family val="2"/>
      </font>
      <numFmt numFmtId="1" formatCode="0"/>
    </ndxf>
  </rcc>
  <rfmt sheetId="7" sqref="A8" start="0" length="0">
    <dxf>
      <numFmt numFmtId="1" formatCode="0"/>
      <fill>
        <patternFill>
          <fgColor indexed="64"/>
          <bgColor indexed="9"/>
        </patternFill>
      </fill>
    </dxf>
  </rfmt>
  <rcc rId="2822" sId="7" odxf="1" dxf="1" numFmtId="4">
    <oc r="A9">
      <v>7</v>
    </oc>
    <nc r="A9">
      <v>6</v>
    </nc>
    <ndxf>
      <font>
        <b val="0"/>
        <family val="2"/>
      </font>
      <numFmt numFmtId="1" formatCode="0"/>
    </ndxf>
  </rcc>
  <rcc rId="2823" sId="7" odxf="1" dxf="1" numFmtId="4">
    <oc r="A10">
      <v>8</v>
    </oc>
    <nc r="A10">
      <v>7</v>
    </nc>
    <ndxf>
      <numFmt numFmtId="1" formatCode="0"/>
      <fill>
        <patternFill>
          <fgColor indexed="64"/>
          <bgColor indexed="9"/>
        </patternFill>
      </fill>
    </ndxf>
  </rcc>
  <rcc rId="2824" sId="7" odxf="1" dxf="1" numFmtId="4">
    <oc r="A11">
      <v>9</v>
    </oc>
    <nc r="A11">
      <v>8</v>
    </nc>
    <ndxf>
      <font>
        <b val="0"/>
        <family val="2"/>
      </font>
      <numFmt numFmtId="1" formatCode="0"/>
    </ndxf>
  </rcc>
  <rfmt sheetId="7" sqref="A12" start="0" length="0">
    <dxf>
      <numFmt numFmtId="1" formatCode="0"/>
      <fill>
        <patternFill>
          <fgColor indexed="64"/>
          <bgColor indexed="9"/>
        </patternFill>
      </fill>
    </dxf>
  </rfmt>
  <rcc rId="2825" sId="7" odxf="1" dxf="1" numFmtId="4">
    <oc r="A13">
      <v>11</v>
    </oc>
    <nc r="A13">
      <v>10</v>
    </nc>
    <ndxf>
      <font>
        <b val="0"/>
        <family val="2"/>
      </font>
      <numFmt numFmtId="1" formatCode="0"/>
    </ndxf>
  </rcc>
  <rcc rId="2826" sId="7" odxf="1" dxf="1" numFmtId="4">
    <oc r="A14">
      <v>12</v>
    </oc>
    <nc r="A14">
      <v>11</v>
    </nc>
    <ndxf>
      <numFmt numFmtId="1" formatCode="0"/>
      <fill>
        <patternFill>
          <fgColor indexed="64"/>
          <bgColor indexed="9"/>
        </patternFill>
      </fill>
    </ndxf>
  </rcc>
  <rcc rId="2827" sId="7" odxf="1" dxf="1" numFmtId="4">
    <oc r="A15">
      <v>13</v>
    </oc>
    <nc r="A15">
      <v>12</v>
    </nc>
    <ndxf>
      <font>
        <b val="0"/>
        <family val="2"/>
      </font>
      <numFmt numFmtId="1" formatCode="0"/>
    </ndxf>
  </rcc>
  <rfmt sheetId="7" sqref="A16" start="0" length="0">
    <dxf>
      <numFmt numFmtId="1" formatCode="0"/>
      <fill>
        <patternFill>
          <fgColor indexed="64"/>
          <bgColor indexed="9"/>
        </patternFill>
      </fill>
    </dxf>
  </rfmt>
  <rcc rId="2828" sId="7" odxf="1" dxf="1" numFmtId="4">
    <oc r="A17">
      <v>15</v>
    </oc>
    <nc r="A17">
      <v>14</v>
    </nc>
    <ndxf>
      <font>
        <b val="0"/>
        <family val="2"/>
      </font>
      <numFmt numFmtId="1" formatCode="0"/>
    </ndxf>
  </rcc>
  <rcc rId="2829" sId="7" odxf="1" dxf="1" numFmtId="4">
    <oc r="A18">
      <v>16</v>
    </oc>
    <nc r="A18">
      <v>15</v>
    </nc>
    <ndxf>
      <numFmt numFmtId="1" formatCode="0"/>
      <fill>
        <patternFill>
          <fgColor indexed="64"/>
          <bgColor indexed="9"/>
        </patternFill>
      </fill>
    </ndxf>
  </rcc>
  <rcc rId="2830" sId="7" odxf="1" dxf="1" numFmtId="4">
    <oc r="A19">
      <v>17</v>
    </oc>
    <nc r="A19">
      <v>16</v>
    </nc>
    <ndxf>
      <font>
        <b val="0"/>
        <family val="2"/>
      </font>
      <numFmt numFmtId="1" formatCode="0"/>
    </ndxf>
  </rcc>
  <rfmt sheetId="7" sqref="A20" start="0" length="0">
    <dxf>
      <numFmt numFmtId="1" formatCode="0"/>
      <fill>
        <patternFill>
          <fgColor indexed="64"/>
          <bgColor indexed="9"/>
        </patternFill>
      </fill>
    </dxf>
  </rfmt>
  <rcc rId="2831" sId="7" odxf="1" dxf="1" numFmtId="4">
    <oc r="A21">
      <v>19</v>
    </oc>
    <nc r="A21">
      <v>18</v>
    </nc>
    <ndxf>
      <font>
        <b val="0"/>
        <family val="2"/>
      </font>
      <numFmt numFmtId="1" formatCode="0"/>
    </ndxf>
  </rcc>
  <rcc rId="2832" sId="7" odxf="1" dxf="1" numFmtId="4">
    <oc r="A22">
      <v>20</v>
    </oc>
    <nc r="A22">
      <v>19</v>
    </nc>
    <ndxf>
      <numFmt numFmtId="1" formatCode="0"/>
      <fill>
        <patternFill>
          <fgColor indexed="64"/>
          <bgColor indexed="9"/>
        </patternFill>
      </fill>
    </ndxf>
  </rcc>
  <rcc rId="2833" sId="7" odxf="1" dxf="1" numFmtId="4">
    <oc r="A23">
      <v>21</v>
    </oc>
    <nc r="A23">
      <v>20</v>
    </nc>
    <ndxf>
      <font>
        <b val="0"/>
        <family val="2"/>
      </font>
      <numFmt numFmtId="1" formatCode="0"/>
    </ndxf>
  </rcc>
  <rfmt sheetId="7" sqref="A24" start="0" length="0">
    <dxf>
      <numFmt numFmtId="1" formatCode="0"/>
      <fill>
        <patternFill>
          <fgColor indexed="64"/>
          <bgColor indexed="9"/>
        </patternFill>
      </fill>
    </dxf>
  </rfmt>
  <rcc rId="2834" sId="7" odxf="1" dxf="1" numFmtId="4">
    <oc r="A25">
      <v>23</v>
    </oc>
    <nc r="A25">
      <v>22</v>
    </nc>
    <ndxf>
      <font>
        <b val="0"/>
        <family val="2"/>
      </font>
      <numFmt numFmtId="1" formatCode="0"/>
    </ndxf>
  </rcc>
  <rfmt sheetId="7" sqref="A26" start="0" length="0">
    <dxf>
      <numFmt numFmtId="1" formatCode="0"/>
      <fill>
        <patternFill>
          <fgColor indexed="64"/>
          <bgColor indexed="9"/>
        </patternFill>
      </fill>
    </dxf>
  </rfmt>
  <rcc rId="2835" sId="7" odxf="1" dxf="1" numFmtId="4">
    <oc r="A27">
      <v>25</v>
    </oc>
    <nc r="A27">
      <v>24</v>
    </nc>
    <ndxf>
      <font>
        <b val="0"/>
        <family val="2"/>
      </font>
      <numFmt numFmtId="1" formatCode="0"/>
    </ndxf>
  </rcc>
  <rfmt sheetId="7" sqref="A28" start="0" length="0">
    <dxf>
      <numFmt numFmtId="1" formatCode="0"/>
      <fill>
        <patternFill>
          <fgColor indexed="64"/>
          <bgColor indexed="9"/>
        </patternFill>
      </fill>
    </dxf>
  </rfmt>
  <rcc rId="2836" sId="7" odxf="1" dxf="1" numFmtId="4">
    <oc r="A29">
      <v>27</v>
    </oc>
    <nc r="A29">
      <v>26</v>
    </nc>
    <ndxf>
      <font>
        <b val="0"/>
        <family val="2"/>
      </font>
      <numFmt numFmtId="1" formatCode="0"/>
    </ndxf>
  </rcc>
  <rcc rId="2837" sId="7" odxf="1" dxf="1" numFmtId="4">
    <oc r="A30">
      <v>28</v>
    </oc>
    <nc r="A30">
      <v>27</v>
    </nc>
    <ndxf>
      <numFmt numFmtId="1" formatCode="0"/>
      <fill>
        <patternFill>
          <fgColor indexed="64"/>
          <bgColor indexed="9"/>
        </patternFill>
      </fill>
    </ndxf>
  </rcc>
  <rcc rId="2838" sId="7" odxf="1" dxf="1" numFmtId="4">
    <oc r="A31">
      <v>29</v>
    </oc>
    <nc r="A31">
      <v>28</v>
    </nc>
    <ndxf>
      <font>
        <b val="0"/>
        <family val="2"/>
      </font>
      <numFmt numFmtId="1" formatCode="0"/>
    </ndxf>
  </rcc>
  <rfmt sheetId="7" sqref="A32" start="0" length="0">
    <dxf>
      <numFmt numFmtId="1" formatCode="0"/>
      <fill>
        <patternFill>
          <fgColor indexed="64"/>
          <bgColor indexed="9"/>
        </patternFill>
      </fill>
    </dxf>
  </rfmt>
  <rcc rId="2839" sId="7" odxf="1" dxf="1" numFmtId="4">
    <nc r="A33">
      <v>30</v>
    </nc>
    <ndxf>
      <font>
        <b val="0"/>
        <family val="2"/>
      </font>
      <numFmt numFmtId="1" formatCode="0"/>
    </ndxf>
  </rcc>
  <rcc rId="2840" sId="7" odxf="1" dxf="1" numFmtId="4">
    <nc r="A34">
      <v>31</v>
    </nc>
    <ndxf>
      <numFmt numFmtId="1" formatCode="0"/>
      <fill>
        <patternFill>
          <fgColor indexed="64"/>
          <bgColor indexed="9"/>
        </patternFill>
      </fill>
    </ndxf>
  </rcc>
  <rcc rId="2841" sId="7" odxf="1" dxf="1" numFmtId="4">
    <nc r="A35">
      <v>32</v>
    </nc>
    <ndxf>
      <font>
        <b val="0"/>
        <family val="2"/>
      </font>
      <numFmt numFmtId="1" formatCode="0"/>
    </ndxf>
  </rcc>
  <rfmt sheetId="7" sqref="A36" start="0" length="0">
    <dxf>
      <numFmt numFmtId="1" formatCode="0"/>
      <fill>
        <patternFill>
          <fgColor indexed="64"/>
          <bgColor indexed="9"/>
        </patternFill>
      </fill>
    </dxf>
  </rfmt>
  <rcc rId="2842" sId="7" odxf="1" dxf="1" numFmtId="4">
    <oc r="A37">
      <v>31</v>
    </oc>
    <nc r="A37">
      <v>34</v>
    </nc>
    <ndxf>
      <font>
        <b val="0"/>
        <family val="2"/>
      </font>
      <numFmt numFmtId="1" formatCode="0"/>
    </ndxf>
  </rcc>
  <rcc rId="2843" sId="7" odxf="1" dxf="1" numFmtId="4">
    <oc r="A38">
      <v>32</v>
    </oc>
    <nc r="A38">
      <v>35</v>
    </nc>
    <ndxf>
      <numFmt numFmtId="1" formatCode="0"/>
      <fill>
        <patternFill>
          <fgColor indexed="64"/>
          <bgColor indexed="9"/>
        </patternFill>
      </fill>
    </ndxf>
  </rcc>
  <rcc rId="2844" sId="7" odxf="1" dxf="1" numFmtId="4">
    <oc r="A39">
      <v>33</v>
    </oc>
    <nc r="A39">
      <v>36</v>
    </nc>
    <ndxf>
      <font>
        <b val="0"/>
        <family val="2"/>
      </font>
      <numFmt numFmtId="1" formatCode="0"/>
    </ndxf>
  </rcc>
  <rcc rId="2845" sId="7" odxf="1" dxf="1" numFmtId="4">
    <oc r="A40">
      <v>34</v>
    </oc>
    <nc r="A40">
      <v>37</v>
    </nc>
    <ndxf>
      <numFmt numFmtId="1" formatCode="0"/>
      <fill>
        <patternFill>
          <fgColor indexed="64"/>
          <bgColor indexed="9"/>
        </patternFill>
      </fill>
    </ndxf>
  </rcc>
  <rcc rId="2846" sId="7" odxf="1" dxf="1">
    <oc r="A4">
      <v>2</v>
    </oc>
    <nc r="A4">
      <v>1</v>
    </nc>
    <ndxf>
      <font>
        <b/>
        <family val="2"/>
      </font>
      <numFmt numFmtId="0" formatCode="General"/>
      <fill>
        <patternFill>
          <fgColor indexed="27"/>
          <bgColor indexed="50"/>
        </patternFill>
      </fill>
      <alignment horizontal="left" wrapText="1"/>
    </ndxf>
  </rcc>
  <rcc rId="2847" sId="7" numFmtId="4">
    <oc r="A3">
      <v>1</v>
    </oc>
    <nc r="A3"/>
  </rcc>
  <rcc rId="2848" sId="7" odxf="1" dxf="1">
    <oc r="A8">
      <v>6</v>
    </oc>
    <nc r="A8">
      <v>5</v>
    </nc>
    <ndxf>
      <font>
        <b/>
        <family val="2"/>
      </font>
      <numFmt numFmtId="0" formatCode="General"/>
      <fill>
        <patternFill>
          <fgColor indexed="27"/>
          <bgColor indexed="50"/>
        </patternFill>
      </fill>
      <alignment horizontal="general" wrapText="1"/>
    </ndxf>
  </rcc>
  <rcc rId="2849" sId="7" odxf="1" dxf="1">
    <oc r="A12">
      <v>10</v>
    </oc>
    <nc r="A12">
      <v>9</v>
    </nc>
    <ndxf>
      <font>
        <b/>
        <family val="2"/>
      </font>
      <numFmt numFmtId="0" formatCode="General"/>
      <fill>
        <patternFill>
          <fgColor indexed="27"/>
          <bgColor indexed="50"/>
        </patternFill>
      </fill>
      <alignment horizontal="general" wrapText="1"/>
    </ndxf>
  </rcc>
  <rcc rId="2850" sId="7" odxf="1" dxf="1">
    <oc r="A16">
      <v>14</v>
    </oc>
    <nc r="A16">
      <v>13</v>
    </nc>
    <ndxf>
      <font>
        <b/>
        <family val="2"/>
      </font>
      <numFmt numFmtId="0" formatCode="General"/>
      <fill>
        <patternFill>
          <fgColor indexed="27"/>
          <bgColor indexed="50"/>
        </patternFill>
      </fill>
      <alignment horizontal="general" wrapText="1"/>
    </ndxf>
  </rcc>
  <rcc rId="2851" sId="7" odxf="1" dxf="1">
    <oc r="A20">
      <v>18</v>
    </oc>
    <nc r="A20">
      <v>17</v>
    </nc>
    <ndxf>
      <font>
        <b/>
        <family val="2"/>
      </font>
      <numFmt numFmtId="0" formatCode="General"/>
      <fill>
        <patternFill>
          <fgColor indexed="27"/>
          <bgColor indexed="50"/>
        </patternFill>
      </fill>
      <alignment horizontal="general" wrapText="1"/>
    </ndxf>
  </rcc>
  <rcc rId="2852" sId="7" odxf="1" dxf="1">
    <oc r="A24">
      <v>22</v>
    </oc>
    <nc r="A24">
      <v>21</v>
    </nc>
    <ndxf>
      <font>
        <b/>
        <family val="2"/>
      </font>
      <numFmt numFmtId="0" formatCode="General"/>
      <fill>
        <patternFill>
          <fgColor indexed="22"/>
          <bgColor indexed="50"/>
        </patternFill>
      </fill>
      <alignment horizontal="general" wrapText="1"/>
    </ndxf>
  </rcc>
  <rcc rId="2853" sId="7" odxf="1" dxf="1">
    <oc r="A26">
      <v>24</v>
    </oc>
    <nc r="A26">
      <v>23</v>
    </nc>
    <ndxf>
      <font>
        <b/>
        <family val="2"/>
      </font>
      <numFmt numFmtId="0" formatCode="General"/>
      <fill>
        <patternFill>
          <fgColor indexed="24"/>
          <bgColor indexed="50"/>
        </patternFill>
      </fill>
      <alignment wrapText="1"/>
    </ndxf>
  </rcc>
  <rfmt sheetId="7" sqref="B26" start="0" length="0">
    <dxf>
      <alignment horizontal="left"/>
    </dxf>
  </rfmt>
  <rfmt sheetId="7" sqref="B28" start="0" length="0">
    <dxf>
      <alignment horizontal="left"/>
    </dxf>
  </rfmt>
  <rcc rId="2854" sId="7" odxf="1" dxf="1">
    <oc r="A28">
      <v>26</v>
    </oc>
    <nc r="A28">
      <v>25</v>
    </nc>
    <ndxf>
      <font>
        <b/>
        <family val="2"/>
      </font>
      <numFmt numFmtId="0" formatCode="General"/>
      <fill>
        <patternFill>
          <fgColor indexed="24"/>
          <bgColor indexed="50"/>
        </patternFill>
      </fill>
      <alignment horizontal="left" wrapText="1"/>
    </ndxf>
  </rcc>
  <rcc rId="2855" sId="7" odxf="1" dxf="1">
    <nc r="A32">
      <v>29</v>
    </nc>
    <ndxf>
      <font>
        <b/>
        <family val="2"/>
      </font>
      <numFmt numFmtId="0" formatCode="General"/>
      <fill>
        <patternFill>
          <fgColor indexed="24"/>
          <bgColor indexed="50"/>
        </patternFill>
      </fill>
      <alignment wrapText="1"/>
    </ndxf>
  </rcc>
  <rfmt sheetId="7" sqref="B32" start="0" length="0">
    <dxf>
      <alignment horizontal="left"/>
    </dxf>
  </rfmt>
  <rfmt sheetId="7" sqref="B27" start="0" length="0">
    <dxf>
      <alignment horizontal="left"/>
    </dxf>
  </rfmt>
  <rcc rId="2856" sId="7" odxf="1" dxf="1">
    <oc r="A36">
      <v>30</v>
    </oc>
    <nc r="A36">
      <v>33</v>
    </nc>
    <ndxf>
      <font>
        <color indexed="8"/>
        <family val="2"/>
      </font>
      <numFmt numFmtId="0" formatCode="General"/>
      <fill>
        <patternFill>
          <bgColor indexed="50"/>
        </patternFill>
      </fill>
      <alignment horizontal="left" wrapText="1"/>
    </ndxf>
  </rcc>
  <rfmt sheetId="7" sqref="A36:B36" start="0" length="2147483647">
    <dxf>
      <font>
        <b/>
      </font>
    </dxf>
  </rfmt>
  <rfmt sheetId="7" sqref="A2:A36" start="0" length="0">
    <dxf>
      <alignment horizontal="center"/>
    </dxf>
  </rfmt>
  <rcv guid="{7B820CE3-7EFE-409A-8E22-13DDF77738CC}" action="delete"/>
  <rcv guid="{7B820CE3-7EFE-409A-8E22-13DDF77738C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820CE3-7EFE-409A-8E22-13DDF77738CC}" action="delete"/>
  <rcv guid="{7B820CE3-7EFE-409A-8E22-13DDF77738C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workbookViewId="0">
      <selection activeCell="I23" sqref="I23"/>
    </sheetView>
  </sheetViews>
  <sheetFormatPr defaultRowHeight="12.75" x14ac:dyDescent="0.2"/>
  <cols>
    <col min="1" max="1" width="10.85546875" bestFit="1" customWidth="1"/>
    <col min="2" max="2" width="7.140625" customWidth="1"/>
    <col min="3" max="3" width="5.5703125" customWidth="1"/>
    <col min="4" max="4" width="6.42578125" customWidth="1"/>
    <col min="5" max="5" width="6" customWidth="1"/>
    <col min="6" max="6" width="7.7109375" customWidth="1"/>
    <col min="7" max="7" width="8.5703125" customWidth="1"/>
  </cols>
  <sheetData>
    <row r="1" spans="1:26" ht="13.5" thickBot="1" x14ac:dyDescent="0.25">
      <c r="N1" t="s">
        <v>39</v>
      </c>
      <c r="O1" t="s">
        <v>40</v>
      </c>
    </row>
    <row r="2" spans="1:26" ht="13.5" thickBot="1" x14ac:dyDescent="0.25">
      <c r="A2" s="62" t="s">
        <v>30</v>
      </c>
      <c r="B2" s="62">
        <v>12</v>
      </c>
      <c r="C2" s="62">
        <v>11</v>
      </c>
      <c r="D2" s="62">
        <v>10</v>
      </c>
      <c r="E2" s="62">
        <v>9</v>
      </c>
      <c r="F2" s="62">
        <v>8</v>
      </c>
      <c r="G2" s="62">
        <v>7</v>
      </c>
      <c r="H2" s="62">
        <v>6</v>
      </c>
      <c r="I2" s="62">
        <v>5</v>
      </c>
      <c r="J2" s="62">
        <v>4</v>
      </c>
      <c r="K2" s="62">
        <v>3</v>
      </c>
      <c r="L2" s="62">
        <v>2</v>
      </c>
      <c r="M2" s="63">
        <v>1</v>
      </c>
      <c r="N2" s="64"/>
      <c r="O2" s="65"/>
    </row>
    <row r="3" spans="1:26" ht="13.5" thickBot="1" x14ac:dyDescent="0.25">
      <c r="A3" s="62" t="s">
        <v>22</v>
      </c>
      <c r="B3" s="62">
        <v>2</v>
      </c>
      <c r="C3" s="62">
        <v>12</v>
      </c>
      <c r="D3" s="62">
        <v>4</v>
      </c>
      <c r="E3" s="62">
        <v>10</v>
      </c>
      <c r="F3" s="62">
        <v>20</v>
      </c>
      <c r="G3" s="62">
        <v>12</v>
      </c>
      <c r="H3" s="62">
        <v>9</v>
      </c>
      <c r="I3" s="62">
        <v>6</v>
      </c>
      <c r="J3" s="62">
        <v>7</v>
      </c>
      <c r="K3" s="62">
        <v>1</v>
      </c>
      <c r="L3" s="62">
        <v>6</v>
      </c>
      <c r="M3" s="63">
        <v>4</v>
      </c>
      <c r="N3" s="64">
        <f>SUM(B3:M3)</f>
        <v>93</v>
      </c>
      <c r="O3" s="65">
        <v>186</v>
      </c>
      <c r="Q3" t="s">
        <v>31</v>
      </c>
      <c r="V3" t="s">
        <v>33</v>
      </c>
      <c r="Y3" t="s">
        <v>35</v>
      </c>
    </row>
    <row r="4" spans="1:26" ht="13.5" thickBot="1" x14ac:dyDescent="0.25">
      <c r="A4" s="62" t="s">
        <v>23</v>
      </c>
      <c r="B4" s="62">
        <v>24</v>
      </c>
      <c r="C4" s="62">
        <v>20</v>
      </c>
      <c r="D4" s="62">
        <v>11</v>
      </c>
      <c r="E4" s="62">
        <v>11</v>
      </c>
      <c r="F4" s="62">
        <v>4</v>
      </c>
      <c r="G4" s="62">
        <v>9</v>
      </c>
      <c r="H4" s="62">
        <v>15</v>
      </c>
      <c r="I4" s="62">
        <v>16</v>
      </c>
      <c r="J4" s="62">
        <v>23</v>
      </c>
      <c r="K4" s="62">
        <v>22</v>
      </c>
      <c r="L4" s="62">
        <v>17</v>
      </c>
      <c r="M4" s="63">
        <v>24</v>
      </c>
      <c r="N4" s="64">
        <f>SUM(B4:M4)</f>
        <v>196</v>
      </c>
      <c r="O4" s="65">
        <v>392</v>
      </c>
      <c r="Q4">
        <v>2</v>
      </c>
      <c r="R4">
        <v>32</v>
      </c>
      <c r="T4" t="s">
        <v>32</v>
      </c>
      <c r="V4">
        <v>540</v>
      </c>
      <c r="W4" t="s">
        <v>34</v>
      </c>
      <c r="Y4">
        <v>1</v>
      </c>
      <c r="Z4" t="s">
        <v>36</v>
      </c>
    </row>
    <row r="5" spans="1:26" ht="13.5" thickBot="1" x14ac:dyDescent="0.25">
      <c r="A5" s="62" t="s">
        <v>24</v>
      </c>
      <c r="B5" s="62">
        <v>4530</v>
      </c>
      <c r="C5" s="62">
        <v>2531</v>
      </c>
      <c r="D5" s="62">
        <v>2966</v>
      </c>
      <c r="E5" s="62">
        <v>2514</v>
      </c>
      <c r="F5" s="62">
        <v>491</v>
      </c>
      <c r="G5" s="62">
        <v>2649</v>
      </c>
      <c r="H5" s="62">
        <v>2444</v>
      </c>
      <c r="I5" s="62">
        <v>2537</v>
      </c>
      <c r="J5" s="62">
        <v>3210</v>
      </c>
      <c r="K5" s="62">
        <v>1260</v>
      </c>
      <c r="L5" s="62">
        <v>2452</v>
      </c>
      <c r="M5" s="63">
        <v>1149</v>
      </c>
      <c r="N5" s="64">
        <f>SUM(B5:M5)</f>
        <v>28733</v>
      </c>
      <c r="O5" s="65">
        <v>57466</v>
      </c>
      <c r="Q5">
        <v>2</v>
      </c>
      <c r="R5">
        <v>28</v>
      </c>
      <c r="T5" t="s">
        <v>37</v>
      </c>
      <c r="V5">
        <v>2149</v>
      </c>
      <c r="W5" t="s">
        <v>34</v>
      </c>
    </row>
    <row r="6" spans="1:26" ht="13.5" thickBo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64"/>
      <c r="O6" s="65"/>
      <c r="Q6">
        <v>2</v>
      </c>
      <c r="R6">
        <v>50</v>
      </c>
      <c r="T6" t="s">
        <v>38</v>
      </c>
      <c r="V6">
        <v>250</v>
      </c>
      <c r="W6" t="s">
        <v>34</v>
      </c>
    </row>
    <row r="7" spans="1:26" ht="13.5" thickBot="1" x14ac:dyDescent="0.25">
      <c r="A7" s="62" t="s">
        <v>25</v>
      </c>
      <c r="B7" s="62">
        <v>153</v>
      </c>
      <c r="C7" s="62">
        <v>135</v>
      </c>
      <c r="D7" s="62">
        <v>304</v>
      </c>
      <c r="E7" s="62">
        <v>118</v>
      </c>
      <c r="F7" s="62">
        <v>109</v>
      </c>
      <c r="G7" s="62">
        <v>138</v>
      </c>
      <c r="H7" s="62">
        <v>104</v>
      </c>
      <c r="I7" s="62">
        <v>128</v>
      </c>
      <c r="J7" s="62">
        <v>151</v>
      </c>
      <c r="K7" s="62">
        <v>214</v>
      </c>
      <c r="L7" s="62">
        <v>159</v>
      </c>
      <c r="M7" s="63">
        <v>165</v>
      </c>
      <c r="N7" s="64">
        <f>SUM(B7:M7)</f>
        <v>1878</v>
      </c>
      <c r="O7" s="65">
        <v>3756</v>
      </c>
      <c r="V7">
        <v>1195</v>
      </c>
      <c r="W7" t="s">
        <v>34</v>
      </c>
    </row>
    <row r="8" spans="1:26" ht="13.5" thickBot="1" x14ac:dyDescent="0.25">
      <c r="A8" s="62" t="s">
        <v>26</v>
      </c>
      <c r="B8" s="62">
        <v>1</v>
      </c>
      <c r="C8" s="62">
        <v>1</v>
      </c>
      <c r="D8" s="62">
        <v>2</v>
      </c>
      <c r="E8" s="62">
        <v>2</v>
      </c>
      <c r="F8" s="62">
        <v>6</v>
      </c>
      <c r="G8" s="62">
        <v>2</v>
      </c>
      <c r="H8" s="62">
        <v>4</v>
      </c>
      <c r="I8" s="62">
        <v>7</v>
      </c>
      <c r="J8" s="62">
        <v>3</v>
      </c>
      <c r="K8" s="62">
        <v>22</v>
      </c>
      <c r="L8" s="62">
        <v>3</v>
      </c>
      <c r="M8" s="63">
        <v>2</v>
      </c>
      <c r="N8" s="64">
        <f>SUM(B8:M8)</f>
        <v>55</v>
      </c>
      <c r="O8" s="65">
        <v>110</v>
      </c>
      <c r="V8">
        <v>837</v>
      </c>
      <c r="W8" t="s">
        <v>34</v>
      </c>
    </row>
    <row r="9" spans="1:26" ht="13.5" thickBot="1" x14ac:dyDescent="0.25">
      <c r="A9" s="62" t="s">
        <v>27</v>
      </c>
      <c r="B9" s="62">
        <v>4</v>
      </c>
      <c r="C9" s="62">
        <v>4</v>
      </c>
      <c r="D9" s="62">
        <v>3</v>
      </c>
      <c r="E9" s="62">
        <v>0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5</v>
      </c>
      <c r="L9" s="62">
        <v>2</v>
      </c>
      <c r="M9" s="63">
        <v>1</v>
      </c>
      <c r="N9" s="64">
        <f>SUM(B9:M9)</f>
        <v>24</v>
      </c>
      <c r="O9" s="65">
        <v>48</v>
      </c>
      <c r="V9">
        <v>618</v>
      </c>
      <c r="W9" t="s">
        <v>34</v>
      </c>
    </row>
    <row r="10" spans="1:26" ht="13.5" thickBot="1" x14ac:dyDescent="0.25">
      <c r="A10" s="62" t="s">
        <v>28</v>
      </c>
      <c r="B10" s="62">
        <v>0</v>
      </c>
      <c r="C10" s="62">
        <v>20</v>
      </c>
      <c r="D10" s="62">
        <v>6</v>
      </c>
      <c r="E10" s="62">
        <v>1</v>
      </c>
      <c r="F10" s="62">
        <v>5</v>
      </c>
      <c r="G10" s="62">
        <v>3</v>
      </c>
      <c r="H10" s="62">
        <v>0</v>
      </c>
      <c r="I10" s="62">
        <v>1</v>
      </c>
      <c r="J10" s="62">
        <v>1</v>
      </c>
      <c r="K10" s="62">
        <v>1</v>
      </c>
      <c r="L10" s="62">
        <v>1</v>
      </c>
      <c r="M10" s="63">
        <v>1</v>
      </c>
      <c r="N10" s="64">
        <f>SUM(B10:M10)</f>
        <v>40</v>
      </c>
      <c r="O10" s="65">
        <v>80</v>
      </c>
      <c r="V10">
        <v>1174</v>
      </c>
      <c r="W10" t="s">
        <v>34</v>
      </c>
    </row>
    <row r="11" spans="1:26" ht="13.5" thickBo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4"/>
      <c r="O11" s="65"/>
      <c r="V11">
        <v>1227</v>
      </c>
      <c r="W11" t="s">
        <v>34</v>
      </c>
    </row>
    <row r="12" spans="1:26" ht="13.5" thickBot="1" x14ac:dyDescent="0.25">
      <c r="A12" s="62" t="s">
        <v>29</v>
      </c>
      <c r="B12" s="62">
        <v>56</v>
      </c>
      <c r="C12" s="62">
        <v>117</v>
      </c>
      <c r="D12" s="62">
        <v>12</v>
      </c>
      <c r="E12" s="62">
        <v>191</v>
      </c>
      <c r="F12" s="62">
        <v>245</v>
      </c>
      <c r="G12" s="62">
        <v>10</v>
      </c>
      <c r="H12" s="62">
        <v>33</v>
      </c>
      <c r="I12" s="62">
        <v>18</v>
      </c>
      <c r="J12" s="62">
        <v>31</v>
      </c>
      <c r="K12" s="62">
        <v>10</v>
      </c>
      <c r="L12" s="62">
        <v>37</v>
      </c>
      <c r="M12" s="63">
        <v>26</v>
      </c>
      <c r="N12" s="64">
        <f>SUM(B12:M12)</f>
        <v>786</v>
      </c>
      <c r="O12" s="65">
        <v>1572</v>
      </c>
      <c r="V12">
        <v>908</v>
      </c>
      <c r="W12" t="s">
        <v>34</v>
      </c>
    </row>
    <row r="13" spans="1:26" x14ac:dyDescent="0.2">
      <c r="V13">
        <v>705</v>
      </c>
      <c r="W13" t="s">
        <v>34</v>
      </c>
    </row>
    <row r="14" spans="1:26" x14ac:dyDescent="0.2">
      <c r="V14">
        <v>650</v>
      </c>
      <c r="W14" t="s">
        <v>34</v>
      </c>
    </row>
    <row r="15" spans="1:26" x14ac:dyDescent="0.2">
      <c r="V15">
        <v>585</v>
      </c>
      <c r="W15" t="s">
        <v>34</v>
      </c>
    </row>
    <row r="16" spans="1:26" x14ac:dyDescent="0.2">
      <c r="V16" s="3">
        <f>SUM(V4:V15)</f>
        <v>10838</v>
      </c>
      <c r="W16" s="1" t="s">
        <v>34</v>
      </c>
    </row>
  </sheetData>
  <customSheetViews>
    <customSheetView guid="{8045872D-0D41-4B0A-A2C0-4B80CF0B240C}" state="hidden">
      <selection activeCell="I23" sqref="I23"/>
      <pageMargins left="0.7" right="0.7" top="0.75" bottom="0.75" header="0.3" footer="0.3"/>
      <pageSetup paperSize="9" orientation="landscape" r:id="rId1"/>
    </customSheetView>
    <customSheetView guid="{10973E40-5D75-42C5-8B1A-1C36093A06F7}" state="hidden">
      <selection activeCell="I23" sqref="I23"/>
      <pageMargins left="0.7" right="0.7" top="0.75" bottom="0.75" header="0.3" footer="0.3"/>
      <pageSetup paperSize="9" orientation="landscape" r:id="rId2"/>
    </customSheetView>
    <customSheetView guid="{F58E5734-8501-4EAA-84D8-5986B819AE24}" showPageBreaks="1">
      <selection activeCell="G18" sqref="G18"/>
      <pageMargins left="0.7" right="0.7" top="0.75" bottom="0.75" header="0.3" footer="0.3"/>
      <pageSetup paperSize="9" orientation="landscape" r:id="rId3"/>
    </customSheetView>
    <customSheetView guid="{FF97754C-477E-4B68-BDF9-62FC19039645}" state="hidden">
      <selection activeCell="I23" sqref="I23"/>
      <pageMargins left="0.7" right="0.7" top="0.75" bottom="0.75" header="0.3" footer="0.3"/>
      <pageSetup paperSize="9" orientation="landscape" r:id="rId4"/>
    </customSheetView>
    <customSheetView guid="{7B820CE3-7EFE-409A-8E22-13DDF77738CC}" state="hidden">
      <selection activeCell="I23" sqref="I23"/>
      <pageMargins left="0.7" right="0.7" top="0.75" bottom="0.75" header="0.3" footer="0.3"/>
      <pageSetup paperSize="9" orientation="landscape" r:id="rId5"/>
    </customSheetView>
  </customSheetView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zoomScale="80" zoomScaleNormal="80" workbookViewId="0">
      <selection activeCell="I25" sqref="I25"/>
    </sheetView>
  </sheetViews>
  <sheetFormatPr defaultRowHeight="12.75" x14ac:dyDescent="0.2"/>
  <cols>
    <col min="1" max="1" width="5.7109375" style="1" customWidth="1"/>
    <col min="2" max="2" width="48" style="2" customWidth="1"/>
    <col min="3" max="3" width="20.42578125" style="3" customWidth="1"/>
    <col min="4" max="4" width="16.140625" style="4" customWidth="1"/>
    <col min="5" max="5" width="9.5703125" style="5" customWidth="1"/>
    <col min="6" max="6" width="19.140625" style="6" customWidth="1"/>
    <col min="7" max="8" width="14.7109375" style="7" customWidth="1"/>
    <col min="9" max="9" width="13.5703125" customWidth="1"/>
  </cols>
  <sheetData>
    <row r="1" spans="1:9" ht="48.75" customHeight="1" x14ac:dyDescent="0.2">
      <c r="B1" s="120" t="s">
        <v>50</v>
      </c>
      <c r="C1" s="120"/>
      <c r="D1" s="120"/>
      <c r="E1" s="120"/>
      <c r="F1" s="120"/>
      <c r="G1" s="120"/>
      <c r="H1" s="120"/>
    </row>
    <row r="2" spans="1:9" ht="84.75" customHeight="1" x14ac:dyDescent="0.2">
      <c r="A2" s="19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</row>
    <row r="3" spans="1:9" s="8" customFormat="1" ht="22.9" customHeight="1" x14ac:dyDescent="0.2">
      <c r="A3" s="23">
        <v>1</v>
      </c>
      <c r="B3" s="24">
        <v>2</v>
      </c>
      <c r="C3" s="25">
        <v>3</v>
      </c>
      <c r="D3" s="24">
        <v>4</v>
      </c>
      <c r="E3" s="26">
        <v>5</v>
      </c>
      <c r="F3" s="24">
        <v>6</v>
      </c>
      <c r="G3" s="24">
        <v>7</v>
      </c>
      <c r="H3" s="24">
        <v>8</v>
      </c>
    </row>
    <row r="4" spans="1:9" s="10" customFormat="1" ht="21" customHeight="1" x14ac:dyDescent="0.2">
      <c r="A4" s="37">
        <v>2</v>
      </c>
      <c r="B4" s="38" t="s">
        <v>21</v>
      </c>
      <c r="C4" s="39"/>
      <c r="D4" s="40"/>
      <c r="E4" s="41"/>
      <c r="F4" s="40"/>
      <c r="G4" s="40"/>
      <c r="H4" s="40"/>
      <c r="I4" s="9"/>
    </row>
    <row r="5" spans="1:9" s="11" customFormat="1" ht="21" customHeight="1" x14ac:dyDescent="0.2">
      <c r="A5" s="19">
        <v>3</v>
      </c>
      <c r="B5" s="27" t="s">
        <v>8</v>
      </c>
      <c r="C5" s="28">
        <v>1500</v>
      </c>
      <c r="D5" s="59">
        <f>F5+E5</f>
        <v>3.9</v>
      </c>
      <c r="E5" s="60">
        <f>F5*0%</f>
        <v>0</v>
      </c>
      <c r="F5" s="29">
        <v>3.9</v>
      </c>
      <c r="G5" s="67">
        <f>D5*C5</f>
        <v>5850</v>
      </c>
      <c r="H5" s="67">
        <f>F5*C5</f>
        <v>5850</v>
      </c>
    </row>
    <row r="6" spans="1:9" ht="21" customHeight="1" x14ac:dyDescent="0.2">
      <c r="A6" s="30">
        <v>4</v>
      </c>
      <c r="B6" s="27" t="s">
        <v>9</v>
      </c>
      <c r="C6" s="28">
        <v>50</v>
      </c>
      <c r="D6" s="59">
        <f t="shared" ref="D6:D29" si="0">F6+E6</f>
        <v>4.5999999999999996</v>
      </c>
      <c r="E6" s="60">
        <f t="shared" ref="E6:E29" si="1">F6*0%</f>
        <v>0</v>
      </c>
      <c r="F6" s="29">
        <v>4.5999999999999996</v>
      </c>
      <c r="G6" s="67">
        <f t="shared" ref="G6:G29" si="2">D6*C6</f>
        <v>229.99999999999997</v>
      </c>
      <c r="H6" s="67">
        <f t="shared" ref="H6:H29" si="3">F6*C6</f>
        <v>229.99999999999997</v>
      </c>
    </row>
    <row r="7" spans="1:9" ht="21" customHeight="1" x14ac:dyDescent="0.2">
      <c r="A7" s="30">
        <v>5</v>
      </c>
      <c r="B7" s="27" t="s">
        <v>10</v>
      </c>
      <c r="C7" s="28">
        <v>22</v>
      </c>
      <c r="D7" s="59">
        <f t="shared" si="0"/>
        <v>7.2</v>
      </c>
      <c r="E7" s="60">
        <f t="shared" si="1"/>
        <v>0</v>
      </c>
      <c r="F7" s="29">
        <v>7.2</v>
      </c>
      <c r="G7" s="67">
        <f t="shared" si="2"/>
        <v>158.4</v>
      </c>
      <c r="H7" s="67">
        <f t="shared" si="3"/>
        <v>158.4</v>
      </c>
    </row>
    <row r="8" spans="1:9" ht="21" customHeight="1" x14ac:dyDescent="0.2">
      <c r="A8" s="42">
        <v>6</v>
      </c>
      <c r="B8" s="43" t="s">
        <v>11</v>
      </c>
      <c r="C8" s="44"/>
      <c r="D8" s="44"/>
      <c r="E8" s="43"/>
      <c r="F8" s="45"/>
      <c r="G8" s="45"/>
      <c r="H8" s="45"/>
    </row>
    <row r="9" spans="1:9" ht="21" customHeight="1" x14ac:dyDescent="0.2">
      <c r="A9" s="30">
        <v>7</v>
      </c>
      <c r="B9" s="27" t="s">
        <v>8</v>
      </c>
      <c r="C9" s="28">
        <v>58000</v>
      </c>
      <c r="D9" s="59">
        <f t="shared" si="0"/>
        <v>6.8</v>
      </c>
      <c r="E9" s="60">
        <f t="shared" si="1"/>
        <v>0</v>
      </c>
      <c r="F9" s="29">
        <v>6.8</v>
      </c>
      <c r="G9" s="67">
        <f t="shared" si="2"/>
        <v>394400</v>
      </c>
      <c r="H9" s="67">
        <f t="shared" si="3"/>
        <v>394400</v>
      </c>
    </row>
    <row r="10" spans="1:9" ht="21" customHeight="1" x14ac:dyDescent="0.2">
      <c r="A10" s="30">
        <v>8</v>
      </c>
      <c r="B10" s="27" t="s">
        <v>9</v>
      </c>
      <c r="C10" s="28">
        <v>400</v>
      </c>
      <c r="D10" s="59">
        <f t="shared" si="0"/>
        <v>7.3</v>
      </c>
      <c r="E10" s="60">
        <f t="shared" si="1"/>
        <v>0</v>
      </c>
      <c r="F10" s="29">
        <v>7.3</v>
      </c>
      <c r="G10" s="67">
        <f t="shared" si="2"/>
        <v>2920</v>
      </c>
      <c r="H10" s="67">
        <f t="shared" si="3"/>
        <v>2920</v>
      </c>
    </row>
    <row r="11" spans="1:9" ht="21" customHeight="1" x14ac:dyDescent="0.2">
      <c r="A11" s="30">
        <v>9</v>
      </c>
      <c r="B11" s="27" t="s">
        <v>10</v>
      </c>
      <c r="C11" s="28">
        <v>200</v>
      </c>
      <c r="D11" s="59">
        <f t="shared" si="0"/>
        <v>15.6</v>
      </c>
      <c r="E11" s="60">
        <f t="shared" si="1"/>
        <v>0</v>
      </c>
      <c r="F11" s="29">
        <v>15.6</v>
      </c>
      <c r="G11" s="67">
        <f t="shared" si="2"/>
        <v>3120</v>
      </c>
      <c r="H11" s="67">
        <f t="shared" si="3"/>
        <v>3120</v>
      </c>
    </row>
    <row r="12" spans="1:9" ht="21" customHeight="1" x14ac:dyDescent="0.2">
      <c r="A12" s="42">
        <v>10</v>
      </c>
      <c r="B12" s="43" t="s">
        <v>12</v>
      </c>
      <c r="C12" s="44"/>
      <c r="D12" s="44"/>
      <c r="E12" s="43"/>
      <c r="F12" s="45"/>
      <c r="G12" s="45"/>
      <c r="H12" s="45"/>
    </row>
    <row r="13" spans="1:9" ht="21" customHeight="1" x14ac:dyDescent="0.2">
      <c r="A13" s="30">
        <v>11</v>
      </c>
      <c r="B13" s="27" t="s">
        <v>8</v>
      </c>
      <c r="C13" s="28">
        <v>110</v>
      </c>
      <c r="D13" s="59">
        <f t="shared" si="0"/>
        <v>8.8000000000000007</v>
      </c>
      <c r="E13" s="60">
        <f t="shared" si="1"/>
        <v>0</v>
      </c>
      <c r="F13" s="29">
        <v>8.8000000000000007</v>
      </c>
      <c r="G13" s="67">
        <f t="shared" si="2"/>
        <v>968.00000000000011</v>
      </c>
      <c r="H13" s="67">
        <f t="shared" si="3"/>
        <v>968.00000000000011</v>
      </c>
    </row>
    <row r="14" spans="1:9" ht="21" customHeight="1" x14ac:dyDescent="0.2">
      <c r="A14" s="30">
        <v>12</v>
      </c>
      <c r="B14" s="27" t="s">
        <v>9</v>
      </c>
      <c r="C14" s="28">
        <v>50</v>
      </c>
      <c r="D14" s="59">
        <f t="shared" si="0"/>
        <v>9.3000000000000007</v>
      </c>
      <c r="E14" s="60">
        <f t="shared" si="1"/>
        <v>0</v>
      </c>
      <c r="F14" s="29">
        <v>9.3000000000000007</v>
      </c>
      <c r="G14" s="67">
        <f t="shared" si="2"/>
        <v>465.00000000000006</v>
      </c>
      <c r="H14" s="67">
        <f t="shared" si="3"/>
        <v>465.00000000000006</v>
      </c>
    </row>
    <row r="15" spans="1:9" ht="21" customHeight="1" x14ac:dyDescent="0.2">
      <c r="A15" s="30">
        <v>13</v>
      </c>
      <c r="B15" s="27" t="s">
        <v>10</v>
      </c>
      <c r="C15" s="28">
        <v>80</v>
      </c>
      <c r="D15" s="59">
        <f t="shared" si="0"/>
        <v>18.3</v>
      </c>
      <c r="E15" s="60">
        <f t="shared" si="1"/>
        <v>0</v>
      </c>
      <c r="F15" s="29">
        <v>18.3</v>
      </c>
      <c r="G15" s="67">
        <f t="shared" si="2"/>
        <v>1464</v>
      </c>
      <c r="H15" s="67">
        <f t="shared" si="3"/>
        <v>1464</v>
      </c>
    </row>
    <row r="16" spans="1:9" ht="21" customHeight="1" x14ac:dyDescent="0.2">
      <c r="A16" s="42">
        <v>14</v>
      </c>
      <c r="B16" s="43" t="s">
        <v>13</v>
      </c>
      <c r="C16" s="44"/>
      <c r="D16" s="44"/>
      <c r="E16" s="43"/>
      <c r="F16" s="45"/>
      <c r="G16" s="45"/>
      <c r="H16" s="45"/>
    </row>
    <row r="17" spans="1:9" ht="21" customHeight="1" x14ac:dyDescent="0.2">
      <c r="A17" s="30">
        <v>15</v>
      </c>
      <c r="B17" s="27" t="s">
        <v>8</v>
      </c>
      <c r="C17" s="28">
        <v>3800</v>
      </c>
      <c r="D17" s="59">
        <f t="shared" si="0"/>
        <v>9.8000000000000007</v>
      </c>
      <c r="E17" s="60">
        <f t="shared" si="1"/>
        <v>0</v>
      </c>
      <c r="F17" s="29">
        <f>F9+3</f>
        <v>9.8000000000000007</v>
      </c>
      <c r="G17" s="67">
        <f t="shared" si="2"/>
        <v>37240</v>
      </c>
      <c r="H17" s="67">
        <f t="shared" si="3"/>
        <v>37240</v>
      </c>
    </row>
    <row r="18" spans="1:9" ht="21" customHeight="1" x14ac:dyDescent="0.2">
      <c r="A18" s="30">
        <v>16</v>
      </c>
      <c r="B18" s="27" t="s">
        <v>9</v>
      </c>
      <c r="C18" s="28">
        <v>60</v>
      </c>
      <c r="D18" s="59">
        <f t="shared" si="0"/>
        <v>10.3</v>
      </c>
      <c r="E18" s="60">
        <f t="shared" si="1"/>
        <v>0</v>
      </c>
      <c r="F18" s="29">
        <f>F10+3</f>
        <v>10.3</v>
      </c>
      <c r="G18" s="67">
        <f t="shared" si="2"/>
        <v>618</v>
      </c>
      <c r="H18" s="67">
        <f t="shared" si="3"/>
        <v>618</v>
      </c>
    </row>
    <row r="19" spans="1:9" ht="21" customHeight="1" x14ac:dyDescent="0.2">
      <c r="A19" s="30">
        <v>17</v>
      </c>
      <c r="B19" s="27" t="s">
        <v>10</v>
      </c>
      <c r="C19" s="28">
        <v>60</v>
      </c>
      <c r="D19" s="59">
        <f t="shared" si="0"/>
        <v>18.600000000000001</v>
      </c>
      <c r="E19" s="60">
        <f t="shared" si="1"/>
        <v>0</v>
      </c>
      <c r="F19" s="29">
        <f>F11+3</f>
        <v>18.600000000000001</v>
      </c>
      <c r="G19" s="67">
        <f t="shared" si="2"/>
        <v>1116</v>
      </c>
      <c r="H19" s="67">
        <f t="shared" si="3"/>
        <v>1116</v>
      </c>
    </row>
    <row r="20" spans="1:9" ht="21" customHeight="1" x14ac:dyDescent="0.2">
      <c r="A20" s="42">
        <v>18</v>
      </c>
      <c r="B20" s="43" t="s">
        <v>14</v>
      </c>
      <c r="C20" s="44"/>
      <c r="D20" s="44"/>
      <c r="E20" s="43"/>
      <c r="F20" s="45"/>
      <c r="G20" s="45"/>
      <c r="H20" s="45"/>
    </row>
    <row r="21" spans="1:9" ht="21" customHeight="1" x14ac:dyDescent="0.2">
      <c r="A21" s="30">
        <v>19</v>
      </c>
      <c r="B21" s="27" t="s">
        <v>8</v>
      </c>
      <c r="C21" s="28">
        <v>1000</v>
      </c>
      <c r="D21" s="59">
        <f t="shared" si="0"/>
        <v>11.8</v>
      </c>
      <c r="E21" s="60">
        <f t="shared" si="1"/>
        <v>0</v>
      </c>
      <c r="F21" s="29">
        <f>F13+3</f>
        <v>11.8</v>
      </c>
      <c r="G21" s="67">
        <f t="shared" si="2"/>
        <v>11800</v>
      </c>
      <c r="H21" s="67">
        <f t="shared" si="3"/>
        <v>11800</v>
      </c>
    </row>
    <row r="22" spans="1:9" ht="21" customHeight="1" x14ac:dyDescent="0.2">
      <c r="A22" s="30">
        <v>20</v>
      </c>
      <c r="B22" s="27" t="s">
        <v>9</v>
      </c>
      <c r="C22" s="28">
        <v>50</v>
      </c>
      <c r="D22" s="59">
        <f t="shared" si="0"/>
        <v>12.3</v>
      </c>
      <c r="E22" s="60">
        <f t="shared" si="1"/>
        <v>0</v>
      </c>
      <c r="F22" s="29">
        <f>F14+3</f>
        <v>12.3</v>
      </c>
      <c r="G22" s="67">
        <f t="shared" si="2"/>
        <v>615</v>
      </c>
      <c r="H22" s="67">
        <f t="shared" si="3"/>
        <v>615</v>
      </c>
    </row>
    <row r="23" spans="1:9" ht="21" customHeight="1" x14ac:dyDescent="0.2">
      <c r="A23" s="30">
        <v>21</v>
      </c>
      <c r="B23" s="27" t="s">
        <v>10</v>
      </c>
      <c r="C23" s="28">
        <v>40</v>
      </c>
      <c r="D23" s="59">
        <f t="shared" si="0"/>
        <v>21.3</v>
      </c>
      <c r="E23" s="60">
        <f t="shared" si="1"/>
        <v>0</v>
      </c>
      <c r="F23" s="29">
        <f>F15+3</f>
        <v>21.3</v>
      </c>
      <c r="G23" s="67">
        <f t="shared" si="2"/>
        <v>852</v>
      </c>
      <c r="H23" s="67">
        <f t="shared" si="3"/>
        <v>852</v>
      </c>
    </row>
    <row r="24" spans="1:9" ht="21" customHeight="1" x14ac:dyDescent="0.2">
      <c r="A24" s="46">
        <v>22</v>
      </c>
      <c r="B24" s="47" t="s">
        <v>15</v>
      </c>
      <c r="C24" s="44"/>
      <c r="D24" s="44"/>
      <c r="E24" s="48"/>
      <c r="F24" s="48"/>
      <c r="G24" s="48"/>
      <c r="H24" s="48"/>
    </row>
    <row r="25" spans="1:9" ht="25.5" x14ac:dyDescent="0.2">
      <c r="A25" s="30">
        <v>24</v>
      </c>
      <c r="B25" s="31" t="s">
        <v>16</v>
      </c>
      <c r="C25" s="28">
        <v>12</v>
      </c>
      <c r="D25" s="59">
        <f t="shared" si="0"/>
        <v>22</v>
      </c>
      <c r="E25" s="60">
        <f t="shared" si="1"/>
        <v>0</v>
      </c>
      <c r="F25" s="29">
        <v>22</v>
      </c>
      <c r="G25" s="67">
        <f t="shared" si="2"/>
        <v>264</v>
      </c>
      <c r="H25" s="67">
        <f t="shared" si="3"/>
        <v>264</v>
      </c>
    </row>
    <row r="26" spans="1:9" x14ac:dyDescent="0.2">
      <c r="A26" s="49">
        <v>25</v>
      </c>
      <c r="B26" s="50" t="s">
        <v>17</v>
      </c>
      <c r="C26" s="44"/>
      <c r="D26" s="59">
        <f t="shared" si="0"/>
        <v>0</v>
      </c>
      <c r="E26" s="60">
        <f t="shared" si="1"/>
        <v>0</v>
      </c>
      <c r="F26" s="52"/>
      <c r="G26" s="52"/>
      <c r="H26" s="52"/>
    </row>
    <row r="27" spans="1:9" ht="54" customHeight="1" x14ac:dyDescent="0.2">
      <c r="A27" s="32">
        <v>26</v>
      </c>
      <c r="B27" s="33" t="s">
        <v>19</v>
      </c>
      <c r="C27" s="28">
        <v>24</v>
      </c>
      <c r="D27" s="59">
        <v>565.79999999999995</v>
      </c>
      <c r="E27" s="60">
        <f>F27*23%</f>
        <v>105.80000000000001</v>
      </c>
      <c r="F27" s="34">
        <v>460</v>
      </c>
      <c r="G27" s="67">
        <f t="shared" si="2"/>
        <v>13579.199999999999</v>
      </c>
      <c r="H27" s="67">
        <f t="shared" si="3"/>
        <v>11040</v>
      </c>
      <c r="I27" s="61"/>
    </row>
    <row r="28" spans="1:9" ht="51" x14ac:dyDescent="0.2">
      <c r="A28" s="49">
        <v>27</v>
      </c>
      <c r="B28" s="50" t="s">
        <v>18</v>
      </c>
      <c r="C28" s="44"/>
      <c r="D28" s="51"/>
      <c r="E28" s="51"/>
      <c r="F28" s="52"/>
      <c r="G28" s="52"/>
      <c r="H28" s="52"/>
    </row>
    <row r="29" spans="1:9" x14ac:dyDescent="0.2">
      <c r="A29" s="30">
        <v>28</v>
      </c>
      <c r="B29" s="35" t="s">
        <v>20</v>
      </c>
      <c r="C29" s="28">
        <v>22000</v>
      </c>
      <c r="D29" s="59">
        <f t="shared" si="0"/>
        <v>3.9</v>
      </c>
      <c r="E29" s="60">
        <f t="shared" si="1"/>
        <v>0</v>
      </c>
      <c r="F29" s="29">
        <v>3.9</v>
      </c>
      <c r="G29" s="67">
        <f t="shared" si="2"/>
        <v>85800</v>
      </c>
      <c r="H29" s="67">
        <f t="shared" si="3"/>
        <v>85800</v>
      </c>
    </row>
    <row r="30" spans="1:9" ht="27" customHeight="1" x14ac:dyDescent="0.2">
      <c r="A30" s="53"/>
      <c r="B30" s="54"/>
      <c r="C30" s="55"/>
      <c r="D30" s="56"/>
      <c r="E30" s="57"/>
      <c r="F30" s="58"/>
      <c r="G30" s="36">
        <f>SUM(G5:G29)</f>
        <v>561459.60000000009</v>
      </c>
      <c r="H30" s="36">
        <f>SUM(H5:H29)</f>
        <v>558920.4</v>
      </c>
      <c r="I30" s="12"/>
    </row>
    <row r="33" spans="1:8" ht="15" x14ac:dyDescent="0.25">
      <c r="A33" s="13"/>
      <c r="B33" s="14"/>
      <c r="C33" s="15"/>
      <c r="D33" s="16"/>
      <c r="E33" s="17"/>
      <c r="F33" s="17"/>
      <c r="G33" s="18"/>
      <c r="H33" s="18"/>
    </row>
    <row r="34" spans="1:8" ht="15" x14ac:dyDescent="0.25">
      <c r="A34" s="13"/>
      <c r="B34" s="14"/>
      <c r="C34" s="15"/>
      <c r="D34" s="16"/>
      <c r="E34" s="17"/>
      <c r="F34" s="17"/>
      <c r="G34" s="18"/>
      <c r="H34" s="18"/>
    </row>
    <row r="35" spans="1:8" ht="12.75" customHeight="1" x14ac:dyDescent="0.25">
      <c r="A35" s="13"/>
      <c r="B35" s="14"/>
      <c r="C35" s="15"/>
      <c r="D35" s="16"/>
      <c r="E35" s="17"/>
      <c r="F35" s="17"/>
      <c r="G35" s="18"/>
      <c r="H35" s="18"/>
    </row>
    <row r="36" spans="1:8" ht="15" x14ac:dyDescent="0.25">
      <c r="A36" s="13"/>
      <c r="B36" s="14"/>
      <c r="C36" s="15"/>
      <c r="D36" s="16"/>
      <c r="E36" s="17"/>
      <c r="F36" s="17"/>
      <c r="G36" s="18"/>
      <c r="H36" s="18"/>
    </row>
    <row r="37" spans="1:8" ht="15" x14ac:dyDescent="0.25">
      <c r="A37" s="13"/>
      <c r="B37" s="14"/>
      <c r="C37" s="15"/>
      <c r="D37" s="16"/>
      <c r="E37" s="17"/>
      <c r="F37" s="17"/>
      <c r="G37" s="18"/>
      <c r="H37" s="18"/>
    </row>
    <row r="38" spans="1:8" ht="15" x14ac:dyDescent="0.25">
      <c r="A38" s="13"/>
      <c r="B38" s="14"/>
      <c r="C38" s="15"/>
      <c r="D38" s="16"/>
      <c r="E38" s="17"/>
      <c r="F38" s="17"/>
      <c r="G38" s="18"/>
      <c r="H38" s="18"/>
    </row>
    <row r="39" spans="1:8" ht="15" x14ac:dyDescent="0.25">
      <c r="A39" s="13"/>
      <c r="B39" s="14"/>
      <c r="C39" s="15"/>
      <c r="D39" s="16"/>
      <c r="E39" s="118"/>
      <c r="F39" s="119"/>
      <c r="G39" s="119"/>
      <c r="H39" s="18"/>
    </row>
    <row r="40" spans="1:8" ht="15" x14ac:dyDescent="0.25">
      <c r="A40" s="13"/>
      <c r="B40" s="14"/>
      <c r="C40" s="15"/>
      <c r="D40" s="16"/>
      <c r="E40" s="118"/>
      <c r="F40" s="119"/>
      <c r="G40" s="119"/>
      <c r="H40" s="18"/>
    </row>
    <row r="41" spans="1:8" ht="15" x14ac:dyDescent="0.25">
      <c r="A41" s="13"/>
      <c r="B41" s="14"/>
      <c r="C41" s="15"/>
      <c r="D41" s="16"/>
      <c r="E41" s="118"/>
      <c r="F41" s="119"/>
      <c r="G41" s="119"/>
      <c r="H41" s="18"/>
    </row>
  </sheetData>
  <sheetProtection selectLockedCells="1" selectUnlockedCells="1"/>
  <customSheetViews>
    <customSheetView guid="{8045872D-0D41-4B0A-A2C0-4B80CF0B240C}" scale="80" state="hidden">
      <selection activeCell="I25" sqref="I25"/>
      <pageMargins left="0.2298611111111111" right="0.17986111111111111" top="0.49027777777777776" bottom="0.3" header="0.51180555555555551" footer="0.51180555555555551"/>
      <pageSetup paperSize="9" scale="75" firstPageNumber="0" orientation="portrait" horizontalDpi="300" verticalDpi="300" r:id="rId1"/>
      <headerFooter alignWithMargins="0"/>
    </customSheetView>
    <customSheetView guid="{10973E40-5D75-42C5-8B1A-1C36093A06F7}" scale="80" state="hidden">
      <selection activeCell="I25" sqref="I25"/>
      <pageMargins left="0.2298611111111111" right="0.17986111111111111" top="0.49027777777777776" bottom="0.3" header="0.51180555555555551" footer="0.51180555555555551"/>
      <pageSetup paperSize="9" scale="75" firstPageNumber="0" orientation="portrait" horizontalDpi="300" verticalDpi="300" r:id="rId2"/>
      <headerFooter alignWithMargins="0"/>
    </customSheetView>
    <customSheetView guid="{F58E5734-8501-4EAA-84D8-5986B819AE24}" scale="80" topLeftCell="A22">
      <selection activeCell="Q19" sqref="Q19"/>
      <pageMargins left="0.2298611111111111" right="0.17986111111111111" top="0.49027777777777776" bottom="0.3" header="0.51180555555555551" footer="0.51180555555555551"/>
      <pageSetup paperSize="9" scale="75" firstPageNumber="0" orientation="portrait" horizontalDpi="300" verticalDpi="300" r:id="rId3"/>
      <headerFooter alignWithMargins="0"/>
    </customSheetView>
    <customSheetView guid="{FEED1FFD-0838-4415-8FA9-00EBCCAFB4D9}" scale="80">
      <selection activeCell="I2" sqref="I2"/>
      <pageMargins left="0.2298611111111111" right="0.17986111111111111" top="0.49027777777777776" bottom="0.3" header="0.51180555555555551" footer="0.51180555555555551"/>
      <pageSetup paperSize="9" scale="75" firstPageNumber="0" orientation="portrait" horizontalDpi="300" verticalDpi="300" r:id="rId4"/>
      <headerFooter alignWithMargins="0"/>
    </customSheetView>
    <customSheetView guid="{E81A5146-08A2-45AC-9C4A-7C1FC8925731}" scale="80">
      <selection activeCell="B1" sqref="B1:H1"/>
      <pageMargins left="0.2298611111111111" right="0.17986111111111111" top="0.49027777777777776" bottom="0.3" header="0.51180555555555551" footer="0.51180555555555551"/>
      <pageSetup paperSize="9" scale="75" firstPageNumber="0" orientation="portrait" horizontalDpi="300" verticalDpi="300" r:id="rId5"/>
      <headerFooter alignWithMargins="0"/>
    </customSheetView>
    <customSheetView guid="{FF97754C-477E-4B68-BDF9-62FC19039645}" scale="80" state="hidden">
      <selection activeCell="I25" sqref="I25"/>
      <pageMargins left="0.2298611111111111" right="0.17986111111111111" top="0.49027777777777776" bottom="0.3" header="0.51180555555555551" footer="0.51180555555555551"/>
      <pageSetup paperSize="9" scale="75" firstPageNumber="0" orientation="portrait" horizontalDpi="300" verticalDpi="300" r:id="rId6"/>
      <headerFooter alignWithMargins="0"/>
    </customSheetView>
    <customSheetView guid="{7B820CE3-7EFE-409A-8E22-13DDF77738CC}" scale="80" state="hidden">
      <selection activeCell="I25" sqref="I25"/>
      <pageMargins left="0.2298611111111111" right="0.17986111111111111" top="0.49027777777777776" bottom="0.3" header="0.51180555555555551" footer="0.51180555555555551"/>
      <pageSetup paperSize="9" scale="75" firstPageNumber="0" orientation="portrait" horizontalDpi="300" verticalDpi="300" r:id="rId7"/>
      <headerFooter alignWithMargins="0"/>
    </customSheetView>
  </customSheetViews>
  <mergeCells count="4">
    <mergeCell ref="E41:G41"/>
    <mergeCell ref="B1:H1"/>
    <mergeCell ref="E39:G39"/>
    <mergeCell ref="E40:G40"/>
  </mergeCells>
  <pageMargins left="0.2298611111111111" right="0.17986111111111111" top="0.49027777777777776" bottom="0.3" header="0.51180555555555551" footer="0.51180555555555551"/>
  <pageSetup paperSize="9" scale="75" firstPageNumber="0" orientation="portrait" horizontalDpi="300" verticalDpi="300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zoomScale="80" zoomScaleNormal="80" workbookViewId="0">
      <selection activeCell="D16" sqref="D16"/>
    </sheetView>
  </sheetViews>
  <sheetFormatPr defaultRowHeight="12.75" x14ac:dyDescent="0.2"/>
  <cols>
    <col min="1" max="1" width="5.7109375" style="1" customWidth="1"/>
    <col min="2" max="2" width="44.5703125" style="2" customWidth="1"/>
    <col min="3" max="3" width="14.7109375" style="3" customWidth="1"/>
    <col min="4" max="4" width="16.140625" style="4" customWidth="1"/>
    <col min="5" max="5" width="9.5703125" style="5" customWidth="1"/>
    <col min="6" max="6" width="19.140625" style="6" customWidth="1"/>
    <col min="7" max="8" width="14.7109375" style="7" customWidth="1"/>
    <col min="9" max="9" width="13.5703125" customWidth="1"/>
  </cols>
  <sheetData>
    <row r="1" spans="1:9" ht="48.75" customHeight="1" x14ac:dyDescent="0.2">
      <c r="B1" s="74" t="s">
        <v>49</v>
      </c>
      <c r="C1" s="73"/>
      <c r="D1" s="73"/>
      <c r="E1" s="73"/>
      <c r="F1" s="73"/>
      <c r="G1" s="73"/>
      <c r="H1" s="73"/>
    </row>
    <row r="2" spans="1:9" ht="84.75" customHeight="1" x14ac:dyDescent="0.2">
      <c r="A2" s="19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  <c r="I2" s="68">
        <v>0.25</v>
      </c>
    </row>
    <row r="3" spans="1:9" s="8" customFormat="1" ht="22.9" customHeight="1" x14ac:dyDescent="0.2">
      <c r="A3" s="23">
        <v>1</v>
      </c>
      <c r="B3" s="24">
        <v>2</v>
      </c>
      <c r="C3" s="25">
        <v>3</v>
      </c>
      <c r="D3" s="24">
        <v>4</v>
      </c>
      <c r="E3" s="26">
        <v>5</v>
      </c>
      <c r="F3" s="24">
        <v>6</v>
      </c>
      <c r="G3" s="24">
        <v>7</v>
      </c>
      <c r="H3" s="24">
        <v>8</v>
      </c>
    </row>
    <row r="4" spans="1:9" s="10" customFormat="1" ht="21" customHeight="1" x14ac:dyDescent="0.2">
      <c r="A4" s="37">
        <v>2</v>
      </c>
      <c r="B4" s="38" t="s">
        <v>21</v>
      </c>
      <c r="C4" s="39"/>
      <c r="D4" s="40"/>
      <c r="E4" s="41"/>
      <c r="F4" s="40"/>
      <c r="G4" s="40"/>
      <c r="H4" s="40"/>
      <c r="I4" s="9"/>
    </row>
    <row r="5" spans="1:9" s="11" customFormat="1" ht="21" customHeight="1" x14ac:dyDescent="0.2">
      <c r="A5" s="19">
        <v>3</v>
      </c>
      <c r="B5" s="27" t="s">
        <v>8</v>
      </c>
      <c r="C5" s="28">
        <f>'Ilościowo 2023'!C5*1.25</f>
        <v>1875</v>
      </c>
      <c r="D5" s="59">
        <f>F5+E5</f>
        <v>3.9</v>
      </c>
      <c r="E5" s="60">
        <f>F5*0%</f>
        <v>0</v>
      </c>
      <c r="F5" s="29">
        <v>3.9</v>
      </c>
      <c r="G5" s="67">
        <f>D5*C5</f>
        <v>7312.5</v>
      </c>
      <c r="H5" s="67">
        <f>F5*C5</f>
        <v>7312.5</v>
      </c>
    </row>
    <row r="6" spans="1:9" ht="21" customHeight="1" x14ac:dyDescent="0.2">
      <c r="A6" s="30">
        <v>4</v>
      </c>
      <c r="B6" s="27" t="s">
        <v>9</v>
      </c>
      <c r="C6" s="28">
        <f>'Ilościowo 2023'!C6*1.25</f>
        <v>62.5</v>
      </c>
      <c r="D6" s="59">
        <f t="shared" ref="D6:D29" si="0">F6+E6</f>
        <v>4.5999999999999996</v>
      </c>
      <c r="E6" s="60">
        <f t="shared" ref="E6:E29" si="1">F6*0%</f>
        <v>0</v>
      </c>
      <c r="F6" s="29">
        <v>4.5999999999999996</v>
      </c>
      <c r="G6" s="67">
        <f t="shared" ref="G6:G29" si="2">D6*C6</f>
        <v>287.5</v>
      </c>
      <c r="H6" s="67">
        <f t="shared" ref="H6:H29" si="3">F6*C6</f>
        <v>287.5</v>
      </c>
    </row>
    <row r="7" spans="1:9" ht="21" customHeight="1" x14ac:dyDescent="0.2">
      <c r="A7" s="30">
        <v>5</v>
      </c>
      <c r="B7" s="27" t="s">
        <v>10</v>
      </c>
      <c r="C7" s="28">
        <f>'Ilościowo 2023'!C7*1.25</f>
        <v>27.5</v>
      </c>
      <c r="D7" s="59">
        <f t="shared" si="0"/>
        <v>7.2</v>
      </c>
      <c r="E7" s="60">
        <f t="shared" si="1"/>
        <v>0</v>
      </c>
      <c r="F7" s="29">
        <v>7.2</v>
      </c>
      <c r="G7" s="67">
        <f t="shared" si="2"/>
        <v>198</v>
      </c>
      <c r="H7" s="67">
        <f t="shared" si="3"/>
        <v>198</v>
      </c>
    </row>
    <row r="8" spans="1:9" ht="21" customHeight="1" x14ac:dyDescent="0.2">
      <c r="A8" s="42">
        <v>6</v>
      </c>
      <c r="B8" s="43" t="s">
        <v>11</v>
      </c>
      <c r="C8" s="44"/>
      <c r="D8" s="44"/>
      <c r="E8" s="43"/>
      <c r="F8" s="45"/>
      <c r="G8" s="45"/>
      <c r="H8" s="45"/>
    </row>
    <row r="9" spans="1:9" ht="21" customHeight="1" x14ac:dyDescent="0.2">
      <c r="A9" s="30">
        <v>7</v>
      </c>
      <c r="B9" s="27" t="s">
        <v>8</v>
      </c>
      <c r="C9" s="28">
        <f>'Ilościowo 2023'!C9*1.25</f>
        <v>72500</v>
      </c>
      <c r="D9" s="59">
        <f t="shared" si="0"/>
        <v>6.8</v>
      </c>
      <c r="E9" s="60">
        <f t="shared" si="1"/>
        <v>0</v>
      </c>
      <c r="F9" s="29">
        <v>6.8</v>
      </c>
      <c r="G9" s="67">
        <f t="shared" si="2"/>
        <v>493000</v>
      </c>
      <c r="H9" s="67">
        <f t="shared" si="3"/>
        <v>493000</v>
      </c>
    </row>
    <row r="10" spans="1:9" ht="21" customHeight="1" x14ac:dyDescent="0.2">
      <c r="A10" s="30">
        <v>8</v>
      </c>
      <c r="B10" s="27" t="s">
        <v>9</v>
      </c>
      <c r="C10" s="28">
        <f>'Ilościowo 2023'!C10*1.25</f>
        <v>500</v>
      </c>
      <c r="D10" s="59">
        <f t="shared" si="0"/>
        <v>7.3</v>
      </c>
      <c r="E10" s="60">
        <f t="shared" si="1"/>
        <v>0</v>
      </c>
      <c r="F10" s="29">
        <v>7.3</v>
      </c>
      <c r="G10" s="67">
        <f t="shared" si="2"/>
        <v>3650</v>
      </c>
      <c r="H10" s="67">
        <f t="shared" si="3"/>
        <v>3650</v>
      </c>
    </row>
    <row r="11" spans="1:9" ht="21" customHeight="1" x14ac:dyDescent="0.2">
      <c r="A11" s="30">
        <v>9</v>
      </c>
      <c r="B11" s="27" t="s">
        <v>10</v>
      </c>
      <c r="C11" s="28">
        <f>'Ilościowo 2023'!C11*1.25</f>
        <v>250</v>
      </c>
      <c r="D11" s="59">
        <f t="shared" si="0"/>
        <v>15.6</v>
      </c>
      <c r="E11" s="60">
        <f t="shared" si="1"/>
        <v>0</v>
      </c>
      <c r="F11" s="29">
        <v>15.6</v>
      </c>
      <c r="G11" s="67">
        <f t="shared" si="2"/>
        <v>3900</v>
      </c>
      <c r="H11" s="67">
        <f t="shared" si="3"/>
        <v>3900</v>
      </c>
    </row>
    <row r="12" spans="1:9" ht="21" customHeight="1" x14ac:dyDescent="0.2">
      <c r="A12" s="42">
        <v>10</v>
      </c>
      <c r="B12" s="43" t="s">
        <v>12</v>
      </c>
      <c r="C12" s="44"/>
      <c r="D12" s="44"/>
      <c r="E12" s="43"/>
      <c r="F12" s="45"/>
      <c r="G12" s="45"/>
      <c r="H12" s="45"/>
    </row>
    <row r="13" spans="1:9" ht="21" customHeight="1" x14ac:dyDescent="0.2">
      <c r="A13" s="30">
        <v>11</v>
      </c>
      <c r="B13" s="27" t="s">
        <v>8</v>
      </c>
      <c r="C13" s="28">
        <f>'Ilościowo 2023'!C13*1.25</f>
        <v>137.5</v>
      </c>
      <c r="D13" s="59">
        <f t="shared" si="0"/>
        <v>8.8000000000000007</v>
      </c>
      <c r="E13" s="60">
        <f t="shared" si="1"/>
        <v>0</v>
      </c>
      <c r="F13" s="29">
        <v>8.8000000000000007</v>
      </c>
      <c r="G13" s="67">
        <f t="shared" si="2"/>
        <v>1210</v>
      </c>
      <c r="H13" s="67">
        <f t="shared" si="3"/>
        <v>1210</v>
      </c>
    </row>
    <row r="14" spans="1:9" ht="21" customHeight="1" x14ac:dyDescent="0.2">
      <c r="A14" s="30">
        <v>12</v>
      </c>
      <c r="B14" s="27" t="s">
        <v>9</v>
      </c>
      <c r="C14" s="28">
        <f>'Ilościowo 2023'!C14*1.25</f>
        <v>62.5</v>
      </c>
      <c r="D14" s="59">
        <f t="shared" si="0"/>
        <v>9.3000000000000007</v>
      </c>
      <c r="E14" s="60">
        <f t="shared" si="1"/>
        <v>0</v>
      </c>
      <c r="F14" s="29">
        <v>9.3000000000000007</v>
      </c>
      <c r="G14" s="67">
        <f t="shared" si="2"/>
        <v>581.25</v>
      </c>
      <c r="H14" s="67">
        <f t="shared" si="3"/>
        <v>581.25</v>
      </c>
    </row>
    <row r="15" spans="1:9" ht="21" customHeight="1" x14ac:dyDescent="0.2">
      <c r="A15" s="30">
        <v>13</v>
      </c>
      <c r="B15" s="27" t="s">
        <v>10</v>
      </c>
      <c r="C15" s="28">
        <f>'Ilościowo 2023'!C15*1.25</f>
        <v>100</v>
      </c>
      <c r="D15" s="59">
        <f t="shared" si="0"/>
        <v>18.3</v>
      </c>
      <c r="E15" s="60">
        <f t="shared" si="1"/>
        <v>0</v>
      </c>
      <c r="F15" s="29">
        <v>18.3</v>
      </c>
      <c r="G15" s="67">
        <f t="shared" si="2"/>
        <v>1830</v>
      </c>
      <c r="H15" s="67">
        <f t="shared" si="3"/>
        <v>1830</v>
      </c>
    </row>
    <row r="16" spans="1:9" ht="21" customHeight="1" x14ac:dyDescent="0.2">
      <c r="A16" s="42">
        <v>14</v>
      </c>
      <c r="B16" s="43" t="s">
        <v>13</v>
      </c>
      <c r="C16" s="44"/>
      <c r="D16" s="44"/>
      <c r="E16" s="43"/>
      <c r="F16" s="45"/>
      <c r="G16" s="45"/>
      <c r="H16" s="45"/>
    </row>
    <row r="17" spans="1:9" ht="21" customHeight="1" x14ac:dyDescent="0.2">
      <c r="A17" s="30">
        <v>15</v>
      </c>
      <c r="B17" s="27" t="s">
        <v>8</v>
      </c>
      <c r="C17" s="28">
        <f>'Ilościowo 2023'!C17*1.25</f>
        <v>4750</v>
      </c>
      <c r="D17" s="59">
        <f t="shared" si="0"/>
        <v>9.8000000000000007</v>
      </c>
      <c r="E17" s="60">
        <f t="shared" si="1"/>
        <v>0</v>
      </c>
      <c r="F17" s="29">
        <f>F9+3</f>
        <v>9.8000000000000007</v>
      </c>
      <c r="G17" s="67">
        <f t="shared" si="2"/>
        <v>46550</v>
      </c>
      <c r="H17" s="67">
        <f t="shared" si="3"/>
        <v>46550</v>
      </c>
    </row>
    <row r="18" spans="1:9" ht="21" customHeight="1" x14ac:dyDescent="0.2">
      <c r="A18" s="30">
        <v>16</v>
      </c>
      <c r="B18" s="27" t="s">
        <v>9</v>
      </c>
      <c r="C18" s="28">
        <f>'Ilościowo 2023'!C18*1.25</f>
        <v>75</v>
      </c>
      <c r="D18" s="59">
        <f t="shared" si="0"/>
        <v>10.3</v>
      </c>
      <c r="E18" s="60">
        <f t="shared" si="1"/>
        <v>0</v>
      </c>
      <c r="F18" s="29">
        <f>F10+3</f>
        <v>10.3</v>
      </c>
      <c r="G18" s="67">
        <f t="shared" si="2"/>
        <v>772.5</v>
      </c>
      <c r="H18" s="67">
        <f t="shared" si="3"/>
        <v>772.5</v>
      </c>
    </row>
    <row r="19" spans="1:9" ht="21" customHeight="1" x14ac:dyDescent="0.2">
      <c r="A19" s="30">
        <v>17</v>
      </c>
      <c r="B19" s="27" t="s">
        <v>10</v>
      </c>
      <c r="C19" s="28">
        <f>'Ilościowo 2023'!C19*1.25</f>
        <v>75</v>
      </c>
      <c r="D19" s="59">
        <f t="shared" si="0"/>
        <v>18.600000000000001</v>
      </c>
      <c r="E19" s="60">
        <f t="shared" si="1"/>
        <v>0</v>
      </c>
      <c r="F19" s="29">
        <f>F11+3</f>
        <v>18.600000000000001</v>
      </c>
      <c r="G19" s="67">
        <f t="shared" si="2"/>
        <v>1395</v>
      </c>
      <c r="H19" s="67">
        <f t="shared" si="3"/>
        <v>1395</v>
      </c>
    </row>
    <row r="20" spans="1:9" ht="21" customHeight="1" x14ac:dyDescent="0.2">
      <c r="A20" s="42">
        <v>18</v>
      </c>
      <c r="B20" s="43" t="s">
        <v>14</v>
      </c>
      <c r="C20" s="44"/>
      <c r="D20" s="44"/>
      <c r="E20" s="43"/>
      <c r="F20" s="45"/>
      <c r="G20" s="45"/>
      <c r="H20" s="45"/>
    </row>
    <row r="21" spans="1:9" ht="21" customHeight="1" x14ac:dyDescent="0.2">
      <c r="A21" s="30">
        <v>19</v>
      </c>
      <c r="B21" s="27" t="s">
        <v>8</v>
      </c>
      <c r="C21" s="28">
        <f>'Ilościowo 2023'!C21*1.25</f>
        <v>1250</v>
      </c>
      <c r="D21" s="59">
        <f t="shared" si="0"/>
        <v>11.8</v>
      </c>
      <c r="E21" s="60">
        <f t="shared" si="1"/>
        <v>0</v>
      </c>
      <c r="F21" s="29">
        <f>F13+3</f>
        <v>11.8</v>
      </c>
      <c r="G21" s="67">
        <f t="shared" si="2"/>
        <v>14750</v>
      </c>
      <c r="H21" s="67">
        <f t="shared" si="3"/>
        <v>14750</v>
      </c>
    </row>
    <row r="22" spans="1:9" ht="21" customHeight="1" x14ac:dyDescent="0.2">
      <c r="A22" s="30">
        <v>20</v>
      </c>
      <c r="B22" s="27" t="s">
        <v>9</v>
      </c>
      <c r="C22" s="28">
        <f>'Ilościowo 2023'!C22*1.25</f>
        <v>62.5</v>
      </c>
      <c r="D22" s="59">
        <f t="shared" si="0"/>
        <v>12.3</v>
      </c>
      <c r="E22" s="60">
        <f t="shared" si="1"/>
        <v>0</v>
      </c>
      <c r="F22" s="29">
        <f>F14+3</f>
        <v>12.3</v>
      </c>
      <c r="G22" s="67">
        <f t="shared" si="2"/>
        <v>768.75</v>
      </c>
      <c r="H22" s="67">
        <f t="shared" si="3"/>
        <v>768.75</v>
      </c>
    </row>
    <row r="23" spans="1:9" ht="21" customHeight="1" x14ac:dyDescent="0.2">
      <c r="A23" s="30">
        <v>21</v>
      </c>
      <c r="B23" s="27" t="s">
        <v>10</v>
      </c>
      <c r="C23" s="28">
        <f>'Ilościowo 2023'!C23*1.25</f>
        <v>50</v>
      </c>
      <c r="D23" s="59">
        <f t="shared" si="0"/>
        <v>21.3</v>
      </c>
      <c r="E23" s="60">
        <f t="shared" si="1"/>
        <v>0</v>
      </c>
      <c r="F23" s="29">
        <f>F15+3</f>
        <v>21.3</v>
      </c>
      <c r="G23" s="67">
        <f t="shared" si="2"/>
        <v>1065</v>
      </c>
      <c r="H23" s="67">
        <f t="shared" si="3"/>
        <v>1065</v>
      </c>
    </row>
    <row r="24" spans="1:9" ht="21" customHeight="1" x14ac:dyDescent="0.2">
      <c r="A24" s="46">
        <v>22</v>
      </c>
      <c r="B24" s="47" t="s">
        <v>15</v>
      </c>
      <c r="C24" s="44"/>
      <c r="D24" s="44"/>
      <c r="E24" s="48"/>
      <c r="F24" s="48"/>
      <c r="G24" s="48"/>
      <c r="H24" s="48"/>
    </row>
    <row r="25" spans="1:9" ht="38.25" x14ac:dyDescent="0.2">
      <c r="A25" s="30">
        <v>24</v>
      </c>
      <c r="B25" s="31" t="s">
        <v>16</v>
      </c>
      <c r="C25" s="28">
        <v>12</v>
      </c>
      <c r="D25" s="59">
        <f t="shared" si="0"/>
        <v>22</v>
      </c>
      <c r="E25" s="60">
        <f t="shared" si="1"/>
        <v>0</v>
      </c>
      <c r="F25" s="29">
        <v>22</v>
      </c>
      <c r="G25" s="67">
        <f t="shared" si="2"/>
        <v>264</v>
      </c>
      <c r="H25" s="67">
        <f t="shared" si="3"/>
        <v>264</v>
      </c>
    </row>
    <row r="26" spans="1:9" x14ac:dyDescent="0.2">
      <c r="A26" s="49">
        <v>25</v>
      </c>
      <c r="B26" s="50" t="s">
        <v>17</v>
      </c>
      <c r="C26" s="44"/>
      <c r="D26" s="59">
        <f t="shared" si="0"/>
        <v>0</v>
      </c>
      <c r="E26" s="60">
        <f t="shared" si="1"/>
        <v>0</v>
      </c>
      <c r="F26" s="52"/>
      <c r="G26" s="52"/>
      <c r="H26" s="52"/>
    </row>
    <row r="27" spans="1:9" ht="54" customHeight="1" x14ac:dyDescent="0.2">
      <c r="A27" s="32">
        <v>26</v>
      </c>
      <c r="B27" s="33" t="s">
        <v>19</v>
      </c>
      <c r="C27" s="28">
        <v>24</v>
      </c>
      <c r="D27" s="59">
        <v>565.79999999999995</v>
      </c>
      <c r="E27" s="60">
        <f>F27*23%</f>
        <v>105.80000000000001</v>
      </c>
      <c r="F27" s="34">
        <v>460</v>
      </c>
      <c r="G27" s="67">
        <f t="shared" si="2"/>
        <v>13579.199999999999</v>
      </c>
      <c r="H27" s="67">
        <f t="shared" si="3"/>
        <v>11040</v>
      </c>
      <c r="I27" s="61"/>
    </row>
    <row r="28" spans="1:9" ht="51" x14ac:dyDescent="0.2">
      <c r="A28" s="49">
        <v>27</v>
      </c>
      <c r="B28" s="50" t="s">
        <v>18</v>
      </c>
      <c r="C28" s="44"/>
      <c r="D28" s="51"/>
      <c r="E28" s="51"/>
      <c r="F28" s="52"/>
      <c r="G28" s="52"/>
      <c r="H28" s="52"/>
    </row>
    <row r="29" spans="1:9" x14ac:dyDescent="0.2">
      <c r="A29" s="30">
        <v>28</v>
      </c>
      <c r="B29" s="35" t="s">
        <v>20</v>
      </c>
      <c r="C29" s="28">
        <f>'Ilościowo 2023'!C29*1.25</f>
        <v>27500</v>
      </c>
      <c r="D29" s="59">
        <f t="shared" si="0"/>
        <v>3.9</v>
      </c>
      <c r="E29" s="60">
        <f t="shared" si="1"/>
        <v>0</v>
      </c>
      <c r="F29" s="29">
        <v>3.9</v>
      </c>
      <c r="G29" s="67">
        <f t="shared" si="2"/>
        <v>107250</v>
      </c>
      <c r="H29" s="67">
        <f t="shared" si="3"/>
        <v>107250</v>
      </c>
    </row>
    <row r="30" spans="1:9" ht="27" customHeight="1" x14ac:dyDescent="0.2">
      <c r="A30" s="53"/>
      <c r="B30" s="54"/>
      <c r="C30" s="55"/>
      <c r="D30" s="56"/>
      <c r="E30" s="57"/>
      <c r="F30" s="58"/>
      <c r="G30" s="36">
        <f>SUM(G5:G29)</f>
        <v>698363.7</v>
      </c>
      <c r="H30" s="36">
        <f>SUM(H5:H29)</f>
        <v>695824.5</v>
      </c>
      <c r="I30" s="12"/>
    </row>
    <row r="33" spans="1:8" ht="15" x14ac:dyDescent="0.25">
      <c r="A33" s="13"/>
      <c r="B33" s="14"/>
      <c r="C33" s="15"/>
      <c r="D33" s="16"/>
      <c r="E33" s="17"/>
      <c r="F33" s="17"/>
      <c r="G33" s="18"/>
      <c r="H33" s="18"/>
    </row>
    <row r="34" spans="1:8" ht="15" x14ac:dyDescent="0.25">
      <c r="A34" s="13"/>
      <c r="B34" s="14"/>
      <c r="C34" s="15"/>
      <c r="D34" s="16"/>
      <c r="E34" s="17"/>
      <c r="F34" s="17"/>
      <c r="G34" s="18"/>
      <c r="H34" s="18"/>
    </row>
    <row r="35" spans="1:8" ht="12.75" customHeight="1" x14ac:dyDescent="0.25">
      <c r="A35" s="13"/>
      <c r="B35" s="14"/>
      <c r="C35" s="15"/>
      <c r="D35" s="16"/>
      <c r="E35" s="17"/>
      <c r="F35" s="17"/>
      <c r="G35" s="18"/>
      <c r="H35" s="18"/>
    </row>
    <row r="36" spans="1:8" ht="15" x14ac:dyDescent="0.25">
      <c r="A36" s="13"/>
      <c r="B36" s="14"/>
      <c r="C36" s="15"/>
      <c r="D36" s="16"/>
      <c r="E36" s="17"/>
      <c r="F36" s="17"/>
      <c r="G36" s="18"/>
      <c r="H36" s="18"/>
    </row>
    <row r="37" spans="1:8" ht="15" x14ac:dyDescent="0.25">
      <c r="A37" s="13"/>
      <c r="B37" s="14"/>
      <c r="C37" s="15"/>
      <c r="D37" s="16"/>
      <c r="E37" s="17"/>
      <c r="F37" s="17"/>
      <c r="G37" s="18"/>
      <c r="H37" s="18"/>
    </row>
    <row r="38" spans="1:8" ht="15" x14ac:dyDescent="0.25">
      <c r="A38" s="13"/>
      <c r="B38" s="14"/>
      <c r="C38" s="15"/>
      <c r="D38" s="16"/>
      <c r="E38" s="17"/>
      <c r="F38" s="17"/>
      <c r="G38" s="18"/>
      <c r="H38" s="18"/>
    </row>
    <row r="39" spans="1:8" ht="15" x14ac:dyDescent="0.25">
      <c r="A39" s="13"/>
      <c r="B39" s="14"/>
      <c r="C39" s="15"/>
      <c r="D39" s="16"/>
      <c r="E39" s="66"/>
      <c r="F39"/>
      <c r="G39"/>
      <c r="H39" s="18"/>
    </row>
    <row r="40" spans="1:8" ht="15" x14ac:dyDescent="0.25">
      <c r="A40" s="13"/>
      <c r="B40" s="14"/>
      <c r="C40" s="15"/>
      <c r="D40" s="16"/>
      <c r="E40" s="66"/>
      <c r="F40"/>
      <c r="G40"/>
      <c r="H40" s="18"/>
    </row>
    <row r="41" spans="1:8" ht="15" x14ac:dyDescent="0.25">
      <c r="A41" s="13"/>
      <c r="B41" s="14"/>
      <c r="C41" s="15"/>
      <c r="D41" s="16"/>
      <c r="E41" s="66"/>
      <c r="F41"/>
      <c r="G41"/>
      <c r="H41" s="18"/>
    </row>
  </sheetData>
  <customSheetViews>
    <customSheetView guid="{8045872D-0D41-4B0A-A2C0-4B80CF0B240C}" scale="80" state="hidden">
      <selection activeCell="D16" sqref="D16"/>
      <pageMargins left="0.7" right="0.7" top="0.75" bottom="0.75" header="0.3" footer="0.3"/>
    </customSheetView>
    <customSheetView guid="{10973E40-5D75-42C5-8B1A-1C36093A06F7}" scale="80" state="hidden">
      <selection activeCell="D16" sqref="D16"/>
      <pageMargins left="0.7" right="0.7" top="0.75" bottom="0.75" header="0.3" footer="0.3"/>
    </customSheetView>
    <customSheetView guid="{F58E5734-8501-4EAA-84D8-5986B819AE24}" scale="70" topLeftCell="A16">
      <selection activeCell="I3" sqref="I3"/>
      <pageMargins left="0.7" right="0.7" top="0.75" bottom="0.75" header="0.3" footer="0.3"/>
    </customSheetView>
    <customSheetView guid="{FF97754C-477E-4B68-BDF9-62FC19039645}" scale="80" state="hidden">
      <selection activeCell="D16" sqref="D16"/>
      <pageMargins left="0.7" right="0.7" top="0.75" bottom="0.75" header="0.3" footer="0.3"/>
    </customSheetView>
    <customSheetView guid="{7B820CE3-7EFE-409A-8E22-13DDF77738CC}" scale="80" state="hidden">
      <selection activeCell="D16" sqref="D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zoomScale="80" zoomScaleNormal="80" workbookViewId="0">
      <selection activeCell="E8" sqref="E8"/>
    </sheetView>
  </sheetViews>
  <sheetFormatPr defaultRowHeight="12.75" x14ac:dyDescent="0.2"/>
  <cols>
    <col min="1" max="1" width="5.7109375" style="1" customWidth="1"/>
    <col min="2" max="2" width="44.5703125" style="2" customWidth="1"/>
    <col min="3" max="3" width="14.85546875" style="3" customWidth="1"/>
    <col min="4" max="4" width="12.28515625" style="4" customWidth="1"/>
    <col min="5" max="5" width="12.28515625" style="5" customWidth="1"/>
    <col min="6" max="6" width="12.28515625" style="6" customWidth="1"/>
    <col min="7" max="8" width="13.28515625" style="7" customWidth="1"/>
    <col min="9" max="9" width="13.5703125" customWidth="1"/>
  </cols>
  <sheetData>
    <row r="1" spans="1:9" ht="48.75" customHeight="1" x14ac:dyDescent="0.2">
      <c r="B1" s="75" t="s">
        <v>51</v>
      </c>
      <c r="C1"/>
      <c r="D1"/>
      <c r="E1"/>
      <c r="F1"/>
      <c r="G1"/>
      <c r="H1"/>
    </row>
    <row r="2" spans="1:9" ht="84.75" customHeight="1" x14ac:dyDescent="0.2">
      <c r="A2" s="19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  <c r="I2" s="68">
        <v>0.35</v>
      </c>
    </row>
    <row r="3" spans="1:9" s="8" customFormat="1" ht="22.9" customHeight="1" x14ac:dyDescent="0.2">
      <c r="A3" s="23">
        <v>1</v>
      </c>
      <c r="B3" s="24">
        <v>2</v>
      </c>
      <c r="C3" s="25">
        <v>3</v>
      </c>
      <c r="D3" s="24">
        <v>4</v>
      </c>
      <c r="E3" s="26">
        <v>5</v>
      </c>
      <c r="F3" s="24">
        <v>6</v>
      </c>
      <c r="G3" s="24">
        <v>7</v>
      </c>
      <c r="H3" s="24">
        <v>8</v>
      </c>
    </row>
    <row r="4" spans="1:9" s="10" customFormat="1" ht="21" customHeight="1" x14ac:dyDescent="0.2">
      <c r="A4" s="37">
        <v>2</v>
      </c>
      <c r="B4" s="38" t="s">
        <v>21</v>
      </c>
      <c r="C4" s="39"/>
      <c r="D4" s="40"/>
      <c r="E4" s="41"/>
      <c r="F4" s="40"/>
      <c r="G4" s="40"/>
      <c r="H4" s="40"/>
      <c r="I4" s="9"/>
    </row>
    <row r="5" spans="1:9" s="11" customFormat="1" ht="21" customHeight="1" x14ac:dyDescent="0.2">
      <c r="A5" s="19">
        <v>3</v>
      </c>
      <c r="B5" s="27" t="s">
        <v>8</v>
      </c>
      <c r="C5" s="28">
        <f>'Ilościowo 2023'!C5*1.35</f>
        <v>2025.0000000000002</v>
      </c>
      <c r="D5" s="59">
        <f>F5+E5</f>
        <v>3.9</v>
      </c>
      <c r="E5" s="60">
        <f>F5*0%</f>
        <v>0</v>
      </c>
      <c r="F5" s="29">
        <v>3.9</v>
      </c>
      <c r="G5" s="67">
        <f>D5*C5</f>
        <v>7897.5000000000009</v>
      </c>
      <c r="H5" s="67">
        <f>F5*C5</f>
        <v>7897.5000000000009</v>
      </c>
    </row>
    <row r="6" spans="1:9" ht="21" customHeight="1" x14ac:dyDescent="0.2">
      <c r="A6" s="30">
        <v>4</v>
      </c>
      <c r="B6" s="27" t="s">
        <v>9</v>
      </c>
      <c r="C6" s="28">
        <f>'Ilościowo 2023'!C6*1.35</f>
        <v>67.5</v>
      </c>
      <c r="D6" s="59">
        <f t="shared" ref="D6:D26" si="0">F6+E6</f>
        <v>4.5999999999999996</v>
      </c>
      <c r="E6" s="60">
        <f t="shared" ref="E6:E26" si="1">F6*0%</f>
        <v>0</v>
      </c>
      <c r="F6" s="29">
        <v>4.5999999999999996</v>
      </c>
      <c r="G6" s="67">
        <f t="shared" ref="G6:G27" si="2">D6*C6</f>
        <v>310.5</v>
      </c>
      <c r="H6" s="67">
        <f t="shared" ref="H6:H27" si="3">F6*C6</f>
        <v>310.5</v>
      </c>
    </row>
    <row r="7" spans="1:9" ht="21" customHeight="1" x14ac:dyDescent="0.2">
      <c r="A7" s="30">
        <v>5</v>
      </c>
      <c r="B7" s="27" t="s">
        <v>10</v>
      </c>
      <c r="C7" s="28">
        <f>'Ilościowo 2023'!C7*1.35</f>
        <v>29.700000000000003</v>
      </c>
      <c r="D7" s="59">
        <f t="shared" si="0"/>
        <v>7.2</v>
      </c>
      <c r="E7" s="60">
        <f t="shared" si="1"/>
        <v>0</v>
      </c>
      <c r="F7" s="29">
        <v>7.2</v>
      </c>
      <c r="G7" s="67">
        <f t="shared" si="2"/>
        <v>213.84000000000003</v>
      </c>
      <c r="H7" s="67">
        <f t="shared" si="3"/>
        <v>213.84000000000003</v>
      </c>
    </row>
    <row r="8" spans="1:9" ht="21" customHeight="1" x14ac:dyDescent="0.2">
      <c r="A8" s="42">
        <v>6</v>
      </c>
      <c r="B8" s="43" t="s">
        <v>11</v>
      </c>
      <c r="C8" s="44"/>
      <c r="D8" s="44"/>
      <c r="E8" s="43"/>
      <c r="F8" s="45"/>
      <c r="G8" s="45"/>
      <c r="H8" s="45"/>
    </row>
    <row r="9" spans="1:9" ht="21" customHeight="1" x14ac:dyDescent="0.2">
      <c r="A9" s="30">
        <v>7</v>
      </c>
      <c r="B9" s="27" t="s">
        <v>8</v>
      </c>
      <c r="C9" s="28">
        <f>'Ilościowo 2023'!C9*1.35</f>
        <v>78300</v>
      </c>
      <c r="D9" s="59">
        <f t="shared" si="0"/>
        <v>6.8</v>
      </c>
      <c r="E9" s="60">
        <f t="shared" si="1"/>
        <v>0</v>
      </c>
      <c r="F9" s="29">
        <v>6.8</v>
      </c>
      <c r="G9" s="67">
        <f t="shared" si="2"/>
        <v>532440</v>
      </c>
      <c r="H9" s="67">
        <f t="shared" si="3"/>
        <v>532440</v>
      </c>
    </row>
    <row r="10" spans="1:9" ht="21" customHeight="1" x14ac:dyDescent="0.2">
      <c r="A10" s="30">
        <v>8</v>
      </c>
      <c r="B10" s="27" t="s">
        <v>9</v>
      </c>
      <c r="C10" s="28">
        <f>'Ilościowo 2023'!C10*1.35</f>
        <v>540</v>
      </c>
      <c r="D10" s="59">
        <f t="shared" si="0"/>
        <v>7.3</v>
      </c>
      <c r="E10" s="60">
        <f t="shared" si="1"/>
        <v>0</v>
      </c>
      <c r="F10" s="29">
        <v>7.3</v>
      </c>
      <c r="G10" s="67">
        <f t="shared" si="2"/>
        <v>3942</v>
      </c>
      <c r="H10" s="67">
        <f t="shared" si="3"/>
        <v>3942</v>
      </c>
    </row>
    <row r="11" spans="1:9" ht="21" customHeight="1" x14ac:dyDescent="0.2">
      <c r="A11" s="30">
        <v>9</v>
      </c>
      <c r="B11" s="27" t="s">
        <v>10</v>
      </c>
      <c r="C11" s="28">
        <f>'Ilościowo 2023'!C11*1.35</f>
        <v>270</v>
      </c>
      <c r="D11" s="59">
        <f t="shared" si="0"/>
        <v>15.6</v>
      </c>
      <c r="E11" s="60">
        <f t="shared" si="1"/>
        <v>0</v>
      </c>
      <c r="F11" s="29">
        <v>15.6</v>
      </c>
      <c r="G11" s="67">
        <f t="shared" si="2"/>
        <v>4212</v>
      </c>
      <c r="H11" s="67">
        <f t="shared" si="3"/>
        <v>4212</v>
      </c>
    </row>
    <row r="12" spans="1:9" ht="21" customHeight="1" x14ac:dyDescent="0.2">
      <c r="A12" s="42">
        <v>10</v>
      </c>
      <c r="B12" s="43" t="s">
        <v>12</v>
      </c>
      <c r="C12" s="44"/>
      <c r="D12" s="44"/>
      <c r="E12" s="43"/>
      <c r="F12" s="45"/>
      <c r="G12" s="45"/>
      <c r="H12" s="45"/>
    </row>
    <row r="13" spans="1:9" ht="21" customHeight="1" x14ac:dyDescent="0.2">
      <c r="A13" s="30">
        <v>11</v>
      </c>
      <c r="B13" s="27" t="s">
        <v>8</v>
      </c>
      <c r="C13" s="28">
        <f>'Ilościowo 2023'!C13*1.35</f>
        <v>148.5</v>
      </c>
      <c r="D13" s="59">
        <f t="shared" si="0"/>
        <v>8.8000000000000007</v>
      </c>
      <c r="E13" s="60">
        <f t="shared" si="1"/>
        <v>0</v>
      </c>
      <c r="F13" s="29">
        <v>8.8000000000000007</v>
      </c>
      <c r="G13" s="67">
        <f t="shared" si="2"/>
        <v>1306.8000000000002</v>
      </c>
      <c r="H13" s="67">
        <f t="shared" si="3"/>
        <v>1306.8000000000002</v>
      </c>
    </row>
    <row r="14" spans="1:9" ht="21" customHeight="1" x14ac:dyDescent="0.2">
      <c r="A14" s="30">
        <v>12</v>
      </c>
      <c r="B14" s="27" t="s">
        <v>9</v>
      </c>
      <c r="C14" s="28">
        <f>'Ilościowo 2023'!C14*1.35</f>
        <v>67.5</v>
      </c>
      <c r="D14" s="59">
        <f t="shared" si="0"/>
        <v>9.3000000000000007</v>
      </c>
      <c r="E14" s="60">
        <f t="shared" si="1"/>
        <v>0</v>
      </c>
      <c r="F14" s="29">
        <v>9.3000000000000007</v>
      </c>
      <c r="G14" s="67">
        <f t="shared" si="2"/>
        <v>627.75</v>
      </c>
      <c r="H14" s="67">
        <f t="shared" si="3"/>
        <v>627.75</v>
      </c>
    </row>
    <row r="15" spans="1:9" ht="21" customHeight="1" x14ac:dyDescent="0.2">
      <c r="A15" s="30">
        <v>13</v>
      </c>
      <c r="B15" s="27" t="s">
        <v>10</v>
      </c>
      <c r="C15" s="28">
        <f>'Ilościowo 2023'!C15*1.35</f>
        <v>108</v>
      </c>
      <c r="D15" s="59">
        <f t="shared" si="0"/>
        <v>18.3</v>
      </c>
      <c r="E15" s="60">
        <f t="shared" si="1"/>
        <v>0</v>
      </c>
      <c r="F15" s="29">
        <v>18.3</v>
      </c>
      <c r="G15" s="67">
        <f t="shared" si="2"/>
        <v>1976.4</v>
      </c>
      <c r="H15" s="67">
        <f t="shared" si="3"/>
        <v>1976.4</v>
      </c>
    </row>
    <row r="16" spans="1:9" ht="21" customHeight="1" x14ac:dyDescent="0.2">
      <c r="A16" s="42">
        <v>14</v>
      </c>
      <c r="B16" s="43" t="s">
        <v>13</v>
      </c>
      <c r="C16" s="44"/>
      <c r="D16" s="44"/>
      <c r="E16" s="43"/>
      <c r="F16" s="45"/>
      <c r="G16" s="45"/>
      <c r="H16" s="45"/>
    </row>
    <row r="17" spans="1:9" ht="21" customHeight="1" x14ac:dyDescent="0.2">
      <c r="A17" s="30">
        <v>15</v>
      </c>
      <c r="B17" s="27" t="s">
        <v>8</v>
      </c>
      <c r="C17" s="28">
        <f>'Ilościowo 2023'!C17*1.35</f>
        <v>5130</v>
      </c>
      <c r="D17" s="59">
        <f t="shared" si="0"/>
        <v>9.8000000000000007</v>
      </c>
      <c r="E17" s="60">
        <f t="shared" si="1"/>
        <v>0</v>
      </c>
      <c r="F17" s="29">
        <f>F9+3</f>
        <v>9.8000000000000007</v>
      </c>
      <c r="G17" s="67">
        <f t="shared" si="2"/>
        <v>50274.000000000007</v>
      </c>
      <c r="H17" s="67">
        <f t="shared" si="3"/>
        <v>50274.000000000007</v>
      </c>
    </row>
    <row r="18" spans="1:9" ht="21" customHeight="1" x14ac:dyDescent="0.2">
      <c r="A18" s="30">
        <v>16</v>
      </c>
      <c r="B18" s="27" t="s">
        <v>9</v>
      </c>
      <c r="C18" s="28">
        <f>'Ilościowo 2023'!C18*1.35</f>
        <v>81</v>
      </c>
      <c r="D18" s="59">
        <f t="shared" si="0"/>
        <v>10.3</v>
      </c>
      <c r="E18" s="60">
        <f t="shared" si="1"/>
        <v>0</v>
      </c>
      <c r="F18" s="29">
        <f>F10+3</f>
        <v>10.3</v>
      </c>
      <c r="G18" s="67">
        <f t="shared" si="2"/>
        <v>834.30000000000007</v>
      </c>
      <c r="H18" s="67">
        <f t="shared" si="3"/>
        <v>834.30000000000007</v>
      </c>
    </row>
    <row r="19" spans="1:9" ht="21" customHeight="1" x14ac:dyDescent="0.2">
      <c r="A19" s="30">
        <v>17</v>
      </c>
      <c r="B19" s="27" t="s">
        <v>10</v>
      </c>
      <c r="C19" s="28">
        <f>'Ilościowo 2023'!C19*1.35</f>
        <v>81</v>
      </c>
      <c r="D19" s="59">
        <f t="shared" si="0"/>
        <v>18.600000000000001</v>
      </c>
      <c r="E19" s="60">
        <f t="shared" si="1"/>
        <v>0</v>
      </c>
      <c r="F19" s="29">
        <f>F11+3</f>
        <v>18.600000000000001</v>
      </c>
      <c r="G19" s="67">
        <f t="shared" si="2"/>
        <v>1506.6000000000001</v>
      </c>
      <c r="H19" s="67">
        <f t="shared" si="3"/>
        <v>1506.6000000000001</v>
      </c>
    </row>
    <row r="20" spans="1:9" ht="21" customHeight="1" x14ac:dyDescent="0.2">
      <c r="A20" s="42">
        <v>18</v>
      </c>
      <c r="B20" s="43" t="s">
        <v>14</v>
      </c>
      <c r="C20" s="44"/>
      <c r="D20" s="44"/>
      <c r="E20" s="43"/>
      <c r="F20" s="45"/>
      <c r="G20" s="45"/>
      <c r="H20" s="45"/>
    </row>
    <row r="21" spans="1:9" ht="21" customHeight="1" x14ac:dyDescent="0.2">
      <c r="A21" s="30">
        <v>19</v>
      </c>
      <c r="B21" s="27" t="s">
        <v>8</v>
      </c>
      <c r="C21" s="28">
        <f>'Ilościowo 2023'!C21*1.35</f>
        <v>1350</v>
      </c>
      <c r="D21" s="59">
        <f t="shared" si="0"/>
        <v>11.8</v>
      </c>
      <c r="E21" s="60">
        <f t="shared" si="1"/>
        <v>0</v>
      </c>
      <c r="F21" s="29">
        <f>F13+3</f>
        <v>11.8</v>
      </c>
      <c r="G21" s="67">
        <f t="shared" si="2"/>
        <v>15930.000000000002</v>
      </c>
      <c r="H21" s="67">
        <f t="shared" si="3"/>
        <v>15930.000000000002</v>
      </c>
    </row>
    <row r="22" spans="1:9" ht="21" customHeight="1" x14ac:dyDescent="0.2">
      <c r="A22" s="30">
        <v>20</v>
      </c>
      <c r="B22" s="27" t="s">
        <v>9</v>
      </c>
      <c r="C22" s="28">
        <f>'Ilościowo 2023'!C22*1.35</f>
        <v>67.5</v>
      </c>
      <c r="D22" s="59">
        <f t="shared" si="0"/>
        <v>12.3</v>
      </c>
      <c r="E22" s="60">
        <f t="shared" si="1"/>
        <v>0</v>
      </c>
      <c r="F22" s="29">
        <f>F14+3</f>
        <v>12.3</v>
      </c>
      <c r="G22" s="67">
        <f t="shared" si="2"/>
        <v>830.25</v>
      </c>
      <c r="H22" s="67">
        <f t="shared" si="3"/>
        <v>830.25</v>
      </c>
    </row>
    <row r="23" spans="1:9" ht="21" customHeight="1" x14ac:dyDescent="0.2">
      <c r="A23" s="30">
        <v>21</v>
      </c>
      <c r="B23" s="27" t="s">
        <v>10</v>
      </c>
      <c r="C23" s="28">
        <f>'Ilościowo 2023'!C23*1.35</f>
        <v>54</v>
      </c>
      <c r="D23" s="59">
        <f t="shared" si="0"/>
        <v>21.3</v>
      </c>
      <c r="E23" s="60">
        <f t="shared" si="1"/>
        <v>0</v>
      </c>
      <c r="F23" s="29">
        <f>F15+3</f>
        <v>21.3</v>
      </c>
      <c r="G23" s="67">
        <f t="shared" si="2"/>
        <v>1150.2</v>
      </c>
      <c r="H23" s="67">
        <f t="shared" si="3"/>
        <v>1150.2</v>
      </c>
    </row>
    <row r="24" spans="1:9" ht="21" customHeight="1" x14ac:dyDescent="0.2">
      <c r="A24" s="46">
        <v>22</v>
      </c>
      <c r="B24" s="47" t="s">
        <v>15</v>
      </c>
      <c r="C24" s="44"/>
      <c r="D24" s="44"/>
      <c r="E24" s="48"/>
      <c r="F24" s="48"/>
      <c r="G24" s="48"/>
      <c r="H24" s="48"/>
    </row>
    <row r="25" spans="1:9" ht="38.25" x14ac:dyDescent="0.2">
      <c r="A25" s="30">
        <v>23</v>
      </c>
      <c r="B25" s="31" t="s">
        <v>16</v>
      </c>
      <c r="C25" s="28">
        <v>12</v>
      </c>
      <c r="D25" s="59">
        <f t="shared" si="0"/>
        <v>22</v>
      </c>
      <c r="E25" s="60">
        <f t="shared" si="1"/>
        <v>0</v>
      </c>
      <c r="F25" s="29">
        <v>22</v>
      </c>
      <c r="G25" s="67">
        <f t="shared" si="2"/>
        <v>264</v>
      </c>
      <c r="H25" s="67">
        <f t="shared" si="3"/>
        <v>264</v>
      </c>
    </row>
    <row r="26" spans="1:9" x14ac:dyDescent="0.2">
      <c r="A26" s="49">
        <v>24</v>
      </c>
      <c r="B26" s="50" t="s">
        <v>17</v>
      </c>
      <c r="C26" s="44"/>
      <c r="D26" s="59">
        <f t="shared" si="0"/>
        <v>0</v>
      </c>
      <c r="E26" s="60">
        <f t="shared" si="1"/>
        <v>0</v>
      </c>
      <c r="F26" s="52"/>
      <c r="G26" s="52"/>
      <c r="H26" s="52"/>
    </row>
    <row r="27" spans="1:9" ht="54" customHeight="1" x14ac:dyDescent="0.2">
      <c r="A27" s="32">
        <v>25</v>
      </c>
      <c r="B27" s="33" t="s">
        <v>19</v>
      </c>
      <c r="C27" s="28">
        <v>24</v>
      </c>
      <c r="D27" s="59">
        <v>565.79999999999995</v>
      </c>
      <c r="E27" s="60">
        <f>F27*23%</f>
        <v>105.80000000000001</v>
      </c>
      <c r="F27" s="34">
        <v>460</v>
      </c>
      <c r="G27" s="67">
        <f t="shared" si="2"/>
        <v>13579.199999999999</v>
      </c>
      <c r="H27" s="67">
        <f t="shared" si="3"/>
        <v>11040</v>
      </c>
      <c r="I27" s="61"/>
    </row>
    <row r="28" spans="1:9" ht="51" x14ac:dyDescent="0.2">
      <c r="A28" s="49">
        <v>26</v>
      </c>
      <c r="B28" s="50" t="s">
        <v>18</v>
      </c>
      <c r="C28" s="44"/>
      <c r="D28" s="51"/>
      <c r="E28" s="51"/>
      <c r="F28" s="52"/>
      <c r="G28" s="52"/>
      <c r="H28" s="52"/>
    </row>
    <row r="29" spans="1:9" x14ac:dyDescent="0.2">
      <c r="A29" s="30">
        <v>27</v>
      </c>
      <c r="B29" s="35" t="s">
        <v>20</v>
      </c>
      <c r="C29" s="28">
        <v>29700</v>
      </c>
      <c r="D29" s="59">
        <f>F29+E29</f>
        <v>3.9</v>
      </c>
      <c r="E29" s="60">
        <f>F29*0%</f>
        <v>0</v>
      </c>
      <c r="F29" s="29">
        <v>3.9</v>
      </c>
      <c r="G29" s="67">
        <f>D29*C29</f>
        <v>115830</v>
      </c>
      <c r="H29" s="67">
        <f>F29*C29</f>
        <v>115830</v>
      </c>
    </row>
    <row r="30" spans="1:9" x14ac:dyDescent="0.2">
      <c r="A30" s="70">
        <v>28</v>
      </c>
      <c r="B30" s="69" t="s">
        <v>41</v>
      </c>
      <c r="C30" s="44"/>
      <c r="D30" s="59"/>
      <c r="E30" s="60"/>
      <c r="F30" s="71"/>
      <c r="G30" s="67"/>
      <c r="H30" s="67"/>
    </row>
    <row r="31" spans="1:9" x14ac:dyDescent="0.2">
      <c r="A31" s="30">
        <v>29</v>
      </c>
      <c r="B31" s="35" t="s">
        <v>44</v>
      </c>
      <c r="C31" s="28">
        <v>6</v>
      </c>
      <c r="D31" s="59">
        <v>15</v>
      </c>
      <c r="E31" s="60">
        <v>0</v>
      </c>
      <c r="F31" s="29">
        <v>15</v>
      </c>
      <c r="G31" s="67">
        <f>D31*C31</f>
        <v>90</v>
      </c>
      <c r="H31" s="67">
        <f>F31*C31</f>
        <v>90</v>
      </c>
    </row>
    <row r="32" spans="1:9" x14ac:dyDescent="0.2">
      <c r="A32" s="30">
        <v>30</v>
      </c>
      <c r="B32" s="35" t="s">
        <v>43</v>
      </c>
      <c r="C32" s="28">
        <v>4</v>
      </c>
      <c r="D32" s="59">
        <v>17</v>
      </c>
      <c r="E32" s="60">
        <v>0</v>
      </c>
      <c r="F32" s="29">
        <v>17</v>
      </c>
      <c r="G32" s="67">
        <f>D32*C32</f>
        <v>68</v>
      </c>
      <c r="H32" s="67">
        <f>F32*C32</f>
        <v>68</v>
      </c>
    </row>
    <row r="33" spans="1:9" x14ac:dyDescent="0.2">
      <c r="A33" s="30">
        <v>31</v>
      </c>
      <c r="B33" s="35" t="s">
        <v>45</v>
      </c>
      <c r="C33" s="28">
        <v>4</v>
      </c>
      <c r="D33" s="59">
        <v>20</v>
      </c>
      <c r="E33" s="60" t="s">
        <v>42</v>
      </c>
      <c r="F33" s="29">
        <v>20</v>
      </c>
      <c r="G33" s="67">
        <f>D33*C33</f>
        <v>80</v>
      </c>
      <c r="H33" s="67">
        <f>F33*C33</f>
        <v>80</v>
      </c>
    </row>
    <row r="34" spans="1:9" x14ac:dyDescent="0.2">
      <c r="A34" s="30">
        <v>32</v>
      </c>
      <c r="B34" s="35" t="s">
        <v>46</v>
      </c>
      <c r="C34" s="28">
        <v>4</v>
      </c>
      <c r="D34" s="59">
        <v>26</v>
      </c>
      <c r="E34" s="60" t="s">
        <v>42</v>
      </c>
      <c r="F34" s="29">
        <v>26</v>
      </c>
      <c r="G34" s="67">
        <f>D34*C34</f>
        <v>104</v>
      </c>
      <c r="H34" s="67">
        <f>F34*C34</f>
        <v>104</v>
      </c>
    </row>
    <row r="35" spans="1:9" ht="27" customHeight="1" x14ac:dyDescent="0.2">
      <c r="A35" s="53"/>
      <c r="B35" s="54"/>
      <c r="C35" s="55"/>
      <c r="D35" s="56"/>
      <c r="E35" s="57"/>
      <c r="F35" s="72" t="s">
        <v>47</v>
      </c>
      <c r="G35" s="36">
        <f>SUM(G5:G34)</f>
        <v>753467.34</v>
      </c>
      <c r="H35" s="36">
        <f>SUM(H5:H34)</f>
        <v>750928.14</v>
      </c>
      <c r="I35" s="12"/>
    </row>
    <row r="38" spans="1:9" ht="15" x14ac:dyDescent="0.25">
      <c r="A38" s="13"/>
      <c r="B38" s="14"/>
      <c r="C38" s="15"/>
      <c r="D38" s="16"/>
      <c r="E38" s="17"/>
      <c r="F38" s="17"/>
      <c r="G38" s="18"/>
      <c r="H38" s="18"/>
    </row>
    <row r="39" spans="1:9" ht="15" x14ac:dyDescent="0.25">
      <c r="A39" s="13"/>
      <c r="B39" s="14"/>
      <c r="C39" s="15"/>
      <c r="D39" s="16"/>
      <c r="E39" s="17"/>
      <c r="F39" s="17"/>
      <c r="G39" s="18"/>
      <c r="H39" s="18"/>
    </row>
    <row r="40" spans="1:9" ht="12.75" customHeight="1" x14ac:dyDescent="0.25">
      <c r="A40" s="13"/>
      <c r="B40" s="14"/>
      <c r="C40" s="15"/>
      <c r="D40" s="16"/>
      <c r="E40" s="17"/>
      <c r="F40" s="17"/>
      <c r="G40" s="18"/>
      <c r="H40" s="18"/>
    </row>
    <row r="41" spans="1:9" ht="15" x14ac:dyDescent="0.25">
      <c r="A41" s="13"/>
      <c r="B41" s="14"/>
      <c r="C41" s="15"/>
      <c r="D41" s="16"/>
      <c r="E41" s="17"/>
      <c r="F41" s="17"/>
      <c r="G41" s="18"/>
      <c r="H41" s="18"/>
    </row>
    <row r="42" spans="1:9" ht="15" x14ac:dyDescent="0.25">
      <c r="A42" s="13"/>
      <c r="B42" s="14"/>
      <c r="C42" s="15"/>
      <c r="D42" s="16"/>
      <c r="E42" s="17"/>
      <c r="F42" s="17"/>
      <c r="G42" s="18"/>
      <c r="H42" s="18"/>
    </row>
    <row r="43" spans="1:9" ht="15" x14ac:dyDescent="0.25">
      <c r="A43" s="13"/>
      <c r="B43" s="14"/>
      <c r="C43" s="15"/>
      <c r="D43" s="16"/>
      <c r="E43" s="17"/>
      <c r="F43" s="17"/>
      <c r="G43" s="18"/>
      <c r="H43" s="18"/>
    </row>
    <row r="44" spans="1:9" ht="15" x14ac:dyDescent="0.25">
      <c r="A44" s="13"/>
      <c r="B44" s="14"/>
      <c r="C44" s="15"/>
      <c r="D44" s="16"/>
      <c r="E44" s="66"/>
      <c r="F44"/>
      <c r="G44"/>
      <c r="H44" s="18"/>
    </row>
    <row r="45" spans="1:9" ht="15" x14ac:dyDescent="0.25">
      <c r="A45" s="13"/>
      <c r="B45" s="14"/>
      <c r="C45" s="15"/>
      <c r="D45" s="16"/>
      <c r="E45" s="66"/>
      <c r="F45"/>
      <c r="G45"/>
      <c r="H45" s="18"/>
    </row>
    <row r="46" spans="1:9" ht="15" x14ac:dyDescent="0.25">
      <c r="A46" s="13"/>
      <c r="B46" s="14"/>
      <c r="C46" s="15"/>
      <c r="D46" s="16"/>
      <c r="E46" s="66"/>
      <c r="F46"/>
      <c r="G46"/>
      <c r="H46" s="18"/>
    </row>
  </sheetData>
  <customSheetViews>
    <customSheetView guid="{8045872D-0D41-4B0A-A2C0-4B80CF0B240C}" scale="80" state="hidden">
      <selection activeCell="E8" sqref="E8"/>
      <pageMargins left="0.7" right="0.7" top="0.75" bottom="0.75" header="0.3" footer="0.3"/>
      <pageSetup paperSize="9" orientation="portrait" r:id="rId1"/>
    </customSheetView>
    <customSheetView guid="{10973E40-5D75-42C5-8B1A-1C36093A06F7}" scale="80" state="hidden">
      <selection activeCell="E8" sqref="E8"/>
      <pageMargins left="0.7" right="0.7" top="0.75" bottom="0.75" header="0.3" footer="0.3"/>
      <pageSetup paperSize="9" orientation="portrait" r:id="rId2"/>
    </customSheetView>
    <customSheetView guid="{F58E5734-8501-4EAA-84D8-5986B819AE24}" scale="80" topLeftCell="A7">
      <selection activeCell="C25" sqref="C25"/>
      <pageMargins left="0.7" right="0.7" top="0.75" bottom="0.75" header="0.3" footer="0.3"/>
      <pageSetup paperSize="9" orientation="portrait" r:id="rId3"/>
    </customSheetView>
    <customSheetView guid="{FF97754C-477E-4B68-BDF9-62FC19039645}" scale="80" state="hidden">
      <selection activeCell="E8" sqref="E8"/>
      <pageMargins left="0.7" right="0.7" top="0.75" bottom="0.75" header="0.3" footer="0.3"/>
      <pageSetup paperSize="9" orientation="portrait" r:id="rId4"/>
    </customSheetView>
    <customSheetView guid="{7B820CE3-7EFE-409A-8E22-13DDF77738CC}" scale="80" state="hidden">
      <selection activeCell="E8" sqref="E8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zoomScale="80" zoomScaleNormal="80" workbookViewId="0">
      <selection activeCell="E8" sqref="E8"/>
    </sheetView>
  </sheetViews>
  <sheetFormatPr defaultRowHeight="12.75" x14ac:dyDescent="0.2"/>
  <cols>
    <col min="1" max="1" width="5.7109375" style="1" customWidth="1"/>
    <col min="2" max="2" width="48" style="2" customWidth="1"/>
    <col min="3" max="3" width="14.7109375" style="3" customWidth="1"/>
    <col min="4" max="4" width="12.28515625" style="4" customWidth="1"/>
    <col min="5" max="5" width="12.28515625" style="5" customWidth="1"/>
    <col min="6" max="6" width="12.28515625" style="6" customWidth="1"/>
    <col min="7" max="8" width="13.28515625" style="7" customWidth="1"/>
    <col min="9" max="9" width="13.5703125" customWidth="1"/>
  </cols>
  <sheetData>
    <row r="1" spans="1:9" ht="48.75" customHeight="1" x14ac:dyDescent="0.2">
      <c r="B1" s="75" t="s">
        <v>48</v>
      </c>
      <c r="C1"/>
      <c r="D1"/>
      <c r="E1"/>
      <c r="F1"/>
      <c r="G1"/>
      <c r="H1"/>
    </row>
    <row r="2" spans="1:9" ht="63.75" x14ac:dyDescent="0.2">
      <c r="A2" s="19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  <c r="I2" s="68">
        <v>0.4</v>
      </c>
    </row>
    <row r="3" spans="1:9" s="8" customFormat="1" ht="22.9" customHeight="1" x14ac:dyDescent="0.2">
      <c r="A3" s="23">
        <v>1</v>
      </c>
      <c r="B3" s="24">
        <v>2</v>
      </c>
      <c r="C3" s="25">
        <v>3</v>
      </c>
      <c r="D3" s="24">
        <v>4</v>
      </c>
      <c r="E3" s="26">
        <v>5</v>
      </c>
      <c r="F3" s="24">
        <v>6</v>
      </c>
      <c r="G3" s="24">
        <v>7</v>
      </c>
      <c r="H3" s="24">
        <v>8</v>
      </c>
    </row>
    <row r="4" spans="1:9" s="10" customFormat="1" ht="21" customHeight="1" x14ac:dyDescent="0.2">
      <c r="A4" s="37">
        <v>2</v>
      </c>
      <c r="B4" s="38" t="s">
        <v>21</v>
      </c>
      <c r="C4" s="39"/>
      <c r="D4" s="40"/>
      <c r="E4" s="41"/>
      <c r="F4" s="40"/>
      <c r="G4" s="40"/>
      <c r="H4" s="40"/>
      <c r="I4" s="9"/>
    </row>
    <row r="5" spans="1:9" s="11" customFormat="1" ht="21" customHeight="1" x14ac:dyDescent="0.2">
      <c r="A5" s="19">
        <v>3</v>
      </c>
      <c r="B5" s="27" t="s">
        <v>8</v>
      </c>
      <c r="C5" s="28">
        <f>'Ilościowo 2023'!C5*1.4</f>
        <v>2100</v>
      </c>
      <c r="D5" s="59">
        <f>F5+E5</f>
        <v>3.9</v>
      </c>
      <c r="E5" s="60">
        <f>F5*0%</f>
        <v>0</v>
      </c>
      <c r="F5" s="29">
        <v>3.9</v>
      </c>
      <c r="G5" s="67">
        <f>D5*C5</f>
        <v>8190</v>
      </c>
      <c r="H5" s="67">
        <f>F5*C5</f>
        <v>8190</v>
      </c>
    </row>
    <row r="6" spans="1:9" ht="21" customHeight="1" x14ac:dyDescent="0.2">
      <c r="A6" s="30">
        <v>4</v>
      </c>
      <c r="B6" s="27" t="s">
        <v>9</v>
      </c>
      <c r="C6" s="28">
        <f>'Ilościowo 2023'!C6*1.4</f>
        <v>70</v>
      </c>
      <c r="D6" s="59">
        <f t="shared" ref="D6:D29" si="0">F6+E6</f>
        <v>4.5999999999999996</v>
      </c>
      <c r="E6" s="60">
        <f t="shared" ref="E6:E29" si="1">F6*0%</f>
        <v>0</v>
      </c>
      <c r="F6" s="29">
        <v>4.5999999999999996</v>
      </c>
      <c r="G6" s="67">
        <f t="shared" ref="G6:G29" si="2">D6*C6</f>
        <v>322</v>
      </c>
      <c r="H6" s="67">
        <f t="shared" ref="H6:H29" si="3">F6*C6</f>
        <v>322</v>
      </c>
    </row>
    <row r="7" spans="1:9" ht="21" customHeight="1" x14ac:dyDescent="0.2">
      <c r="A7" s="30">
        <v>5</v>
      </c>
      <c r="B7" s="27" t="s">
        <v>10</v>
      </c>
      <c r="C7" s="28">
        <f>'Ilościowo 2023'!C7*1.4</f>
        <v>30.799999999999997</v>
      </c>
      <c r="D7" s="59">
        <f t="shared" si="0"/>
        <v>7.2</v>
      </c>
      <c r="E7" s="60">
        <f t="shared" si="1"/>
        <v>0</v>
      </c>
      <c r="F7" s="29">
        <v>7.2</v>
      </c>
      <c r="G7" s="67">
        <f t="shared" si="2"/>
        <v>221.76</v>
      </c>
      <c r="H7" s="67">
        <f t="shared" si="3"/>
        <v>221.76</v>
      </c>
    </row>
    <row r="8" spans="1:9" ht="21" customHeight="1" x14ac:dyDescent="0.2">
      <c r="A8" s="42">
        <v>6</v>
      </c>
      <c r="B8" s="43" t="s">
        <v>11</v>
      </c>
      <c r="C8" s="44"/>
      <c r="D8" s="44"/>
      <c r="E8" s="43"/>
      <c r="F8" s="45"/>
      <c r="G8" s="45"/>
      <c r="H8" s="45"/>
    </row>
    <row r="9" spans="1:9" ht="21" customHeight="1" x14ac:dyDescent="0.2">
      <c r="A9" s="30">
        <v>7</v>
      </c>
      <c r="B9" s="27" t="s">
        <v>8</v>
      </c>
      <c r="C9" s="28">
        <f>'Ilościowo 2023'!C9*1.4</f>
        <v>81200</v>
      </c>
      <c r="D9" s="59">
        <f t="shared" si="0"/>
        <v>6.8</v>
      </c>
      <c r="E9" s="60">
        <f t="shared" si="1"/>
        <v>0</v>
      </c>
      <c r="F9" s="29">
        <v>6.8</v>
      </c>
      <c r="G9" s="67">
        <f t="shared" si="2"/>
        <v>552160</v>
      </c>
      <c r="H9" s="67">
        <f t="shared" si="3"/>
        <v>552160</v>
      </c>
    </row>
    <row r="10" spans="1:9" ht="21" customHeight="1" x14ac:dyDescent="0.2">
      <c r="A10" s="30">
        <v>8</v>
      </c>
      <c r="B10" s="27" t="s">
        <v>9</v>
      </c>
      <c r="C10" s="28">
        <f>'Ilościowo 2023'!C10*1.4</f>
        <v>560</v>
      </c>
      <c r="D10" s="59">
        <f t="shared" si="0"/>
        <v>7.3</v>
      </c>
      <c r="E10" s="60">
        <f t="shared" si="1"/>
        <v>0</v>
      </c>
      <c r="F10" s="29">
        <v>7.3</v>
      </c>
      <c r="G10" s="67">
        <f t="shared" si="2"/>
        <v>4088</v>
      </c>
      <c r="H10" s="67">
        <f t="shared" si="3"/>
        <v>4088</v>
      </c>
    </row>
    <row r="11" spans="1:9" ht="21" customHeight="1" x14ac:dyDescent="0.2">
      <c r="A11" s="30">
        <v>9</v>
      </c>
      <c r="B11" s="27" t="s">
        <v>10</v>
      </c>
      <c r="C11" s="28">
        <f>'Ilościowo 2023'!C11*1.4</f>
        <v>280</v>
      </c>
      <c r="D11" s="59">
        <f t="shared" si="0"/>
        <v>15.6</v>
      </c>
      <c r="E11" s="60">
        <f t="shared" si="1"/>
        <v>0</v>
      </c>
      <c r="F11" s="29">
        <v>15.6</v>
      </c>
      <c r="G11" s="67">
        <f t="shared" si="2"/>
        <v>4368</v>
      </c>
      <c r="H11" s="67">
        <f t="shared" si="3"/>
        <v>4368</v>
      </c>
    </row>
    <row r="12" spans="1:9" ht="21" customHeight="1" x14ac:dyDescent="0.2">
      <c r="A12" s="42">
        <v>10</v>
      </c>
      <c r="B12" s="43" t="s">
        <v>12</v>
      </c>
      <c r="C12" s="44"/>
      <c r="D12" s="44"/>
      <c r="E12" s="43"/>
      <c r="F12" s="45"/>
      <c r="G12" s="45"/>
      <c r="H12" s="45"/>
    </row>
    <row r="13" spans="1:9" ht="21" customHeight="1" x14ac:dyDescent="0.2">
      <c r="A13" s="30">
        <v>11</v>
      </c>
      <c r="B13" s="27" t="s">
        <v>8</v>
      </c>
      <c r="C13" s="28">
        <f>'Ilościowo 2023'!C13*1.4</f>
        <v>154</v>
      </c>
      <c r="D13" s="59">
        <f t="shared" si="0"/>
        <v>8.8000000000000007</v>
      </c>
      <c r="E13" s="60">
        <f t="shared" si="1"/>
        <v>0</v>
      </c>
      <c r="F13" s="29">
        <v>8.8000000000000007</v>
      </c>
      <c r="G13" s="67">
        <f t="shared" si="2"/>
        <v>1355.2</v>
      </c>
      <c r="H13" s="67">
        <f t="shared" si="3"/>
        <v>1355.2</v>
      </c>
    </row>
    <row r="14" spans="1:9" ht="21" customHeight="1" x14ac:dyDescent="0.2">
      <c r="A14" s="30">
        <v>12</v>
      </c>
      <c r="B14" s="27" t="s">
        <v>9</v>
      </c>
      <c r="C14" s="28">
        <f>'Ilościowo 2023'!C14*1.4</f>
        <v>70</v>
      </c>
      <c r="D14" s="59">
        <f t="shared" si="0"/>
        <v>9.3000000000000007</v>
      </c>
      <c r="E14" s="60">
        <f t="shared" si="1"/>
        <v>0</v>
      </c>
      <c r="F14" s="29">
        <v>9.3000000000000007</v>
      </c>
      <c r="G14" s="67">
        <f t="shared" si="2"/>
        <v>651</v>
      </c>
      <c r="H14" s="67">
        <f t="shared" si="3"/>
        <v>651</v>
      </c>
    </row>
    <row r="15" spans="1:9" ht="21" customHeight="1" x14ac:dyDescent="0.2">
      <c r="A15" s="30">
        <v>13</v>
      </c>
      <c r="B15" s="27" t="s">
        <v>10</v>
      </c>
      <c r="C15" s="28">
        <f>'Ilościowo 2023'!C15*1.4</f>
        <v>112</v>
      </c>
      <c r="D15" s="59">
        <f t="shared" si="0"/>
        <v>18.3</v>
      </c>
      <c r="E15" s="60">
        <f t="shared" si="1"/>
        <v>0</v>
      </c>
      <c r="F15" s="29">
        <v>18.3</v>
      </c>
      <c r="G15" s="67">
        <f t="shared" si="2"/>
        <v>2049.6</v>
      </c>
      <c r="H15" s="67">
        <f t="shared" si="3"/>
        <v>2049.6</v>
      </c>
    </row>
    <row r="16" spans="1:9" ht="21" customHeight="1" x14ac:dyDescent="0.2">
      <c r="A16" s="42">
        <v>14</v>
      </c>
      <c r="B16" s="43" t="s">
        <v>13</v>
      </c>
      <c r="C16" s="44"/>
      <c r="D16" s="44"/>
      <c r="E16" s="43"/>
      <c r="F16" s="45"/>
      <c r="G16" s="45"/>
      <c r="H16" s="45"/>
    </row>
    <row r="17" spans="1:9" ht="21" customHeight="1" x14ac:dyDescent="0.2">
      <c r="A17" s="30">
        <v>15</v>
      </c>
      <c r="B17" s="27" t="s">
        <v>8</v>
      </c>
      <c r="C17" s="28">
        <f>'Ilościowo 2023'!C17*1.4</f>
        <v>5320</v>
      </c>
      <c r="D17" s="59">
        <f t="shared" si="0"/>
        <v>9.8000000000000007</v>
      </c>
      <c r="E17" s="60">
        <f t="shared" si="1"/>
        <v>0</v>
      </c>
      <c r="F17" s="29">
        <f>F9+3</f>
        <v>9.8000000000000007</v>
      </c>
      <c r="G17" s="67">
        <f t="shared" si="2"/>
        <v>52136.000000000007</v>
      </c>
      <c r="H17" s="67">
        <f t="shared" si="3"/>
        <v>52136.000000000007</v>
      </c>
    </row>
    <row r="18" spans="1:9" ht="21" customHeight="1" x14ac:dyDescent="0.2">
      <c r="A18" s="30">
        <v>16</v>
      </c>
      <c r="B18" s="27" t="s">
        <v>9</v>
      </c>
      <c r="C18" s="28">
        <f>'Ilościowo 2023'!C18*1.4</f>
        <v>84</v>
      </c>
      <c r="D18" s="59">
        <f t="shared" si="0"/>
        <v>10.3</v>
      </c>
      <c r="E18" s="60">
        <f t="shared" si="1"/>
        <v>0</v>
      </c>
      <c r="F18" s="29">
        <f>F10+3</f>
        <v>10.3</v>
      </c>
      <c r="G18" s="67">
        <f t="shared" si="2"/>
        <v>865.2</v>
      </c>
      <c r="H18" s="67">
        <f t="shared" si="3"/>
        <v>865.2</v>
      </c>
    </row>
    <row r="19" spans="1:9" ht="21" customHeight="1" x14ac:dyDescent="0.2">
      <c r="A19" s="30">
        <v>17</v>
      </c>
      <c r="B19" s="27" t="s">
        <v>10</v>
      </c>
      <c r="C19" s="28">
        <f>'Ilościowo 2023'!C19*1.4</f>
        <v>84</v>
      </c>
      <c r="D19" s="59">
        <f t="shared" si="0"/>
        <v>18.600000000000001</v>
      </c>
      <c r="E19" s="60">
        <f t="shared" si="1"/>
        <v>0</v>
      </c>
      <c r="F19" s="29">
        <f>F11+3</f>
        <v>18.600000000000001</v>
      </c>
      <c r="G19" s="67">
        <f t="shared" si="2"/>
        <v>1562.4</v>
      </c>
      <c r="H19" s="67">
        <f t="shared" si="3"/>
        <v>1562.4</v>
      </c>
    </row>
    <row r="20" spans="1:9" ht="21" customHeight="1" x14ac:dyDescent="0.2">
      <c r="A20" s="42">
        <v>18</v>
      </c>
      <c r="B20" s="43" t="s">
        <v>14</v>
      </c>
      <c r="C20" s="44"/>
      <c r="D20" s="44"/>
      <c r="E20" s="43"/>
      <c r="F20" s="45"/>
      <c r="G20" s="45"/>
      <c r="H20" s="45"/>
    </row>
    <row r="21" spans="1:9" ht="21" customHeight="1" x14ac:dyDescent="0.2">
      <c r="A21" s="30">
        <v>19</v>
      </c>
      <c r="B21" s="27" t="s">
        <v>8</v>
      </c>
      <c r="C21" s="28">
        <f>'Ilościowo 2023'!C21*1.4</f>
        <v>1400</v>
      </c>
      <c r="D21" s="59">
        <f t="shared" si="0"/>
        <v>11.8</v>
      </c>
      <c r="E21" s="60">
        <f t="shared" si="1"/>
        <v>0</v>
      </c>
      <c r="F21" s="29">
        <f>F13+3</f>
        <v>11.8</v>
      </c>
      <c r="G21" s="67">
        <f t="shared" si="2"/>
        <v>16520</v>
      </c>
      <c r="H21" s="67">
        <f t="shared" si="3"/>
        <v>16520</v>
      </c>
    </row>
    <row r="22" spans="1:9" ht="21" customHeight="1" x14ac:dyDescent="0.2">
      <c r="A22" s="30">
        <v>20</v>
      </c>
      <c r="B22" s="27" t="s">
        <v>9</v>
      </c>
      <c r="C22" s="28">
        <f>'Ilościowo 2023'!C22*1.4</f>
        <v>70</v>
      </c>
      <c r="D22" s="59">
        <f t="shared" si="0"/>
        <v>12.3</v>
      </c>
      <c r="E22" s="60">
        <f t="shared" si="1"/>
        <v>0</v>
      </c>
      <c r="F22" s="29">
        <f>F14+3</f>
        <v>12.3</v>
      </c>
      <c r="G22" s="67">
        <f t="shared" si="2"/>
        <v>861</v>
      </c>
      <c r="H22" s="67">
        <f t="shared" si="3"/>
        <v>861</v>
      </c>
    </row>
    <row r="23" spans="1:9" ht="21" customHeight="1" x14ac:dyDescent="0.2">
      <c r="A23" s="30">
        <v>21</v>
      </c>
      <c r="B23" s="27" t="s">
        <v>10</v>
      </c>
      <c r="C23" s="28">
        <f>'Ilościowo 2023'!C23*1.4</f>
        <v>56</v>
      </c>
      <c r="D23" s="59">
        <f t="shared" si="0"/>
        <v>21.3</v>
      </c>
      <c r="E23" s="60">
        <f t="shared" si="1"/>
        <v>0</v>
      </c>
      <c r="F23" s="29">
        <f>F15+3</f>
        <v>21.3</v>
      </c>
      <c r="G23" s="67">
        <f t="shared" si="2"/>
        <v>1192.8</v>
      </c>
      <c r="H23" s="67">
        <f t="shared" si="3"/>
        <v>1192.8</v>
      </c>
    </row>
    <row r="24" spans="1:9" ht="21" customHeight="1" x14ac:dyDescent="0.2">
      <c r="A24" s="46">
        <v>22</v>
      </c>
      <c r="B24" s="47" t="s">
        <v>15</v>
      </c>
      <c r="C24" s="44"/>
      <c r="D24" s="44"/>
      <c r="E24" s="48"/>
      <c r="F24" s="48"/>
      <c r="G24" s="48"/>
      <c r="H24" s="48"/>
    </row>
    <row r="25" spans="1:9" ht="25.5" x14ac:dyDescent="0.2">
      <c r="A25" s="30">
        <v>24</v>
      </c>
      <c r="B25" s="31" t="s">
        <v>16</v>
      </c>
      <c r="C25" s="28">
        <v>12</v>
      </c>
      <c r="D25" s="59">
        <f t="shared" si="0"/>
        <v>22</v>
      </c>
      <c r="E25" s="60">
        <f t="shared" si="1"/>
        <v>0</v>
      </c>
      <c r="F25" s="29">
        <v>22</v>
      </c>
      <c r="G25" s="67">
        <f t="shared" si="2"/>
        <v>264</v>
      </c>
      <c r="H25" s="67">
        <f t="shared" si="3"/>
        <v>264</v>
      </c>
    </row>
    <row r="26" spans="1:9" x14ac:dyDescent="0.2">
      <c r="A26" s="49">
        <v>25</v>
      </c>
      <c r="B26" s="50" t="s">
        <v>17</v>
      </c>
      <c r="C26" s="44"/>
      <c r="D26" s="59">
        <f t="shared" si="0"/>
        <v>0</v>
      </c>
      <c r="E26" s="60">
        <f t="shared" si="1"/>
        <v>0</v>
      </c>
      <c r="F26" s="52"/>
      <c r="G26" s="52"/>
      <c r="H26" s="52"/>
    </row>
    <row r="27" spans="1:9" ht="54" customHeight="1" x14ac:dyDescent="0.2">
      <c r="A27" s="32">
        <v>26</v>
      </c>
      <c r="B27" s="33" t="s">
        <v>19</v>
      </c>
      <c r="C27" s="28">
        <v>24</v>
      </c>
      <c r="D27" s="59">
        <v>565.79999999999995</v>
      </c>
      <c r="E27" s="60">
        <f>F27*23%</f>
        <v>105.80000000000001</v>
      </c>
      <c r="F27" s="34">
        <v>460</v>
      </c>
      <c r="G27" s="67">
        <f t="shared" si="2"/>
        <v>13579.199999999999</v>
      </c>
      <c r="H27" s="67">
        <f t="shared" si="3"/>
        <v>11040</v>
      </c>
      <c r="I27" s="61"/>
    </row>
    <row r="28" spans="1:9" ht="51" x14ac:dyDescent="0.2">
      <c r="A28" s="49">
        <v>27</v>
      </c>
      <c r="B28" s="50" t="s">
        <v>18</v>
      </c>
      <c r="C28" s="44"/>
      <c r="D28" s="51"/>
      <c r="E28" s="51"/>
      <c r="F28" s="52"/>
      <c r="G28" s="52"/>
      <c r="H28" s="52"/>
    </row>
    <row r="29" spans="1:9" x14ac:dyDescent="0.2">
      <c r="A29" s="30">
        <v>28</v>
      </c>
      <c r="B29" s="35" t="s">
        <v>20</v>
      </c>
      <c r="C29" s="28">
        <f>'Ilościowo 2023'!C29*1.4</f>
        <v>30799.999999999996</v>
      </c>
      <c r="D29" s="59">
        <f t="shared" si="0"/>
        <v>3.9</v>
      </c>
      <c r="E29" s="60">
        <f t="shared" si="1"/>
        <v>0</v>
      </c>
      <c r="F29" s="29">
        <v>3.9</v>
      </c>
      <c r="G29" s="67">
        <f t="shared" si="2"/>
        <v>120119.99999999999</v>
      </c>
      <c r="H29" s="67">
        <f t="shared" si="3"/>
        <v>120119.99999999999</v>
      </c>
    </row>
    <row r="30" spans="1:9" ht="27" customHeight="1" x14ac:dyDescent="0.2">
      <c r="A30" s="53"/>
      <c r="B30" s="54"/>
      <c r="C30" s="55"/>
      <c r="D30" s="56"/>
      <c r="E30" s="57"/>
      <c r="F30" s="58"/>
      <c r="G30" s="36">
        <f>SUM(G5:G29)</f>
        <v>780506.15999999992</v>
      </c>
      <c r="H30" s="36">
        <f>SUM(H5:H29)</f>
        <v>777966.96</v>
      </c>
      <c r="I30" s="12"/>
    </row>
    <row r="33" spans="1:8" ht="15" x14ac:dyDescent="0.25">
      <c r="A33" s="13"/>
      <c r="B33" s="14"/>
      <c r="C33" s="15"/>
      <c r="D33" s="16"/>
      <c r="E33" s="17"/>
      <c r="F33" s="17"/>
      <c r="G33" s="18"/>
      <c r="H33" s="18"/>
    </row>
    <row r="34" spans="1:8" ht="15" x14ac:dyDescent="0.25">
      <c r="A34" s="13"/>
      <c r="B34" s="14"/>
      <c r="C34" s="15"/>
      <c r="D34" s="16"/>
      <c r="E34" s="17"/>
      <c r="F34" s="17"/>
      <c r="G34" s="18"/>
      <c r="H34" s="18"/>
    </row>
    <row r="35" spans="1:8" ht="12.75" customHeight="1" x14ac:dyDescent="0.25">
      <c r="A35" s="13"/>
      <c r="B35" s="14"/>
      <c r="C35" s="15"/>
      <c r="D35" s="16"/>
      <c r="E35" s="17"/>
      <c r="F35" s="17"/>
      <c r="G35" s="18"/>
      <c r="H35" s="18"/>
    </row>
    <row r="36" spans="1:8" ht="15" x14ac:dyDescent="0.25">
      <c r="A36" s="13"/>
      <c r="B36" s="14"/>
      <c r="C36" s="15"/>
      <c r="D36" s="16"/>
      <c r="E36" s="17"/>
      <c r="F36" s="17"/>
      <c r="G36" s="18"/>
      <c r="H36" s="18"/>
    </row>
    <row r="37" spans="1:8" ht="15" x14ac:dyDescent="0.25">
      <c r="A37" s="13"/>
      <c r="B37" s="14"/>
      <c r="C37" s="15"/>
      <c r="D37" s="16"/>
      <c r="E37" s="17"/>
      <c r="F37" s="17"/>
      <c r="G37" s="18"/>
      <c r="H37" s="18"/>
    </row>
    <row r="38" spans="1:8" ht="15" x14ac:dyDescent="0.25">
      <c r="A38" s="13"/>
      <c r="B38" s="14"/>
      <c r="C38" s="15"/>
      <c r="D38" s="16"/>
      <c r="E38" s="17"/>
      <c r="F38" s="17"/>
      <c r="G38" s="18"/>
      <c r="H38" s="18"/>
    </row>
    <row r="39" spans="1:8" ht="15" x14ac:dyDescent="0.25">
      <c r="A39" s="13"/>
      <c r="B39" s="14"/>
      <c r="C39" s="15"/>
      <c r="D39" s="16"/>
      <c r="E39" s="66"/>
      <c r="F39"/>
      <c r="G39"/>
      <c r="H39" s="18"/>
    </row>
    <row r="40" spans="1:8" ht="15" x14ac:dyDescent="0.25">
      <c r="A40" s="13"/>
      <c r="B40" s="14"/>
      <c r="C40" s="15"/>
      <c r="D40" s="16"/>
      <c r="E40" s="66"/>
      <c r="F40"/>
      <c r="G40"/>
      <c r="H40" s="18"/>
    </row>
    <row r="41" spans="1:8" ht="15" x14ac:dyDescent="0.25">
      <c r="A41" s="13"/>
      <c r="B41" s="14"/>
      <c r="C41" s="15"/>
      <c r="D41" s="16"/>
      <c r="E41" s="66"/>
      <c r="F41"/>
      <c r="G41"/>
      <c r="H41" s="18"/>
    </row>
  </sheetData>
  <customSheetViews>
    <customSheetView guid="{8045872D-0D41-4B0A-A2C0-4B80CF0B240C}" scale="80" state="hidden">
      <selection activeCell="E8" sqref="E8"/>
      <pageMargins left="0.7" right="0.7" top="0.75" bottom="0.75" header="0.3" footer="0.3"/>
    </customSheetView>
    <customSheetView guid="{10973E40-5D75-42C5-8B1A-1C36093A06F7}" scale="80" state="hidden">
      <selection activeCell="E8" sqref="E8"/>
      <pageMargins left="0.7" right="0.7" top="0.75" bottom="0.75" header="0.3" footer="0.3"/>
    </customSheetView>
    <customSheetView guid="{F58E5734-8501-4EAA-84D8-5986B819AE24}" topLeftCell="A25">
      <selection activeCell="C19" sqref="C19"/>
      <pageMargins left="0.7" right="0.7" top="0.75" bottom="0.75" header="0.3" footer="0.3"/>
    </customSheetView>
    <customSheetView guid="{FF97754C-477E-4B68-BDF9-62FC19039645}" scale="80" state="hidden">
      <selection activeCell="E8" sqref="E8"/>
      <pageMargins left="0.7" right="0.7" top="0.75" bottom="0.75" header="0.3" footer="0.3"/>
    </customSheetView>
    <customSheetView guid="{7B820CE3-7EFE-409A-8E22-13DDF77738CC}" scale="80" state="hidden">
      <selection activeCell="E8" sqref="E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1"/>
  <sheetViews>
    <sheetView tabSelected="1" zoomScale="85" zoomScaleNormal="85" workbookViewId="0">
      <selection activeCell="F13" sqref="F13"/>
    </sheetView>
  </sheetViews>
  <sheetFormatPr defaultRowHeight="12.75" x14ac:dyDescent="0.2"/>
  <cols>
    <col min="1" max="1" width="5.7109375" style="81" customWidth="1"/>
    <col min="2" max="2" width="57.42578125" style="81" customWidth="1"/>
    <col min="3" max="3" width="15.28515625" style="81" customWidth="1"/>
    <col min="4" max="6" width="12.28515625" style="81" customWidth="1"/>
    <col min="7" max="8" width="13.42578125" style="81" customWidth="1"/>
    <col min="9" max="16384" width="9.140625" style="81"/>
  </cols>
  <sheetData>
    <row r="1" spans="1:8" ht="27" customHeight="1" x14ac:dyDescent="0.2">
      <c r="B1" s="116"/>
      <c r="H1" s="117" t="s">
        <v>64</v>
      </c>
    </row>
    <row r="2" spans="1:8" ht="73.5" customHeight="1" x14ac:dyDescent="0.2">
      <c r="A2" s="19" t="s">
        <v>0</v>
      </c>
      <c r="B2" s="20" t="s">
        <v>1</v>
      </c>
      <c r="C2" s="20" t="s">
        <v>63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</row>
    <row r="3" spans="1:8" ht="24" customHeight="1" x14ac:dyDescent="0.2">
      <c r="A3" s="23"/>
      <c r="B3" s="24">
        <v>1</v>
      </c>
      <c r="C3" s="25">
        <v>2</v>
      </c>
      <c r="D3" s="24">
        <v>3</v>
      </c>
      <c r="E3" s="26" t="s">
        <v>61</v>
      </c>
      <c r="F3" s="24">
        <v>5</v>
      </c>
      <c r="G3" s="26" t="s">
        <v>62</v>
      </c>
      <c r="H3" s="24">
        <v>7</v>
      </c>
    </row>
    <row r="4" spans="1:8" ht="19.5" customHeight="1" x14ac:dyDescent="0.2">
      <c r="A4" s="88">
        <v>1</v>
      </c>
      <c r="B4" s="82" t="s">
        <v>21</v>
      </c>
      <c r="C4" s="39"/>
      <c r="D4" s="40"/>
      <c r="E4" s="41"/>
      <c r="F4" s="40"/>
      <c r="G4" s="40"/>
      <c r="H4" s="40"/>
    </row>
    <row r="5" spans="1:8" ht="19.5" customHeight="1" x14ac:dyDescent="0.2">
      <c r="A5" s="23">
        <v>2</v>
      </c>
      <c r="B5" s="83" t="s">
        <v>8</v>
      </c>
      <c r="C5" s="84">
        <v>1500</v>
      </c>
      <c r="D5" s="85"/>
      <c r="E5" s="86"/>
      <c r="F5" s="87"/>
      <c r="G5" s="87"/>
      <c r="H5" s="87"/>
    </row>
    <row r="6" spans="1:8" ht="19.5" customHeight="1" x14ac:dyDescent="0.2">
      <c r="A6" s="23">
        <v>3</v>
      </c>
      <c r="B6" s="83" t="s">
        <v>9</v>
      </c>
      <c r="C6" s="84">
        <v>80</v>
      </c>
      <c r="D6" s="85"/>
      <c r="E6" s="86"/>
      <c r="F6" s="87"/>
      <c r="G6" s="87"/>
      <c r="H6" s="87"/>
    </row>
    <row r="7" spans="1:8" ht="19.5" customHeight="1" x14ac:dyDescent="0.2">
      <c r="A7" s="23">
        <v>4</v>
      </c>
      <c r="B7" s="83" t="s">
        <v>10</v>
      </c>
      <c r="C7" s="84">
        <v>40</v>
      </c>
      <c r="D7" s="85"/>
      <c r="E7" s="86"/>
      <c r="F7" s="87"/>
      <c r="G7" s="87"/>
      <c r="H7" s="87"/>
    </row>
    <row r="8" spans="1:8" ht="19.5" customHeight="1" x14ac:dyDescent="0.2">
      <c r="A8" s="88">
        <v>5</v>
      </c>
      <c r="B8" s="89" t="s">
        <v>11</v>
      </c>
      <c r="C8" s="90"/>
      <c r="D8" s="91"/>
      <c r="E8" s="89"/>
      <c r="F8" s="92"/>
      <c r="G8" s="92"/>
      <c r="H8" s="92"/>
    </row>
    <row r="9" spans="1:8" ht="19.5" customHeight="1" x14ac:dyDescent="0.2">
      <c r="A9" s="23">
        <v>6</v>
      </c>
      <c r="B9" s="83" t="s">
        <v>8</v>
      </c>
      <c r="C9" s="84">
        <v>80000</v>
      </c>
      <c r="D9" s="85"/>
      <c r="E9" s="86"/>
      <c r="F9" s="93"/>
      <c r="G9" s="93"/>
      <c r="H9" s="93"/>
    </row>
    <row r="10" spans="1:8" ht="19.5" customHeight="1" x14ac:dyDescent="0.2">
      <c r="A10" s="23">
        <v>7</v>
      </c>
      <c r="B10" s="83" t="s">
        <v>9</v>
      </c>
      <c r="C10" s="84">
        <v>400</v>
      </c>
      <c r="D10" s="85"/>
      <c r="E10" s="86"/>
      <c r="F10" s="93"/>
      <c r="G10" s="93"/>
      <c r="H10" s="93"/>
    </row>
    <row r="11" spans="1:8" ht="19.5" customHeight="1" x14ac:dyDescent="0.2">
      <c r="A11" s="23">
        <v>8</v>
      </c>
      <c r="B11" s="83" t="s">
        <v>10</v>
      </c>
      <c r="C11" s="84">
        <v>300</v>
      </c>
      <c r="D11" s="85"/>
      <c r="E11" s="86"/>
      <c r="F11" s="93"/>
      <c r="G11" s="93"/>
      <c r="H11" s="93"/>
    </row>
    <row r="12" spans="1:8" ht="19.5" customHeight="1" x14ac:dyDescent="0.2">
      <c r="A12" s="88">
        <v>9</v>
      </c>
      <c r="B12" s="89" t="s">
        <v>12</v>
      </c>
      <c r="C12" s="90"/>
      <c r="D12" s="91"/>
      <c r="E12" s="89"/>
      <c r="F12" s="92"/>
      <c r="G12" s="92"/>
      <c r="H12" s="92"/>
    </row>
    <row r="13" spans="1:8" ht="19.5" customHeight="1" x14ac:dyDescent="0.2">
      <c r="A13" s="23">
        <v>10</v>
      </c>
      <c r="B13" s="83" t="s">
        <v>8</v>
      </c>
      <c r="C13" s="84">
        <v>175</v>
      </c>
      <c r="D13" s="85"/>
      <c r="E13" s="86"/>
      <c r="F13" s="87"/>
      <c r="G13" s="87"/>
      <c r="H13" s="87"/>
    </row>
    <row r="14" spans="1:8" ht="19.5" customHeight="1" x14ac:dyDescent="0.2">
      <c r="A14" s="23">
        <v>11</v>
      </c>
      <c r="B14" s="83" t="s">
        <v>9</v>
      </c>
      <c r="C14" s="84">
        <v>50</v>
      </c>
      <c r="D14" s="85"/>
      <c r="E14" s="86"/>
      <c r="F14" s="87"/>
      <c r="G14" s="87"/>
      <c r="H14" s="87"/>
    </row>
    <row r="15" spans="1:8" ht="19.5" customHeight="1" x14ac:dyDescent="0.2">
      <c r="A15" s="23">
        <v>12</v>
      </c>
      <c r="B15" s="83" t="s">
        <v>10</v>
      </c>
      <c r="C15" s="84">
        <v>100</v>
      </c>
      <c r="D15" s="85"/>
      <c r="E15" s="86"/>
      <c r="F15" s="87"/>
      <c r="G15" s="87"/>
      <c r="H15" s="87"/>
    </row>
    <row r="16" spans="1:8" ht="19.5" customHeight="1" x14ac:dyDescent="0.2">
      <c r="A16" s="88">
        <v>13</v>
      </c>
      <c r="B16" s="89" t="s">
        <v>13</v>
      </c>
      <c r="C16" s="90"/>
      <c r="D16" s="91"/>
      <c r="E16" s="89"/>
      <c r="F16" s="92"/>
      <c r="G16" s="92"/>
      <c r="H16" s="92"/>
    </row>
    <row r="17" spans="1:8" ht="19.5" customHeight="1" x14ac:dyDescent="0.2">
      <c r="A17" s="23">
        <v>14</v>
      </c>
      <c r="B17" s="83" t="s">
        <v>8</v>
      </c>
      <c r="C17" s="84">
        <v>4100</v>
      </c>
      <c r="D17" s="85"/>
      <c r="E17" s="86"/>
      <c r="F17" s="87"/>
      <c r="G17" s="87"/>
      <c r="H17" s="87"/>
    </row>
    <row r="18" spans="1:8" ht="19.5" customHeight="1" x14ac:dyDescent="0.2">
      <c r="A18" s="23">
        <v>15</v>
      </c>
      <c r="B18" s="83" t="s">
        <v>9</v>
      </c>
      <c r="C18" s="84">
        <v>80</v>
      </c>
      <c r="D18" s="85"/>
      <c r="E18" s="86"/>
      <c r="F18" s="87"/>
      <c r="G18" s="87"/>
      <c r="H18" s="87"/>
    </row>
    <row r="19" spans="1:8" ht="19.5" customHeight="1" x14ac:dyDescent="0.2">
      <c r="A19" s="23">
        <v>16</v>
      </c>
      <c r="B19" s="83" t="s">
        <v>10</v>
      </c>
      <c r="C19" s="84">
        <v>80</v>
      </c>
      <c r="D19" s="85"/>
      <c r="E19" s="86"/>
      <c r="F19" s="87"/>
      <c r="G19" s="87"/>
      <c r="H19" s="87"/>
    </row>
    <row r="20" spans="1:8" ht="19.5" customHeight="1" x14ac:dyDescent="0.2">
      <c r="A20" s="88">
        <v>17</v>
      </c>
      <c r="B20" s="89" t="s">
        <v>14</v>
      </c>
      <c r="C20" s="90"/>
      <c r="D20" s="91"/>
      <c r="E20" s="89"/>
      <c r="F20" s="92"/>
      <c r="G20" s="92"/>
      <c r="H20" s="92"/>
    </row>
    <row r="21" spans="1:8" ht="19.5" customHeight="1" x14ac:dyDescent="0.2">
      <c r="A21" s="23">
        <v>18</v>
      </c>
      <c r="B21" s="83" t="s">
        <v>8</v>
      </c>
      <c r="C21" s="84">
        <v>1100</v>
      </c>
      <c r="D21" s="85"/>
      <c r="E21" s="86"/>
      <c r="F21" s="87"/>
      <c r="G21" s="87"/>
      <c r="H21" s="87"/>
    </row>
    <row r="22" spans="1:8" ht="19.5" customHeight="1" x14ac:dyDescent="0.2">
      <c r="A22" s="23">
        <v>19</v>
      </c>
      <c r="B22" s="83" t="s">
        <v>9</v>
      </c>
      <c r="C22" s="84">
        <v>70</v>
      </c>
      <c r="D22" s="85"/>
      <c r="E22" s="86"/>
      <c r="F22" s="87"/>
      <c r="G22" s="87"/>
      <c r="H22" s="87"/>
    </row>
    <row r="23" spans="1:8" ht="19.5" customHeight="1" x14ac:dyDescent="0.2">
      <c r="A23" s="23">
        <v>20</v>
      </c>
      <c r="B23" s="83" t="s">
        <v>10</v>
      </c>
      <c r="C23" s="84">
        <v>60</v>
      </c>
      <c r="D23" s="85"/>
      <c r="E23" s="86"/>
      <c r="F23" s="87"/>
      <c r="G23" s="87"/>
      <c r="H23" s="87"/>
    </row>
    <row r="24" spans="1:8" ht="19.5" customHeight="1" x14ac:dyDescent="0.2">
      <c r="A24" s="94">
        <v>21</v>
      </c>
      <c r="B24" s="95" t="s">
        <v>15</v>
      </c>
      <c r="C24" s="90"/>
      <c r="D24" s="91"/>
      <c r="E24" s="96"/>
      <c r="F24" s="96"/>
      <c r="G24" s="96"/>
      <c r="H24" s="96"/>
    </row>
    <row r="25" spans="1:8" ht="32.25" customHeight="1" x14ac:dyDescent="0.2">
      <c r="A25" s="23">
        <v>22</v>
      </c>
      <c r="B25" s="97" t="s">
        <v>16</v>
      </c>
      <c r="C25" s="84">
        <v>15</v>
      </c>
      <c r="D25" s="85"/>
      <c r="E25" s="86"/>
      <c r="F25" s="87"/>
      <c r="G25" s="87"/>
      <c r="H25" s="87"/>
    </row>
    <row r="26" spans="1:8" ht="19.5" customHeight="1" x14ac:dyDescent="0.2">
      <c r="A26" s="50">
        <v>23</v>
      </c>
      <c r="B26" s="112" t="s">
        <v>17</v>
      </c>
      <c r="C26" s="90"/>
      <c r="D26" s="90"/>
      <c r="E26" s="90"/>
      <c r="F26" s="98"/>
      <c r="G26" s="98"/>
      <c r="H26" s="98"/>
    </row>
    <row r="27" spans="1:8" ht="46.5" customHeight="1" x14ac:dyDescent="0.2">
      <c r="A27" s="23">
        <v>24</v>
      </c>
      <c r="B27" s="113" t="s">
        <v>19</v>
      </c>
      <c r="C27" s="84">
        <v>28</v>
      </c>
      <c r="D27" s="85"/>
      <c r="E27" s="86"/>
      <c r="F27" s="87"/>
      <c r="G27" s="87"/>
      <c r="H27" s="87"/>
    </row>
    <row r="28" spans="1:8" ht="36" customHeight="1" x14ac:dyDescent="0.2">
      <c r="A28" s="50">
        <v>25</v>
      </c>
      <c r="B28" s="112" t="s">
        <v>57</v>
      </c>
      <c r="C28" s="99"/>
      <c r="D28" s="51"/>
      <c r="E28" s="51"/>
      <c r="F28" s="98"/>
      <c r="G28" s="98"/>
      <c r="H28" s="98"/>
    </row>
    <row r="29" spans="1:8" ht="19.5" customHeight="1" x14ac:dyDescent="0.2">
      <c r="A29" s="23">
        <v>26</v>
      </c>
      <c r="B29" s="80" t="s">
        <v>54</v>
      </c>
      <c r="C29" s="84">
        <v>25000</v>
      </c>
      <c r="D29" s="85"/>
      <c r="E29" s="100"/>
      <c r="F29" s="93"/>
      <c r="G29" s="93"/>
      <c r="H29" s="93"/>
    </row>
    <row r="30" spans="1:8" ht="19.5" customHeight="1" x14ac:dyDescent="0.2">
      <c r="A30" s="23">
        <v>27</v>
      </c>
      <c r="B30" s="80" t="s">
        <v>55</v>
      </c>
      <c r="C30" s="84">
        <v>20</v>
      </c>
      <c r="D30" s="85"/>
      <c r="E30" s="100"/>
      <c r="F30" s="93"/>
      <c r="G30" s="93"/>
      <c r="H30" s="93"/>
    </row>
    <row r="31" spans="1:8" ht="19.5" customHeight="1" x14ac:dyDescent="0.2">
      <c r="A31" s="23">
        <v>28</v>
      </c>
      <c r="B31" s="80" t="s">
        <v>56</v>
      </c>
      <c r="C31" s="84">
        <v>20</v>
      </c>
      <c r="D31" s="85"/>
      <c r="E31" s="100"/>
      <c r="F31" s="93"/>
      <c r="G31" s="93"/>
      <c r="H31" s="93"/>
    </row>
    <row r="32" spans="1:8" ht="45" customHeight="1" x14ac:dyDescent="0.2">
      <c r="A32" s="50">
        <v>29</v>
      </c>
      <c r="B32" s="112" t="s">
        <v>18</v>
      </c>
      <c r="C32" s="99"/>
      <c r="D32" s="51"/>
      <c r="E32" s="51"/>
      <c r="F32" s="98"/>
      <c r="G32" s="98"/>
      <c r="H32" s="98"/>
    </row>
    <row r="33" spans="1:8" ht="19.5" customHeight="1" x14ac:dyDescent="0.2">
      <c r="A33" s="23">
        <v>30</v>
      </c>
      <c r="B33" s="80" t="s">
        <v>58</v>
      </c>
      <c r="C33" s="84">
        <v>1500</v>
      </c>
      <c r="D33" s="85"/>
      <c r="E33" s="100"/>
      <c r="F33" s="87"/>
      <c r="G33" s="87"/>
      <c r="H33" s="87"/>
    </row>
    <row r="34" spans="1:8" ht="19.5" customHeight="1" x14ac:dyDescent="0.2">
      <c r="A34" s="23">
        <v>31</v>
      </c>
      <c r="B34" s="80" t="s">
        <v>59</v>
      </c>
      <c r="C34" s="84">
        <v>10</v>
      </c>
      <c r="D34" s="85"/>
      <c r="E34" s="100"/>
      <c r="F34" s="87"/>
      <c r="G34" s="87"/>
      <c r="H34" s="87"/>
    </row>
    <row r="35" spans="1:8" ht="19.5" customHeight="1" x14ac:dyDescent="0.2">
      <c r="A35" s="23">
        <v>32</v>
      </c>
      <c r="B35" s="80" t="s">
        <v>60</v>
      </c>
      <c r="C35" s="84">
        <v>10</v>
      </c>
      <c r="D35" s="85"/>
      <c r="E35" s="100"/>
      <c r="F35" s="87"/>
      <c r="G35" s="87"/>
      <c r="H35" s="87"/>
    </row>
    <row r="36" spans="1:8" ht="19.5" customHeight="1" x14ac:dyDescent="0.2">
      <c r="A36" s="115">
        <v>33</v>
      </c>
      <c r="B36" s="114" t="s">
        <v>41</v>
      </c>
      <c r="C36" s="99"/>
      <c r="D36" s="99"/>
      <c r="E36" s="90"/>
      <c r="F36" s="101"/>
      <c r="G36" s="101"/>
      <c r="H36" s="101"/>
    </row>
    <row r="37" spans="1:8" ht="19.5" customHeight="1" x14ac:dyDescent="0.2">
      <c r="A37" s="23">
        <v>34</v>
      </c>
      <c r="B37" s="77" t="s">
        <v>44</v>
      </c>
      <c r="C37" s="84">
        <v>5</v>
      </c>
      <c r="D37" s="85"/>
      <c r="E37" s="86"/>
      <c r="F37" s="87"/>
      <c r="G37" s="87"/>
      <c r="H37" s="87"/>
    </row>
    <row r="38" spans="1:8" ht="19.5" customHeight="1" x14ac:dyDescent="0.2">
      <c r="A38" s="23">
        <v>35</v>
      </c>
      <c r="B38" s="77" t="s">
        <v>43</v>
      </c>
      <c r="C38" s="84">
        <v>5</v>
      </c>
      <c r="D38" s="85"/>
      <c r="E38" s="86"/>
      <c r="F38" s="87"/>
      <c r="G38" s="102"/>
      <c r="H38" s="102"/>
    </row>
    <row r="39" spans="1:8" ht="19.5" customHeight="1" x14ac:dyDescent="0.2">
      <c r="A39" s="23">
        <v>36</v>
      </c>
      <c r="B39" s="78" t="s">
        <v>45</v>
      </c>
      <c r="C39" s="84">
        <v>5</v>
      </c>
      <c r="D39" s="103"/>
      <c r="E39" s="104"/>
      <c r="F39" s="105"/>
      <c r="G39" s="106"/>
      <c r="H39" s="106"/>
    </row>
    <row r="40" spans="1:8" ht="19.5" customHeight="1" x14ac:dyDescent="0.2">
      <c r="A40" s="23">
        <v>37</v>
      </c>
      <c r="B40" s="79" t="s">
        <v>46</v>
      </c>
      <c r="C40" s="84">
        <v>5</v>
      </c>
      <c r="D40" s="107"/>
      <c r="E40" s="108"/>
      <c r="F40" s="109"/>
      <c r="G40" s="106"/>
      <c r="H40" s="106"/>
    </row>
    <row r="41" spans="1:8" ht="24" customHeight="1" x14ac:dyDescent="0.2">
      <c r="F41" s="110" t="s">
        <v>47</v>
      </c>
      <c r="G41" s="111"/>
      <c r="H41" s="111"/>
    </row>
  </sheetData>
  <customSheetViews>
    <customSheetView guid="{8045872D-0D41-4B0A-A2C0-4B80CF0B240C}" scale="85" fitToPage="1">
      <selection activeCell="F13" sqref="F13"/>
      <pageMargins left="0.7" right="0.7" top="0.75" bottom="0.75" header="0.3" footer="0.3"/>
      <pageSetup paperSize="9" scale="62" orientation="portrait" r:id="rId1"/>
    </customSheetView>
    <customSheetView guid="{10973E40-5D75-42C5-8B1A-1C36093A06F7}" scale="80" showPageBreaks="1" fitToPage="1">
      <selection activeCell="M6" sqref="M6"/>
      <pageMargins left="0.7" right="0.7" top="0.75" bottom="0.75" header="0.3" footer="0.3"/>
      <pageSetup paperSize="9" scale="52" fitToHeight="0" orientation="portrait" r:id="rId2"/>
    </customSheetView>
    <customSheetView guid="{FF97754C-477E-4B68-BDF9-62FC19039645}" scale="80">
      <selection activeCell="L10" sqref="L10"/>
      <pageMargins left="0.7" right="0.7" top="0.75" bottom="0.75" header="0.3" footer="0.3"/>
    </customSheetView>
    <customSheetView guid="{7B820CE3-7EFE-409A-8E22-13DDF77738CC}" scale="85" showPageBreaks="1" fitToPage="1">
      <selection activeCell="F13" sqref="F13"/>
      <pageMargins left="0.7" right="0.7" top="0.75" bottom="0.75" header="0.3" footer="0.3"/>
      <pageSetup paperSize="9" scale="62" orientation="portrait" r:id="rId3"/>
    </customSheetView>
  </customSheetViews>
  <phoneticPr fontId="7" type="noConversion"/>
  <pageMargins left="0.7" right="0.7" top="0.75" bottom="0.75" header="0.3" footer="0.3"/>
  <pageSetup paperSize="9" scale="62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16" workbookViewId="0">
      <selection activeCell="B54" sqref="B54"/>
    </sheetView>
  </sheetViews>
  <sheetFormatPr defaultRowHeight="16.5" customHeight="1" x14ac:dyDescent="0.2"/>
  <cols>
    <col min="1" max="1" width="4.140625" style="10" customWidth="1"/>
    <col min="2" max="2" width="24" style="10" customWidth="1"/>
    <col min="3" max="3" width="13.85546875" style="10" bestFit="1" customWidth="1"/>
    <col min="4" max="4" width="13.42578125" style="10" bestFit="1" customWidth="1"/>
    <col min="5" max="5" width="21.42578125" style="10" customWidth="1"/>
    <col min="6" max="16384" width="9.140625" style="10"/>
  </cols>
  <sheetData/>
  <customSheetViews>
    <customSheetView guid="{8045872D-0D41-4B0A-A2C0-4B80CF0B240C}" topLeftCell="A16">
      <selection activeCell="B54" sqref="B54"/>
      <pageMargins left="0.7" right="0.7" top="0.75" bottom="0.75" header="0.3" footer="0.3"/>
      <pageSetup paperSize="9" orientation="portrait" r:id="rId1"/>
    </customSheetView>
    <customSheetView guid="{7B820CE3-7EFE-409A-8E22-13DDF77738CC}" showPageBreaks="1" topLeftCell="A16">
      <selection activeCell="B54" sqref="B54"/>
      <pageMargins left="0.7" right="0.7" top="0.75" bottom="0.75" header="0.3" footer="0.3"/>
      <pageSetup paperSize="9" orientation="portrait" r:id="rId2"/>
    </customSheetView>
  </customSheetViews>
  <phoneticPr fontId="7" type="noConversion"/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5"/>
  <sheetViews>
    <sheetView zoomScale="80" zoomScaleNormal="80" workbookViewId="0">
      <selection activeCell="I3" sqref="I3"/>
    </sheetView>
  </sheetViews>
  <sheetFormatPr defaultRowHeight="24" customHeight="1" x14ac:dyDescent="0.2"/>
  <cols>
    <col min="1" max="1" width="5.7109375" customWidth="1"/>
    <col min="2" max="2" width="44.5703125" customWidth="1"/>
    <col min="3" max="3" width="15" customWidth="1"/>
    <col min="4" max="6" width="12.28515625" customWidth="1"/>
    <col min="7" max="8" width="13.28515625" customWidth="1"/>
  </cols>
  <sheetData>
    <row r="1" spans="1:9" ht="24" customHeight="1" x14ac:dyDescent="0.2">
      <c r="A1" s="1"/>
      <c r="B1" s="76" t="s">
        <v>52</v>
      </c>
    </row>
    <row r="2" spans="1:9" ht="63.75" x14ac:dyDescent="0.2">
      <c r="A2" s="19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  <c r="I2" s="68">
        <v>0.35</v>
      </c>
    </row>
    <row r="3" spans="1:9" ht="24" customHeight="1" x14ac:dyDescent="0.2">
      <c r="A3" s="23">
        <v>1</v>
      </c>
      <c r="B3" s="24">
        <v>2</v>
      </c>
      <c r="C3" s="25">
        <v>3</v>
      </c>
      <c r="D3" s="24">
        <v>4</v>
      </c>
      <c r="E3" s="26">
        <v>5</v>
      </c>
      <c r="F3" s="24">
        <v>6</v>
      </c>
      <c r="G3" s="24">
        <v>7</v>
      </c>
      <c r="H3" s="24">
        <v>8</v>
      </c>
    </row>
    <row r="4" spans="1:9" ht="24" customHeight="1" x14ac:dyDescent="0.2">
      <c r="A4" s="37">
        <v>2</v>
      </c>
      <c r="B4" s="38" t="s">
        <v>21</v>
      </c>
      <c r="C4" s="39"/>
      <c r="D4" s="40"/>
      <c r="E4" s="41"/>
      <c r="F4" s="40"/>
      <c r="G4" s="40"/>
      <c r="H4" s="40"/>
    </row>
    <row r="5" spans="1:9" ht="24" customHeight="1" x14ac:dyDescent="0.2">
      <c r="A5" s="19">
        <v>3</v>
      </c>
      <c r="B5" s="27" t="s">
        <v>8</v>
      </c>
      <c r="C5" s="28">
        <f>'Ilościowo 2023'!C5*1.35</f>
        <v>2025.0000000000002</v>
      </c>
      <c r="D5" s="59">
        <f>F5+E5</f>
        <v>4.9000000000000004</v>
      </c>
      <c r="E5" s="60">
        <f>F5*0%</f>
        <v>0</v>
      </c>
      <c r="F5" s="29">
        <v>4.9000000000000004</v>
      </c>
      <c r="G5" s="67">
        <f>D5*C5</f>
        <v>9922.5000000000018</v>
      </c>
      <c r="H5" s="67">
        <f>F5*C5</f>
        <v>9922.5000000000018</v>
      </c>
    </row>
    <row r="6" spans="1:9" ht="24" customHeight="1" x14ac:dyDescent="0.2">
      <c r="A6" s="30">
        <v>4</v>
      </c>
      <c r="B6" s="27" t="s">
        <v>9</v>
      </c>
      <c r="C6" s="28">
        <f>'Ilościowo 2023'!C6*1.35</f>
        <v>67.5</v>
      </c>
      <c r="D6" s="59">
        <f t="shared" ref="D6:D26" si="0">F6+E6</f>
        <v>5.6</v>
      </c>
      <c r="E6" s="60">
        <f t="shared" ref="E6:E26" si="1">F6*0%</f>
        <v>0</v>
      </c>
      <c r="F6" s="29">
        <v>5.6</v>
      </c>
      <c r="G6" s="67">
        <f t="shared" ref="G6:G27" si="2">D6*C6</f>
        <v>378</v>
      </c>
      <c r="H6" s="67">
        <f t="shared" ref="H6:H27" si="3">F6*C6</f>
        <v>378</v>
      </c>
    </row>
    <row r="7" spans="1:9" ht="24" customHeight="1" x14ac:dyDescent="0.2">
      <c r="A7" s="30">
        <v>5</v>
      </c>
      <c r="B7" s="27" t="s">
        <v>10</v>
      </c>
      <c r="C7" s="28">
        <f>'Ilościowo 2023'!C7*1.35</f>
        <v>29.700000000000003</v>
      </c>
      <c r="D7" s="59">
        <f t="shared" si="0"/>
        <v>8.1999999999999993</v>
      </c>
      <c r="E7" s="60">
        <f t="shared" si="1"/>
        <v>0</v>
      </c>
      <c r="F7" s="29">
        <v>8.1999999999999993</v>
      </c>
      <c r="G7" s="67">
        <f t="shared" si="2"/>
        <v>243.54</v>
      </c>
      <c r="H7" s="67">
        <f t="shared" si="3"/>
        <v>243.54</v>
      </c>
    </row>
    <row r="8" spans="1:9" ht="24" customHeight="1" x14ac:dyDescent="0.2">
      <c r="A8" s="42">
        <v>6</v>
      </c>
      <c r="B8" s="43" t="s">
        <v>11</v>
      </c>
      <c r="C8" s="44"/>
      <c r="D8" s="44"/>
      <c r="E8" s="43"/>
      <c r="F8" s="45"/>
      <c r="G8" s="45"/>
      <c r="H8" s="45"/>
    </row>
    <row r="9" spans="1:9" ht="24" customHeight="1" x14ac:dyDescent="0.2">
      <c r="A9" s="30">
        <v>7</v>
      </c>
      <c r="B9" s="27" t="s">
        <v>8</v>
      </c>
      <c r="C9" s="28">
        <f>'Ilościowo 2023'!C9*1.35</f>
        <v>78300</v>
      </c>
      <c r="D9" s="59">
        <f t="shared" si="0"/>
        <v>7.8</v>
      </c>
      <c r="E9" s="60">
        <f t="shared" si="1"/>
        <v>0</v>
      </c>
      <c r="F9" s="29">
        <v>7.8</v>
      </c>
      <c r="G9" s="67">
        <f t="shared" si="2"/>
        <v>610740</v>
      </c>
      <c r="H9" s="67">
        <f t="shared" si="3"/>
        <v>610740</v>
      </c>
    </row>
    <row r="10" spans="1:9" ht="24" customHeight="1" x14ac:dyDescent="0.2">
      <c r="A10" s="30">
        <v>8</v>
      </c>
      <c r="B10" s="27" t="s">
        <v>9</v>
      </c>
      <c r="C10" s="28">
        <f>'Ilościowo 2023'!C10*1.35</f>
        <v>540</v>
      </c>
      <c r="D10" s="59">
        <f t="shared" si="0"/>
        <v>8.3000000000000007</v>
      </c>
      <c r="E10" s="60">
        <f t="shared" si="1"/>
        <v>0</v>
      </c>
      <c r="F10" s="29">
        <v>8.3000000000000007</v>
      </c>
      <c r="G10" s="67">
        <f t="shared" si="2"/>
        <v>4482</v>
      </c>
      <c r="H10" s="67">
        <f t="shared" si="3"/>
        <v>4482</v>
      </c>
    </row>
    <row r="11" spans="1:9" ht="24" customHeight="1" x14ac:dyDescent="0.2">
      <c r="A11" s="30">
        <v>9</v>
      </c>
      <c r="B11" s="27" t="s">
        <v>10</v>
      </c>
      <c r="C11" s="28">
        <f>'Ilościowo 2023'!C11*1.35</f>
        <v>270</v>
      </c>
      <c r="D11" s="59">
        <f t="shared" si="0"/>
        <v>15.6</v>
      </c>
      <c r="E11" s="60">
        <f t="shared" si="1"/>
        <v>0</v>
      </c>
      <c r="F11" s="29">
        <v>15.6</v>
      </c>
      <c r="G11" s="67">
        <f t="shared" si="2"/>
        <v>4212</v>
      </c>
      <c r="H11" s="67">
        <f t="shared" si="3"/>
        <v>4212</v>
      </c>
    </row>
    <row r="12" spans="1:9" ht="24" customHeight="1" x14ac:dyDescent="0.2">
      <c r="A12" s="42">
        <v>10</v>
      </c>
      <c r="B12" s="43" t="s">
        <v>12</v>
      </c>
      <c r="C12" s="44"/>
      <c r="D12" s="44"/>
      <c r="E12" s="43"/>
      <c r="F12" s="45"/>
      <c r="G12" s="45"/>
      <c r="H12" s="45"/>
    </row>
    <row r="13" spans="1:9" ht="24" customHeight="1" x14ac:dyDescent="0.2">
      <c r="A13" s="30">
        <v>11</v>
      </c>
      <c r="B13" s="27" t="s">
        <v>8</v>
      </c>
      <c r="C13" s="28">
        <f>'Ilościowo 2023'!C13*1.35</f>
        <v>148.5</v>
      </c>
      <c r="D13" s="59">
        <f t="shared" si="0"/>
        <v>9.8000000000000007</v>
      </c>
      <c r="E13" s="60">
        <f t="shared" si="1"/>
        <v>0</v>
      </c>
      <c r="F13" s="29">
        <v>9.8000000000000007</v>
      </c>
      <c r="G13" s="67">
        <f t="shared" si="2"/>
        <v>1455.3000000000002</v>
      </c>
      <c r="H13" s="67">
        <f t="shared" si="3"/>
        <v>1455.3000000000002</v>
      </c>
    </row>
    <row r="14" spans="1:9" ht="24" customHeight="1" x14ac:dyDescent="0.2">
      <c r="A14" s="30">
        <v>12</v>
      </c>
      <c r="B14" s="27" t="s">
        <v>9</v>
      </c>
      <c r="C14" s="28">
        <f>'Ilościowo 2023'!C14*1.35</f>
        <v>67.5</v>
      </c>
      <c r="D14" s="59">
        <f t="shared" si="0"/>
        <v>10.3</v>
      </c>
      <c r="E14" s="60">
        <f t="shared" si="1"/>
        <v>0</v>
      </c>
      <c r="F14" s="29">
        <v>10.3</v>
      </c>
      <c r="G14" s="67">
        <f t="shared" si="2"/>
        <v>695.25</v>
      </c>
      <c r="H14" s="67">
        <f t="shared" si="3"/>
        <v>695.25</v>
      </c>
    </row>
    <row r="15" spans="1:9" ht="24" customHeight="1" x14ac:dyDescent="0.2">
      <c r="A15" s="30">
        <v>13</v>
      </c>
      <c r="B15" s="27" t="s">
        <v>10</v>
      </c>
      <c r="C15" s="28">
        <f>'Ilościowo 2023'!C15*1.35</f>
        <v>108</v>
      </c>
      <c r="D15" s="59">
        <f t="shared" si="0"/>
        <v>18.3</v>
      </c>
      <c r="E15" s="60">
        <f t="shared" si="1"/>
        <v>0</v>
      </c>
      <c r="F15" s="29">
        <v>18.3</v>
      </c>
      <c r="G15" s="67">
        <f t="shared" si="2"/>
        <v>1976.4</v>
      </c>
      <c r="H15" s="67">
        <f t="shared" si="3"/>
        <v>1976.4</v>
      </c>
    </row>
    <row r="16" spans="1:9" ht="24" customHeight="1" x14ac:dyDescent="0.2">
      <c r="A16" s="42">
        <v>14</v>
      </c>
      <c r="B16" s="43" t="s">
        <v>13</v>
      </c>
      <c r="C16" s="44"/>
      <c r="D16" s="44"/>
      <c r="E16" s="43"/>
      <c r="F16" s="45"/>
      <c r="G16" s="45"/>
      <c r="H16" s="45"/>
    </row>
    <row r="17" spans="1:8" ht="24" customHeight="1" x14ac:dyDescent="0.2">
      <c r="A17" s="30">
        <v>15</v>
      </c>
      <c r="B17" s="27" t="s">
        <v>8</v>
      </c>
      <c r="C17" s="28">
        <f>'Ilościowo 2023'!C17*1.35</f>
        <v>5130</v>
      </c>
      <c r="D17" s="59">
        <f t="shared" si="0"/>
        <v>11.8</v>
      </c>
      <c r="E17" s="60">
        <f t="shared" si="1"/>
        <v>0</v>
      </c>
      <c r="F17" s="29">
        <f>F9+4</f>
        <v>11.8</v>
      </c>
      <c r="G17" s="67">
        <f t="shared" si="2"/>
        <v>60534.000000000007</v>
      </c>
      <c r="H17" s="67">
        <f t="shared" si="3"/>
        <v>60534.000000000007</v>
      </c>
    </row>
    <row r="18" spans="1:8" ht="24" customHeight="1" x14ac:dyDescent="0.2">
      <c r="A18" s="30">
        <v>16</v>
      </c>
      <c r="B18" s="27" t="s">
        <v>9</v>
      </c>
      <c r="C18" s="28">
        <f>'Ilościowo 2023'!C18*1.35</f>
        <v>81</v>
      </c>
      <c r="D18" s="59">
        <f t="shared" si="0"/>
        <v>12.3</v>
      </c>
      <c r="E18" s="60">
        <f t="shared" si="1"/>
        <v>0</v>
      </c>
      <c r="F18" s="29">
        <f>F10+4</f>
        <v>12.3</v>
      </c>
      <c r="G18" s="67">
        <f t="shared" si="2"/>
        <v>996.30000000000007</v>
      </c>
      <c r="H18" s="67">
        <f t="shared" si="3"/>
        <v>996.30000000000007</v>
      </c>
    </row>
    <row r="19" spans="1:8" ht="24" customHeight="1" x14ac:dyDescent="0.2">
      <c r="A19" s="30">
        <v>17</v>
      </c>
      <c r="B19" s="27" t="s">
        <v>10</v>
      </c>
      <c r="C19" s="28">
        <f>'Ilościowo 2023'!C19*1.35</f>
        <v>81</v>
      </c>
      <c r="D19" s="59">
        <f t="shared" si="0"/>
        <v>19.600000000000001</v>
      </c>
      <c r="E19" s="60">
        <f t="shared" si="1"/>
        <v>0</v>
      </c>
      <c r="F19" s="29">
        <f>F11+4</f>
        <v>19.600000000000001</v>
      </c>
      <c r="G19" s="67">
        <f t="shared" si="2"/>
        <v>1587.6000000000001</v>
      </c>
      <c r="H19" s="67">
        <f t="shared" si="3"/>
        <v>1587.6000000000001</v>
      </c>
    </row>
    <row r="20" spans="1:8" ht="24" customHeight="1" x14ac:dyDescent="0.2">
      <c r="A20" s="42">
        <v>18</v>
      </c>
      <c r="B20" s="43" t="s">
        <v>14</v>
      </c>
      <c r="C20" s="44"/>
      <c r="D20" s="44"/>
      <c r="E20" s="43"/>
      <c r="F20" s="45"/>
      <c r="G20" s="45"/>
      <c r="H20" s="45"/>
    </row>
    <row r="21" spans="1:8" ht="24" customHeight="1" x14ac:dyDescent="0.2">
      <c r="A21" s="30">
        <v>19</v>
      </c>
      <c r="B21" s="27" t="s">
        <v>8</v>
      </c>
      <c r="C21" s="28">
        <f>'Ilościowo 2023'!C21*1.35</f>
        <v>1350</v>
      </c>
      <c r="D21" s="59">
        <f t="shared" si="0"/>
        <v>13.8</v>
      </c>
      <c r="E21" s="60">
        <f t="shared" si="1"/>
        <v>0</v>
      </c>
      <c r="F21" s="29">
        <f>F13+4</f>
        <v>13.8</v>
      </c>
      <c r="G21" s="67">
        <f t="shared" si="2"/>
        <v>18630</v>
      </c>
      <c r="H21" s="67">
        <f t="shared" si="3"/>
        <v>18630</v>
      </c>
    </row>
    <row r="22" spans="1:8" ht="24" customHeight="1" x14ac:dyDescent="0.2">
      <c r="A22" s="30">
        <v>20</v>
      </c>
      <c r="B22" s="27" t="s">
        <v>9</v>
      </c>
      <c r="C22" s="28">
        <f>'Ilościowo 2023'!C22*1.35</f>
        <v>67.5</v>
      </c>
      <c r="D22" s="59">
        <f t="shared" si="0"/>
        <v>14.3</v>
      </c>
      <c r="E22" s="60">
        <f t="shared" si="1"/>
        <v>0</v>
      </c>
      <c r="F22" s="29">
        <f>F14+4</f>
        <v>14.3</v>
      </c>
      <c r="G22" s="67">
        <f t="shared" si="2"/>
        <v>965.25</v>
      </c>
      <c r="H22" s="67">
        <f t="shared" si="3"/>
        <v>965.25</v>
      </c>
    </row>
    <row r="23" spans="1:8" ht="24" customHeight="1" x14ac:dyDescent="0.2">
      <c r="A23" s="30">
        <v>21</v>
      </c>
      <c r="B23" s="27" t="s">
        <v>10</v>
      </c>
      <c r="C23" s="28">
        <f>'Ilościowo 2023'!C23*1.35</f>
        <v>54</v>
      </c>
      <c r="D23" s="59">
        <f t="shared" si="0"/>
        <v>22.3</v>
      </c>
      <c r="E23" s="60">
        <f t="shared" si="1"/>
        <v>0</v>
      </c>
      <c r="F23" s="29">
        <f>F15+4</f>
        <v>22.3</v>
      </c>
      <c r="G23" s="67">
        <f t="shared" si="2"/>
        <v>1204.2</v>
      </c>
      <c r="H23" s="67">
        <f t="shared" si="3"/>
        <v>1204.2</v>
      </c>
    </row>
    <row r="24" spans="1:8" ht="24" customHeight="1" x14ac:dyDescent="0.2">
      <c r="A24" s="46">
        <v>22</v>
      </c>
      <c r="B24" s="47" t="s">
        <v>15</v>
      </c>
      <c r="C24" s="44"/>
      <c r="D24" s="44"/>
      <c r="E24" s="48"/>
      <c r="F24" s="48"/>
      <c r="G24" s="48"/>
      <c r="H24" s="48"/>
    </row>
    <row r="25" spans="1:8" ht="24" customHeight="1" x14ac:dyDescent="0.2">
      <c r="A25" s="30">
        <v>23</v>
      </c>
      <c r="B25" s="31" t="s">
        <v>16</v>
      </c>
      <c r="C25" s="28">
        <v>12</v>
      </c>
      <c r="D25" s="59">
        <f t="shared" si="0"/>
        <v>22</v>
      </c>
      <c r="E25" s="60">
        <f t="shared" si="1"/>
        <v>0</v>
      </c>
      <c r="F25" s="29">
        <v>22</v>
      </c>
      <c r="G25" s="67">
        <f t="shared" si="2"/>
        <v>264</v>
      </c>
      <c r="H25" s="67">
        <f t="shared" si="3"/>
        <v>264</v>
      </c>
    </row>
    <row r="26" spans="1:8" ht="24" customHeight="1" x14ac:dyDescent="0.2">
      <c r="A26" s="49">
        <v>24</v>
      </c>
      <c r="B26" s="50" t="s">
        <v>17</v>
      </c>
      <c r="C26" s="44"/>
      <c r="D26" s="59">
        <f t="shared" si="0"/>
        <v>0</v>
      </c>
      <c r="E26" s="60">
        <f t="shared" si="1"/>
        <v>0</v>
      </c>
      <c r="F26" s="52"/>
      <c r="G26" s="52"/>
      <c r="H26" s="52"/>
    </row>
    <row r="27" spans="1:8" ht="24" customHeight="1" x14ac:dyDescent="0.2">
      <c r="A27" s="32">
        <v>25</v>
      </c>
      <c r="B27" s="33" t="s">
        <v>19</v>
      </c>
      <c r="C27" s="28">
        <v>24</v>
      </c>
      <c r="D27" s="59">
        <v>565.79999999999995</v>
      </c>
      <c r="E27" s="60">
        <f>F27*23%</f>
        <v>105.80000000000001</v>
      </c>
      <c r="F27" s="34">
        <v>460</v>
      </c>
      <c r="G27" s="67">
        <f t="shared" si="2"/>
        <v>13579.199999999999</v>
      </c>
      <c r="H27" s="67">
        <f t="shared" si="3"/>
        <v>11040</v>
      </c>
    </row>
    <row r="28" spans="1:8" ht="24" customHeight="1" x14ac:dyDescent="0.2">
      <c r="A28" s="49">
        <v>26</v>
      </c>
      <c r="B28" s="50" t="s">
        <v>18</v>
      </c>
      <c r="C28" s="44"/>
      <c r="D28" s="51"/>
      <c r="E28" s="51"/>
      <c r="F28" s="52"/>
      <c r="G28" s="52"/>
      <c r="H28" s="52"/>
    </row>
    <row r="29" spans="1:8" ht="24" customHeight="1" x14ac:dyDescent="0.2">
      <c r="A29" s="30">
        <v>27</v>
      </c>
      <c r="B29" s="35" t="s">
        <v>20</v>
      </c>
      <c r="C29" s="28">
        <v>29700</v>
      </c>
      <c r="D29" s="59">
        <f>F29+E29</f>
        <v>4.9000000000000004</v>
      </c>
      <c r="E29" s="60">
        <f>F29*0%</f>
        <v>0</v>
      </c>
      <c r="F29" s="29">
        <f>F5</f>
        <v>4.9000000000000004</v>
      </c>
      <c r="G29" s="67">
        <f>D29*C29</f>
        <v>145530</v>
      </c>
      <c r="H29" s="67">
        <f>F29*C29</f>
        <v>145530</v>
      </c>
    </row>
    <row r="30" spans="1:8" ht="24" customHeight="1" x14ac:dyDescent="0.2">
      <c r="A30" s="70">
        <v>28</v>
      </c>
      <c r="B30" s="69" t="s">
        <v>41</v>
      </c>
      <c r="C30" s="44"/>
      <c r="D30" s="59"/>
      <c r="E30" s="60"/>
      <c r="F30" s="71"/>
      <c r="G30" s="67"/>
      <c r="H30" s="67"/>
    </row>
    <row r="31" spans="1:8" ht="24" customHeight="1" x14ac:dyDescent="0.2">
      <c r="A31" s="30">
        <v>29</v>
      </c>
      <c r="B31" s="35" t="s">
        <v>44</v>
      </c>
      <c r="C31" s="28">
        <v>6</v>
      </c>
      <c r="D31" s="59">
        <v>15</v>
      </c>
      <c r="E31" s="60">
        <v>0</v>
      </c>
      <c r="F31" s="29">
        <v>17</v>
      </c>
      <c r="G31" s="67">
        <f>D31*C31</f>
        <v>90</v>
      </c>
      <c r="H31" s="67">
        <f>F31*C31</f>
        <v>102</v>
      </c>
    </row>
    <row r="32" spans="1:8" ht="24" customHeight="1" x14ac:dyDescent="0.2">
      <c r="A32" s="30">
        <v>30</v>
      </c>
      <c r="B32" s="35" t="s">
        <v>43</v>
      </c>
      <c r="C32" s="28">
        <v>4</v>
      </c>
      <c r="D32" s="59">
        <v>17</v>
      </c>
      <c r="E32" s="60">
        <v>0</v>
      </c>
      <c r="F32" s="29">
        <v>19</v>
      </c>
      <c r="G32" s="67">
        <f>D32*C32</f>
        <v>68</v>
      </c>
      <c r="H32" s="67">
        <f>F32*C32</f>
        <v>76</v>
      </c>
    </row>
    <row r="33" spans="1:8" ht="24" customHeight="1" x14ac:dyDescent="0.2">
      <c r="A33" s="30">
        <v>31</v>
      </c>
      <c r="B33" s="35" t="s">
        <v>45</v>
      </c>
      <c r="C33" s="28">
        <v>4</v>
      </c>
      <c r="D33" s="59">
        <v>20</v>
      </c>
      <c r="E33" s="60" t="s">
        <v>42</v>
      </c>
      <c r="F33" s="29">
        <v>22</v>
      </c>
      <c r="G33" s="67">
        <f>D33*C33</f>
        <v>80</v>
      </c>
      <c r="H33" s="67">
        <f>F33*C33</f>
        <v>88</v>
      </c>
    </row>
    <row r="34" spans="1:8" ht="24" customHeight="1" x14ac:dyDescent="0.2">
      <c r="A34" s="30">
        <v>32</v>
      </c>
      <c r="B34" s="35" t="s">
        <v>46</v>
      </c>
      <c r="C34" s="28">
        <v>4</v>
      </c>
      <c r="D34" s="59">
        <v>26</v>
      </c>
      <c r="E34" s="60" t="s">
        <v>42</v>
      </c>
      <c r="F34" s="29">
        <v>28</v>
      </c>
      <c r="G34" s="67">
        <f>D34*C34</f>
        <v>104</v>
      </c>
      <c r="H34" s="67">
        <f>F34*C34</f>
        <v>112</v>
      </c>
    </row>
    <row r="35" spans="1:8" ht="24" customHeight="1" x14ac:dyDescent="0.2">
      <c r="A35" s="53"/>
      <c r="B35" s="54"/>
      <c r="C35" s="55"/>
      <c r="D35" s="56"/>
      <c r="E35" s="57"/>
      <c r="F35" s="72" t="s">
        <v>47</v>
      </c>
      <c r="G35" s="36">
        <f>SUM(G5:G34)</f>
        <v>877737.54</v>
      </c>
      <c r="H35" s="36">
        <f>SUM(H5:H34)</f>
        <v>875234.34000000008</v>
      </c>
    </row>
  </sheetData>
  <customSheetViews>
    <customSheetView guid="{8045872D-0D41-4B0A-A2C0-4B80CF0B240C}" scale="80" state="hidden">
      <selection activeCell="I3" sqref="I3"/>
      <pageMargins left="0.7" right="0.7" top="0.75" bottom="0.75" header="0.3" footer="0.3"/>
      <pageSetup paperSize="9" orientation="portrait" r:id="rId1"/>
    </customSheetView>
    <customSheetView guid="{10973E40-5D75-42C5-8B1A-1C36093A06F7}" scale="80" state="hidden">
      <selection activeCell="I3" sqref="I3"/>
      <pageMargins left="0.7" right="0.7" top="0.75" bottom="0.75" header="0.3" footer="0.3"/>
      <pageSetup paperSize="9" orientation="portrait" r:id="rId2"/>
    </customSheetView>
    <customSheetView guid="{FF97754C-477E-4B68-BDF9-62FC19039645}" scale="80" state="hidden">
      <selection activeCell="I3" sqref="I3"/>
      <pageMargins left="0.7" right="0.7" top="0.75" bottom="0.75" header="0.3" footer="0.3"/>
      <pageSetup paperSize="9" orientation="portrait" r:id="rId3"/>
    </customSheetView>
    <customSheetView guid="{7B820CE3-7EFE-409A-8E22-13DDF77738CC}" scale="80" state="hidden">
      <selection activeCell="I3" sqref="I3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zoomScale="80" zoomScaleNormal="80" workbookViewId="0">
      <selection activeCell="L14" sqref="L14"/>
    </sheetView>
  </sheetViews>
  <sheetFormatPr defaultRowHeight="12.75" x14ac:dyDescent="0.2"/>
  <cols>
    <col min="1" max="1" width="5.7109375" customWidth="1"/>
    <col min="2" max="2" width="44.5703125" customWidth="1"/>
    <col min="3" max="3" width="14.85546875" customWidth="1"/>
    <col min="4" max="6" width="12.28515625" customWidth="1"/>
    <col min="7" max="8" width="13.28515625" customWidth="1"/>
  </cols>
  <sheetData>
    <row r="1" spans="1:9" ht="24" customHeight="1" x14ac:dyDescent="0.2">
      <c r="A1" s="1"/>
      <c r="B1" s="76" t="s">
        <v>53</v>
      </c>
    </row>
    <row r="2" spans="1:9" ht="63.75" x14ac:dyDescent="0.2">
      <c r="A2" s="19" t="s">
        <v>0</v>
      </c>
      <c r="B2" s="20" t="s">
        <v>1</v>
      </c>
      <c r="C2" s="20" t="s">
        <v>2</v>
      </c>
      <c r="D2" s="21" t="s">
        <v>3</v>
      </c>
      <c r="E2" s="22" t="s">
        <v>4</v>
      </c>
      <c r="F2" s="21" t="s">
        <v>5</v>
      </c>
      <c r="G2" s="21" t="s">
        <v>6</v>
      </c>
      <c r="H2" s="21" t="s">
        <v>7</v>
      </c>
      <c r="I2" s="68">
        <v>0.4</v>
      </c>
    </row>
    <row r="3" spans="1:9" ht="24" customHeight="1" x14ac:dyDescent="0.2">
      <c r="A3" s="23">
        <v>1</v>
      </c>
      <c r="B3" s="24">
        <v>2</v>
      </c>
      <c r="C3" s="25">
        <v>3</v>
      </c>
      <c r="D3" s="24">
        <v>4</v>
      </c>
      <c r="E3" s="26">
        <v>5</v>
      </c>
      <c r="F3" s="24">
        <v>6</v>
      </c>
      <c r="G3" s="24">
        <v>7</v>
      </c>
      <c r="H3" s="24">
        <v>8</v>
      </c>
    </row>
    <row r="4" spans="1:9" ht="24" customHeight="1" x14ac:dyDescent="0.2">
      <c r="A4" s="37">
        <v>2</v>
      </c>
      <c r="B4" s="38" t="s">
        <v>21</v>
      </c>
      <c r="C4" s="39"/>
      <c r="D4" s="40"/>
      <c r="E4" s="41"/>
      <c r="F4" s="40"/>
      <c r="G4" s="40"/>
      <c r="H4" s="40"/>
    </row>
    <row r="5" spans="1:9" ht="24" customHeight="1" x14ac:dyDescent="0.2">
      <c r="A5" s="19">
        <v>3</v>
      </c>
      <c r="B5" s="27" t="s">
        <v>8</v>
      </c>
      <c r="C5" s="28">
        <f>'Ilościowo 2023'!C5*1.4</f>
        <v>2100</v>
      </c>
      <c r="D5" s="59">
        <f>F5+E5</f>
        <v>4.9000000000000004</v>
      </c>
      <c r="E5" s="60">
        <f>F5*0%</f>
        <v>0</v>
      </c>
      <c r="F5" s="29">
        <v>4.9000000000000004</v>
      </c>
      <c r="G5" s="67">
        <f>D5*C5</f>
        <v>10290</v>
      </c>
      <c r="H5" s="67">
        <f>F5*C5</f>
        <v>10290</v>
      </c>
    </row>
    <row r="6" spans="1:9" ht="24" customHeight="1" x14ac:dyDescent="0.2">
      <c r="A6" s="30">
        <v>4</v>
      </c>
      <c r="B6" s="27" t="s">
        <v>9</v>
      </c>
      <c r="C6" s="28">
        <f>'Ilościowo 2023'!C6*1.4</f>
        <v>70</v>
      </c>
      <c r="D6" s="59">
        <f t="shared" ref="D6:D26" si="0">F6+E6</f>
        <v>5.6</v>
      </c>
      <c r="E6" s="60">
        <f t="shared" ref="E6:E26" si="1">F6*0%</f>
        <v>0</v>
      </c>
      <c r="F6" s="29">
        <v>5.6</v>
      </c>
      <c r="G6" s="67">
        <f t="shared" ref="G6:G27" si="2">D6*C6</f>
        <v>392</v>
      </c>
      <c r="H6" s="67">
        <f t="shared" ref="H6:H27" si="3">F6*C6</f>
        <v>392</v>
      </c>
    </row>
    <row r="7" spans="1:9" ht="24" customHeight="1" x14ac:dyDescent="0.2">
      <c r="A7" s="30">
        <v>5</v>
      </c>
      <c r="B7" s="27" t="s">
        <v>10</v>
      </c>
      <c r="C7" s="28">
        <f>'Ilościowo 2023'!C7*1.4</f>
        <v>30.799999999999997</v>
      </c>
      <c r="D7" s="59">
        <f t="shared" si="0"/>
        <v>8.1999999999999993</v>
      </c>
      <c r="E7" s="60">
        <f t="shared" si="1"/>
        <v>0</v>
      </c>
      <c r="F7" s="29">
        <v>8.1999999999999993</v>
      </c>
      <c r="G7" s="67">
        <f t="shared" si="2"/>
        <v>252.55999999999995</v>
      </c>
      <c r="H7" s="67">
        <f t="shared" si="3"/>
        <v>252.55999999999995</v>
      </c>
    </row>
    <row r="8" spans="1:9" ht="24" customHeight="1" x14ac:dyDescent="0.2">
      <c r="A8" s="42">
        <v>6</v>
      </c>
      <c r="B8" s="43" t="s">
        <v>11</v>
      </c>
      <c r="C8" s="44"/>
      <c r="D8" s="44"/>
      <c r="E8" s="43"/>
      <c r="F8" s="45"/>
      <c r="G8" s="45"/>
      <c r="H8" s="45"/>
    </row>
    <row r="9" spans="1:9" ht="24" customHeight="1" x14ac:dyDescent="0.2">
      <c r="A9" s="30">
        <v>7</v>
      </c>
      <c r="B9" s="27" t="s">
        <v>8</v>
      </c>
      <c r="C9" s="28">
        <f>'Ilościowo 2023'!C9*1.4</f>
        <v>81200</v>
      </c>
      <c r="D9" s="59">
        <f t="shared" si="0"/>
        <v>7.8</v>
      </c>
      <c r="E9" s="60">
        <f t="shared" si="1"/>
        <v>0</v>
      </c>
      <c r="F9" s="29">
        <v>7.8</v>
      </c>
      <c r="G9" s="67">
        <f t="shared" si="2"/>
        <v>633360</v>
      </c>
      <c r="H9" s="67">
        <f t="shared" si="3"/>
        <v>633360</v>
      </c>
    </row>
    <row r="10" spans="1:9" ht="24" customHeight="1" x14ac:dyDescent="0.2">
      <c r="A10" s="30">
        <v>8</v>
      </c>
      <c r="B10" s="27" t="s">
        <v>9</v>
      </c>
      <c r="C10" s="28">
        <f>'Ilościowo 2023'!C10*1.4</f>
        <v>560</v>
      </c>
      <c r="D10" s="59">
        <f t="shared" si="0"/>
        <v>8.3000000000000007</v>
      </c>
      <c r="E10" s="60">
        <f t="shared" si="1"/>
        <v>0</v>
      </c>
      <c r="F10" s="29">
        <v>8.3000000000000007</v>
      </c>
      <c r="G10" s="67">
        <f t="shared" si="2"/>
        <v>4648</v>
      </c>
      <c r="H10" s="67">
        <f t="shared" si="3"/>
        <v>4648</v>
      </c>
    </row>
    <row r="11" spans="1:9" ht="24" customHeight="1" x14ac:dyDescent="0.2">
      <c r="A11" s="30">
        <v>9</v>
      </c>
      <c r="B11" s="27" t="s">
        <v>10</v>
      </c>
      <c r="C11" s="28">
        <f>'Ilościowo 2023'!C11*1.4</f>
        <v>280</v>
      </c>
      <c r="D11" s="59">
        <f t="shared" si="0"/>
        <v>15.6</v>
      </c>
      <c r="E11" s="60">
        <f t="shared" si="1"/>
        <v>0</v>
      </c>
      <c r="F11" s="29">
        <v>15.6</v>
      </c>
      <c r="G11" s="67">
        <f t="shared" si="2"/>
        <v>4368</v>
      </c>
      <c r="H11" s="67">
        <f t="shared" si="3"/>
        <v>4368</v>
      </c>
    </row>
    <row r="12" spans="1:9" ht="24" customHeight="1" x14ac:dyDescent="0.2">
      <c r="A12" s="42">
        <v>10</v>
      </c>
      <c r="B12" s="43" t="s">
        <v>12</v>
      </c>
      <c r="C12" s="44"/>
      <c r="D12" s="44"/>
      <c r="E12" s="43"/>
      <c r="F12" s="45"/>
      <c r="G12" s="45"/>
      <c r="H12" s="45"/>
    </row>
    <row r="13" spans="1:9" ht="24" customHeight="1" x14ac:dyDescent="0.2">
      <c r="A13" s="30">
        <v>11</v>
      </c>
      <c r="B13" s="27" t="s">
        <v>8</v>
      </c>
      <c r="C13" s="28">
        <f>'Ilościowo 2023'!C13*1.4</f>
        <v>154</v>
      </c>
      <c r="D13" s="59">
        <f t="shared" si="0"/>
        <v>9.8000000000000007</v>
      </c>
      <c r="E13" s="60">
        <f t="shared" si="1"/>
        <v>0</v>
      </c>
      <c r="F13" s="29">
        <v>9.8000000000000007</v>
      </c>
      <c r="G13" s="67">
        <f t="shared" si="2"/>
        <v>1509.2</v>
      </c>
      <c r="H13" s="67">
        <f t="shared" si="3"/>
        <v>1509.2</v>
      </c>
    </row>
    <row r="14" spans="1:9" ht="24" customHeight="1" x14ac:dyDescent="0.2">
      <c r="A14" s="30">
        <v>12</v>
      </c>
      <c r="B14" s="27" t="s">
        <v>9</v>
      </c>
      <c r="C14" s="28">
        <f>'Ilościowo 2023'!C14*1.4</f>
        <v>70</v>
      </c>
      <c r="D14" s="59">
        <f t="shared" si="0"/>
        <v>10.3</v>
      </c>
      <c r="E14" s="60">
        <f t="shared" si="1"/>
        <v>0</v>
      </c>
      <c r="F14" s="29">
        <v>10.3</v>
      </c>
      <c r="G14" s="67">
        <f t="shared" si="2"/>
        <v>721</v>
      </c>
      <c r="H14" s="67">
        <f t="shared" si="3"/>
        <v>721</v>
      </c>
    </row>
    <row r="15" spans="1:9" ht="24" customHeight="1" x14ac:dyDescent="0.2">
      <c r="A15" s="30">
        <v>13</v>
      </c>
      <c r="B15" s="27" t="s">
        <v>10</v>
      </c>
      <c r="C15" s="28">
        <f>'Ilościowo 2023'!C15*1.4</f>
        <v>112</v>
      </c>
      <c r="D15" s="59">
        <f t="shared" si="0"/>
        <v>18.3</v>
      </c>
      <c r="E15" s="60">
        <f t="shared" si="1"/>
        <v>0</v>
      </c>
      <c r="F15" s="29">
        <v>18.3</v>
      </c>
      <c r="G15" s="67">
        <f t="shared" si="2"/>
        <v>2049.6</v>
      </c>
      <c r="H15" s="67">
        <f t="shared" si="3"/>
        <v>2049.6</v>
      </c>
    </row>
    <row r="16" spans="1:9" ht="24" customHeight="1" x14ac:dyDescent="0.2">
      <c r="A16" s="42">
        <v>14</v>
      </c>
      <c r="B16" s="43" t="s">
        <v>13</v>
      </c>
      <c r="C16" s="44"/>
      <c r="D16" s="44"/>
      <c r="E16" s="43"/>
      <c r="F16" s="45"/>
      <c r="G16" s="45"/>
      <c r="H16" s="45"/>
    </row>
    <row r="17" spans="1:8" ht="24" customHeight="1" x14ac:dyDescent="0.2">
      <c r="A17" s="30">
        <v>15</v>
      </c>
      <c r="B17" s="27" t="s">
        <v>8</v>
      </c>
      <c r="C17" s="28">
        <f>'Ilościowo 2023'!C17*1.4</f>
        <v>5320</v>
      </c>
      <c r="D17" s="59">
        <f t="shared" si="0"/>
        <v>11.8</v>
      </c>
      <c r="E17" s="60">
        <f t="shared" si="1"/>
        <v>0</v>
      </c>
      <c r="F17" s="29">
        <f>F9+4</f>
        <v>11.8</v>
      </c>
      <c r="G17" s="67">
        <f t="shared" si="2"/>
        <v>62776.000000000007</v>
      </c>
      <c r="H17" s="67">
        <f t="shared" si="3"/>
        <v>62776.000000000007</v>
      </c>
    </row>
    <row r="18" spans="1:8" ht="24" customHeight="1" x14ac:dyDescent="0.2">
      <c r="A18" s="30">
        <v>16</v>
      </c>
      <c r="B18" s="27" t="s">
        <v>9</v>
      </c>
      <c r="C18" s="28">
        <f>'Ilościowo 2023'!C18*1.4</f>
        <v>84</v>
      </c>
      <c r="D18" s="59">
        <f t="shared" si="0"/>
        <v>12.3</v>
      </c>
      <c r="E18" s="60">
        <f t="shared" si="1"/>
        <v>0</v>
      </c>
      <c r="F18" s="29">
        <f>F10+4</f>
        <v>12.3</v>
      </c>
      <c r="G18" s="67">
        <f t="shared" si="2"/>
        <v>1033.2</v>
      </c>
      <c r="H18" s="67">
        <f t="shared" si="3"/>
        <v>1033.2</v>
      </c>
    </row>
    <row r="19" spans="1:8" ht="24" customHeight="1" x14ac:dyDescent="0.2">
      <c r="A19" s="30">
        <v>17</v>
      </c>
      <c r="B19" s="27" t="s">
        <v>10</v>
      </c>
      <c r="C19" s="28">
        <f>'Ilościowo 2023'!C19*1.4</f>
        <v>84</v>
      </c>
      <c r="D19" s="59">
        <f t="shared" si="0"/>
        <v>19.600000000000001</v>
      </c>
      <c r="E19" s="60">
        <f t="shared" si="1"/>
        <v>0</v>
      </c>
      <c r="F19" s="29">
        <f>F11+4</f>
        <v>19.600000000000001</v>
      </c>
      <c r="G19" s="67">
        <f t="shared" si="2"/>
        <v>1646.4</v>
      </c>
      <c r="H19" s="67">
        <f t="shared" si="3"/>
        <v>1646.4</v>
      </c>
    </row>
    <row r="20" spans="1:8" ht="24" customHeight="1" x14ac:dyDescent="0.2">
      <c r="A20" s="42">
        <v>18</v>
      </c>
      <c r="B20" s="43" t="s">
        <v>14</v>
      </c>
      <c r="C20" s="44"/>
      <c r="D20" s="44"/>
      <c r="E20" s="43"/>
      <c r="F20" s="45"/>
      <c r="G20" s="45"/>
      <c r="H20" s="45"/>
    </row>
    <row r="21" spans="1:8" ht="24" customHeight="1" x14ac:dyDescent="0.2">
      <c r="A21" s="30">
        <v>19</v>
      </c>
      <c r="B21" s="27" t="s">
        <v>8</v>
      </c>
      <c r="C21" s="28">
        <f>'Ilościowo 2023'!C21*1.4</f>
        <v>1400</v>
      </c>
      <c r="D21" s="59">
        <f t="shared" si="0"/>
        <v>13.8</v>
      </c>
      <c r="E21" s="60">
        <f t="shared" si="1"/>
        <v>0</v>
      </c>
      <c r="F21" s="29">
        <f>F13+4</f>
        <v>13.8</v>
      </c>
      <c r="G21" s="67">
        <f t="shared" si="2"/>
        <v>19320</v>
      </c>
      <c r="H21" s="67">
        <f t="shared" si="3"/>
        <v>19320</v>
      </c>
    </row>
    <row r="22" spans="1:8" ht="24" customHeight="1" x14ac:dyDescent="0.2">
      <c r="A22" s="30">
        <v>20</v>
      </c>
      <c r="B22" s="27" t="s">
        <v>9</v>
      </c>
      <c r="C22" s="28">
        <f>'Ilościowo 2023'!C22*1.4</f>
        <v>70</v>
      </c>
      <c r="D22" s="59">
        <f t="shared" si="0"/>
        <v>14.3</v>
      </c>
      <c r="E22" s="60">
        <f t="shared" si="1"/>
        <v>0</v>
      </c>
      <c r="F22" s="29">
        <f>F14+4</f>
        <v>14.3</v>
      </c>
      <c r="G22" s="67">
        <f t="shared" si="2"/>
        <v>1001</v>
      </c>
      <c r="H22" s="67">
        <f t="shared" si="3"/>
        <v>1001</v>
      </c>
    </row>
    <row r="23" spans="1:8" ht="24" customHeight="1" x14ac:dyDescent="0.2">
      <c r="A23" s="30">
        <v>21</v>
      </c>
      <c r="B23" s="27" t="s">
        <v>10</v>
      </c>
      <c r="C23" s="28">
        <f>'Ilościowo 2023'!C23*1.4</f>
        <v>56</v>
      </c>
      <c r="D23" s="59">
        <f t="shared" si="0"/>
        <v>22.3</v>
      </c>
      <c r="E23" s="60">
        <f t="shared" si="1"/>
        <v>0</v>
      </c>
      <c r="F23" s="29">
        <f>F15+4</f>
        <v>22.3</v>
      </c>
      <c r="G23" s="67">
        <f t="shared" si="2"/>
        <v>1248.8</v>
      </c>
      <c r="H23" s="67">
        <f t="shared" si="3"/>
        <v>1248.8</v>
      </c>
    </row>
    <row r="24" spans="1:8" ht="24" customHeight="1" x14ac:dyDescent="0.2">
      <c r="A24" s="46">
        <v>22</v>
      </c>
      <c r="B24" s="47" t="s">
        <v>15</v>
      </c>
      <c r="C24" s="44"/>
      <c r="D24" s="44"/>
      <c r="E24" s="48"/>
      <c r="F24" s="48"/>
      <c r="G24" s="48"/>
      <c r="H24" s="48"/>
    </row>
    <row r="25" spans="1:8" ht="24" customHeight="1" x14ac:dyDescent="0.2">
      <c r="A25" s="30">
        <v>23</v>
      </c>
      <c r="B25" s="31" t="s">
        <v>16</v>
      </c>
      <c r="C25" s="28">
        <v>12</v>
      </c>
      <c r="D25" s="59">
        <f t="shared" si="0"/>
        <v>22</v>
      </c>
      <c r="E25" s="60">
        <f t="shared" si="1"/>
        <v>0</v>
      </c>
      <c r="F25" s="29">
        <v>22</v>
      </c>
      <c r="G25" s="67">
        <f t="shared" si="2"/>
        <v>264</v>
      </c>
      <c r="H25" s="67">
        <f t="shared" si="3"/>
        <v>264</v>
      </c>
    </row>
    <row r="26" spans="1:8" ht="24" customHeight="1" x14ac:dyDescent="0.2">
      <c r="A26" s="49">
        <v>24</v>
      </c>
      <c r="B26" s="50" t="s">
        <v>17</v>
      </c>
      <c r="C26" s="44"/>
      <c r="D26" s="59">
        <f t="shared" si="0"/>
        <v>0</v>
      </c>
      <c r="E26" s="60">
        <f t="shared" si="1"/>
        <v>0</v>
      </c>
      <c r="F26" s="52"/>
      <c r="G26" s="52"/>
      <c r="H26" s="52"/>
    </row>
    <row r="27" spans="1:8" ht="24" customHeight="1" x14ac:dyDescent="0.2">
      <c r="A27" s="32">
        <v>25</v>
      </c>
      <c r="B27" s="33" t="s">
        <v>19</v>
      </c>
      <c r="C27" s="28">
        <v>24</v>
      </c>
      <c r="D27" s="59">
        <v>565.79999999999995</v>
      </c>
      <c r="E27" s="60">
        <f>F27*23%</f>
        <v>105.80000000000001</v>
      </c>
      <c r="F27" s="34">
        <v>460</v>
      </c>
      <c r="G27" s="67">
        <f t="shared" si="2"/>
        <v>13579.199999999999</v>
      </c>
      <c r="H27" s="67">
        <f t="shared" si="3"/>
        <v>11040</v>
      </c>
    </row>
    <row r="28" spans="1:8" ht="24" customHeight="1" x14ac:dyDescent="0.2">
      <c r="A28" s="49">
        <v>26</v>
      </c>
      <c r="B28" s="50" t="s">
        <v>18</v>
      </c>
      <c r="C28" s="44"/>
      <c r="D28" s="51"/>
      <c r="E28" s="51"/>
      <c r="F28" s="52"/>
      <c r="G28" s="52"/>
      <c r="H28" s="52"/>
    </row>
    <row r="29" spans="1:8" ht="24" customHeight="1" x14ac:dyDescent="0.2">
      <c r="A29" s="30">
        <v>27</v>
      </c>
      <c r="B29" s="35" t="s">
        <v>20</v>
      </c>
      <c r="C29" s="28">
        <v>29700</v>
      </c>
      <c r="D29" s="59">
        <f>F29+E29</f>
        <v>4.9000000000000004</v>
      </c>
      <c r="E29" s="60">
        <f>F29*0%</f>
        <v>0</v>
      </c>
      <c r="F29" s="29">
        <f>F5</f>
        <v>4.9000000000000004</v>
      </c>
      <c r="G29" s="67">
        <f>D29*C29</f>
        <v>145530</v>
      </c>
      <c r="H29" s="67">
        <f>F29*C29</f>
        <v>145530</v>
      </c>
    </row>
    <row r="30" spans="1:8" ht="24" customHeight="1" x14ac:dyDescent="0.2">
      <c r="A30" s="70">
        <v>28</v>
      </c>
      <c r="B30" s="69" t="s">
        <v>41</v>
      </c>
      <c r="C30" s="44"/>
      <c r="D30" s="59"/>
      <c r="E30" s="60"/>
      <c r="F30" s="71"/>
      <c r="G30" s="67"/>
      <c r="H30" s="67"/>
    </row>
    <row r="31" spans="1:8" ht="24" customHeight="1" x14ac:dyDescent="0.2">
      <c r="A31" s="30">
        <v>29</v>
      </c>
      <c r="B31" s="35" t="s">
        <v>44</v>
      </c>
      <c r="C31" s="28">
        <v>6</v>
      </c>
      <c r="D31" s="59">
        <v>15</v>
      </c>
      <c r="E31" s="60">
        <v>0</v>
      </c>
      <c r="F31" s="29">
        <v>17</v>
      </c>
      <c r="G31" s="67">
        <f>D31*C31</f>
        <v>90</v>
      </c>
      <c r="H31" s="67">
        <f>F31*C31</f>
        <v>102</v>
      </c>
    </row>
    <row r="32" spans="1:8" ht="24" customHeight="1" x14ac:dyDescent="0.2">
      <c r="A32" s="30">
        <v>30</v>
      </c>
      <c r="B32" s="35" t="s">
        <v>43</v>
      </c>
      <c r="C32" s="28">
        <v>4</v>
      </c>
      <c r="D32" s="59">
        <v>17</v>
      </c>
      <c r="E32" s="60">
        <v>0</v>
      </c>
      <c r="F32" s="29">
        <v>19</v>
      </c>
      <c r="G32" s="67">
        <f>D32*C32</f>
        <v>68</v>
      </c>
      <c r="H32" s="67">
        <f>F32*C32</f>
        <v>76</v>
      </c>
    </row>
    <row r="33" spans="1:8" ht="24" customHeight="1" x14ac:dyDescent="0.2">
      <c r="A33" s="30">
        <v>31</v>
      </c>
      <c r="B33" s="35" t="s">
        <v>45</v>
      </c>
      <c r="C33" s="28">
        <v>4</v>
      </c>
      <c r="D33" s="59">
        <v>20</v>
      </c>
      <c r="E33" s="60" t="s">
        <v>42</v>
      </c>
      <c r="F33" s="29">
        <v>22</v>
      </c>
      <c r="G33" s="67">
        <f>D33*C33</f>
        <v>80</v>
      </c>
      <c r="H33" s="67">
        <f>F33*C33</f>
        <v>88</v>
      </c>
    </row>
    <row r="34" spans="1:8" ht="24" customHeight="1" x14ac:dyDescent="0.2">
      <c r="A34" s="30">
        <v>32</v>
      </c>
      <c r="B34" s="35" t="s">
        <v>46</v>
      </c>
      <c r="C34" s="28">
        <v>4</v>
      </c>
      <c r="D34" s="59">
        <v>26</v>
      </c>
      <c r="E34" s="60" t="s">
        <v>42</v>
      </c>
      <c r="F34" s="29">
        <v>28</v>
      </c>
      <c r="G34" s="67">
        <f>D34*C34</f>
        <v>104</v>
      </c>
      <c r="H34" s="67">
        <f>F34*C34</f>
        <v>112</v>
      </c>
    </row>
    <row r="35" spans="1:8" ht="24" customHeight="1" x14ac:dyDescent="0.2">
      <c r="A35" s="53"/>
      <c r="B35" s="54"/>
      <c r="C35" s="55"/>
      <c r="D35" s="56"/>
      <c r="E35" s="57"/>
      <c r="F35" s="72" t="s">
        <v>47</v>
      </c>
      <c r="G35" s="36">
        <f>SUM(G5:G34)</f>
        <v>904330.96</v>
      </c>
      <c r="H35" s="36">
        <f>SUM(H5:H34)</f>
        <v>901827.76</v>
      </c>
    </row>
  </sheetData>
  <customSheetViews>
    <customSheetView guid="{8045872D-0D41-4B0A-A2C0-4B80CF0B240C}" scale="80" state="hidden">
      <selection activeCell="L14" sqref="L14"/>
      <pageMargins left="0.7" right="0.7" top="0.75" bottom="0.75" header="0.3" footer="0.3"/>
    </customSheetView>
    <customSheetView guid="{10973E40-5D75-42C5-8B1A-1C36093A06F7}" scale="80" state="hidden">
      <selection activeCell="L14" sqref="L14"/>
      <pageMargins left="0.7" right="0.7" top="0.75" bottom="0.75" header="0.3" footer="0.3"/>
    </customSheetView>
    <customSheetView guid="{FF97754C-477E-4B68-BDF9-62FC19039645}" scale="80" state="hidden">
      <selection activeCell="L14" sqref="L14"/>
      <pageMargins left="0.7" right="0.7" top="0.75" bottom="0.75" header="0.3" footer="0.3"/>
    </customSheetView>
    <customSheetView guid="{7B820CE3-7EFE-409A-8E22-13DDF77738CC}" scale="80" state="hidden">
      <selection activeCell="L14" sqref="L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Ilościowo 2023</vt:lpstr>
      <vt:lpstr>Ilościowo +25%</vt:lpstr>
      <vt:lpstr>Ilościowo +35%</vt:lpstr>
      <vt:lpstr>Ilościowo +40%</vt:lpstr>
      <vt:lpstr>Arkusz 1</vt:lpstr>
      <vt:lpstr>Arkusz 2</vt:lpstr>
      <vt:lpstr>NOWY cennik Ilościowo +35%</vt:lpstr>
      <vt:lpstr>NOWY cennki ilościowo +40%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Bartkowski Iwo</dc:creator>
  <cp:lastModifiedBy>Koczakowska Dorota</cp:lastModifiedBy>
  <cp:lastPrinted>2024-05-27T12:36:21Z</cp:lastPrinted>
  <dcterms:created xsi:type="dcterms:W3CDTF">2020-11-05T17:00:42Z</dcterms:created>
  <dcterms:modified xsi:type="dcterms:W3CDTF">2024-05-28T12:49:15Z</dcterms:modified>
</cp:coreProperties>
</file>