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ministracja\Zamowienia\2024\05.Postępowania poniżej 130 000 PLN\18. Dostawa chemii gospodarczej\"/>
    </mc:Choice>
  </mc:AlternateContent>
  <xr:revisionPtr revIDLastSave="0" documentId="13_ncr:1_{712E132B-B515-47FD-8A6B-6C573FC6C95B}" xr6:coauthVersionLast="47" xr6:coauthVersionMax="47" xr10:uidLastSave="{00000000-0000-0000-0000-000000000000}"/>
  <workbookProtection workbookAlgorithmName="SHA-512" workbookHashValue="axKg41WYtOYWKgw8GL4X7GjrbYFxdKQrcPi890nlQ1rayT4jDmWPaseZ276Qiy1ca17d+JcXLOVHL+/L/tg6zw==" workbookSaltValue="iGbHYRJ/pMd1UCXJJQwDiA==" workbookSpinCount="100000" lockStructure="1"/>
  <bookViews>
    <workbookView xWindow="-120" yWindow="-120" windowWidth="29040" windowHeight="15840" activeTab="1" xr2:uid="{00000000-000D-0000-FFFF-FFFF00000000}"/>
  </bookViews>
  <sheets>
    <sheet name="Chemia gospodarcza" sheetId="2" r:id="rId1"/>
    <sheet name="Chemia profesjonalna" sheetId="3" r:id="rId2"/>
  </sheets>
  <definedNames>
    <definedName name="_xlnm._FilterDatabase" localSheetId="0" hidden="1">'Chemia gospodarcza'!$A$4:$H$4</definedName>
    <definedName name="Dane">#REF!</definedName>
    <definedName name="DANE01">!#REF!</definedName>
    <definedName name="DANE02">#REF!</definedName>
  </definedNames>
  <calcPr calcId="191029"/>
</workbook>
</file>

<file path=xl/calcChain.xml><?xml version="1.0" encoding="utf-8"?>
<calcChain xmlns="http://schemas.openxmlformats.org/spreadsheetml/2006/main">
  <c r="D25" i="3" l="1"/>
  <c r="D24" i="3"/>
  <c r="D22" i="3"/>
  <c r="D21" i="3"/>
  <c r="D20" i="3"/>
  <c r="D19" i="3"/>
  <c r="D18" i="3"/>
  <c r="D17" i="3"/>
  <c r="D16" i="3"/>
  <c r="D14" i="3"/>
  <c r="D11" i="3"/>
  <c r="D10" i="3"/>
  <c r="D8" i="3"/>
  <c r="D6" i="3"/>
  <c r="H26" i="3"/>
  <c r="F26" i="3"/>
  <c r="D52" i="2"/>
  <c r="D11" i="2"/>
  <c r="H79" i="2"/>
  <c r="D78" i="2"/>
  <c r="D76" i="2"/>
  <c r="D72" i="2"/>
  <c r="D67" i="2"/>
  <c r="D65" i="2"/>
  <c r="D56" i="2"/>
  <c r="D53" i="2"/>
  <c r="D40" i="2"/>
  <c r="D34" i="2"/>
  <c r="D31" i="2"/>
  <c r="D30" i="2"/>
  <c r="D29" i="2"/>
  <c r="D24" i="2"/>
  <c r="D22" i="2"/>
  <c r="D14" i="2"/>
  <c r="D13" i="2"/>
  <c r="D9" i="2"/>
  <c r="D7" i="2"/>
  <c r="D6" i="2"/>
  <c r="D5" i="2"/>
  <c r="F79" i="2"/>
</calcChain>
</file>

<file path=xl/sharedStrings.xml><?xml version="1.0" encoding="utf-8"?>
<sst xmlns="http://schemas.openxmlformats.org/spreadsheetml/2006/main" count="218" uniqueCount="120">
  <si>
    <t>Lp.</t>
  </si>
  <si>
    <t>Ilość</t>
  </si>
  <si>
    <t>Wartość brutto</t>
  </si>
  <si>
    <t>Nazwa produktu</t>
  </si>
  <si>
    <t>Jedn. Miary</t>
  </si>
  <si>
    <t>Cena netto</t>
  </si>
  <si>
    <t>Wartość netto</t>
  </si>
  <si>
    <t>Stawka VAT</t>
  </si>
  <si>
    <t>RAZEM</t>
  </si>
  <si>
    <t>Akcesoria - do mop do zamiatania TTS Dust: mop-wkład akrylowy 40cm.</t>
  </si>
  <si>
    <t>Akcesoria - do mop do zamiatania TTS Dust: mop-wkład akrylowy 60cm.</t>
  </si>
  <si>
    <t>Akcesoria - Kij do mopa okrągłego, gwint znormalizowany.</t>
  </si>
  <si>
    <t>Akcesoria - Końcówka do mopa okrągła, sznurki grube, BIMAC Ritorto Superwhite 200g</t>
  </si>
  <si>
    <t>Akcesoria - mop płaski Ultramax XL, wkład o szerokości 42 cm, cztery klipsy dokładnie mocują go do podstawy mopa.</t>
  </si>
  <si>
    <t>Akcesoria - wiadro z wyciskaczem do mopa okrągłego</t>
  </si>
  <si>
    <t>Akcesoria - wkład do mopa obrotowego Vileda Turbo, białe i czerwone włókna, średnica wkładu do mopa po rozłożeniu: ok. 38 cm</t>
  </si>
  <si>
    <t>Automatyczny odświeżacz powietrza w aerozolu (wkład) AirWick, 250ml</t>
  </si>
  <si>
    <t>Ecolab Rasantec Monostar końcówka do mopa płaska, 42x15 cm</t>
  </si>
  <si>
    <t>Filtr do wody do ekspresu De'Longhi</t>
  </si>
  <si>
    <t>Filtr do wody do ekspresu SIEMENS EQ.series</t>
  </si>
  <si>
    <t>Komplet - mop do zamiatania TTS Dust: stelaż, kij i wkład akrylowy, mop akrylowy 40cm.</t>
  </si>
  <si>
    <t>Komplet - mop do zamiatania TTS Dust: stelaż, kij i wkład akrylowy, mop akrylowy 60cm.</t>
  </si>
  <si>
    <t>Komplet - mop obrotowy Vileda Turbo,  wiadro, mop z drążkiem teleskopowym, 1 wkład.</t>
  </si>
  <si>
    <t>Komplet - mop płaski Ultramax XL BOX Vileda: mop płaski z trzy częściowym drążkiem i wiadro, wkład o szerokości 42 cm, cztery klipsy dokładnie mocują go do podstawy mopa, wiaderko z wyciskaczem system "czyste ręce"</t>
  </si>
  <si>
    <t>Kostka do wc Bref  z koszykiem i regulowanym uchwytem</t>
  </si>
  <si>
    <t>Kostka do wc Domestos z koszykiem i regulowanym uchwytem</t>
  </si>
  <si>
    <t>Mleczko do czyszczenia, białe, Cif Cream, 750ml</t>
  </si>
  <si>
    <t>Mydło w płynie Attis - antybakteryjne, 5L</t>
  </si>
  <si>
    <t>Mydło w płynie Attis – mleko i miód, 5L</t>
  </si>
  <si>
    <t>Odkamieniacz do czajników (saszetka 20/25g)</t>
  </si>
  <si>
    <t>Odkamieniacz do ekspresu De'Longhi EcoDecalk 500 Ml</t>
  </si>
  <si>
    <t>Odkamieniacz do zmywarki (saszetka 20/25g lub tabletka)</t>
  </si>
  <si>
    <t>Odświeżacz do zmywarki Finish</t>
  </si>
  <si>
    <t>Odświeżacz powietrza w sprayu Brise o zapachu czysta świeżość i soft cotton , 300ml</t>
  </si>
  <si>
    <t>Odświeżacz powietrza w sprayu Brise, 300ml</t>
  </si>
  <si>
    <t>Płyn do czyszczenia kabin prysznicowych, 750ml</t>
  </si>
  <si>
    <t>Płyn do czyszczenia zmywarki Finish 5x Power Action, 250 ml</t>
  </si>
  <si>
    <t>Płyn do naczyń Ludwik miętowy, zagęszczony, 900g</t>
  </si>
  <si>
    <t>Płyn do usuwania kamienia i rdzy Cillit, 450ml</t>
  </si>
  <si>
    <t>Płyn do wc – Domestos Zero Kamienia Żel, 750ml</t>
  </si>
  <si>
    <t>Płyn do wc – Domestos zielony 750ml</t>
  </si>
  <si>
    <t>Płyn nabłyszczający do zmywarek typu Finish Shine &amp; Protect, 400ml</t>
  </si>
  <si>
    <t>Płyn uniwersalny AJAX 1L</t>
  </si>
  <si>
    <t>Podkłady papierowe dwuwarstwowe szer 50cm/80cm – 1 rolka</t>
  </si>
  <si>
    <t>Rękawice lateksowe gospodarcze Econohands Ansell, długie, żółte, rozmiar M</t>
  </si>
  <si>
    <t>Rękawiczki jednorazowe lateksowe, rozmiar L, 100 szt w opakowaniu</t>
  </si>
  <si>
    <t>Rękawiczki nitrylowe, rozmiar XL, 100 szt w opakowaniu</t>
  </si>
  <si>
    <t>Sidolux Expert środek do mycia paneli, 750 ml</t>
  </si>
  <si>
    <t>Sidolux nabłyszczanie PCV i linoleum, 500ml</t>
  </si>
  <si>
    <t>Sól do zmywarki Finish, opakowanie 1,5 kg</t>
  </si>
  <si>
    <t>Spray przeciwko kurzowi Pronto, 250ml</t>
  </si>
  <si>
    <t>Szczotka do wc</t>
  </si>
  <si>
    <t>Ścierka z mikrofibry, 50x60 cm</t>
  </si>
  <si>
    <t>Tabletki do odkamieniania ekspresu do kawy, op. min 3 szt.</t>
  </si>
  <si>
    <t>Tabletki do zmywarki Finish, 100 sztuk w opakowaniu</t>
  </si>
  <si>
    <t>Udrażniacz do rur KRET (granulki), 800g</t>
  </si>
  <si>
    <t>Wkłady mop płaski (1stelaż+wkład)</t>
  </si>
  <si>
    <t>Worki na śmieci z folii LDPE, 10 szt worków o pojemności 120L w opakowaniu</t>
  </si>
  <si>
    <t>Worki na śmieci z folii LDPE, 10 szt worków o pojemności 240L w opakowaniu</t>
  </si>
  <si>
    <t>Worki na śmieci z folii LDPE, 25 szt worków o pojemności 60L w opakowaniu</t>
  </si>
  <si>
    <t>Worki na śmieci z folii LDPE, 50 szt worków o pojemności 35L w opakowaniu</t>
  </si>
  <si>
    <t>Wózek do sprzątania profesjonalny (wiadro z wyciskaczem, mop, miejsce na środki chemiczne)</t>
  </si>
  <si>
    <t>Zmiotka i szufelka Vileda. Szufelka z trwałego, niełamliwego plastiku, wyposażona w gumowy rant gwarantujący idealne przyleganie do podłoża.</t>
  </si>
  <si>
    <t>Zmywak kuchenny wykonany z gąbki z warstwą do szorowania, duzy rozmiar ok. 9x7x3cm, opakowanie min. 5 szt.</t>
  </si>
  <si>
    <t>Żel do zmywarki Ludwik, 1.5l</t>
  </si>
  <si>
    <t>Vileda, komplet: wiadro z nakładką do mopa o okrągłej końcówce</t>
  </si>
  <si>
    <t>szt.</t>
  </si>
  <si>
    <t>op.</t>
  </si>
  <si>
    <t>kpl.</t>
  </si>
  <si>
    <t>Filtr do wody do ekspresu KRUPS INTUITION</t>
  </si>
  <si>
    <t>Kapsułki do zmywarki Fairy Platinum All in One XXL, 100 szt. w op.</t>
  </si>
  <si>
    <t>kpl</t>
  </si>
  <si>
    <t>Miotła uniwersalna z naturalnym włosiem typu York, szczotka 30 cm, kij 130 cm</t>
  </si>
  <si>
    <t>Odkamieniacz do ekspresu KRUPS INTUITION dwie saszetki środka czyszczącego po 40g</t>
  </si>
  <si>
    <t>Papier toaletowy, biały, Jumbo Ø19, długość rolki od 100m, celuloza</t>
  </si>
  <si>
    <t>Pianka do czyszczenia ekranów LCD, LED, plazma, 400ml</t>
  </si>
  <si>
    <t>Płyn do mycia szyb i glazury Ludwik, 600 ml</t>
  </si>
  <si>
    <t>Ręczniki jednorazowe do podajnika, białe, listki 2-warstwowe, 3000 szt w opakowaniu</t>
  </si>
  <si>
    <t>Ręczniki papierowe 2-warstwowe, rolka, biała, średnica od 190mm,  celuloza, długość rolki od 100m</t>
  </si>
  <si>
    <t>Rękawice lateksowe gospodarcze Econohands Ansell, długie, żółte, rozmiar L</t>
  </si>
  <si>
    <t>Rękawiczki jednorazowe lateksowe diagnostyczne, rozmiar M, 100 szt w opakowaniu</t>
  </si>
  <si>
    <t>Rękawiczki nitrylowe, rozmiar M, 100 szt w opakowaniu</t>
  </si>
  <si>
    <t>Rękawiczki nitrylowe, rozmiar L, 100 szt w opakowaniu</t>
  </si>
  <si>
    <t>Ścierka bawełniana uniwersalna, 10 szt w opakowaniu</t>
  </si>
  <si>
    <t>Ścierka uniwersalna z mikrofibry, 30x30 cm</t>
  </si>
  <si>
    <t>Tabletki do czyszczenia ekspresu KRUPS INTUITION opakowanie  10 tab.</t>
  </si>
  <si>
    <t>Buzil G145 Sunglorin, emulsja samonabłyszczająca do podłóg</t>
  </si>
  <si>
    <t>1L</t>
  </si>
  <si>
    <t>Clinex Fast Plast preparat do czyszczenia plastiku</t>
  </si>
  <si>
    <t>Clinex Nano Protect Silver Nice  płyn do dezynfekcji klimatyzacji, spryskiwacz</t>
  </si>
  <si>
    <t>Clinex Dezo Table w spryskiwaczu, płyn do mycia i dezynfekcji</t>
  </si>
  <si>
    <t>Clinex FastGast, gotowy do użycia preparat do usuwania wszelkiego typu tłustych i olejowych zabrudzeń</t>
  </si>
  <si>
    <t>Clinex LCD płyn do czyszczenia ekranów</t>
  </si>
  <si>
    <t>200ml</t>
  </si>
  <si>
    <t>Clinex, żel do dezynfekcji rąk, kokosowy</t>
  </si>
  <si>
    <t>500ml</t>
  </si>
  <si>
    <t>KIEHL Aktiv-Duft perfumowany koncentrat do mycia sanitariatów</t>
  </si>
  <si>
    <t>KIEHL Clarida UNI, niwersalny środek myjący, który można stosować na wodoodpornych powierzchniach, przedmiotach i pokryciach podłogowych.</t>
  </si>
  <si>
    <t>KIEHL Duocit-eco. Płyn do mycia sanitariatów o długotrwałym pomarańczowym zapachu</t>
  </si>
  <si>
    <t>KIEHL Fiora-clean, zapachowy środek o silnych właściwościach myjących</t>
  </si>
  <si>
    <t>10L</t>
  </si>
  <si>
    <t>KIEHL Optima, uniwersalny środek myjący do codziennego czyszczenia wszystkich wodoodpornych powierzchni i szkła</t>
  </si>
  <si>
    <t>KIEHL Pacific-Fresh, perfumowany koncentrat do sanitariatów</t>
  </si>
  <si>
    <t>KIEHL Profekt-Konzentrat, nabłyszczający środek czyszcząco-pielęgnujący</t>
  </si>
  <si>
    <t>KIEHL RapiDes płyn myjący przeznaczony do mycia i szybkiej dezynfekcji bez konieczności spłukiwania wodą, spray</t>
  </si>
  <si>
    <t>750ml</t>
  </si>
  <si>
    <t>Swish SP-300 Kwasowy preparat czyszczący do łazienek o przyjemnym wiśniowym zapachu</t>
  </si>
  <si>
    <t>Swish Strip, preparat do usuwania powłok polimerowych</t>
  </si>
  <si>
    <t>5L</t>
  </si>
  <si>
    <t>Tenzi APC IN GT, Spryskiwacz do silnie zabrudzonych powierzchni</t>
  </si>
  <si>
    <t>Tenzi Uni Shine GT, spryskiwacz uniwersalny preparat myjąco-pielęgnujący do wszystkich powierzchni błyszczących (kod produktu producenta G-35/001)</t>
  </si>
  <si>
    <t>VOIGT MEBLIN VC 245 Skoncentrowany, antystatyczny środek do mycia powierzchni drewnianych, drewnopodobnych, laminowanych oraz innych powierzchni wodoodpornych</t>
  </si>
  <si>
    <t>VOIGT VC 241 Nano Orange, koncentrat, antystatyczny środek do mycia powierzchni odpornych na działanie wody</t>
  </si>
  <si>
    <r>
      <t>Formularz asortymentowo-cenowy</t>
    </r>
    <r>
      <rPr>
        <b/>
        <sz val="14"/>
        <color rgb="FFFF0000"/>
        <rFont val="Calibri"/>
        <family val="2"/>
        <charset val="238"/>
        <scheme val="minor"/>
      </rPr>
      <t xml:space="preserve"> </t>
    </r>
    <r>
      <rPr>
        <b/>
        <sz val="14"/>
        <color rgb="FF000000"/>
        <rFont val="Calibri"/>
        <family val="2"/>
        <charset val="238"/>
        <scheme val="minor"/>
      </rPr>
      <t>częśc I</t>
    </r>
  </si>
  <si>
    <t>Formularz asortymentowo-cenowy część II</t>
  </si>
  <si>
    <t>DOA.271.3.2.2024 Załącznik nr 1 do zapytania ofertowego</t>
  </si>
  <si>
    <t xml:space="preserve">Dane Wykonawcy (nazwa, adres, NIP, REGON, nr telefonu, adres e-mail): </t>
  </si>
  <si>
    <t>Sporządził:</t>
  </si>
  <si>
    <t>Podpis:</t>
  </si>
  <si>
    <t>Odświeżacz powietrza w sprayu Arola o zapachu morski, kwiatowy -  400ml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</si>
</sst>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0&quot; &quot;[$PLN-415];&quot;-&quot;#,##0.00&quot; &quot;[$PLN-415]"/>
    <numFmt numFmtId="165" formatCode="&quot; &quot;#,##0.00,&quot;zł &quot;;&quot;-&quot;#,##0.00,&quot;zł &quot;;&quot; -&quot;#&quot; zł &quot;;@&quot; &quot;"/>
    <numFmt numFmtId="166" formatCode="#,##0.00&quot; &quot;[$zł-415];[Red]&quot;-&quot;#,##0.00&quot; &quot;[$zł-415]"/>
    <numFmt numFmtId="167" formatCode="_-* #,##0.00\ &quot;zł&quot;_-;\-* #,##0.00\ &quot;zł&quot;_-;_-* \-??&quot; zł&quot;_-;_-@_-"/>
  </numFmts>
  <fonts count="17" x14ac:knownFonts="1"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trike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3">
    <xf numFmtId="0" fontId="0" fillId="0" borderId="0"/>
    <xf numFmtId="165" fontId="1" fillId="0" borderId="0" applyFont="0" applyBorder="0" applyProtection="0"/>
    <xf numFmtId="9" fontId="1" fillId="0" borderId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Border="0" applyProtection="0"/>
    <xf numFmtId="167" fontId="6" fillId="0" borderId="0" applyBorder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7" fillId="0" borderId="0" xfId="0" applyFont="1"/>
    <xf numFmtId="44" fontId="4" fillId="4" borderId="4" xfId="1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4" fillId="3" borderId="2" xfId="12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2" xfId="1" applyNumberFormat="1" applyFont="1" applyFill="1" applyBorder="1" applyAlignment="1">
      <alignment horizontal="center" wrapText="1"/>
    </xf>
    <xf numFmtId="44" fontId="13" fillId="3" borderId="2" xfId="12" applyFont="1" applyFill="1" applyBorder="1" applyAlignment="1">
      <alignment horizontal="center" wrapText="1"/>
    </xf>
    <xf numFmtId="44" fontId="13" fillId="3" borderId="2" xfId="12" applyFont="1" applyFill="1" applyBorder="1" applyAlignment="1">
      <alignment horizontal="center"/>
    </xf>
    <xf numFmtId="9" fontId="13" fillId="3" borderId="2" xfId="7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1" xfId="1" applyNumberFormat="1" applyFont="1" applyFill="1" applyBorder="1" applyAlignment="1">
      <alignment horizontal="center" wrapText="1"/>
    </xf>
    <xf numFmtId="44" fontId="13" fillId="3" borderId="1" xfId="12" applyFont="1" applyFill="1" applyBorder="1" applyAlignment="1">
      <alignment horizontal="center" wrapText="1"/>
    </xf>
    <xf numFmtId="44" fontId="13" fillId="3" borderId="1" xfId="12" applyFont="1" applyFill="1" applyBorder="1" applyAlignment="1">
      <alignment horizontal="center"/>
    </xf>
    <xf numFmtId="9" fontId="13" fillId="3" borderId="1" xfId="7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6" xfId="1" applyNumberFormat="1" applyFont="1" applyFill="1" applyBorder="1" applyAlignment="1">
      <alignment horizontal="center" wrapText="1"/>
    </xf>
    <xf numFmtId="44" fontId="13" fillId="3" borderId="6" xfId="12" applyFont="1" applyFill="1" applyBorder="1" applyAlignment="1">
      <alignment horizontal="center" wrapText="1"/>
    </xf>
    <xf numFmtId="44" fontId="13" fillId="3" borderId="6" xfId="12" applyFont="1" applyFill="1" applyBorder="1" applyAlignment="1">
      <alignment horizontal="center"/>
    </xf>
    <xf numFmtId="9" fontId="13" fillId="3" borderId="6" xfId="7" applyFont="1" applyFill="1" applyBorder="1" applyAlignment="1">
      <alignment horizontal="center"/>
    </xf>
    <xf numFmtId="44" fontId="15" fillId="3" borderId="2" xfId="12" applyFont="1" applyFill="1" applyBorder="1" applyAlignment="1">
      <alignment horizontal="center" wrapText="1"/>
    </xf>
    <xf numFmtId="44" fontId="15" fillId="3" borderId="2" xfId="12" applyFont="1" applyFill="1" applyBorder="1" applyAlignment="1">
      <alignment horizontal="center"/>
    </xf>
    <xf numFmtId="9" fontId="15" fillId="3" borderId="2" xfId="7" applyFont="1" applyFill="1" applyBorder="1" applyAlignment="1">
      <alignment horizontal="center"/>
    </xf>
    <xf numFmtId="0" fontId="14" fillId="3" borderId="7" xfId="1" applyNumberFormat="1" applyFont="1" applyFill="1" applyBorder="1" applyAlignment="1">
      <alignment horizontal="center" wrapText="1"/>
    </xf>
    <xf numFmtId="0" fontId="14" fillId="3" borderId="4" xfId="1" applyNumberFormat="1" applyFont="1" applyFill="1" applyBorder="1" applyAlignment="1">
      <alignment horizontal="center" wrapText="1"/>
    </xf>
    <xf numFmtId="44" fontId="13" fillId="3" borderId="8" xfId="12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center" wrapText="1"/>
    </xf>
    <xf numFmtId="0" fontId="14" fillId="0" borderId="3" xfId="8" applyFont="1" applyBorder="1" applyAlignment="1">
      <alignment horizontal="center"/>
    </xf>
    <xf numFmtId="0" fontId="14" fillId="6" borderId="3" xfId="8" applyFont="1" applyFill="1" applyBorder="1" applyAlignment="1">
      <alignment horizontal="center"/>
    </xf>
    <xf numFmtId="0" fontId="14" fillId="5" borderId="2" xfId="1" applyNumberFormat="1" applyFont="1" applyFill="1" applyBorder="1" applyAlignment="1">
      <alignment horizontal="center" wrapText="1"/>
    </xf>
    <xf numFmtId="0" fontId="0" fillId="0" borderId="14" xfId="0" applyBorder="1" applyAlignment="1">
      <alignment wrapText="1"/>
    </xf>
    <xf numFmtId="0" fontId="14" fillId="0" borderId="15" xfId="8" applyFont="1" applyBorder="1" applyAlignment="1">
      <alignment horizontal="center"/>
    </xf>
    <xf numFmtId="0" fontId="0" fillId="0" borderId="1" xfId="0" applyBorder="1" applyAlignment="1">
      <alignment wrapText="1"/>
    </xf>
    <xf numFmtId="0" fontId="14" fillId="3" borderId="10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9" fontId="13" fillId="3" borderId="2" xfId="7" applyFont="1" applyFill="1" applyBorder="1" applyAlignment="1">
      <alignment horizontal="left"/>
    </xf>
    <xf numFmtId="49" fontId="14" fillId="0" borderId="8" xfId="0" applyNumberFormat="1" applyFont="1" applyBorder="1" applyAlignment="1">
      <alignment horizontal="left" wrapText="1"/>
    </xf>
    <xf numFmtId="49" fontId="14" fillId="0" borderId="9" xfId="0" applyNumberFormat="1" applyFont="1" applyBorder="1" applyAlignment="1">
      <alignment horizontal="left" wrapText="1"/>
    </xf>
    <xf numFmtId="49" fontId="14" fillId="0" borderId="10" xfId="0" applyNumberFormat="1" applyFont="1" applyBorder="1" applyAlignment="1">
      <alignment horizontal="left" wrapText="1"/>
    </xf>
    <xf numFmtId="49" fontId="14" fillId="0" borderId="1" xfId="0" applyNumberFormat="1" applyFont="1" applyBorder="1" applyAlignment="1">
      <alignment horizontal="left" wrapText="1"/>
    </xf>
    <xf numFmtId="0" fontId="14" fillId="3" borderId="10" xfId="0" applyFont="1" applyFill="1" applyBorder="1" applyAlignment="1">
      <alignment horizontal="left" wrapText="1"/>
    </xf>
    <xf numFmtId="49" fontId="14" fillId="3" borderId="10" xfId="0" applyNumberFormat="1" applyFont="1" applyFill="1" applyBorder="1" applyAlignment="1">
      <alignment horizontal="left" wrapText="1"/>
    </xf>
    <xf numFmtId="49" fontId="14" fillId="0" borderId="6" xfId="0" applyNumberFormat="1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13" xfId="0" applyFont="1" applyBorder="1" applyAlignment="1">
      <alignment horizontal="center" vertical="center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3" xfId="0" applyBorder="1" applyAlignment="1">
      <alignment horizontal="left" vertical="top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10" xfId="0" applyFont="1" applyBorder="1" applyAlignment="1">
      <alignment horizontal="center" vertical="center"/>
    </xf>
  </cellXfs>
  <cellStyles count="13">
    <cellStyle name="Excel Built-in Currency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ny" xfId="0" builtinId="0" customBuiltin="1"/>
    <cellStyle name="Normalny 2" xfId="8" xr:uid="{2E3084C5-4622-42B9-AB55-71E082E0A1A9}"/>
    <cellStyle name="Normalny 3" xfId="9" xr:uid="{8A13826D-2C9B-453A-A23E-16AB7BF0758F}"/>
    <cellStyle name="Procentowy" xfId="7" builtinId="5"/>
    <cellStyle name="Procentowy 2" xfId="10" xr:uid="{EA1256CA-C296-41CB-8BF1-4526C0E12755}"/>
    <cellStyle name="Result" xfId="5" xr:uid="{00000000-0005-0000-0000-000005000000}"/>
    <cellStyle name="Result2" xfId="6" xr:uid="{00000000-0005-0000-0000-000006000000}"/>
    <cellStyle name="Walutowy" xfId="12" builtinId="4"/>
    <cellStyle name="Walutowy 2" xfId="11" xr:uid="{E42152D6-C7E7-48A4-BC60-B0F0D353AD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9A5FA-C804-4D75-B42E-87437960110D}">
  <sheetPr>
    <pageSetUpPr fitToPage="1"/>
  </sheetPr>
  <dimension ref="A1:J87"/>
  <sheetViews>
    <sheetView workbookViewId="0">
      <pane ySplit="4" topLeftCell="A23" activePane="bottomLeft" state="frozen"/>
      <selection pane="bottomLeft" activeCell="F79" sqref="F79"/>
    </sheetView>
  </sheetViews>
  <sheetFormatPr defaultRowHeight="12.75" x14ac:dyDescent="0.2"/>
  <cols>
    <col min="1" max="1" width="8.42578125" bestFit="1" customWidth="1"/>
    <col min="2" max="2" width="78.28515625" customWidth="1"/>
    <col min="3" max="3" width="16.85546875" bestFit="1" customWidth="1"/>
    <col min="4" max="4" width="9.85546875" bestFit="1" customWidth="1"/>
    <col min="5" max="5" width="16.28515625" bestFit="1" customWidth="1"/>
    <col min="6" max="6" width="19.85546875" customWidth="1"/>
    <col min="7" max="7" width="16.42578125" customWidth="1"/>
    <col min="8" max="8" width="20.85546875" bestFit="1" customWidth="1"/>
    <col min="10" max="10" width="12.28515625" bestFit="1" customWidth="1"/>
  </cols>
  <sheetData>
    <row r="1" spans="1:10" ht="15.95" customHeight="1" x14ac:dyDescent="0.2">
      <c r="A1" s="55" t="s">
        <v>115</v>
      </c>
      <c r="B1" s="55"/>
      <c r="C1" s="55"/>
      <c r="D1" s="55"/>
      <c r="E1" s="55"/>
      <c r="F1" s="55"/>
      <c r="G1" s="55"/>
      <c r="H1" s="55"/>
    </row>
    <row r="2" spans="1:10" ht="18.75" x14ac:dyDescent="0.2">
      <c r="A2" s="56" t="s">
        <v>113</v>
      </c>
      <c r="B2" s="56"/>
      <c r="C2" s="56"/>
      <c r="D2" s="56"/>
      <c r="E2" s="56"/>
      <c r="F2" s="56"/>
      <c r="G2" s="56"/>
      <c r="H2" s="56"/>
    </row>
    <row r="3" spans="1:10" ht="99" customHeight="1" x14ac:dyDescent="0.2">
      <c r="A3" s="74" t="s">
        <v>116</v>
      </c>
      <c r="B3" s="58"/>
      <c r="C3" s="58"/>
      <c r="D3" s="59"/>
      <c r="E3" s="59"/>
      <c r="F3" s="59"/>
      <c r="G3" s="59"/>
      <c r="H3" s="79"/>
    </row>
    <row r="4" spans="1:10" ht="15.75" x14ac:dyDescent="0.2">
      <c r="A4" s="8" t="s">
        <v>0</v>
      </c>
      <c r="B4" s="9" t="s">
        <v>3</v>
      </c>
      <c r="C4" s="9" t="s">
        <v>4</v>
      </c>
      <c r="D4" s="10" t="s">
        <v>1</v>
      </c>
      <c r="E4" s="9" t="s">
        <v>5</v>
      </c>
      <c r="F4" s="9" t="s">
        <v>6</v>
      </c>
      <c r="G4" s="9" t="s">
        <v>7</v>
      </c>
      <c r="H4" s="9" t="s">
        <v>2</v>
      </c>
    </row>
    <row r="5" spans="1:10" ht="30" customHeight="1" x14ac:dyDescent="0.25">
      <c r="A5" s="11">
        <v>1</v>
      </c>
      <c r="B5" s="48" t="s">
        <v>9</v>
      </c>
      <c r="C5" s="12" t="s">
        <v>66</v>
      </c>
      <c r="D5" s="13">
        <f>2</f>
        <v>2</v>
      </c>
      <c r="E5" s="14"/>
      <c r="F5" s="15"/>
      <c r="G5" s="16"/>
      <c r="H5" s="15"/>
      <c r="J5" s="5"/>
    </row>
    <row r="6" spans="1:10" ht="30" customHeight="1" x14ac:dyDescent="0.25">
      <c r="A6" s="11">
        <v>2</v>
      </c>
      <c r="B6" s="49" t="s">
        <v>10</v>
      </c>
      <c r="C6" s="12" t="s">
        <v>66</v>
      </c>
      <c r="D6" s="13">
        <f>3+2+2</f>
        <v>7</v>
      </c>
      <c r="E6" s="14"/>
      <c r="F6" s="15"/>
      <c r="G6" s="16"/>
      <c r="H6" s="15"/>
      <c r="J6" s="5"/>
    </row>
    <row r="7" spans="1:10" ht="30" customHeight="1" x14ac:dyDescent="0.25">
      <c r="A7" s="11">
        <v>3</v>
      </c>
      <c r="B7" s="50" t="s">
        <v>11</v>
      </c>
      <c r="C7" s="12" t="s">
        <v>66</v>
      </c>
      <c r="D7" s="13">
        <f>4+3+2+2</f>
        <v>11</v>
      </c>
      <c r="E7" s="14"/>
      <c r="F7" s="15"/>
      <c r="G7" s="16"/>
      <c r="H7" s="15"/>
    </row>
    <row r="8" spans="1:10" ht="30" customHeight="1" x14ac:dyDescent="0.25">
      <c r="A8" s="11">
        <v>4</v>
      </c>
      <c r="B8" s="50" t="s">
        <v>12</v>
      </c>
      <c r="C8" s="12" t="s">
        <v>66</v>
      </c>
      <c r="D8" s="13">
        <v>350</v>
      </c>
      <c r="E8" s="14"/>
      <c r="F8" s="15"/>
      <c r="G8" s="16"/>
      <c r="H8" s="15"/>
    </row>
    <row r="9" spans="1:10" ht="30" customHeight="1" x14ac:dyDescent="0.25">
      <c r="A9" s="11">
        <v>5</v>
      </c>
      <c r="B9" s="50" t="s">
        <v>13</v>
      </c>
      <c r="C9" s="12" t="s">
        <v>66</v>
      </c>
      <c r="D9" s="13">
        <f>6</f>
        <v>6</v>
      </c>
      <c r="E9" s="14"/>
      <c r="F9" s="15"/>
      <c r="G9" s="16"/>
      <c r="H9" s="15"/>
    </row>
    <row r="10" spans="1:10" ht="30" customHeight="1" x14ac:dyDescent="0.25">
      <c r="A10" s="11">
        <v>6</v>
      </c>
      <c r="B10" s="50" t="s">
        <v>14</v>
      </c>
      <c r="C10" s="12" t="s">
        <v>68</v>
      </c>
      <c r="D10" s="13">
        <v>1</v>
      </c>
      <c r="E10" s="14"/>
      <c r="F10" s="15"/>
      <c r="G10" s="16"/>
      <c r="H10" s="15"/>
    </row>
    <row r="11" spans="1:10" ht="30" customHeight="1" x14ac:dyDescent="0.25">
      <c r="A11" s="11">
        <v>7</v>
      </c>
      <c r="B11" s="50" t="s">
        <v>15</v>
      </c>
      <c r="C11" s="12" t="s">
        <v>66</v>
      </c>
      <c r="D11" s="13">
        <f>2</f>
        <v>2</v>
      </c>
      <c r="E11" s="14"/>
      <c r="F11" s="15"/>
      <c r="G11" s="16"/>
      <c r="H11" s="15"/>
    </row>
    <row r="12" spans="1:10" ht="30" customHeight="1" x14ac:dyDescent="0.25">
      <c r="A12" s="11">
        <v>8</v>
      </c>
      <c r="B12" s="50" t="s">
        <v>16</v>
      </c>
      <c r="C12" s="12" t="s">
        <v>66</v>
      </c>
      <c r="D12" s="13">
        <v>10</v>
      </c>
      <c r="E12" s="14"/>
      <c r="F12" s="15"/>
      <c r="G12" s="16"/>
      <c r="H12" s="15"/>
    </row>
    <row r="13" spans="1:10" ht="30" customHeight="1" x14ac:dyDescent="0.25">
      <c r="A13" s="11">
        <v>9</v>
      </c>
      <c r="B13" s="48" t="s">
        <v>17</v>
      </c>
      <c r="C13" s="12" t="s">
        <v>66</v>
      </c>
      <c r="D13" s="13">
        <f>2+1</f>
        <v>3</v>
      </c>
      <c r="E13" s="14"/>
      <c r="F13" s="15"/>
      <c r="G13" s="16"/>
      <c r="H13" s="15"/>
    </row>
    <row r="14" spans="1:10" ht="30" customHeight="1" x14ac:dyDescent="0.25">
      <c r="A14" s="11">
        <v>10</v>
      </c>
      <c r="B14" s="48" t="s">
        <v>18</v>
      </c>
      <c r="C14" s="12" t="s">
        <v>66</v>
      </c>
      <c r="D14" s="13">
        <f>6</f>
        <v>6</v>
      </c>
      <c r="E14" s="14"/>
      <c r="F14" s="15"/>
      <c r="G14" s="16"/>
      <c r="H14" s="15"/>
    </row>
    <row r="15" spans="1:10" ht="30" customHeight="1" x14ac:dyDescent="0.25">
      <c r="A15" s="11">
        <v>11</v>
      </c>
      <c r="B15" s="48" t="s">
        <v>19</v>
      </c>
      <c r="C15" s="12" t="s">
        <v>66</v>
      </c>
      <c r="D15" s="13">
        <v>1</v>
      </c>
      <c r="E15" s="14"/>
      <c r="F15" s="15"/>
      <c r="G15" s="16"/>
      <c r="H15" s="15"/>
    </row>
    <row r="16" spans="1:10" ht="30" customHeight="1" x14ac:dyDescent="0.25">
      <c r="A16" s="11">
        <v>12</v>
      </c>
      <c r="B16" s="51" t="s">
        <v>69</v>
      </c>
      <c r="C16" s="17" t="s">
        <v>66</v>
      </c>
      <c r="D16" s="18">
        <v>6</v>
      </c>
      <c r="E16" s="19"/>
      <c r="F16" s="20"/>
      <c r="G16" s="21"/>
      <c r="H16" s="20"/>
      <c r="J16" s="5"/>
    </row>
    <row r="17" spans="1:10" ht="30" customHeight="1" x14ac:dyDescent="0.25">
      <c r="A17" s="11">
        <v>13</v>
      </c>
      <c r="B17" s="48" t="s">
        <v>70</v>
      </c>
      <c r="C17" s="17" t="s">
        <v>67</v>
      </c>
      <c r="D17" s="18">
        <v>10</v>
      </c>
      <c r="E17" s="19"/>
      <c r="F17" s="20"/>
      <c r="G17" s="21"/>
      <c r="H17" s="20"/>
      <c r="J17" s="5"/>
    </row>
    <row r="18" spans="1:10" ht="30" customHeight="1" x14ac:dyDescent="0.25">
      <c r="A18" s="11">
        <v>14</v>
      </c>
      <c r="B18" s="50" t="s">
        <v>20</v>
      </c>
      <c r="C18" s="12" t="s">
        <v>71</v>
      </c>
      <c r="D18" s="13">
        <v>1</v>
      </c>
      <c r="E18" s="14"/>
      <c r="F18" s="15"/>
      <c r="G18" s="16"/>
      <c r="H18" s="15"/>
      <c r="J18" s="5"/>
    </row>
    <row r="19" spans="1:10" ht="30" customHeight="1" x14ac:dyDescent="0.25">
      <c r="A19" s="11">
        <v>15</v>
      </c>
      <c r="B19" s="50" t="s">
        <v>21</v>
      </c>
      <c r="C19" s="12" t="s">
        <v>71</v>
      </c>
      <c r="D19" s="13">
        <v>1</v>
      </c>
      <c r="E19" s="14"/>
      <c r="F19" s="15"/>
      <c r="G19" s="16"/>
      <c r="H19" s="15"/>
      <c r="J19" s="5"/>
    </row>
    <row r="20" spans="1:10" ht="30" customHeight="1" x14ac:dyDescent="0.25">
      <c r="A20" s="11">
        <v>16</v>
      </c>
      <c r="B20" s="50" t="s">
        <v>22</v>
      </c>
      <c r="C20" s="12" t="s">
        <v>71</v>
      </c>
      <c r="D20" s="13">
        <v>1</v>
      </c>
      <c r="E20" s="14"/>
      <c r="F20" s="15"/>
      <c r="G20" s="16"/>
      <c r="H20" s="15"/>
    </row>
    <row r="21" spans="1:10" ht="30" customHeight="1" x14ac:dyDescent="0.25">
      <c r="A21" s="11">
        <v>17</v>
      </c>
      <c r="B21" s="50" t="s">
        <v>23</v>
      </c>
      <c r="C21" s="12" t="s">
        <v>71</v>
      </c>
      <c r="D21" s="13">
        <v>1</v>
      </c>
      <c r="E21" s="14"/>
      <c r="F21" s="15"/>
      <c r="G21" s="16"/>
      <c r="H21" s="15"/>
    </row>
    <row r="22" spans="1:10" ht="30" customHeight="1" x14ac:dyDescent="0.25">
      <c r="A22" s="11">
        <v>18</v>
      </c>
      <c r="B22" s="50" t="s">
        <v>24</v>
      </c>
      <c r="C22" s="12" t="s">
        <v>66</v>
      </c>
      <c r="D22" s="13">
        <f>80+10</f>
        <v>90</v>
      </c>
      <c r="E22" s="14"/>
      <c r="F22" s="15"/>
      <c r="G22" s="16"/>
      <c r="H22" s="15"/>
    </row>
    <row r="23" spans="1:10" ht="30" customHeight="1" x14ac:dyDescent="0.25">
      <c r="A23" s="11">
        <v>19</v>
      </c>
      <c r="B23" s="50" t="s">
        <v>25</v>
      </c>
      <c r="C23" s="12" t="s">
        <v>66</v>
      </c>
      <c r="D23" s="13">
        <v>580</v>
      </c>
      <c r="E23" s="14"/>
      <c r="F23" s="15"/>
      <c r="G23" s="16"/>
      <c r="H23" s="15"/>
    </row>
    <row r="24" spans="1:10" ht="30" customHeight="1" x14ac:dyDescent="0.25">
      <c r="A24" s="11">
        <v>20</v>
      </c>
      <c r="B24" s="50" t="s">
        <v>72</v>
      </c>
      <c r="C24" s="12" t="s">
        <v>71</v>
      </c>
      <c r="D24" s="13">
        <f>4+1+2+2+8+2+2</f>
        <v>21</v>
      </c>
      <c r="E24" s="14"/>
      <c r="F24" s="15"/>
      <c r="G24" s="16"/>
      <c r="H24" s="15"/>
    </row>
    <row r="25" spans="1:10" ht="30" customHeight="1" x14ac:dyDescent="0.25">
      <c r="A25" s="11">
        <v>21</v>
      </c>
      <c r="B25" s="50" t="s">
        <v>26</v>
      </c>
      <c r="C25" s="12" t="s">
        <v>66</v>
      </c>
      <c r="D25" s="13">
        <v>80</v>
      </c>
      <c r="E25" s="14"/>
      <c r="F25" s="15"/>
      <c r="G25" s="16"/>
      <c r="H25" s="15"/>
    </row>
    <row r="26" spans="1:10" ht="30" customHeight="1" x14ac:dyDescent="0.25">
      <c r="A26" s="11">
        <v>22</v>
      </c>
      <c r="B26" s="50" t="s">
        <v>27</v>
      </c>
      <c r="C26" s="12" t="s">
        <v>66</v>
      </c>
      <c r="D26" s="13">
        <v>50</v>
      </c>
      <c r="E26" s="14"/>
      <c r="F26" s="15"/>
      <c r="G26" s="16"/>
      <c r="H26" s="15"/>
    </row>
    <row r="27" spans="1:10" ht="30" customHeight="1" x14ac:dyDescent="0.25">
      <c r="A27" s="11">
        <v>23</v>
      </c>
      <c r="B27" s="50" t="s">
        <v>28</v>
      </c>
      <c r="C27" s="12" t="s">
        <v>66</v>
      </c>
      <c r="D27" s="13">
        <v>30</v>
      </c>
      <c r="E27" s="14"/>
      <c r="F27" s="15"/>
      <c r="G27" s="16"/>
      <c r="H27" s="15"/>
    </row>
    <row r="28" spans="1:10" ht="30" customHeight="1" x14ac:dyDescent="0.25">
      <c r="A28" s="11">
        <v>24</v>
      </c>
      <c r="B28" s="50" t="s">
        <v>29</v>
      </c>
      <c r="C28" s="12" t="s">
        <v>66</v>
      </c>
      <c r="D28" s="13">
        <v>100</v>
      </c>
      <c r="E28" s="14"/>
      <c r="F28" s="15"/>
      <c r="G28" s="16"/>
      <c r="H28" s="15"/>
    </row>
    <row r="29" spans="1:10" ht="30" customHeight="1" x14ac:dyDescent="0.25">
      <c r="A29" s="11">
        <v>25</v>
      </c>
      <c r="B29" s="52" t="s">
        <v>30</v>
      </c>
      <c r="C29" s="12" t="s">
        <v>66</v>
      </c>
      <c r="D29" s="13">
        <f>7</f>
        <v>7</v>
      </c>
      <c r="E29" s="14"/>
      <c r="F29" s="15"/>
      <c r="G29" s="16"/>
      <c r="H29" s="15"/>
    </row>
    <row r="30" spans="1:10" ht="30" customHeight="1" x14ac:dyDescent="0.25">
      <c r="A30" s="11">
        <v>26</v>
      </c>
      <c r="B30" s="52" t="s">
        <v>73</v>
      </c>
      <c r="C30" s="12" t="s">
        <v>66</v>
      </c>
      <c r="D30" s="13">
        <f>10</f>
        <v>10</v>
      </c>
      <c r="E30" s="14"/>
      <c r="F30" s="15"/>
      <c r="G30" s="16"/>
      <c r="H30" s="15"/>
    </row>
    <row r="31" spans="1:10" ht="30" customHeight="1" x14ac:dyDescent="0.25">
      <c r="A31" s="11">
        <v>27</v>
      </c>
      <c r="B31" s="50" t="s">
        <v>31</v>
      </c>
      <c r="C31" s="12" t="s">
        <v>66</v>
      </c>
      <c r="D31" s="13">
        <f>16+12+12</f>
        <v>40</v>
      </c>
      <c r="E31" s="14"/>
      <c r="F31" s="15"/>
      <c r="G31" s="16"/>
      <c r="H31" s="15"/>
    </row>
    <row r="32" spans="1:10" ht="30" customHeight="1" x14ac:dyDescent="0.25">
      <c r="A32" s="11">
        <v>28</v>
      </c>
      <c r="B32" s="50" t="s">
        <v>32</v>
      </c>
      <c r="C32" s="12" t="s">
        <v>66</v>
      </c>
      <c r="D32" s="13">
        <v>3</v>
      </c>
      <c r="E32" s="14"/>
      <c r="F32" s="15"/>
      <c r="G32" s="16"/>
      <c r="H32" s="15"/>
    </row>
    <row r="33" spans="1:10" ht="30" customHeight="1" x14ac:dyDescent="0.25">
      <c r="A33" s="11">
        <v>29</v>
      </c>
      <c r="B33" s="53" t="s">
        <v>119</v>
      </c>
      <c r="C33" s="12" t="s">
        <v>66</v>
      </c>
      <c r="D33" s="13">
        <v>100</v>
      </c>
      <c r="E33" s="14"/>
      <c r="F33" s="15"/>
      <c r="G33" s="16"/>
      <c r="H33" s="15"/>
    </row>
    <row r="34" spans="1:10" ht="30" customHeight="1" x14ac:dyDescent="0.25">
      <c r="A34" s="11">
        <v>30</v>
      </c>
      <c r="B34" s="53" t="s">
        <v>33</v>
      </c>
      <c r="C34" s="12" t="s">
        <v>66</v>
      </c>
      <c r="D34" s="13">
        <f>80</f>
        <v>80</v>
      </c>
      <c r="E34" s="14"/>
      <c r="F34" s="15"/>
      <c r="G34" s="16"/>
      <c r="H34" s="15"/>
    </row>
    <row r="35" spans="1:10" ht="30" customHeight="1" x14ac:dyDescent="0.25">
      <c r="A35" s="11">
        <v>31</v>
      </c>
      <c r="B35" s="50" t="s">
        <v>34</v>
      </c>
      <c r="C35" s="12" t="s">
        <v>66</v>
      </c>
      <c r="D35" s="13">
        <v>210</v>
      </c>
      <c r="E35" s="14"/>
      <c r="F35" s="15"/>
      <c r="G35" s="16"/>
      <c r="H35" s="15"/>
    </row>
    <row r="36" spans="1:10" ht="30" customHeight="1" x14ac:dyDescent="0.25">
      <c r="A36" s="11">
        <v>32</v>
      </c>
      <c r="B36" s="50" t="s">
        <v>74</v>
      </c>
      <c r="C36" s="12" t="s">
        <v>66</v>
      </c>
      <c r="D36" s="13">
        <v>4308</v>
      </c>
      <c r="E36" s="14"/>
      <c r="F36" s="15"/>
      <c r="G36" s="16"/>
      <c r="H36" s="15"/>
    </row>
    <row r="37" spans="1:10" ht="30" customHeight="1" x14ac:dyDescent="0.25">
      <c r="A37" s="11">
        <v>33</v>
      </c>
      <c r="B37" s="50" t="s">
        <v>75</v>
      </c>
      <c r="C37" s="12" t="s">
        <v>66</v>
      </c>
      <c r="D37" s="13">
        <v>4</v>
      </c>
      <c r="E37" s="14"/>
      <c r="F37" s="15"/>
      <c r="G37" s="16"/>
      <c r="H37" s="15"/>
    </row>
    <row r="38" spans="1:10" ht="30" customHeight="1" x14ac:dyDescent="0.25">
      <c r="A38" s="11">
        <v>34</v>
      </c>
      <c r="B38" s="54" t="s">
        <v>35</v>
      </c>
      <c r="C38" s="17" t="s">
        <v>66</v>
      </c>
      <c r="D38" s="18">
        <v>1</v>
      </c>
      <c r="E38" s="19"/>
      <c r="F38" s="20"/>
      <c r="G38" s="21"/>
      <c r="H38" s="20"/>
      <c r="J38" s="7"/>
    </row>
    <row r="39" spans="1:10" ht="30" customHeight="1" x14ac:dyDescent="0.25">
      <c r="A39" s="11">
        <v>35</v>
      </c>
      <c r="B39" s="50" t="s">
        <v>36</v>
      </c>
      <c r="C39" s="17" t="s">
        <v>66</v>
      </c>
      <c r="D39" s="18">
        <v>9</v>
      </c>
      <c r="E39" s="19"/>
      <c r="F39" s="20"/>
      <c r="G39" s="21"/>
      <c r="H39" s="20"/>
      <c r="J39" s="7"/>
    </row>
    <row r="40" spans="1:10" ht="30" customHeight="1" x14ac:dyDescent="0.25">
      <c r="A40" s="11">
        <v>36</v>
      </c>
      <c r="B40" s="50" t="s">
        <v>76</v>
      </c>
      <c r="C40" s="12" t="s">
        <v>66</v>
      </c>
      <c r="D40" s="13">
        <f>24+12+5+6+8+15+8+12</f>
        <v>90</v>
      </c>
      <c r="E40" s="14"/>
      <c r="F40" s="15"/>
      <c r="G40" s="16"/>
      <c r="H40" s="15"/>
    </row>
    <row r="41" spans="1:10" ht="30" customHeight="1" x14ac:dyDescent="0.25">
      <c r="A41" s="11">
        <v>37</v>
      </c>
      <c r="B41" s="50" t="s">
        <v>37</v>
      </c>
      <c r="C41" s="12" t="s">
        <v>66</v>
      </c>
      <c r="D41" s="13">
        <v>40</v>
      </c>
      <c r="E41" s="14"/>
      <c r="F41" s="15"/>
      <c r="G41" s="16"/>
      <c r="H41" s="15"/>
    </row>
    <row r="42" spans="1:10" ht="30" customHeight="1" x14ac:dyDescent="0.25">
      <c r="A42" s="11">
        <v>38</v>
      </c>
      <c r="B42" s="50" t="s">
        <v>38</v>
      </c>
      <c r="C42" s="12" t="s">
        <v>66</v>
      </c>
      <c r="D42" s="13">
        <v>90</v>
      </c>
      <c r="E42" s="14"/>
      <c r="F42" s="15"/>
      <c r="G42" s="16"/>
      <c r="H42" s="15"/>
    </row>
    <row r="43" spans="1:10" ht="30" customHeight="1" x14ac:dyDescent="0.25">
      <c r="A43" s="11">
        <v>39</v>
      </c>
      <c r="B43" s="50" t="s">
        <v>39</v>
      </c>
      <c r="C43" s="12" t="s">
        <v>66</v>
      </c>
      <c r="D43" s="13">
        <v>240</v>
      </c>
      <c r="E43" s="14"/>
      <c r="F43" s="15"/>
      <c r="G43" s="16"/>
      <c r="H43" s="15"/>
    </row>
    <row r="44" spans="1:10" ht="30" customHeight="1" x14ac:dyDescent="0.25">
      <c r="A44" s="11">
        <v>40</v>
      </c>
      <c r="B44" s="50" t="s">
        <v>40</v>
      </c>
      <c r="C44" s="12" t="s">
        <v>66</v>
      </c>
      <c r="D44" s="13">
        <v>170</v>
      </c>
      <c r="E44" s="14"/>
      <c r="F44" s="15"/>
      <c r="G44" s="16"/>
      <c r="H44" s="15"/>
    </row>
    <row r="45" spans="1:10" ht="30" customHeight="1" x14ac:dyDescent="0.25">
      <c r="A45" s="11">
        <v>41</v>
      </c>
      <c r="B45" s="50" t="s">
        <v>41</v>
      </c>
      <c r="C45" s="12" t="s">
        <v>66</v>
      </c>
      <c r="D45" s="13">
        <v>1</v>
      </c>
      <c r="E45" s="14"/>
      <c r="F45" s="15"/>
      <c r="G45" s="16"/>
      <c r="H45" s="15"/>
    </row>
    <row r="46" spans="1:10" ht="30" customHeight="1" x14ac:dyDescent="0.25">
      <c r="A46" s="11">
        <v>42</v>
      </c>
      <c r="B46" s="41" t="s">
        <v>42</v>
      </c>
      <c r="C46" s="12" t="s">
        <v>66</v>
      </c>
      <c r="D46" s="13">
        <v>170</v>
      </c>
      <c r="E46" s="14"/>
      <c r="F46" s="15"/>
      <c r="G46" s="16"/>
      <c r="H46" s="15"/>
    </row>
    <row r="47" spans="1:10" s="3" customFormat="1" ht="30" customHeight="1" x14ac:dyDescent="0.25">
      <c r="A47" s="11">
        <v>43</v>
      </c>
      <c r="B47" s="41" t="s">
        <v>43</v>
      </c>
      <c r="C47" s="12" t="s">
        <v>66</v>
      </c>
      <c r="D47" s="13">
        <v>35</v>
      </c>
      <c r="E47" s="14"/>
      <c r="F47" s="15"/>
      <c r="G47" s="16"/>
      <c r="H47" s="15"/>
    </row>
    <row r="48" spans="1:10" s="1" customFormat="1" ht="30" customHeight="1" x14ac:dyDescent="0.25">
      <c r="A48" s="11">
        <v>44</v>
      </c>
      <c r="B48" s="41" t="s">
        <v>77</v>
      </c>
      <c r="C48" s="17" t="s">
        <v>67</v>
      </c>
      <c r="D48" s="18">
        <v>160</v>
      </c>
      <c r="E48" s="19"/>
      <c r="F48" s="20"/>
      <c r="G48" s="21"/>
      <c r="H48" s="20"/>
      <c r="J48" s="6"/>
    </row>
    <row r="49" spans="1:10" s="1" customFormat="1" ht="30" customHeight="1" x14ac:dyDescent="0.25">
      <c r="A49" s="11">
        <v>45</v>
      </c>
      <c r="B49" s="41" t="s">
        <v>78</v>
      </c>
      <c r="C49" s="17" t="s">
        <v>66</v>
      </c>
      <c r="D49" s="18">
        <v>110</v>
      </c>
      <c r="E49" s="19"/>
      <c r="F49" s="20"/>
      <c r="G49" s="21"/>
      <c r="H49" s="20"/>
      <c r="J49" s="6"/>
    </row>
    <row r="50" spans="1:10" ht="30" customHeight="1" x14ac:dyDescent="0.25">
      <c r="A50" s="11">
        <v>46</v>
      </c>
      <c r="B50" s="41" t="s">
        <v>44</v>
      </c>
      <c r="C50" s="12" t="s">
        <v>66</v>
      </c>
      <c r="D50" s="13">
        <v>1</v>
      </c>
      <c r="E50" s="14"/>
      <c r="F50" s="15"/>
      <c r="G50" s="16"/>
      <c r="H50" s="15"/>
    </row>
    <row r="51" spans="1:10" ht="30" customHeight="1" x14ac:dyDescent="0.25">
      <c r="A51" s="11">
        <v>47</v>
      </c>
      <c r="B51" s="41" t="s">
        <v>79</v>
      </c>
      <c r="C51" s="17" t="s">
        <v>66</v>
      </c>
      <c r="D51" s="18">
        <v>12</v>
      </c>
      <c r="E51" s="19"/>
      <c r="F51" s="20"/>
      <c r="G51" s="21"/>
      <c r="H51" s="20"/>
      <c r="J51" s="5"/>
    </row>
    <row r="52" spans="1:10" ht="30" customHeight="1" x14ac:dyDescent="0.25">
      <c r="A52" s="11">
        <v>48</v>
      </c>
      <c r="B52" s="41" t="s">
        <v>80</v>
      </c>
      <c r="C52" s="17" t="s">
        <v>67</v>
      </c>
      <c r="D52" s="18">
        <f>2</f>
        <v>2</v>
      </c>
      <c r="E52" s="19"/>
      <c r="F52" s="20"/>
      <c r="G52" s="21"/>
      <c r="H52" s="20"/>
      <c r="J52" s="5"/>
    </row>
    <row r="53" spans="1:10" ht="30" customHeight="1" x14ac:dyDescent="0.25">
      <c r="A53" s="11">
        <v>49</v>
      </c>
      <c r="B53" s="41" t="s">
        <v>45</v>
      </c>
      <c r="C53" s="12" t="s">
        <v>67</v>
      </c>
      <c r="D53" s="13">
        <f>2</f>
        <v>2</v>
      </c>
      <c r="E53" s="14"/>
      <c r="F53" s="15"/>
      <c r="G53" s="16"/>
      <c r="H53" s="15"/>
    </row>
    <row r="54" spans="1:10" ht="30" customHeight="1" x14ac:dyDescent="0.25">
      <c r="A54" s="11">
        <v>50</v>
      </c>
      <c r="B54" s="41" t="s">
        <v>81</v>
      </c>
      <c r="C54" s="12" t="s">
        <v>67</v>
      </c>
      <c r="D54" s="13">
        <v>20</v>
      </c>
      <c r="E54" s="14"/>
      <c r="F54" s="15"/>
      <c r="G54" s="16"/>
      <c r="H54" s="15"/>
    </row>
    <row r="55" spans="1:10" ht="30" customHeight="1" x14ac:dyDescent="0.25">
      <c r="A55" s="11">
        <v>51</v>
      </c>
      <c r="B55" s="41" t="s">
        <v>82</v>
      </c>
      <c r="C55" s="12" t="s">
        <v>67</v>
      </c>
      <c r="D55" s="13">
        <v>20</v>
      </c>
      <c r="E55" s="14"/>
      <c r="F55" s="15"/>
      <c r="G55" s="16"/>
      <c r="H55" s="15"/>
    </row>
    <row r="56" spans="1:10" ht="30" customHeight="1" x14ac:dyDescent="0.25">
      <c r="A56" s="11">
        <v>52</v>
      </c>
      <c r="B56" s="41" t="s">
        <v>46</v>
      </c>
      <c r="C56" s="12" t="s">
        <v>67</v>
      </c>
      <c r="D56" s="13">
        <f>6</f>
        <v>6</v>
      </c>
      <c r="E56" s="14"/>
      <c r="F56" s="15"/>
      <c r="G56" s="16"/>
      <c r="H56" s="15"/>
    </row>
    <row r="57" spans="1:10" ht="30" customHeight="1" x14ac:dyDescent="0.25">
      <c r="A57" s="11">
        <v>53</v>
      </c>
      <c r="B57" s="41" t="s">
        <v>47</v>
      </c>
      <c r="C57" s="12" t="s">
        <v>66</v>
      </c>
      <c r="D57" s="13">
        <v>1</v>
      </c>
      <c r="E57" s="14"/>
      <c r="F57" s="15"/>
      <c r="G57" s="16"/>
      <c r="H57" s="15"/>
    </row>
    <row r="58" spans="1:10" ht="30" customHeight="1" x14ac:dyDescent="0.25">
      <c r="A58" s="11">
        <v>54</v>
      </c>
      <c r="B58" s="41" t="s">
        <v>48</v>
      </c>
      <c r="C58" s="12" t="s">
        <v>66</v>
      </c>
      <c r="D58" s="13">
        <v>21</v>
      </c>
      <c r="E58" s="14"/>
      <c r="F58" s="15"/>
      <c r="G58" s="16"/>
      <c r="H58" s="15"/>
    </row>
    <row r="59" spans="1:10" ht="30" customHeight="1" x14ac:dyDescent="0.25">
      <c r="A59" s="11">
        <v>55</v>
      </c>
      <c r="B59" s="41" t="s">
        <v>49</v>
      </c>
      <c r="C59" s="12" t="s">
        <v>66</v>
      </c>
      <c r="D59" s="13">
        <v>9</v>
      </c>
      <c r="E59" s="14"/>
      <c r="F59" s="15"/>
      <c r="G59" s="16"/>
      <c r="H59" s="15"/>
    </row>
    <row r="60" spans="1:10" ht="30" customHeight="1" x14ac:dyDescent="0.25">
      <c r="A60" s="11">
        <v>56</v>
      </c>
      <c r="B60" s="41" t="s">
        <v>50</v>
      </c>
      <c r="C60" s="12" t="s">
        <v>66</v>
      </c>
      <c r="D60" s="13">
        <v>60</v>
      </c>
      <c r="E60" s="14"/>
      <c r="F60" s="15"/>
      <c r="G60" s="16"/>
      <c r="H60" s="15"/>
    </row>
    <row r="61" spans="1:10" ht="30" customHeight="1" x14ac:dyDescent="0.25">
      <c r="A61" s="11">
        <v>57</v>
      </c>
      <c r="B61" s="41" t="s">
        <v>51</v>
      </c>
      <c r="C61" s="22" t="s">
        <v>68</v>
      </c>
      <c r="D61" s="23">
        <v>85</v>
      </c>
      <c r="E61" s="24"/>
      <c r="F61" s="25"/>
      <c r="G61" s="26"/>
      <c r="H61" s="25"/>
      <c r="J61" s="5"/>
    </row>
    <row r="62" spans="1:10" ht="30" customHeight="1" x14ac:dyDescent="0.25">
      <c r="A62" s="11">
        <v>58</v>
      </c>
      <c r="B62" s="41" t="s">
        <v>83</v>
      </c>
      <c r="C62" s="42" t="s">
        <v>67</v>
      </c>
      <c r="D62" s="18">
        <v>45</v>
      </c>
      <c r="E62" s="19"/>
      <c r="F62" s="20"/>
      <c r="G62" s="21"/>
      <c r="H62" s="20"/>
      <c r="J62" s="5"/>
    </row>
    <row r="63" spans="1:10" ht="30" customHeight="1" x14ac:dyDescent="0.25">
      <c r="A63" s="11">
        <v>59</v>
      </c>
      <c r="B63" s="41" t="s">
        <v>84</v>
      </c>
      <c r="C63" s="43" t="s">
        <v>66</v>
      </c>
      <c r="D63" s="23">
        <v>360</v>
      </c>
      <c r="E63" s="19"/>
      <c r="F63" s="20"/>
      <c r="G63" s="21"/>
      <c r="H63" s="20"/>
      <c r="J63" s="7"/>
    </row>
    <row r="64" spans="1:10" ht="30" customHeight="1" x14ac:dyDescent="0.25">
      <c r="A64" s="11">
        <v>60</v>
      </c>
      <c r="B64" s="41" t="s">
        <v>52</v>
      </c>
      <c r="C64" s="42" t="s">
        <v>66</v>
      </c>
      <c r="D64" s="18">
        <v>70</v>
      </c>
      <c r="E64" s="19"/>
      <c r="F64" s="20"/>
      <c r="G64" s="21"/>
      <c r="H64" s="20"/>
      <c r="J64" s="5"/>
    </row>
    <row r="65" spans="1:10" ht="30" customHeight="1" x14ac:dyDescent="0.25">
      <c r="A65" s="11">
        <v>61</v>
      </c>
      <c r="B65" s="41" t="s">
        <v>85</v>
      </c>
      <c r="C65" s="44" t="s">
        <v>67</v>
      </c>
      <c r="D65" s="13">
        <f>3</f>
        <v>3</v>
      </c>
      <c r="E65" s="14"/>
      <c r="F65" s="15"/>
      <c r="G65" s="16"/>
      <c r="H65" s="15"/>
    </row>
    <row r="66" spans="1:10" ht="30" customHeight="1" x14ac:dyDescent="0.25">
      <c r="A66" s="11">
        <v>62</v>
      </c>
      <c r="B66" s="41" t="s">
        <v>53</v>
      </c>
      <c r="C66" s="44" t="s">
        <v>67</v>
      </c>
      <c r="D66" s="13">
        <v>5</v>
      </c>
      <c r="E66" s="14"/>
      <c r="F66" s="15"/>
      <c r="G66" s="16"/>
      <c r="H66" s="15"/>
    </row>
    <row r="67" spans="1:10" ht="30" customHeight="1" x14ac:dyDescent="0.25">
      <c r="A67" s="11">
        <v>63</v>
      </c>
      <c r="B67" s="41" t="s">
        <v>54</v>
      </c>
      <c r="C67" s="44" t="s">
        <v>67</v>
      </c>
      <c r="D67" s="13">
        <f>1</f>
        <v>1</v>
      </c>
      <c r="E67" s="14"/>
      <c r="F67" s="15"/>
      <c r="G67" s="16"/>
      <c r="H67" s="15"/>
    </row>
    <row r="68" spans="1:10" ht="30" customHeight="1" x14ac:dyDescent="0.25">
      <c r="A68" s="11">
        <v>64</v>
      </c>
      <c r="B68" s="41" t="s">
        <v>55</v>
      </c>
      <c r="C68" s="44" t="s">
        <v>66</v>
      </c>
      <c r="D68" s="13">
        <v>30</v>
      </c>
      <c r="E68" s="14"/>
      <c r="F68" s="15"/>
      <c r="G68" s="16"/>
      <c r="H68" s="15"/>
    </row>
    <row r="69" spans="1:10" ht="30" customHeight="1" x14ac:dyDescent="0.25">
      <c r="A69" s="11">
        <v>65</v>
      </c>
      <c r="B69" s="41" t="s">
        <v>65</v>
      </c>
      <c r="C69" s="44" t="s">
        <v>71</v>
      </c>
      <c r="D69" s="13">
        <v>5</v>
      </c>
      <c r="E69" s="14"/>
      <c r="F69" s="15"/>
      <c r="G69" s="16"/>
      <c r="H69" s="15"/>
    </row>
    <row r="70" spans="1:10" ht="30" customHeight="1" x14ac:dyDescent="0.25">
      <c r="A70" s="11">
        <v>66</v>
      </c>
      <c r="B70" s="41" t="s">
        <v>56</v>
      </c>
      <c r="C70" s="44" t="s">
        <v>71</v>
      </c>
      <c r="D70" s="13">
        <v>1</v>
      </c>
      <c r="E70" s="14"/>
      <c r="F70" s="15"/>
      <c r="G70" s="16"/>
      <c r="H70" s="15"/>
    </row>
    <row r="71" spans="1:10" ht="30" customHeight="1" x14ac:dyDescent="0.25">
      <c r="A71" s="11">
        <v>67</v>
      </c>
      <c r="B71" s="41" t="s">
        <v>57</v>
      </c>
      <c r="C71" s="44" t="s">
        <v>67</v>
      </c>
      <c r="D71" s="13">
        <v>320</v>
      </c>
      <c r="E71" s="27"/>
      <c r="F71" s="28"/>
      <c r="G71" s="29"/>
      <c r="H71" s="28"/>
      <c r="J71" s="5"/>
    </row>
    <row r="72" spans="1:10" ht="30" customHeight="1" x14ac:dyDescent="0.25">
      <c r="A72" s="11">
        <v>68</v>
      </c>
      <c r="B72" s="41" t="s">
        <v>58</v>
      </c>
      <c r="C72" s="44" t="s">
        <v>67</v>
      </c>
      <c r="D72" s="13">
        <f>65</f>
        <v>65</v>
      </c>
      <c r="E72" s="14"/>
      <c r="F72" s="15"/>
      <c r="G72" s="16"/>
      <c r="H72" s="15"/>
    </row>
    <row r="73" spans="1:10" ht="30" customHeight="1" x14ac:dyDescent="0.25">
      <c r="A73" s="11">
        <v>69</v>
      </c>
      <c r="B73" s="41" t="s">
        <v>59</v>
      </c>
      <c r="C73" s="44" t="s">
        <v>67</v>
      </c>
      <c r="D73" s="13">
        <v>470</v>
      </c>
      <c r="E73" s="14"/>
      <c r="F73" s="15"/>
      <c r="G73" s="16"/>
      <c r="H73" s="15"/>
    </row>
    <row r="74" spans="1:10" ht="30" customHeight="1" x14ac:dyDescent="0.25">
      <c r="A74" s="11">
        <v>70</v>
      </c>
      <c r="B74" s="41" t="s">
        <v>60</v>
      </c>
      <c r="C74" s="44" t="s">
        <v>67</v>
      </c>
      <c r="D74" s="13">
        <v>540</v>
      </c>
      <c r="E74" s="14"/>
      <c r="F74" s="15"/>
      <c r="G74" s="16"/>
      <c r="H74" s="15"/>
    </row>
    <row r="75" spans="1:10" ht="30" customHeight="1" x14ac:dyDescent="0.25">
      <c r="A75" s="11">
        <v>71</v>
      </c>
      <c r="B75" s="41" t="s">
        <v>61</v>
      </c>
      <c r="C75" s="44" t="s">
        <v>66</v>
      </c>
      <c r="D75" s="13">
        <v>1</v>
      </c>
      <c r="E75" s="14"/>
      <c r="F75" s="15"/>
      <c r="G75" s="16"/>
      <c r="H75" s="15"/>
    </row>
    <row r="76" spans="1:10" ht="30" customHeight="1" x14ac:dyDescent="0.25">
      <c r="A76" s="11">
        <v>72</v>
      </c>
      <c r="B76" s="41" t="s">
        <v>62</v>
      </c>
      <c r="C76" s="44" t="s">
        <v>71</v>
      </c>
      <c r="D76" s="13">
        <f>1+3+1+2+2+1+1</f>
        <v>11</v>
      </c>
      <c r="E76" s="14"/>
      <c r="F76" s="15"/>
      <c r="G76" s="16"/>
      <c r="H76" s="15"/>
    </row>
    <row r="77" spans="1:10" ht="30" customHeight="1" x14ac:dyDescent="0.25">
      <c r="A77" s="11">
        <v>73</v>
      </c>
      <c r="B77" s="41" t="s">
        <v>63</v>
      </c>
      <c r="C77" s="45" t="s">
        <v>67</v>
      </c>
      <c r="D77" s="30">
        <v>40</v>
      </c>
      <c r="E77" s="14"/>
      <c r="F77" s="15"/>
      <c r="G77" s="16"/>
      <c r="H77" s="15"/>
    </row>
    <row r="78" spans="1:10" ht="30" customHeight="1" x14ac:dyDescent="0.25">
      <c r="A78" s="11">
        <v>74</v>
      </c>
      <c r="B78" s="41" t="s">
        <v>64</v>
      </c>
      <c r="C78" s="46" t="s">
        <v>66</v>
      </c>
      <c r="D78" s="31">
        <f>1</f>
        <v>1</v>
      </c>
      <c r="E78" s="32"/>
      <c r="F78" s="15"/>
      <c r="G78" s="16"/>
      <c r="H78" s="15"/>
    </row>
    <row r="79" spans="1:10" ht="15.75" x14ac:dyDescent="0.2">
      <c r="E79" s="2" t="s">
        <v>8</v>
      </c>
      <c r="F79" s="4">
        <f>SUM(F4:F78)</f>
        <v>0</v>
      </c>
      <c r="G79" s="4"/>
      <c r="H79" s="4">
        <f>SUM(H5:H78)</f>
        <v>0</v>
      </c>
    </row>
    <row r="83" spans="1:8" x14ac:dyDescent="0.2">
      <c r="A83" s="60" t="s">
        <v>117</v>
      </c>
      <c r="B83" s="61"/>
      <c r="C83" s="60" t="s">
        <v>118</v>
      </c>
      <c r="D83" s="66"/>
      <c r="E83" s="66"/>
      <c r="F83" s="66"/>
      <c r="G83" s="66"/>
      <c r="H83" s="61"/>
    </row>
    <row r="84" spans="1:8" x14ac:dyDescent="0.2">
      <c r="A84" s="62"/>
      <c r="B84" s="63"/>
      <c r="C84" s="62"/>
      <c r="D84" s="67"/>
      <c r="E84" s="67"/>
      <c r="F84" s="67"/>
      <c r="G84" s="67"/>
      <c r="H84" s="63"/>
    </row>
    <row r="85" spans="1:8" x14ac:dyDescent="0.2">
      <c r="A85" s="62"/>
      <c r="B85" s="63"/>
      <c r="C85" s="62"/>
      <c r="D85" s="67"/>
      <c r="E85" s="67"/>
      <c r="F85" s="67"/>
      <c r="G85" s="67"/>
      <c r="H85" s="63"/>
    </row>
    <row r="86" spans="1:8" x14ac:dyDescent="0.2">
      <c r="A86" s="62"/>
      <c r="B86" s="63"/>
      <c r="C86" s="62"/>
      <c r="D86" s="67"/>
      <c r="E86" s="67"/>
      <c r="F86" s="67"/>
      <c r="G86" s="67"/>
      <c r="H86" s="63"/>
    </row>
    <row r="87" spans="1:8" x14ac:dyDescent="0.2">
      <c r="A87" s="64"/>
      <c r="B87" s="65"/>
      <c r="C87" s="64"/>
      <c r="D87" s="68"/>
      <c r="E87" s="68"/>
      <c r="F87" s="68"/>
      <c r="G87" s="68"/>
      <c r="H87" s="65"/>
    </row>
  </sheetData>
  <autoFilter ref="A4:H4" xr:uid="{2BE9A5FA-C804-4D75-B42E-87437960110D}"/>
  <mergeCells count="6">
    <mergeCell ref="A1:H1"/>
    <mergeCell ref="A2:H2"/>
    <mergeCell ref="A3:C3"/>
    <mergeCell ref="D3:H3"/>
    <mergeCell ref="A83:B87"/>
    <mergeCell ref="C83:H87"/>
  </mergeCells>
  <phoneticPr fontId="5" type="noConversion"/>
  <pageMargins left="0.31496062992125984" right="0.31496062992125984" top="0.55118110236220474" bottom="0.55118110236220474" header="0.31496062992125984" footer="0.31496062992125984"/>
  <pageSetup paperSize="9" scale="77" fitToHeight="0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875C6-67E3-4523-8BF4-EEC1E06DA351}">
  <sheetPr>
    <pageSetUpPr fitToPage="1"/>
  </sheetPr>
  <dimension ref="A1:H37"/>
  <sheetViews>
    <sheetView tabSelected="1" workbookViewId="0">
      <pane ySplit="4" topLeftCell="A11" activePane="bottomLeft" state="frozen"/>
      <selection pane="bottomLeft" activeCell="H26" sqref="H26"/>
    </sheetView>
  </sheetViews>
  <sheetFormatPr defaultRowHeight="12.75" x14ac:dyDescent="0.2"/>
  <cols>
    <col min="1" max="1" width="7.5703125" customWidth="1"/>
    <col min="2" max="2" width="70.85546875" customWidth="1"/>
    <col min="3" max="3" width="16.140625" customWidth="1"/>
    <col min="4" max="4" width="15.140625" customWidth="1"/>
    <col min="5" max="5" width="15.85546875" customWidth="1"/>
    <col min="6" max="6" width="17.85546875" customWidth="1"/>
    <col min="7" max="7" width="12.85546875" customWidth="1"/>
    <col min="8" max="8" width="16" customWidth="1"/>
  </cols>
  <sheetData>
    <row r="1" spans="1:8" x14ac:dyDescent="0.2">
      <c r="A1" s="71" t="s">
        <v>115</v>
      </c>
      <c r="B1" s="72"/>
      <c r="C1" s="72"/>
      <c r="D1" s="72"/>
      <c r="E1" s="72"/>
      <c r="F1" s="72"/>
      <c r="G1" s="72"/>
      <c r="H1" s="73"/>
    </row>
    <row r="2" spans="1:8" ht="25.5" customHeight="1" x14ac:dyDescent="0.3">
      <c r="A2" s="69" t="s">
        <v>114</v>
      </c>
      <c r="B2" s="70"/>
      <c r="C2" s="70"/>
      <c r="D2" s="70"/>
      <c r="E2" s="70"/>
      <c r="F2" s="70"/>
      <c r="G2" s="70"/>
      <c r="H2" s="70"/>
    </row>
    <row r="3" spans="1:8" ht="77.25" customHeight="1" x14ac:dyDescent="0.2">
      <c r="A3" s="74" t="s">
        <v>116</v>
      </c>
      <c r="B3" s="57"/>
      <c r="C3" s="75"/>
      <c r="D3" s="76"/>
      <c r="E3" s="77"/>
      <c r="F3" s="77"/>
      <c r="G3" s="77"/>
      <c r="H3" s="78"/>
    </row>
    <row r="4" spans="1:8" ht="30" customHeight="1" x14ac:dyDescent="0.25">
      <c r="A4" s="33" t="s">
        <v>0</v>
      </c>
      <c r="B4" s="34" t="s">
        <v>3</v>
      </c>
      <c r="C4" s="34" t="s">
        <v>4</v>
      </c>
      <c r="D4" s="35" t="s">
        <v>1</v>
      </c>
      <c r="E4" s="34" t="s">
        <v>5</v>
      </c>
      <c r="F4" s="34" t="s">
        <v>6</v>
      </c>
      <c r="G4" s="34" t="s">
        <v>7</v>
      </c>
      <c r="H4" s="34" t="s">
        <v>2</v>
      </c>
    </row>
    <row r="5" spans="1:8" ht="30" customHeight="1" x14ac:dyDescent="0.25">
      <c r="A5" s="11">
        <v>1</v>
      </c>
      <c r="B5" s="39" t="s">
        <v>86</v>
      </c>
      <c r="C5" s="36" t="s">
        <v>87</v>
      </c>
      <c r="D5" s="13">
        <v>50</v>
      </c>
      <c r="E5" s="14"/>
      <c r="F5" s="15"/>
      <c r="G5" s="16"/>
      <c r="H5" s="15"/>
    </row>
    <row r="6" spans="1:8" ht="30" customHeight="1" x14ac:dyDescent="0.25">
      <c r="A6" s="11">
        <v>2</v>
      </c>
      <c r="B6" s="39" t="s">
        <v>88</v>
      </c>
      <c r="C6" s="36" t="s">
        <v>87</v>
      </c>
      <c r="D6" s="13">
        <f>6+2+4</f>
        <v>12</v>
      </c>
      <c r="E6" s="14"/>
      <c r="F6" s="15"/>
      <c r="G6" s="16"/>
      <c r="H6" s="15"/>
    </row>
    <row r="7" spans="1:8" ht="30" customHeight="1" x14ac:dyDescent="0.25">
      <c r="A7" s="11">
        <v>3</v>
      </c>
      <c r="B7" s="39" t="s">
        <v>89</v>
      </c>
      <c r="C7" s="36" t="s">
        <v>87</v>
      </c>
      <c r="D7" s="13">
        <v>1</v>
      </c>
      <c r="E7" s="14"/>
      <c r="F7" s="15"/>
      <c r="G7" s="16"/>
      <c r="H7" s="15"/>
    </row>
    <row r="8" spans="1:8" ht="30" customHeight="1" x14ac:dyDescent="0.25">
      <c r="A8" s="11">
        <v>4</v>
      </c>
      <c r="B8" s="39" t="s">
        <v>90</v>
      </c>
      <c r="C8" s="36" t="s">
        <v>87</v>
      </c>
      <c r="D8" s="13">
        <f>10+6</f>
        <v>16</v>
      </c>
      <c r="E8" s="14"/>
      <c r="F8" s="15"/>
      <c r="G8" s="16"/>
      <c r="H8" s="15"/>
    </row>
    <row r="9" spans="1:8" ht="30" customHeight="1" x14ac:dyDescent="0.25">
      <c r="A9" s="11">
        <v>5</v>
      </c>
      <c r="B9" s="39" t="s">
        <v>91</v>
      </c>
      <c r="C9" s="36" t="s">
        <v>87</v>
      </c>
      <c r="D9" s="13">
        <v>4</v>
      </c>
      <c r="E9" s="14"/>
      <c r="F9" s="15"/>
      <c r="G9" s="47"/>
      <c r="H9" s="15"/>
    </row>
    <row r="10" spans="1:8" ht="30" customHeight="1" x14ac:dyDescent="0.25">
      <c r="A10" s="11">
        <v>6</v>
      </c>
      <c r="B10" s="39" t="s">
        <v>92</v>
      </c>
      <c r="C10" s="36" t="s">
        <v>93</v>
      </c>
      <c r="D10" s="13">
        <f>8</f>
        <v>8</v>
      </c>
      <c r="E10" s="14"/>
      <c r="F10" s="15"/>
      <c r="G10" s="16"/>
      <c r="H10" s="15"/>
    </row>
    <row r="11" spans="1:8" ht="30" customHeight="1" x14ac:dyDescent="0.25">
      <c r="A11" s="11">
        <v>7</v>
      </c>
      <c r="B11" s="39" t="s">
        <v>94</v>
      </c>
      <c r="C11" s="36" t="s">
        <v>95</v>
      </c>
      <c r="D11" s="13">
        <f>16</f>
        <v>16</v>
      </c>
      <c r="E11" s="14"/>
      <c r="F11" s="15"/>
      <c r="G11" s="16"/>
      <c r="H11" s="15"/>
    </row>
    <row r="12" spans="1:8" ht="30" customHeight="1" x14ac:dyDescent="0.25">
      <c r="A12" s="11">
        <v>8</v>
      </c>
      <c r="B12" s="39" t="s">
        <v>96</v>
      </c>
      <c r="C12" s="36" t="s">
        <v>87</v>
      </c>
      <c r="D12" s="13">
        <v>33</v>
      </c>
      <c r="E12" s="14"/>
      <c r="F12" s="15"/>
      <c r="G12" s="16"/>
      <c r="H12" s="15"/>
    </row>
    <row r="13" spans="1:8" ht="30" customHeight="1" x14ac:dyDescent="0.25">
      <c r="A13" s="11">
        <v>9</v>
      </c>
      <c r="B13" s="39" t="s">
        <v>97</v>
      </c>
      <c r="C13" s="36" t="s">
        <v>87</v>
      </c>
      <c r="D13" s="13">
        <v>4</v>
      </c>
      <c r="E13" s="14"/>
      <c r="F13" s="15"/>
      <c r="G13" s="16"/>
      <c r="H13" s="15"/>
    </row>
    <row r="14" spans="1:8" ht="30" customHeight="1" x14ac:dyDescent="0.25">
      <c r="A14" s="11">
        <v>10</v>
      </c>
      <c r="B14" s="39" t="s">
        <v>98</v>
      </c>
      <c r="C14" s="36" t="s">
        <v>87</v>
      </c>
      <c r="D14" s="13">
        <f>4+10+1+8</f>
        <v>23</v>
      </c>
      <c r="E14" s="14"/>
      <c r="F14" s="15"/>
      <c r="G14" s="16"/>
      <c r="H14" s="15"/>
    </row>
    <row r="15" spans="1:8" ht="30" customHeight="1" x14ac:dyDescent="0.25">
      <c r="A15" s="11">
        <v>11</v>
      </c>
      <c r="B15" s="39" t="s">
        <v>99</v>
      </c>
      <c r="C15" s="36" t="s">
        <v>100</v>
      </c>
      <c r="D15" s="13">
        <v>10</v>
      </c>
      <c r="E15" s="14"/>
      <c r="F15" s="15"/>
      <c r="G15" s="16"/>
      <c r="H15" s="15"/>
    </row>
    <row r="16" spans="1:8" ht="30" customHeight="1" x14ac:dyDescent="0.25">
      <c r="A16" s="11">
        <v>12</v>
      </c>
      <c r="B16" s="39" t="s">
        <v>101</v>
      </c>
      <c r="C16" s="36" t="s">
        <v>87</v>
      </c>
      <c r="D16" s="13">
        <f>16+5+5</f>
        <v>26</v>
      </c>
      <c r="E16" s="19"/>
      <c r="F16" s="20"/>
      <c r="G16" s="21"/>
      <c r="H16" s="20"/>
    </row>
    <row r="17" spans="1:8" ht="30" customHeight="1" x14ac:dyDescent="0.25">
      <c r="A17" s="11">
        <v>13</v>
      </c>
      <c r="B17" s="39" t="s">
        <v>102</v>
      </c>
      <c r="C17" s="36" t="s">
        <v>95</v>
      </c>
      <c r="D17" s="13">
        <f>16+6+10</f>
        <v>32</v>
      </c>
      <c r="E17" s="19"/>
      <c r="F17" s="20"/>
      <c r="G17" s="21"/>
      <c r="H17" s="20"/>
    </row>
    <row r="18" spans="1:8" ht="30" customHeight="1" x14ac:dyDescent="0.25">
      <c r="A18" s="11">
        <v>14</v>
      </c>
      <c r="B18" s="39" t="s">
        <v>103</v>
      </c>
      <c r="C18" s="36" t="s">
        <v>87</v>
      </c>
      <c r="D18" s="13">
        <f>2</f>
        <v>2</v>
      </c>
      <c r="E18" s="14"/>
      <c r="F18" s="15"/>
      <c r="G18" s="16"/>
      <c r="H18" s="15"/>
    </row>
    <row r="19" spans="1:8" ht="30" customHeight="1" x14ac:dyDescent="0.25">
      <c r="A19" s="11">
        <v>15</v>
      </c>
      <c r="B19" s="39" t="s">
        <v>104</v>
      </c>
      <c r="C19" s="36" t="s">
        <v>105</v>
      </c>
      <c r="D19" s="13">
        <f>16+2+6</f>
        <v>24</v>
      </c>
      <c r="E19" s="14"/>
      <c r="F19" s="15"/>
      <c r="G19" s="16"/>
      <c r="H19" s="15"/>
    </row>
    <row r="20" spans="1:8" ht="30" customHeight="1" x14ac:dyDescent="0.25">
      <c r="A20" s="11">
        <v>16</v>
      </c>
      <c r="B20" s="39" t="s">
        <v>106</v>
      </c>
      <c r="C20" s="36" t="s">
        <v>87</v>
      </c>
      <c r="D20" s="13">
        <f>4+16+4+1+10</f>
        <v>35</v>
      </c>
      <c r="E20" s="14"/>
      <c r="F20" s="15"/>
      <c r="G20" s="16"/>
      <c r="H20" s="15"/>
    </row>
    <row r="21" spans="1:8" ht="30" customHeight="1" x14ac:dyDescent="0.25">
      <c r="A21" s="11">
        <v>17</v>
      </c>
      <c r="B21" s="39" t="s">
        <v>107</v>
      </c>
      <c r="C21" s="36" t="s">
        <v>108</v>
      </c>
      <c r="D21" s="13">
        <f>1</f>
        <v>1</v>
      </c>
      <c r="E21" s="14"/>
      <c r="F21" s="15"/>
      <c r="G21" s="16"/>
      <c r="H21" s="15"/>
    </row>
    <row r="22" spans="1:8" ht="30" customHeight="1" x14ac:dyDescent="0.25">
      <c r="A22" s="11">
        <v>18</v>
      </c>
      <c r="B22" s="39" t="s">
        <v>109</v>
      </c>
      <c r="C22" s="36" t="s">
        <v>87</v>
      </c>
      <c r="D22" s="13">
        <f>3+2+4</f>
        <v>9</v>
      </c>
      <c r="E22" s="14"/>
      <c r="F22" s="15"/>
      <c r="G22" s="16"/>
      <c r="H22" s="15"/>
    </row>
    <row r="23" spans="1:8" ht="30" customHeight="1" x14ac:dyDescent="0.25">
      <c r="A23" s="11">
        <v>19</v>
      </c>
      <c r="B23" s="39" t="s">
        <v>110</v>
      </c>
      <c r="C23" s="37" t="s">
        <v>87</v>
      </c>
      <c r="D23" s="13">
        <v>67</v>
      </c>
      <c r="E23" s="14"/>
      <c r="F23" s="15"/>
      <c r="G23" s="16"/>
      <c r="H23" s="15"/>
    </row>
    <row r="24" spans="1:8" ht="30" customHeight="1" x14ac:dyDescent="0.25">
      <c r="A24" s="11">
        <v>20</v>
      </c>
      <c r="B24" s="39" t="s">
        <v>111</v>
      </c>
      <c r="C24" s="36" t="s">
        <v>87</v>
      </c>
      <c r="D24" s="13">
        <f>8+1</f>
        <v>9</v>
      </c>
      <c r="E24" s="14"/>
      <c r="F24" s="15"/>
      <c r="G24" s="16"/>
      <c r="H24" s="15"/>
    </row>
    <row r="25" spans="1:8" ht="30" customHeight="1" x14ac:dyDescent="0.25">
      <c r="A25" s="11">
        <v>21</v>
      </c>
      <c r="B25" s="41" t="s">
        <v>112</v>
      </c>
      <c r="C25" s="40" t="s">
        <v>87</v>
      </c>
      <c r="D25" s="38">
        <f>1</f>
        <v>1</v>
      </c>
      <c r="E25" s="14"/>
      <c r="F25" s="15"/>
      <c r="G25" s="16"/>
      <c r="H25" s="15"/>
    </row>
    <row r="26" spans="1:8" ht="30" customHeight="1" x14ac:dyDescent="0.2">
      <c r="E26" s="2" t="s">
        <v>8</v>
      </c>
      <c r="F26" s="4">
        <f>SUM(F4:F25)</f>
        <v>0</v>
      </c>
      <c r="G26" s="4"/>
      <c r="H26" s="4">
        <f>SUM(H5:H25)</f>
        <v>0</v>
      </c>
    </row>
    <row r="32" spans="1:8" x14ac:dyDescent="0.2">
      <c r="A32" s="60" t="s">
        <v>117</v>
      </c>
      <c r="B32" s="66"/>
      <c r="C32" s="61"/>
      <c r="D32" s="60" t="s">
        <v>118</v>
      </c>
      <c r="E32" s="66"/>
      <c r="F32" s="66"/>
      <c r="G32" s="66"/>
      <c r="H32" s="61"/>
    </row>
    <row r="33" spans="1:8" x14ac:dyDescent="0.2">
      <c r="A33" s="62"/>
      <c r="B33" s="67"/>
      <c r="C33" s="63"/>
      <c r="D33" s="62"/>
      <c r="E33" s="67"/>
      <c r="F33" s="67"/>
      <c r="G33" s="67"/>
      <c r="H33" s="63"/>
    </row>
    <row r="34" spans="1:8" x14ac:dyDescent="0.2">
      <c r="A34" s="62"/>
      <c r="B34" s="67"/>
      <c r="C34" s="63"/>
      <c r="D34" s="62"/>
      <c r="E34" s="67"/>
      <c r="F34" s="67"/>
      <c r="G34" s="67"/>
      <c r="H34" s="63"/>
    </row>
    <row r="35" spans="1:8" x14ac:dyDescent="0.2">
      <c r="A35" s="62"/>
      <c r="B35" s="67"/>
      <c r="C35" s="63"/>
      <c r="D35" s="62"/>
      <c r="E35" s="67"/>
      <c r="F35" s="67"/>
      <c r="G35" s="67"/>
      <c r="H35" s="63"/>
    </row>
    <row r="36" spans="1:8" x14ac:dyDescent="0.2">
      <c r="A36" s="62"/>
      <c r="B36" s="67"/>
      <c r="C36" s="63"/>
      <c r="D36" s="62"/>
      <c r="E36" s="67"/>
      <c r="F36" s="67"/>
      <c r="G36" s="67"/>
      <c r="H36" s="63"/>
    </row>
    <row r="37" spans="1:8" x14ac:dyDescent="0.2">
      <c r="A37" s="64"/>
      <c r="B37" s="68"/>
      <c r="C37" s="65"/>
      <c r="D37" s="64"/>
      <c r="E37" s="68"/>
      <c r="F37" s="68"/>
      <c r="G37" s="68"/>
      <c r="H37" s="65"/>
    </row>
  </sheetData>
  <mergeCells count="6">
    <mergeCell ref="A2:H2"/>
    <mergeCell ref="A1:H1"/>
    <mergeCell ref="A3:C3"/>
    <mergeCell ref="D3:H3"/>
    <mergeCell ref="A32:C37"/>
    <mergeCell ref="D32:H37"/>
  </mergeCells>
  <pageMargins left="0.7" right="0.7" top="0.75" bottom="0.75" header="0.3" footer="0.3"/>
  <pageSetup paperSize="9" scale="50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Chemia gospodarcza</vt:lpstr>
      <vt:lpstr>Chemia profesjonalna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Frankowski</dc:creator>
  <cp:lastModifiedBy>Adam Frankowski</cp:lastModifiedBy>
  <cp:lastPrinted>2024-08-01T08:43:21Z</cp:lastPrinted>
  <dcterms:created xsi:type="dcterms:W3CDTF">2021-01-05T07:11:26Z</dcterms:created>
  <dcterms:modified xsi:type="dcterms:W3CDTF">2024-08-05T08:51:59Z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