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855" windowHeight="1980" activeTab="0"/>
  </bookViews>
  <sheets>
    <sheet name="KO" sheetId="1" r:id="rId1"/>
  </sheets>
  <definedNames/>
  <calcPr fullCalcOnLoad="1"/>
</workbook>
</file>

<file path=xl/sharedStrings.xml><?xml version="1.0" encoding="utf-8"?>
<sst xmlns="http://schemas.openxmlformats.org/spreadsheetml/2006/main" count="159" uniqueCount="129">
  <si>
    <t>Lp.</t>
  </si>
  <si>
    <t>1</t>
  </si>
  <si>
    <t>2</t>
  </si>
  <si>
    <t>3</t>
  </si>
  <si>
    <t>4</t>
  </si>
  <si>
    <t>5</t>
  </si>
  <si>
    <t>Zbiornik śr 2,5 m  h=4,07 m</t>
  </si>
  <si>
    <t>1.1</t>
  </si>
  <si>
    <t>Roboty ziemne</t>
  </si>
  <si>
    <t>KNNR 1 0212-05</t>
  </si>
  <si>
    <t>KNNR 1 0308-05</t>
  </si>
  <si>
    <t>KNNR 1 0313-02</t>
  </si>
  <si>
    <t>KNNR 1 0206-02</t>
  </si>
  <si>
    <t>KNNR 1 0208-02</t>
  </si>
  <si>
    <t>KNNR 1 0319-05</t>
  </si>
  <si>
    <t>KNNR 1 0214-04</t>
  </si>
  <si>
    <t>RAZEM 1.1 Roboty ziemne</t>
  </si>
  <si>
    <t>1.2</t>
  </si>
  <si>
    <t>Odwodnienie(szacunkowo)</t>
  </si>
  <si>
    <t>KNR 2-01 0607-01</t>
  </si>
  <si>
    <t>Igłofiltry o śr.do 50 mm wpłukiwane w grunt bezpośrednio bez obsypki na głębok.do 4 m</t>
  </si>
  <si>
    <t>szt.</t>
  </si>
  <si>
    <t>KNR 19-01 0107-08</t>
  </si>
  <si>
    <t>Pompowanie wody z wykopu</t>
  </si>
  <si>
    <t>m-g</t>
  </si>
  <si>
    <t>RAZEM 1.2 Odwodnienie(szacunkowo)</t>
  </si>
  <si>
    <t>1.3</t>
  </si>
  <si>
    <t>Roboty montażowe</t>
  </si>
  <si>
    <t>KNR 2-02 1925-01</t>
  </si>
  <si>
    <t>Montaż elementów prefabrykowanych - ścian zbiorników walcowych-prefabrykowane kręgi betonowe śr 2500 mm+prefabrykowane dno śr 2500 mm+ osadzone fabrycznie przejście szczelne 100 mm</t>
  </si>
  <si>
    <t>elem.</t>
  </si>
  <si>
    <t>KNR 2-02 1925-03</t>
  </si>
  <si>
    <t>Pokrywy żelbetowe dla studni o śr.2500 mm</t>
  </si>
  <si>
    <t>KNR 2-18 0913-03</t>
  </si>
  <si>
    <t>Właz żeliwny śr. 600 mm  klasy B 125 mm</t>
  </si>
  <si>
    <t>KNNR 4 1410-03</t>
  </si>
  <si>
    <t>Podłoża betonowe o grubości 15 cm chudy beton</t>
  </si>
  <si>
    <t>RAZEM 1.3 Roboty montażowe</t>
  </si>
  <si>
    <t>RAZEM 1 Zbiornik śr 2,5 m  h=4,07 m</t>
  </si>
  <si>
    <t>KNR 2-25 0307-03</t>
  </si>
  <si>
    <t>Ogrodzenia z siatki na słupkach stalowych obetonowanych - rozebranie</t>
  </si>
  <si>
    <t>KNR 2-25 0307-01</t>
  </si>
  <si>
    <t>Ogrodzenia z siatki na słupkach stalowych obetonowanych - budowa</t>
  </si>
  <si>
    <t>3.1</t>
  </si>
  <si>
    <t>RAZEM 3.1 Roboty ziemne</t>
  </si>
  <si>
    <t>3.2</t>
  </si>
  <si>
    <t>Roboty demontażowe</t>
  </si>
  <si>
    <t>cena rynkowa</t>
  </si>
  <si>
    <t>Opróżnienie  szamba</t>
  </si>
  <si>
    <t>k własna</t>
  </si>
  <si>
    <t>kpl.</t>
  </si>
  <si>
    <t>KNR 4-05I 0124-01</t>
  </si>
  <si>
    <t>Demontaż rurociągu z PCW o śr. zew. do 110 mm</t>
  </si>
  <si>
    <t>KNR 4-04 1105-01</t>
  </si>
  <si>
    <t>Transport gruzu samochodem samowyładowczym przy ręcznym załadowaniu i mechanicznym rozładowaniu na odległość do 1 km</t>
  </si>
  <si>
    <t>KNR 4-04 1105-02</t>
  </si>
  <si>
    <t>Transport gruzu samochodem samowyładowczym przy ręcznym załadowaniu i mechanicznym rozładowaniu - dodatek za każdy rozpoczęty km ponad 1 km</t>
  </si>
  <si>
    <t>RAZEM 3.2 Roboty demontażowe</t>
  </si>
  <si>
    <t xml:space="preserve"> 
cena rynkowa</t>
  </si>
  <si>
    <t>Inwentaryzacja powykonawcza</t>
  </si>
  <si>
    <t>kpl</t>
  </si>
  <si>
    <t xml:space="preserve"> 
kalkulacja własna</t>
  </si>
  <si>
    <t>Ustawienie tymczasowego zbiornika na nieczystość lub wozu asenizacyjnego (na czas przebudowy szamba)</t>
  </si>
  <si>
    <t>KNNR 4 1321-02</t>
  </si>
  <si>
    <t>Przepięcie dopływu</t>
  </si>
  <si>
    <t>szt</t>
  </si>
  <si>
    <t>Opróżnienie szamba tymczasowego</t>
  </si>
  <si>
    <t>Ilość</t>
  </si>
  <si>
    <t>Podstawa 
SST</t>
  </si>
  <si>
    <t>Opis</t>
  </si>
  <si>
    <t>Jednostka
obmiarowa</t>
  </si>
  <si>
    <t>Koszt 
jednostkowy 
netto
[PLN]</t>
  </si>
  <si>
    <t>Wartość netto
[PLN]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</si>
  <si>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</si>
  <si>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</si>
  <si>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</si>
  <si>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</si>
  <si>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</si>
  <si>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</si>
  <si>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</si>
  <si>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</si>
  <si>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1.2.1</t>
  </si>
  <si>
    <t>1.2.2</t>
  </si>
  <si>
    <t>1.3.1</t>
  </si>
  <si>
    <t>1.3.2</t>
  </si>
  <si>
    <t>1.3.3</t>
  </si>
  <si>
    <t>1.3.4</t>
  </si>
  <si>
    <t>2.1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</si>
  <si>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</si>
  <si>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</si>
  <si>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</si>
  <si>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</si>
  <si>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</si>
  <si>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</si>
  <si>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</si>
  <si>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</si>
  <si>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</si>
  <si>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4.1</t>
  </si>
  <si>
    <t>Roboty tymczasowe</t>
  </si>
  <si>
    <t>5.1</t>
  </si>
  <si>
    <t>5.2</t>
  </si>
  <si>
    <t>5.3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</si>
  <si>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</si>
  <si>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3</t>
    </r>
  </si>
  <si>
    <r>
      <t>Wykopy jamiste o głęb. do 5.0 m wyk.na odkład koparkami podsiębiernymi o poj.łyżki 1.20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w gr.kat. I-II</t>
    </r>
  </si>
  <si>
    <r>
      <t>Wykopy jamiste o głęb.do 5.0 m wyk.na odkład koparkami podsiębiernymi o poj.łyżki 1.20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w gr.kat. I-II</t>
    </r>
  </si>
  <si>
    <t>Pełne umocnienie ścian wykopów wraz z rozbiórką palami szalunkowymi stalowymi (wypraskami) w gruntach suchych ; 
wyk.o szer.do 1 m i głęb.do 6.0 m; grunt kat. I-IV</t>
  </si>
  <si>
    <r>
      <t>Roboty ziemne wykonywane koparkami podsiębiernymi 
o poj.łyżki 0.25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w gr.kat. I-III w ziemi uprzednio zmag.
w hałdach z transp.urobku na odl. 1 km sam.samowyład.
- z wyporu wykorzystać do zasypania istn szamba</t>
    </r>
  </si>
  <si>
    <r>
      <t>Roboty ziemne wykonywane koparkami podsiębiernymi 
o poj.łyżki 0.25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w gr.kat. I-III w ziemi uprzednio zmag.
w hałdach z transp.urobku na odl. 1 km sam.samowyład. 
- z wyporu</t>
    </r>
  </si>
  <si>
    <t>Dodatek za każdy rozp. 1 km transportu ziemi samochodami samowyładowczymi po drogach o nawierzchni utwardzonej
(kat.gr. I-IV) - do 10 km (krotność 9)</t>
  </si>
  <si>
    <t>Zasypanie wykopów fund. podłużnych, punktowych, rowów,wykopów obiektowych spycharkami z zagęszcz.mechanicznym ubijakami (gr.warstwy w stanie luźnym 35 cm) - kat.gr. I-II</t>
  </si>
  <si>
    <t>Demontaż i montaż   istn. ogrodzenia</t>
  </si>
  <si>
    <t>RAZEM 2 Demontaż i montaż   istn. ogrodzenia</t>
  </si>
  <si>
    <t>Demotaż istn. szamba</t>
  </si>
  <si>
    <t>Zasypanie wykopów .fund.podłużnych,punktowych,rowów,wykopów obiektowych spycharkami z zagęszcz.mechanicznym ubijakami (gr.warstwy w stanie luźnym 35 cm) - kat.gr. I-II</t>
  </si>
  <si>
    <t>RAZEM 3 Demotaż istn. szamba</t>
  </si>
  <si>
    <t>Zasypywanie wykopów o ścianach pionowych o szerokości 2.5-4.5 m i głęb.do 6.0 m w gr.kat. I-II</t>
  </si>
  <si>
    <t>Wykopy liniowe o szerokości 2,5-4,5 m i głębokości do 6,0 m o ścianach pionowych w gruntach suchych kat. I-II</t>
  </si>
  <si>
    <t>Pełne umocnienie ścian wykopów wraz z rozbiórką palami szalunkowymi stalowymi (wypraskami) w gruntach suchych; wyk.o szer.do 1 m i głęb.do 6.0 m; grunt kat. I-IV</t>
  </si>
  <si>
    <t>RAZEM WARTOŚĆ NETTO</t>
  </si>
  <si>
    <t>PODATEK VAT 23%</t>
  </si>
  <si>
    <t>RAZEM WARTOŚĆ BRUTTO</t>
  </si>
  <si>
    <t xml:space="preserve">RAZEM 5 Roboty tymczasowe </t>
  </si>
  <si>
    <t>RAZEM 4 Inwentaryzacja powykonawcza</t>
  </si>
  <si>
    <t>„Przebudowa - rozbiórka i wykonanie nowego szczelnego bezodpływowego zbiornika na nieczystości ciekłe na terenie działki nr 159/4 w miejscowości Zielonka, gmina Białe Błota”</t>
  </si>
  <si>
    <t>KOSZTORYS OFERTOWY</t>
  </si>
  <si>
    <r>
      <t>2.2</t>
    </r>
    <r>
      <rPr>
        <sz val="11"/>
        <color indexed="9"/>
        <rFont val="Arial"/>
        <family val="2"/>
      </rPr>
      <t>,</t>
    </r>
  </si>
  <si>
    <t>Zasypywanie wykopów o ścianach pionowych o szerokości 
2.5-4.5 m i głęb.do 6.0 m w gr.kat. I-II -do wykorzystania ziemia z poz 4</t>
  </si>
  <si>
    <t>RZP.271.23.2023.ZP2                                                                                           Formularz 3.1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</si>
</sst>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#\ ###\ ##0.00"/>
    <numFmt numFmtId="175" formatCode="0.000"/>
    <numFmt numFmtId="176" formatCode="0.0"/>
    <numFmt numFmtId="177" formatCode="[$-415]dddd\,\ d\ mmmm\ yyyy"/>
  </numFmts>
  <fonts count="4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173" fontId="6" fillId="0" borderId="0" xfId="58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173" fontId="4" fillId="0" borderId="0" xfId="58" applyFont="1" applyFill="1" applyBorder="1" applyAlignment="1" applyProtection="1">
      <alignment horizontal="right"/>
      <protection locked="0"/>
    </xf>
    <xf numFmtId="2" fontId="6" fillId="33" borderId="10" xfId="58" applyNumberFormat="1" applyFont="1" applyFill="1" applyBorder="1" applyAlignment="1" applyProtection="1">
      <alignment horizontal="center" vertical="center"/>
      <protection locked="0"/>
    </xf>
    <xf numFmtId="175" fontId="6" fillId="0" borderId="0" xfId="0" applyNumberFormat="1" applyFont="1" applyAlignment="1" applyProtection="1">
      <alignment horizontal="right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2" fontId="6" fillId="33" borderId="10" xfId="58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2" fontId="6" fillId="34" borderId="10" xfId="58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7" fillId="34" borderId="11" xfId="0" applyFont="1" applyFill="1" applyBorder="1" applyAlignment="1" applyProtection="1">
      <alignment horizontal="center" vertical="center"/>
      <protection/>
    </xf>
    <xf numFmtId="49" fontId="6" fillId="33" borderId="11" xfId="0" applyNumberFormat="1" applyFont="1" applyFill="1" applyBorder="1" applyAlignment="1" applyProtection="1">
      <alignment horizontal="center" vertical="center"/>
      <protection/>
    </xf>
    <xf numFmtId="2" fontId="6" fillId="33" borderId="12" xfId="58" applyNumberFormat="1" applyFont="1" applyFill="1" applyBorder="1" applyAlignment="1" applyProtection="1">
      <alignment horizontal="center" vertical="center"/>
      <protection/>
    </xf>
    <xf numFmtId="2" fontId="4" fillId="34" borderId="12" xfId="58" applyNumberFormat="1" applyFont="1" applyFill="1" applyBorder="1" applyAlignment="1" applyProtection="1">
      <alignment horizontal="center" vertical="center"/>
      <protection/>
    </xf>
    <xf numFmtId="2" fontId="6" fillId="34" borderId="12" xfId="58" applyNumberFormat="1" applyFont="1" applyFill="1" applyBorder="1" applyAlignment="1" applyProtection="1">
      <alignment horizontal="center" vertical="center"/>
      <protection/>
    </xf>
    <xf numFmtId="16" fontId="6" fillId="33" borderId="11" xfId="0" applyNumberFormat="1" applyFont="1" applyFill="1" applyBorder="1" applyAlignment="1" applyProtection="1">
      <alignment horizontal="center" vertical="center"/>
      <protection/>
    </xf>
    <xf numFmtId="2" fontId="5" fillId="35" borderId="12" xfId="0" applyNumberFormat="1" applyFont="1" applyFill="1" applyBorder="1" applyAlignment="1" applyProtection="1">
      <alignment horizontal="center" vertical="center"/>
      <protection/>
    </xf>
    <xf numFmtId="2" fontId="5" fillId="35" borderId="13" xfId="0" applyNumberFormat="1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2" borderId="17" xfId="0" applyFont="1" applyFill="1" applyBorder="1" applyAlignment="1" applyProtection="1">
      <alignment horizontal="left" vertical="center" wrapText="1"/>
      <protection/>
    </xf>
    <xf numFmtId="0" fontId="5" fillId="2" borderId="18" xfId="0" applyFont="1" applyFill="1" applyBorder="1" applyAlignment="1" applyProtection="1">
      <alignment horizontal="left" vertical="center" wrapText="1"/>
      <protection/>
    </xf>
    <xf numFmtId="0" fontId="5" fillId="2" borderId="19" xfId="0" applyFont="1" applyFill="1" applyBorder="1" applyAlignment="1" applyProtection="1">
      <alignment horizontal="left" vertical="center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center" vertical="center"/>
      <protection/>
    </xf>
    <xf numFmtId="0" fontId="47" fillId="34" borderId="24" xfId="0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47" fillId="34" borderId="24" xfId="0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2" fontId="4" fillId="2" borderId="10" xfId="0" applyNumberFormat="1" applyFont="1" applyFill="1" applyBorder="1" applyAlignment="1" applyProtection="1">
      <alignment horizontal="center" vertical="center" wrapText="1"/>
      <protection/>
    </xf>
    <xf numFmtId="2" fontId="46" fillId="34" borderId="1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 vertical="center" wrapText="1"/>
      <protection/>
    </xf>
    <xf numFmtId="2" fontId="46" fillId="34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Alignment="1" applyProtection="1">
      <alignment/>
      <protection locked="0"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" fontId="4" fillId="34" borderId="10" xfId="0" applyNumberFormat="1" applyFont="1" applyFill="1" applyBorder="1" applyAlignment="1" applyProtection="1">
      <alignment horizontal="center" vertical="center"/>
      <protection/>
    </xf>
    <xf numFmtId="2" fontId="4" fillId="34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6"/>
  <sheetViews>
    <sheetView tabSelected="1" zoomScale="115" zoomScaleNormal="115" zoomScalePageLayoutView="0" workbookViewId="0" topLeftCell="A43">
      <selection activeCell="A6" sqref="A6:G6"/>
    </sheetView>
  </sheetViews>
  <sheetFormatPr defaultColWidth="20.57421875" defaultRowHeight="15"/>
  <cols>
    <col min="1" max="1" width="5.7109375" style="1" customWidth="1"/>
    <col min="2" max="2" width="10.00390625" style="12" customWidth="1"/>
    <col min="3" max="3" width="28.7109375" style="12" customWidth="1"/>
    <col min="4" max="4" width="7.28125" style="1" customWidth="1"/>
    <col min="5" max="5" width="12.8515625" style="13" customWidth="1"/>
    <col min="6" max="6" width="16.7109375" style="55" customWidth="1"/>
    <col min="7" max="7" width="19.28125" style="58" customWidth="1"/>
    <col min="8" max="8" width="11.421875" style="1" customWidth="1"/>
    <col min="9" max="9" width="31.57421875" style="2" customWidth="1"/>
    <col min="10" max="10" width="22.57421875" style="3" bestFit="1" customWidth="1"/>
    <col min="11" max="16384" width="20.57421875" style="1" customWidth="1"/>
  </cols>
  <sheetData>
    <row r="1" spans="1:7" ht="15.75">
      <c r="A1" s="37" t="s">
        <v>128</v>
      </c>
      <c r="B1" s="38"/>
      <c r="C1" s="38"/>
      <c r="D1" s="38"/>
      <c r="E1" s="38"/>
      <c r="F1" s="38"/>
      <c r="G1" s="39"/>
    </row>
    <row r="2" spans="1:7" ht="15.75">
      <c r="A2" s="40" t="s">
        <v>125</v>
      </c>
      <c r="B2" s="41"/>
      <c r="C2" s="41"/>
      <c r="D2" s="41"/>
      <c r="E2" s="41"/>
      <c r="F2" s="41"/>
      <c r="G2" s="42"/>
    </row>
    <row r="3" spans="1:7" ht="65.25" customHeight="1">
      <c r="A3" s="40" t="s">
        <v>124</v>
      </c>
      <c r="B3" s="41"/>
      <c r="C3" s="41"/>
      <c r="D3" s="41"/>
      <c r="E3" s="41"/>
      <c r="F3" s="41"/>
      <c r="G3" s="42"/>
    </row>
    <row r="4" spans="1:10" s="4" customFormat="1" ht="60">
      <c r="A4" s="25" t="s">
        <v>0</v>
      </c>
      <c r="B4" s="14" t="s">
        <v>68</v>
      </c>
      <c r="C4" s="14" t="s">
        <v>69</v>
      </c>
      <c r="D4" s="14" t="s">
        <v>70</v>
      </c>
      <c r="E4" s="14" t="s">
        <v>67</v>
      </c>
      <c r="F4" s="53" t="s">
        <v>71</v>
      </c>
      <c r="G4" s="56" t="s">
        <v>72</v>
      </c>
      <c r="I4" s="5"/>
      <c r="J4" s="6"/>
    </row>
    <row r="5" spans="1:10" s="4" customFormat="1" ht="15.75">
      <c r="A5" s="26" t="s">
        <v>1</v>
      </c>
      <c r="B5" s="46" t="s">
        <v>6</v>
      </c>
      <c r="C5" s="47"/>
      <c r="D5" s="15"/>
      <c r="E5" s="16"/>
      <c r="F5" s="54"/>
      <c r="G5" s="57"/>
      <c r="I5" s="5"/>
      <c r="J5" s="6"/>
    </row>
    <row r="6" spans="1:10" s="4" customFormat="1" ht="15.75">
      <c r="A6" s="62" t="s">
        <v>7</v>
      </c>
      <c r="B6" s="66"/>
      <c r="C6" s="61" t="s">
        <v>8</v>
      </c>
      <c r="D6" s="67"/>
      <c r="E6" s="67"/>
      <c r="F6" s="68"/>
      <c r="G6" s="69"/>
      <c r="I6" s="7"/>
      <c r="J6" s="8"/>
    </row>
    <row r="7" spans="1:9" ht="59.25">
      <c r="A7" s="27" t="s">
        <v>73</v>
      </c>
      <c r="B7" s="20" t="s">
        <v>9</v>
      </c>
      <c r="C7" s="17" t="s">
        <v>104</v>
      </c>
      <c r="D7" s="18" t="s">
        <v>102</v>
      </c>
      <c r="E7" s="19">
        <v>64.64</v>
      </c>
      <c r="F7" s="9"/>
      <c r="G7" s="28">
        <f>E7*F7</f>
        <v>0</v>
      </c>
      <c r="I7" s="10"/>
    </row>
    <row r="8" spans="1:9" ht="57">
      <c r="A8" s="27" t="s">
        <v>74</v>
      </c>
      <c r="B8" s="20" t="s">
        <v>10</v>
      </c>
      <c r="C8" s="17" t="s">
        <v>117</v>
      </c>
      <c r="D8" s="19" t="s">
        <v>103</v>
      </c>
      <c r="E8" s="19">
        <v>16.16</v>
      </c>
      <c r="F8" s="9"/>
      <c r="G8" s="28">
        <f>E8*F8</f>
        <v>0</v>
      </c>
      <c r="I8" s="10"/>
    </row>
    <row r="9" spans="1:9" ht="99.75">
      <c r="A9" s="27" t="s">
        <v>75</v>
      </c>
      <c r="B9" s="20" t="s">
        <v>11</v>
      </c>
      <c r="C9" s="17" t="s">
        <v>118</v>
      </c>
      <c r="D9" s="18" t="s">
        <v>102</v>
      </c>
      <c r="E9" s="19">
        <v>75.16</v>
      </c>
      <c r="F9" s="9"/>
      <c r="G9" s="28">
        <f aca="true" t="shared" si="0" ref="G9:G14">E9*F9</f>
        <v>0</v>
      </c>
      <c r="I9" s="10"/>
    </row>
    <row r="10" spans="1:9" ht="130.5">
      <c r="A10" s="27" t="s">
        <v>76</v>
      </c>
      <c r="B10" s="20" t="s">
        <v>12</v>
      </c>
      <c r="C10" s="17" t="s">
        <v>107</v>
      </c>
      <c r="D10" s="19" t="s">
        <v>103</v>
      </c>
      <c r="E10" s="19">
        <v>25.97</v>
      </c>
      <c r="F10" s="9"/>
      <c r="G10" s="28">
        <f t="shared" si="0"/>
        <v>0</v>
      </c>
      <c r="I10" s="10"/>
    </row>
    <row r="11" spans="1:9" ht="116.25">
      <c r="A11" s="27" t="s">
        <v>77</v>
      </c>
      <c r="B11" s="20" t="s">
        <v>12</v>
      </c>
      <c r="C11" s="17" t="s">
        <v>108</v>
      </c>
      <c r="D11" s="19" t="s">
        <v>103</v>
      </c>
      <c r="E11" s="19">
        <v>1.06</v>
      </c>
      <c r="F11" s="9"/>
      <c r="G11" s="28">
        <f t="shared" si="0"/>
        <v>0</v>
      </c>
      <c r="I11" s="10"/>
    </row>
    <row r="12" spans="1:9" ht="114">
      <c r="A12" s="27" t="s">
        <v>78</v>
      </c>
      <c r="B12" s="20" t="s">
        <v>13</v>
      </c>
      <c r="C12" s="17" t="s">
        <v>109</v>
      </c>
      <c r="D12" s="19" t="s">
        <v>103</v>
      </c>
      <c r="E12" s="19">
        <v>1.06</v>
      </c>
      <c r="F12" s="9"/>
      <c r="G12" s="28">
        <f t="shared" si="0"/>
        <v>0</v>
      </c>
      <c r="I12" s="10"/>
    </row>
    <row r="13" spans="1:9" ht="57">
      <c r="A13" s="27" t="s">
        <v>79</v>
      </c>
      <c r="B13" s="20" t="s">
        <v>14</v>
      </c>
      <c r="C13" s="17" t="s">
        <v>116</v>
      </c>
      <c r="D13" s="19" t="s">
        <v>103</v>
      </c>
      <c r="E13" s="19">
        <v>10.75</v>
      </c>
      <c r="F13" s="9"/>
      <c r="G13" s="28">
        <f t="shared" si="0"/>
        <v>0</v>
      </c>
      <c r="I13" s="10"/>
    </row>
    <row r="14" spans="1:9" ht="114">
      <c r="A14" s="27" t="s">
        <v>80</v>
      </c>
      <c r="B14" s="20" t="s">
        <v>15</v>
      </c>
      <c r="C14" s="17" t="s">
        <v>110</v>
      </c>
      <c r="D14" s="19" t="s">
        <v>103</v>
      </c>
      <c r="E14" s="19">
        <v>43.02</v>
      </c>
      <c r="F14" s="9"/>
      <c r="G14" s="28">
        <f t="shared" si="0"/>
        <v>0</v>
      </c>
      <c r="I14" s="10"/>
    </row>
    <row r="15" spans="1:7" ht="31.5">
      <c r="A15" s="62"/>
      <c r="B15" s="65"/>
      <c r="C15" s="61" t="s">
        <v>16</v>
      </c>
      <c r="D15" s="21"/>
      <c r="E15" s="21"/>
      <c r="F15" s="21"/>
      <c r="G15" s="29">
        <f>SUM(G7+G8+G9+G10+G11+G12+G13+G14)</f>
        <v>0</v>
      </c>
    </row>
    <row r="16" spans="1:7" ht="30">
      <c r="A16" s="62" t="s">
        <v>17</v>
      </c>
      <c r="B16" s="60"/>
      <c r="C16" s="64" t="s">
        <v>18</v>
      </c>
      <c r="D16" s="21"/>
      <c r="E16" s="21"/>
      <c r="F16" s="21"/>
      <c r="G16" s="30"/>
    </row>
    <row r="17" spans="1:7" ht="57">
      <c r="A17" s="27" t="s">
        <v>81</v>
      </c>
      <c r="B17" s="20" t="s">
        <v>19</v>
      </c>
      <c r="C17" s="17" t="s">
        <v>20</v>
      </c>
      <c r="D17" s="19" t="s">
        <v>21</v>
      </c>
      <c r="E17" s="19">
        <v>20</v>
      </c>
      <c r="F17" s="9"/>
      <c r="G17" s="28">
        <f>E17*F17</f>
        <v>0</v>
      </c>
    </row>
    <row r="18" spans="1:7" ht="25.5">
      <c r="A18" s="27" t="s">
        <v>82</v>
      </c>
      <c r="B18" s="20" t="s">
        <v>22</v>
      </c>
      <c r="C18" s="17" t="s">
        <v>23</v>
      </c>
      <c r="D18" s="19" t="s">
        <v>24</v>
      </c>
      <c r="E18" s="19">
        <v>48</v>
      </c>
      <c r="F18" s="9"/>
      <c r="G18" s="28">
        <f>E18*F18</f>
        <v>0</v>
      </c>
    </row>
    <row r="19" spans="1:7" ht="34.5" customHeight="1">
      <c r="A19" s="59"/>
      <c r="B19" s="60"/>
      <c r="C19" s="64" t="s">
        <v>25</v>
      </c>
      <c r="D19" s="21"/>
      <c r="E19" s="21"/>
      <c r="F19" s="21"/>
      <c r="G19" s="29">
        <f>SUM(G17+G18)</f>
        <v>0</v>
      </c>
    </row>
    <row r="20" spans="1:10" s="4" customFormat="1" ht="15.75">
      <c r="A20" s="62" t="s">
        <v>26</v>
      </c>
      <c r="B20" s="63"/>
      <c r="C20" s="61" t="s">
        <v>27</v>
      </c>
      <c r="D20" s="21"/>
      <c r="E20" s="21"/>
      <c r="F20" s="21"/>
      <c r="G20" s="30"/>
      <c r="H20" s="1"/>
      <c r="I20" s="2"/>
      <c r="J20" s="3"/>
    </row>
    <row r="21" spans="1:10" s="4" customFormat="1" ht="128.25">
      <c r="A21" s="27" t="s">
        <v>83</v>
      </c>
      <c r="B21" s="20" t="s">
        <v>28</v>
      </c>
      <c r="C21" s="17" t="s">
        <v>29</v>
      </c>
      <c r="D21" s="19" t="s">
        <v>30</v>
      </c>
      <c r="E21" s="19">
        <v>6</v>
      </c>
      <c r="F21" s="9"/>
      <c r="G21" s="28">
        <f>E21*F21</f>
        <v>0</v>
      </c>
      <c r="H21" s="1"/>
      <c r="I21" s="2"/>
      <c r="J21" s="3"/>
    </row>
    <row r="22" spans="1:10" s="4" customFormat="1" ht="28.5">
      <c r="A22" s="27" t="s">
        <v>84</v>
      </c>
      <c r="B22" s="20" t="s">
        <v>31</v>
      </c>
      <c r="C22" s="17" t="s">
        <v>32</v>
      </c>
      <c r="D22" s="19" t="s">
        <v>30</v>
      </c>
      <c r="E22" s="19">
        <v>1</v>
      </c>
      <c r="F22" s="9"/>
      <c r="G22" s="28">
        <f>E22*F22</f>
        <v>0</v>
      </c>
      <c r="H22" s="1"/>
      <c r="I22" s="2"/>
      <c r="J22" s="3"/>
    </row>
    <row r="23" spans="1:7" ht="28.5">
      <c r="A23" s="27" t="s">
        <v>85</v>
      </c>
      <c r="B23" s="20" t="s">
        <v>33</v>
      </c>
      <c r="C23" s="17" t="s">
        <v>34</v>
      </c>
      <c r="D23" s="19" t="s">
        <v>21</v>
      </c>
      <c r="E23" s="19">
        <v>1</v>
      </c>
      <c r="F23" s="9"/>
      <c r="G23" s="28">
        <f>E23*F23</f>
        <v>0</v>
      </c>
    </row>
    <row r="24" spans="1:7" ht="28.5">
      <c r="A24" s="27" t="s">
        <v>86</v>
      </c>
      <c r="B24" s="20" t="s">
        <v>35</v>
      </c>
      <c r="C24" s="17" t="s">
        <v>36</v>
      </c>
      <c r="D24" s="19" t="s">
        <v>103</v>
      </c>
      <c r="E24" s="19">
        <v>1.06</v>
      </c>
      <c r="F24" s="9"/>
      <c r="G24" s="28">
        <f>E24*F24</f>
        <v>0</v>
      </c>
    </row>
    <row r="25" spans="1:7" ht="31.5">
      <c r="A25" s="59"/>
      <c r="B25" s="60"/>
      <c r="C25" s="61" t="s">
        <v>37</v>
      </c>
      <c r="D25" s="21"/>
      <c r="E25" s="21"/>
      <c r="F25" s="21"/>
      <c r="G25" s="29">
        <f>SUM(G21+G22+G23+G24)</f>
        <v>0</v>
      </c>
    </row>
    <row r="26" spans="1:7" ht="15.75">
      <c r="A26" s="50" t="s">
        <v>38</v>
      </c>
      <c r="B26" s="51"/>
      <c r="C26" s="51"/>
      <c r="D26" s="51"/>
      <c r="E26" s="51"/>
      <c r="F26" s="52"/>
      <c r="G26" s="29">
        <f>G25+G19+G15</f>
        <v>0</v>
      </c>
    </row>
    <row r="27" spans="1:10" s="4" customFormat="1" ht="15.75">
      <c r="A27" s="26" t="s">
        <v>2</v>
      </c>
      <c r="B27" s="46" t="s">
        <v>111</v>
      </c>
      <c r="C27" s="47"/>
      <c r="D27" s="21"/>
      <c r="E27" s="21"/>
      <c r="F27" s="21"/>
      <c r="G27" s="30"/>
      <c r="H27" s="1"/>
      <c r="I27" s="2"/>
      <c r="J27" s="3"/>
    </row>
    <row r="28" spans="1:10" s="4" customFormat="1" ht="42.75">
      <c r="A28" s="27" t="s">
        <v>87</v>
      </c>
      <c r="B28" s="20" t="s">
        <v>39</v>
      </c>
      <c r="C28" s="17" t="s">
        <v>40</v>
      </c>
      <c r="D28" s="18" t="s">
        <v>102</v>
      </c>
      <c r="E28" s="19">
        <v>10</v>
      </c>
      <c r="F28" s="9"/>
      <c r="G28" s="28">
        <f>E28*F28</f>
        <v>0</v>
      </c>
      <c r="H28" s="1"/>
      <c r="I28" s="2"/>
      <c r="J28" s="3"/>
    </row>
    <row r="29" spans="1:10" s="4" customFormat="1" ht="42.75">
      <c r="A29" s="31" t="s">
        <v>126</v>
      </c>
      <c r="B29" s="20" t="s">
        <v>41</v>
      </c>
      <c r="C29" s="17" t="s">
        <v>42</v>
      </c>
      <c r="D29" s="18" t="s">
        <v>102</v>
      </c>
      <c r="E29" s="19">
        <v>10</v>
      </c>
      <c r="F29" s="9"/>
      <c r="G29" s="28">
        <f>E29*F29</f>
        <v>0</v>
      </c>
      <c r="H29" s="1"/>
      <c r="I29" s="2"/>
      <c r="J29" s="3"/>
    </row>
    <row r="30" spans="1:10" s="4" customFormat="1" ht="15.75">
      <c r="A30" s="50" t="s">
        <v>112</v>
      </c>
      <c r="B30" s="51"/>
      <c r="C30" s="51"/>
      <c r="D30" s="51"/>
      <c r="E30" s="51"/>
      <c r="F30" s="52"/>
      <c r="G30" s="29">
        <f>SUM(G28+G29)</f>
        <v>0</v>
      </c>
      <c r="H30" s="1"/>
      <c r="I30" s="2"/>
      <c r="J30" s="3"/>
    </row>
    <row r="31" spans="1:10" s="4" customFormat="1" ht="15.75">
      <c r="A31" s="26" t="s">
        <v>3</v>
      </c>
      <c r="B31" s="46" t="s">
        <v>113</v>
      </c>
      <c r="C31" s="47"/>
      <c r="D31" s="21"/>
      <c r="E31" s="21"/>
      <c r="F31" s="21"/>
      <c r="G31" s="30"/>
      <c r="H31" s="1"/>
      <c r="I31" s="2"/>
      <c r="J31" s="3"/>
    </row>
    <row r="32" spans="1:10" s="4" customFormat="1" ht="15.75">
      <c r="A32" s="62" t="s">
        <v>43</v>
      </c>
      <c r="B32" s="60"/>
      <c r="C32" s="61" t="s">
        <v>8</v>
      </c>
      <c r="D32" s="21"/>
      <c r="E32" s="21"/>
      <c r="F32" s="21"/>
      <c r="G32" s="30"/>
      <c r="H32" s="1"/>
      <c r="I32" s="2"/>
      <c r="J32" s="3"/>
    </row>
    <row r="33" spans="1:10" s="4" customFormat="1" ht="59.25">
      <c r="A33" s="27" t="s">
        <v>88</v>
      </c>
      <c r="B33" s="20" t="s">
        <v>9</v>
      </c>
      <c r="C33" s="17" t="s">
        <v>105</v>
      </c>
      <c r="D33" s="19" t="s">
        <v>103</v>
      </c>
      <c r="E33" s="19">
        <v>38.67</v>
      </c>
      <c r="F33" s="9"/>
      <c r="G33" s="28">
        <f>E33*F33</f>
        <v>0</v>
      </c>
      <c r="H33" s="1"/>
      <c r="I33" s="2"/>
      <c r="J33" s="3"/>
    </row>
    <row r="34" spans="1:10" s="4" customFormat="1" ht="99.75">
      <c r="A34" s="27" t="s">
        <v>89</v>
      </c>
      <c r="B34" s="20" t="s">
        <v>11</v>
      </c>
      <c r="C34" s="17" t="s">
        <v>106</v>
      </c>
      <c r="D34" s="18" t="s">
        <v>102</v>
      </c>
      <c r="E34" s="19">
        <v>75.16</v>
      </c>
      <c r="F34" s="9"/>
      <c r="G34" s="28">
        <f>E34*F34</f>
        <v>0</v>
      </c>
      <c r="H34" s="1"/>
      <c r="I34" s="2"/>
      <c r="J34" s="3"/>
    </row>
    <row r="35" spans="1:10" s="4" customFormat="1" ht="85.5">
      <c r="A35" s="27" t="s">
        <v>90</v>
      </c>
      <c r="B35" s="20" t="s">
        <v>14</v>
      </c>
      <c r="C35" s="17" t="s">
        <v>127</v>
      </c>
      <c r="D35" s="19" t="s">
        <v>103</v>
      </c>
      <c r="E35" s="19">
        <v>64.64</v>
      </c>
      <c r="F35" s="9"/>
      <c r="G35" s="28">
        <f>E35*F35</f>
        <v>0</v>
      </c>
      <c r="H35" s="1"/>
      <c r="I35" s="2"/>
      <c r="J35" s="3"/>
    </row>
    <row r="36" spans="1:7" ht="114">
      <c r="A36" s="27" t="s">
        <v>91</v>
      </c>
      <c r="B36" s="20" t="s">
        <v>15</v>
      </c>
      <c r="C36" s="17" t="s">
        <v>114</v>
      </c>
      <c r="D36" s="19" t="s">
        <v>103</v>
      </c>
      <c r="E36" s="19">
        <v>64.64</v>
      </c>
      <c r="F36" s="9"/>
      <c r="G36" s="28">
        <f>E36*F36</f>
        <v>0</v>
      </c>
    </row>
    <row r="37" spans="1:10" s="4" customFormat="1" ht="31.5">
      <c r="A37" s="62"/>
      <c r="B37" s="63"/>
      <c r="C37" s="61" t="s">
        <v>44</v>
      </c>
      <c r="D37" s="21"/>
      <c r="E37" s="21"/>
      <c r="F37" s="21"/>
      <c r="G37" s="29">
        <f>SUM(G33+G34+G35+G36)</f>
        <v>0</v>
      </c>
      <c r="H37" s="1"/>
      <c r="I37" s="2"/>
      <c r="J37" s="3"/>
    </row>
    <row r="38" spans="1:10" s="4" customFormat="1" ht="15.75">
      <c r="A38" s="62" t="s">
        <v>45</v>
      </c>
      <c r="B38" s="60"/>
      <c r="C38" s="61" t="s">
        <v>46</v>
      </c>
      <c r="D38" s="21"/>
      <c r="E38" s="21"/>
      <c r="F38" s="21"/>
      <c r="G38" s="30"/>
      <c r="H38" s="1"/>
      <c r="I38" s="2"/>
      <c r="J38" s="3"/>
    </row>
    <row r="39" spans="1:7" ht="25.5">
      <c r="A39" s="27" t="s">
        <v>92</v>
      </c>
      <c r="B39" s="20" t="s">
        <v>47</v>
      </c>
      <c r="C39" s="17" t="s">
        <v>48</v>
      </c>
      <c r="D39" s="19" t="s">
        <v>21</v>
      </c>
      <c r="E39" s="19">
        <v>1</v>
      </c>
      <c r="F39" s="9"/>
      <c r="G39" s="28">
        <f>E39*F39</f>
        <v>0</v>
      </c>
    </row>
    <row r="40" spans="1:10" s="4" customFormat="1" ht="15">
      <c r="A40" s="27" t="s">
        <v>93</v>
      </c>
      <c r="B40" s="20" t="s">
        <v>49</v>
      </c>
      <c r="C40" s="17" t="s">
        <v>113</v>
      </c>
      <c r="D40" s="19" t="s">
        <v>50</v>
      </c>
      <c r="E40" s="19">
        <v>1</v>
      </c>
      <c r="F40" s="9"/>
      <c r="G40" s="28">
        <f>E40*F40</f>
        <v>0</v>
      </c>
      <c r="H40" s="1"/>
      <c r="I40" s="2"/>
      <c r="J40" s="3"/>
    </row>
    <row r="41" spans="1:7" ht="28.5">
      <c r="A41" s="27" t="s">
        <v>94</v>
      </c>
      <c r="B41" s="20" t="s">
        <v>51</v>
      </c>
      <c r="C41" s="17" t="s">
        <v>52</v>
      </c>
      <c r="D41" s="19" t="s">
        <v>21</v>
      </c>
      <c r="E41" s="19">
        <v>3</v>
      </c>
      <c r="F41" s="9"/>
      <c r="G41" s="28">
        <f>E41*F41</f>
        <v>0</v>
      </c>
    </row>
    <row r="42" spans="1:7" ht="85.5">
      <c r="A42" s="27" t="s">
        <v>95</v>
      </c>
      <c r="B42" s="20" t="s">
        <v>53</v>
      </c>
      <c r="C42" s="17" t="s">
        <v>54</v>
      </c>
      <c r="D42" s="19" t="s">
        <v>103</v>
      </c>
      <c r="E42" s="19">
        <v>24.62</v>
      </c>
      <c r="F42" s="9"/>
      <c r="G42" s="28">
        <f>E42*F42</f>
        <v>0</v>
      </c>
    </row>
    <row r="43" spans="1:7" ht="99.75">
      <c r="A43" s="27" t="s">
        <v>96</v>
      </c>
      <c r="B43" s="20" t="s">
        <v>55</v>
      </c>
      <c r="C43" s="17" t="s">
        <v>56</v>
      </c>
      <c r="D43" s="19" t="s">
        <v>103</v>
      </c>
      <c r="E43" s="19">
        <v>24.62</v>
      </c>
      <c r="F43" s="9"/>
      <c r="G43" s="28">
        <f>E43*F43</f>
        <v>0</v>
      </c>
    </row>
    <row r="44" spans="1:7" ht="31.5">
      <c r="A44" s="59"/>
      <c r="B44" s="60"/>
      <c r="C44" s="61" t="s">
        <v>57</v>
      </c>
      <c r="D44" s="21"/>
      <c r="E44" s="21"/>
      <c r="F44" s="21"/>
      <c r="G44" s="29">
        <f>SUM(G39+G40+G41+G42+G43)</f>
        <v>0</v>
      </c>
    </row>
    <row r="45" spans="1:10" s="4" customFormat="1" ht="15.75">
      <c r="A45" s="50" t="s">
        <v>115</v>
      </c>
      <c r="B45" s="51"/>
      <c r="C45" s="51"/>
      <c r="D45" s="51"/>
      <c r="E45" s="51"/>
      <c r="F45" s="52"/>
      <c r="G45" s="29">
        <f>G44+G37</f>
        <v>0</v>
      </c>
      <c r="H45" s="1"/>
      <c r="I45" s="2"/>
      <c r="J45" s="3"/>
    </row>
    <row r="46" spans="1:10" s="4" customFormat="1" ht="15.75">
      <c r="A46" s="26" t="s">
        <v>4</v>
      </c>
      <c r="B46" s="48" t="s">
        <v>59</v>
      </c>
      <c r="C46" s="49"/>
      <c r="D46" s="21"/>
      <c r="E46" s="21"/>
      <c r="F46" s="21"/>
      <c r="G46" s="30"/>
      <c r="H46" s="1"/>
      <c r="I46" s="2"/>
      <c r="J46" s="3"/>
    </row>
    <row r="47" spans="1:10" s="4" customFormat="1" ht="38.25">
      <c r="A47" s="27" t="s">
        <v>97</v>
      </c>
      <c r="B47" s="20" t="s">
        <v>58</v>
      </c>
      <c r="C47" s="17" t="s">
        <v>59</v>
      </c>
      <c r="D47" s="19" t="s">
        <v>60</v>
      </c>
      <c r="E47" s="19">
        <v>1</v>
      </c>
      <c r="F47" s="9"/>
      <c r="G47" s="28">
        <f>E47*F47</f>
        <v>0</v>
      </c>
      <c r="H47" s="1"/>
      <c r="I47" s="2"/>
      <c r="J47" s="3"/>
    </row>
    <row r="48" spans="1:10" s="4" customFormat="1" ht="15.75">
      <c r="A48" s="50" t="s">
        <v>123</v>
      </c>
      <c r="B48" s="51"/>
      <c r="C48" s="51"/>
      <c r="D48" s="51"/>
      <c r="E48" s="51"/>
      <c r="F48" s="52"/>
      <c r="G48" s="29">
        <f>SUM(G47)</f>
        <v>0</v>
      </c>
      <c r="H48" s="1"/>
      <c r="I48" s="2"/>
      <c r="J48" s="3"/>
    </row>
    <row r="49" spans="1:10" s="4" customFormat="1" ht="15.75">
      <c r="A49" s="26" t="s">
        <v>5</v>
      </c>
      <c r="B49" s="48" t="s">
        <v>98</v>
      </c>
      <c r="C49" s="49"/>
      <c r="D49" s="22"/>
      <c r="E49" s="23"/>
      <c r="F49" s="24"/>
      <c r="G49" s="30"/>
      <c r="H49" s="1"/>
      <c r="I49" s="2"/>
      <c r="J49" s="3"/>
    </row>
    <row r="50" spans="1:7" ht="57">
      <c r="A50" s="27" t="s">
        <v>99</v>
      </c>
      <c r="B50" s="20" t="s">
        <v>61</v>
      </c>
      <c r="C50" s="17" t="s">
        <v>62</v>
      </c>
      <c r="D50" s="19" t="s">
        <v>60</v>
      </c>
      <c r="E50" s="19">
        <v>1</v>
      </c>
      <c r="F50" s="9"/>
      <c r="G50" s="28">
        <f>E50*F50</f>
        <v>0</v>
      </c>
    </row>
    <row r="51" spans="1:7" ht="25.5">
      <c r="A51" s="27" t="s">
        <v>100</v>
      </c>
      <c r="B51" s="20" t="s">
        <v>63</v>
      </c>
      <c r="C51" s="17" t="s">
        <v>64</v>
      </c>
      <c r="D51" s="19" t="s">
        <v>65</v>
      </c>
      <c r="E51" s="19">
        <v>1</v>
      </c>
      <c r="F51" s="9"/>
      <c r="G51" s="28">
        <f>E51*F51</f>
        <v>0</v>
      </c>
    </row>
    <row r="52" spans="1:7" ht="28.5">
      <c r="A52" s="27" t="s">
        <v>101</v>
      </c>
      <c r="B52" s="20" t="s">
        <v>47</v>
      </c>
      <c r="C52" s="17" t="s">
        <v>66</v>
      </c>
      <c r="D52" s="18" t="s">
        <v>21</v>
      </c>
      <c r="E52" s="19">
        <v>2</v>
      </c>
      <c r="F52" s="11"/>
      <c r="G52" s="28">
        <f>E52*F52</f>
        <v>0</v>
      </c>
    </row>
    <row r="53" spans="1:7" ht="15.75">
      <c r="A53" s="50" t="s">
        <v>122</v>
      </c>
      <c r="B53" s="51"/>
      <c r="C53" s="51"/>
      <c r="D53" s="51"/>
      <c r="E53" s="51"/>
      <c r="F53" s="52"/>
      <c r="G53" s="29">
        <f>SUM(G50+G51+G52)</f>
        <v>0</v>
      </c>
    </row>
    <row r="54" spans="1:7" ht="15.75">
      <c r="A54" s="34" t="s">
        <v>119</v>
      </c>
      <c r="B54" s="35"/>
      <c r="C54" s="35"/>
      <c r="D54" s="35"/>
      <c r="E54" s="35"/>
      <c r="F54" s="36"/>
      <c r="G54" s="32">
        <f>G53+G48+G45+G30+G26</f>
        <v>0</v>
      </c>
    </row>
    <row r="55" spans="1:7" ht="15.75">
      <c r="A55" s="34" t="s">
        <v>120</v>
      </c>
      <c r="B55" s="35"/>
      <c r="C55" s="35"/>
      <c r="D55" s="35"/>
      <c r="E55" s="35"/>
      <c r="F55" s="36"/>
      <c r="G55" s="32">
        <f>G54*0.23</f>
        <v>0</v>
      </c>
    </row>
    <row r="56" spans="1:7" ht="16.5" thickBot="1">
      <c r="A56" s="43" t="s">
        <v>121</v>
      </c>
      <c r="B56" s="44"/>
      <c r="C56" s="44"/>
      <c r="D56" s="44"/>
      <c r="E56" s="44"/>
      <c r="F56" s="45"/>
      <c r="G56" s="33">
        <f>SUM(G54:G55)</f>
        <v>0</v>
      </c>
    </row>
  </sheetData>
  <sheetProtection/>
  <mergeCells count="16">
    <mergeCell ref="A53:F53"/>
    <mergeCell ref="A26:F26"/>
    <mergeCell ref="A30:F30"/>
    <mergeCell ref="A45:F45"/>
    <mergeCell ref="A2:G2"/>
    <mergeCell ref="A48:F48"/>
    <mergeCell ref="A54:F54"/>
    <mergeCell ref="A1:G1"/>
    <mergeCell ref="A3:G3"/>
    <mergeCell ref="A55:F55"/>
    <mergeCell ref="A56:F56"/>
    <mergeCell ref="B5:C5"/>
    <mergeCell ref="B27:C27"/>
    <mergeCell ref="B31:C31"/>
    <mergeCell ref="B46:C46"/>
    <mergeCell ref="B49:C49"/>
  </mergeCells>
  <printOptions/>
  <pageMargins left="0.25" right="0.25" top="0.75" bottom="0.75" header="0.3" footer="0.3"/>
  <pageSetup errors="blank"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Katarzyna KM. Mazur-Skoczylas</cp:lastModifiedBy>
  <cp:lastPrinted>2023-04-25T08:03:26Z</cp:lastPrinted>
  <dcterms:created xsi:type="dcterms:W3CDTF">2023-02-12T15:39:29Z</dcterms:created>
  <dcterms:modified xsi:type="dcterms:W3CDTF">2023-05-17T08:46:39Z</dcterms:modified>
  <cp:category/>
  <cp:version/>
  <cp:contentType/>
  <cp:contentStatus/>
</cp:coreProperties>
</file>