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40" firstSheet="9" activeTab="9"/>
  </bookViews>
  <sheets>
    <sheet name="Zjazdy" sheetId="1" r:id="rId1"/>
    <sheet name="Oznakowanie" sheetId="2" r:id="rId2"/>
    <sheet name="Znaki pion" sheetId="3" r:id="rId3"/>
    <sheet name="Chodnik" sheetId="4" r:id="rId4"/>
    <sheet name="Krawężnik" sheetId="5" r:id="rId5"/>
    <sheet name="Obrzeże" sheetId="6" r:id="rId6"/>
    <sheet name="Nawierzchnia" sheetId="7" r:id="rId7"/>
    <sheet name="Rozbiórki" sheetId="8" r:id="rId8"/>
    <sheet name="Zest. materiałów" sheetId="9" r:id="rId9"/>
    <sheet name="Kosztorys" sheetId="10" r:id="rId10"/>
    <sheet name="ZZK OF" sheetId="11" r:id="rId11"/>
  </sheets>
  <definedNames>
    <definedName name="_xlnm.Print_Area" localSheetId="3">'Chodnik'!#REF!</definedName>
    <definedName name="_xlnm.Print_Area" localSheetId="9">'Kosztorys'!$A$1:$H$62</definedName>
    <definedName name="_xlnm.Print_Area" localSheetId="4">'Krawężnik'!#REF!</definedName>
    <definedName name="_xlnm.Print_Area" localSheetId="6">'Nawierzchnia'!#REF!</definedName>
    <definedName name="_xlnm.Print_Area" localSheetId="5">'Obrzeże'!#REF!</definedName>
    <definedName name="_xlnm.Print_Area" localSheetId="1">'Oznakowanie'!#REF!</definedName>
    <definedName name="_xlnm.Print_Area" localSheetId="7">'Rozbiórki'!#REF!</definedName>
    <definedName name="_xlnm.Print_Area" localSheetId="8">'Zest. materiałów'!$A$1:$F$44</definedName>
    <definedName name="_xlnm.Print_Area" localSheetId="2">'Znaki pion'!#REF!</definedName>
    <definedName name="_xlnm.Print_Area" localSheetId="10">'ZZK OF'!$A$1:$I$32</definedName>
    <definedName name="_xlnm.Print_Titles" localSheetId="9">'Kosztorys'!$5:$6</definedName>
  </definedNames>
  <calcPr fullCalcOnLoad="1" fullPrecision="0"/>
</workbook>
</file>

<file path=xl/sharedStrings.xml><?xml version="1.0" encoding="utf-8"?>
<sst xmlns="http://schemas.openxmlformats.org/spreadsheetml/2006/main" count="213" uniqueCount="141">
  <si>
    <t>km</t>
  </si>
  <si>
    <t>Lp.</t>
  </si>
  <si>
    <t>ROBOTY PRZYGOTOWAWCZE</t>
  </si>
  <si>
    <t>1.</t>
  </si>
  <si>
    <t>2.</t>
  </si>
  <si>
    <t>m</t>
  </si>
  <si>
    <t>Wyszczególnienie</t>
  </si>
  <si>
    <t>Jednostka</t>
  </si>
  <si>
    <t>Mg</t>
  </si>
  <si>
    <t>szt.</t>
  </si>
  <si>
    <t>Wyszczególnienie elementów rozliczeniowych</t>
  </si>
  <si>
    <t>D.01.00.00.</t>
  </si>
  <si>
    <t>D.04.00.00.</t>
  </si>
  <si>
    <t>PODBUDOWY</t>
  </si>
  <si>
    <t>D.05.00.00.</t>
  </si>
  <si>
    <t>NAWIERZCHNIE</t>
  </si>
  <si>
    <t>* Ceny jednostkowe i wartości robót należy podawać w PLN  z dokładnością do  0,01 PLN.</t>
  </si>
  <si>
    <t>Sporządził:</t>
  </si>
  <si>
    <t>Emulsja asfaltowa 50 %</t>
  </si>
  <si>
    <t>ELEMENTY  ULIC</t>
  </si>
  <si>
    <t>D.08.01.01</t>
  </si>
  <si>
    <t>Kostka betonowa czerwona grubości 8 cm</t>
  </si>
  <si>
    <t>Słupki do znaków drogowych</t>
  </si>
  <si>
    <t>Znaki drogowe</t>
  </si>
  <si>
    <t>mb</t>
  </si>
  <si>
    <t>R A Z E M</t>
  </si>
  <si>
    <t>kpl.</t>
  </si>
  <si>
    <t>Obrzeże trawnikowe 30 x 8 cm</t>
  </si>
  <si>
    <t>Studnia rewizyjna Ø 1000 mm</t>
  </si>
  <si>
    <t>Studzienka ściekowa z wpustem ulicznym</t>
  </si>
  <si>
    <t>Rury PCV o Ø 200 mm na przykanaliki</t>
  </si>
  <si>
    <t>Tłuczeń kamienny na podbudowę zasadniczą</t>
  </si>
  <si>
    <t>Oznakowanie poziome grubowartwowe</t>
  </si>
  <si>
    <t>3.</t>
  </si>
  <si>
    <t>Beton asfaltowy wartswa wyrównawcza 0/16 stab.12 KN,moduł sztywności 21 MPa</t>
  </si>
  <si>
    <t>I</t>
  </si>
  <si>
    <t>II</t>
  </si>
  <si>
    <t>RAZEM</t>
  </si>
  <si>
    <t>Ilość jednostek</t>
  </si>
  <si>
    <t>Nazwa jednostki</t>
  </si>
  <si>
    <t>Odcinek I</t>
  </si>
  <si>
    <t>Odcinek II</t>
  </si>
  <si>
    <t>m2</t>
  </si>
  <si>
    <t>ZBIORCZE ZESTAWIENIE KOSZTÓW INWESTYCJI</t>
  </si>
  <si>
    <t>Urządzenia zabezpieczajace ruch pieszych - bariery segmentowe z rur stalowych</t>
  </si>
  <si>
    <t>Rury kanalizacyjna dwuścienna z tworzywa Ø40 cm</t>
  </si>
  <si>
    <t>Grunt stabilizowany cementem w betoniarce o Rm=5.0 MPa</t>
  </si>
  <si>
    <t>Beton asfaltowy warstwa wiążąca 0/20 stab.12 KN,moduł sztywności 21 MPa</t>
  </si>
  <si>
    <t>Opornik drogowy 15 x 25 cm</t>
  </si>
  <si>
    <t>Kostka betonowa szara grubości 6 cm</t>
  </si>
  <si>
    <t>Razem - suma poz. 11 i 12</t>
  </si>
  <si>
    <t>Roboty nie przewidziane - 5 % pozycji 11</t>
  </si>
  <si>
    <t>Odcinek III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</si>
  <si>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</si>
  <si>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</si>
  <si>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 xml:space="preserve">    Ceny jednostkowe należy podawać bez VAT</t>
  </si>
  <si>
    <t>Pozycja Specyfikacji Technicznej</t>
  </si>
  <si>
    <t>ZESTAWIENIE MATERIAŁÓW PODSTAWOWYCH</t>
  </si>
  <si>
    <t>Krzysztof Marchwicki</t>
  </si>
  <si>
    <t>………………………………….</t>
  </si>
  <si>
    <t>Odcinek IV</t>
  </si>
  <si>
    <t>Odcinek V</t>
  </si>
  <si>
    <t>* Ceny jednostkowe i wartości robót należy podawać w PLN  z dokładnością do  0,01 PLN</t>
  </si>
  <si>
    <t>PROJEKT PRZEBUDOWY ULICY KOSZEWSKIEGO</t>
  </si>
  <si>
    <t>inż.Krzysztof Marchwicki</t>
  </si>
  <si>
    <t>inż..Krzysztof Marchwicki</t>
  </si>
  <si>
    <t>w miejscowości Kościan w km 0+000.00 ÷ 0+992.00 o długości 0.992 km.</t>
  </si>
  <si>
    <t>Ilość w etapach</t>
  </si>
  <si>
    <t>Krawężnik betonowy 15 x 30 cm</t>
  </si>
  <si>
    <t>Kostka betonowa szara grubości 8 cm - bezfazowa</t>
  </si>
  <si>
    <t>Kostka betonowa biała gr. 8 cm</t>
  </si>
  <si>
    <t xml:space="preserve">Sciek z kostki betonowej gr. 8 cm </t>
  </si>
  <si>
    <t>Drzewa</t>
  </si>
  <si>
    <t>Beton asfaltowy warstwa ścieralna 0/8 - asfalt modyfikowany</t>
  </si>
  <si>
    <t>Włazy na studnie rewizyjne typu ciężkiego w obudowie betonowej</t>
  </si>
  <si>
    <t>Zestawienie "I"</t>
  </si>
  <si>
    <t>KodCPV</t>
  </si>
  <si>
    <t>45100000-8</t>
  </si>
  <si>
    <t>45233140-2</t>
  </si>
  <si>
    <t>m3</t>
  </si>
  <si>
    <t>ROBOTY ZIEMNE</t>
  </si>
  <si>
    <t>szt</t>
  </si>
  <si>
    <t>Profilowanie i zagęszczenie podłoża</t>
  </si>
  <si>
    <t>D.04.04.02.</t>
  </si>
  <si>
    <t>D.02.01.01</t>
  </si>
  <si>
    <t xml:space="preserve">                    ROBOTY ZIEMNE</t>
  </si>
  <si>
    <t xml:space="preserve">                   NAWIERZCHNIE</t>
  </si>
  <si>
    <t xml:space="preserve">                  ELEMENTY ULIC</t>
  </si>
  <si>
    <t xml:space="preserve">RAZEM   ROBOTY PRZYGOTOWAWCZE                                                                                                </t>
  </si>
  <si>
    <t xml:space="preserve">                    PODBUDOWY</t>
  </si>
  <si>
    <t xml:space="preserve">RAZEM   ROBOTY ZIEMNE                                                                                              </t>
  </si>
  <si>
    <t>RAZEM PODBUDOWY</t>
  </si>
  <si>
    <t>RAZEM NAWIERZCHNIE</t>
  </si>
  <si>
    <t>RAZEM ELEMENTY ULIC</t>
  </si>
  <si>
    <t>D.01.02.04</t>
  </si>
  <si>
    <t xml:space="preserve">PROJEKT PRZEBUDOWY CHODNIKA NA CIĄG PIESZO-ROWEROWY NA UL. GRUNWALDZKIEJ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</si>
  <si>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D.01.01.01B.</t>
  </si>
  <si>
    <t>D.04.05.01A.</t>
  </si>
  <si>
    <t>D.02.00.00.</t>
  </si>
  <si>
    <t>D.08.00.00</t>
  </si>
  <si>
    <t>D.08.05.06A</t>
  </si>
  <si>
    <t>Roboty pomiarowe - odtworzenie trasy i punktów wysokościowych</t>
  </si>
  <si>
    <t>D.03.02.01A</t>
  </si>
  <si>
    <t>D.05.03.23A</t>
  </si>
  <si>
    <t>Regulacja wysokościowa istniejących urządzeń infrastruktury technicznej</t>
  </si>
  <si>
    <t>D.04.01.01</t>
  </si>
  <si>
    <t>RAZEM poz. 1 - 5</t>
  </si>
  <si>
    <t>Podatek VAT - 23%  poz. 6</t>
  </si>
  <si>
    <t>OGÓŁEM - suma poz.  6 i 7</t>
  </si>
  <si>
    <t>Rozebranie krawężnika betonowego z odwozem na odl. 10 km</t>
  </si>
  <si>
    <t>Wykonanie oznakowania pionowego</t>
  </si>
  <si>
    <t>Roboty rozbiórkowe nawierzchni z kostki granitowej</t>
  </si>
  <si>
    <t>D.05.03.01</t>
  </si>
  <si>
    <t>Rozebranie chodnika z kostki brukowej betonowej z odwozem na odl. 10 km</t>
  </si>
  <si>
    <t>Podbudowa zasadnicza z kamienia łamanego stabilizowanego mechanicznie 0/31,5 gr. 22 cm /jezdnia + zjazdy/</t>
  </si>
  <si>
    <t>Ułożenie krawężnika granitowego ciętego płomieniowanego jasno szarego 15x30x100 cm na ławie betonowej z oporem klasy C12/15</t>
  </si>
  <si>
    <t>Rozebranie zjazdów z odwozem materiału na odl. 10 km</t>
  </si>
  <si>
    <t>Wykonanie podbudowy  pomocniczej z gruntu stabilizowanego cementem gr. 15 cm, klasy C3/4, z betoniarki /jezdnia + zjazdy +chodnik</t>
  </si>
  <si>
    <t>Roboty rozbiórkowe naw. bitumicznej wra z podbudową  z odwozem na odl. 10 km /ul. Królowej Jadwigi/</t>
  </si>
  <si>
    <t>Ułożenie obrzeża granitowego na ławie betonowej z oporem</t>
  </si>
  <si>
    <t>REMONT ULICY NIEPODLEGŁOŚCI W LESZNIE</t>
  </si>
  <si>
    <t>Ułożenie nawierzchni z kostki granitowej z rozbiórki /jezdnia/.Fugi -masa zalewowa z żywicą epoksydową</t>
  </si>
  <si>
    <t>Ułożenie nawierzchni z kostki kamiennej ciętej 10x10 płomieniowanej, fugi zalane żywicą /zjazdy/ na pods. Cem. Piask. - zjazdy</t>
  </si>
  <si>
    <t>REMONT  ULICY NIEPODLEGŁOŚCI W LESZNIE</t>
  </si>
  <si>
    <t xml:space="preserve"> inż. Krzysztof Marchwicki</t>
  </si>
  <si>
    <t>D.07.02.01</t>
  </si>
  <si>
    <t>Wykonanie wyniesionych przejść dla pieszych z kostki betonowej ,koloru antracyt z elementami białymi</t>
  </si>
  <si>
    <t>KOSZTORYS OFERTOWY</t>
  </si>
  <si>
    <t>Wartość netto (PLN*) - OGÓŁEM</t>
  </si>
  <si>
    <t>Cena jedn. netto (PLN*)</t>
  </si>
  <si>
    <t>D-09.01.01</t>
  </si>
  <si>
    <t>Wykonanie zieleni-odtworzenie istniejącej zieleni, zabezpieczenie istniejących drzew na czas robót budowlanych</t>
  </si>
  <si>
    <t>kpl</t>
  </si>
  <si>
    <t>Ułożenie nawierzchni z kostki brukowej betonowej gr. 8 cm w kolorze szarym (kostka trapezowa, płukana z antypoślizgową strukturą, na której widoczne są drobne ziarnistości) na podsypce c. piaskowej /chodnik/</t>
  </si>
  <si>
    <t>Rozebranie przejścia dla pieszych z kostki brukowej betonowej z odwozem na odl. 10 km</t>
  </si>
  <si>
    <t xml:space="preserve">Ułożenie ścieku z dwóch rzędów z kostki kamiennej ciętej 10x10 na ławie betonowej , fugi zalane żywicą </t>
  </si>
  <si>
    <t>12</t>
  </si>
  <si>
    <t xml:space="preserve">odwóz nadmiaru kostki granitowej na odległość do 10 km </t>
  </si>
  <si>
    <t>13</t>
  </si>
  <si>
    <t>OGÓŁEM - suma pozycji 1 - 22</t>
  </si>
  <si>
    <t>Wykopy - wykonanie koryta z odwozem gruntu na odkład na odl. 10 km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</si>
</sst>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&quot;+&quot;##0.00"/>
    <numFmt numFmtId="167" formatCode="0.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%"/>
    <numFmt numFmtId="173" formatCode="#,##0.00&quot;   &quot;"/>
    <numFmt numFmtId="174" formatCode="#,##0.00&quot;  &quot;"/>
    <numFmt numFmtId="175" formatCode="#,##0.0&quot;   &quot;"/>
    <numFmt numFmtId="176" formatCode="#,##0.0&quot; &quot;"/>
    <numFmt numFmtId="177" formatCode="#,##0.000"/>
    <numFmt numFmtId="178" formatCode="#,##0.0000"/>
    <numFmt numFmtId="179" formatCode="0.000"/>
    <numFmt numFmtId="180" formatCode="0.0000"/>
    <numFmt numFmtId="181" formatCode="#,##0.00\ _z_ł"/>
    <numFmt numFmtId="182" formatCode="0&quot;+&quot;000.00"/>
    <numFmt numFmtId="183" formatCode="[$€-2]\ #,##0.00_);[Red]\([$€-2]\ #,##0.00\)"/>
    <numFmt numFmtId="184" formatCode="[$-415]d\ mmmm\ yyyy"/>
    <numFmt numFmtId="185" formatCode="dd\ mmmm\ yyyy&quot; rok&quot;"/>
    <numFmt numFmtId="186" formatCode="dd\ mmmm\ yyyy&quot; roku&quot;"/>
    <numFmt numFmtId="187" formatCode="[$-415]dddd\,\ d\ mmmm\ yyyy"/>
  </numFmts>
  <fonts count="49">
    <font>
      <sz val="10"/>
      <name val="Arial"/>
      <family val="0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double">
        <color indexed="57"/>
      </top>
      <bottom style="double">
        <color indexed="57"/>
      </bottom>
    </border>
    <border>
      <left style="thin">
        <color indexed="57"/>
      </left>
      <right style="dotted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 style="thin">
        <color indexed="57"/>
      </left>
      <right style="dotted">
        <color indexed="57"/>
      </right>
      <top style="thin">
        <color indexed="57"/>
      </top>
      <bottom style="double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double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double">
        <color indexed="57"/>
      </top>
      <bottom style="double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medium">
        <color indexed="57"/>
      </right>
      <top style="double">
        <color indexed="57"/>
      </top>
      <bottom style="double">
        <color indexed="57"/>
      </bottom>
    </border>
    <border>
      <left style="dotted">
        <color indexed="57"/>
      </left>
      <right style="dotted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dotted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dotted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double">
        <color indexed="57"/>
      </top>
      <bottom style="thin">
        <color rgb="FF00B050"/>
      </bottom>
    </border>
    <border>
      <left>
        <color indexed="63"/>
      </left>
      <right style="dotted">
        <color indexed="57"/>
      </right>
      <top style="double">
        <color indexed="57"/>
      </top>
      <bottom style="thin">
        <color rgb="FF00B050"/>
      </bottom>
    </border>
    <border>
      <left style="thin">
        <color indexed="57"/>
      </left>
      <right style="dotted">
        <color indexed="57"/>
      </right>
      <top style="double">
        <color indexed="57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medium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indexed="57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indexed="57"/>
      </top>
      <bottom style="thin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rgb="FF00B050"/>
      </left>
      <right style="thin">
        <color indexed="57"/>
      </right>
      <top style="thin">
        <color indexed="57"/>
      </top>
      <bottom style="double">
        <color indexed="57"/>
      </bottom>
    </border>
    <border>
      <left style="dotted">
        <color indexed="57"/>
      </left>
      <right style="thin">
        <color rgb="FF00B050"/>
      </right>
      <top style="thin">
        <color indexed="57"/>
      </top>
      <bottom style="double">
        <color indexed="57"/>
      </bottom>
    </border>
    <border>
      <left style="thin">
        <color rgb="FF00B050"/>
      </left>
      <right style="thin">
        <color indexed="57"/>
      </right>
      <top style="double">
        <color indexed="57"/>
      </top>
      <bottom style="thin">
        <color rgb="FF00B050"/>
      </bottom>
    </border>
    <border>
      <left style="dotted">
        <color indexed="57"/>
      </left>
      <right style="thin">
        <color rgb="FF00B050"/>
      </right>
      <top style="double">
        <color indexed="57"/>
      </top>
      <bottom style="thin">
        <color rgb="FF00B050"/>
      </bottom>
    </border>
    <border>
      <left style="dotted">
        <color indexed="57"/>
      </left>
      <right style="thin">
        <color rgb="FF00B050"/>
      </right>
      <top style="thin">
        <color indexed="57"/>
      </top>
      <bottom>
        <color indexed="63"/>
      </bottom>
    </border>
    <border>
      <left style="thin">
        <color rgb="FF00B050"/>
      </left>
      <right style="thin">
        <color indexed="57"/>
      </right>
      <top>
        <color indexed="63"/>
      </top>
      <bottom>
        <color indexed="63"/>
      </bottom>
    </border>
    <border>
      <left style="dotted">
        <color indexed="57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indexed="57"/>
      </right>
      <top>
        <color indexed="63"/>
      </top>
      <bottom style="thin">
        <color indexed="57"/>
      </bottom>
    </border>
    <border>
      <left style="dotted">
        <color indexed="57"/>
      </left>
      <right style="thin">
        <color rgb="FF00B050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 style="dotted">
        <color indexed="57"/>
      </right>
      <top>
        <color indexed="63"/>
      </top>
      <bottom style="thin">
        <color indexed="57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3" fillId="0" borderId="0" applyNumberFormat="0" applyFill="0" applyProtection="0">
      <alignment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26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68" fontId="0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/>
    </xf>
    <xf numFmtId="168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168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Border="1" applyAlignment="1" quotePrefix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wrapText="1"/>
    </xf>
    <xf numFmtId="4" fontId="0" fillId="0" borderId="15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1" fontId="0" fillId="0" borderId="18" xfId="0" applyNumberFormat="1" applyFont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29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4" fontId="0" fillId="0" borderId="32" xfId="0" applyNumberFormat="1" applyFont="1" applyBorder="1" applyAlignment="1">
      <alignment horizontal="right" vertical="center"/>
    </xf>
    <xf numFmtId="4" fontId="8" fillId="0" borderId="33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indent="15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7" fontId="0" fillId="0" borderId="10" xfId="0" applyNumberFormat="1" applyFont="1" applyFill="1" applyBorder="1" applyAlignment="1" applyProtection="1">
      <alignment horizontal="right" vertical="center" wrapText="1"/>
      <protection/>
    </xf>
    <xf numFmtId="167" fontId="0" fillId="0" borderId="35" xfId="0" applyNumberFormat="1" applyFont="1" applyFill="1" applyBorder="1" applyAlignment="1" applyProtection="1">
      <alignment horizontal="center" vertical="center" wrapText="1"/>
      <protection/>
    </xf>
    <xf numFmtId="167" fontId="0" fillId="0" borderId="34" xfId="0" applyNumberFormat="1" applyFont="1" applyFill="1" applyBorder="1" applyAlignment="1" applyProtection="1">
      <alignment horizontal="center" vertical="center" wrapText="1"/>
      <protection/>
    </xf>
    <xf numFmtId="3" fontId="0" fillId="0" borderId="35" xfId="0" applyNumberFormat="1" applyFont="1" applyFill="1" applyBorder="1" applyAlignment="1" applyProtection="1">
      <alignment horizontal="center" vertical="center" wrapText="1"/>
      <protection/>
    </xf>
    <xf numFmtId="3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168" fontId="0" fillId="0" borderId="36" xfId="0" applyNumberFormat="1" applyFont="1" applyFill="1" applyBorder="1" applyAlignment="1">
      <alignment horizontal="center"/>
    </xf>
    <xf numFmtId="168" fontId="0" fillId="0" borderId="36" xfId="0" applyNumberFormat="1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1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center" vertical="top"/>
    </xf>
    <xf numFmtId="0" fontId="48" fillId="0" borderId="0" xfId="0" applyNumberFormat="1" applyFont="1" applyFill="1" applyBorder="1" applyAlignment="1" applyProtection="1">
      <alignment vertical="center"/>
      <protection/>
    </xf>
    <xf numFmtId="49" fontId="0" fillId="0" borderId="2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 quotePrefix="1">
      <alignment horizontal="center" vertical="center" wrapText="1"/>
    </xf>
    <xf numFmtId="168" fontId="0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49" fontId="0" fillId="0" borderId="12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horizontal="center" vertical="top"/>
    </xf>
    <xf numFmtId="168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 quotePrefix="1">
      <alignment horizontal="center" vertical="top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 quotePrefix="1">
      <alignment horizontal="center" vertical="top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0" fillId="0" borderId="15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wrapText="1"/>
    </xf>
    <xf numFmtId="1" fontId="0" fillId="0" borderId="37" xfId="0" applyNumberFormat="1" applyFont="1" applyBorder="1" applyAlignment="1" quotePrefix="1">
      <alignment horizontal="center" vertical="center" wrapText="1"/>
    </xf>
    <xf numFmtId="1" fontId="0" fillId="0" borderId="37" xfId="0" applyNumberFormat="1" applyFont="1" applyBorder="1" applyAlignment="1">
      <alignment horizontal="center" vertical="center" wrapText="1"/>
    </xf>
    <xf numFmtId="1" fontId="6" fillId="0" borderId="37" xfId="0" applyNumberFormat="1" applyFont="1" applyBorder="1" applyAlignment="1">
      <alignment horizontal="center" vertical="center" wrapText="1"/>
    </xf>
    <xf numFmtId="1" fontId="0" fillId="0" borderId="38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 quotePrefix="1">
      <alignment horizontal="center" vertical="top" wrapText="1"/>
    </xf>
    <xf numFmtId="0" fontId="0" fillId="0" borderId="37" xfId="0" applyFont="1" applyBorder="1" applyAlignment="1">
      <alignment horizontal="center" vertical="top"/>
    </xf>
    <xf numFmtId="49" fontId="6" fillId="0" borderId="37" xfId="0" applyNumberFormat="1" applyFont="1" applyBorder="1" applyAlignment="1">
      <alignment horizontal="left" wrapText="1"/>
    </xf>
    <xf numFmtId="0" fontId="0" fillId="0" borderId="37" xfId="0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 quotePrefix="1">
      <alignment horizontal="center" vertical="top" wrapText="1"/>
    </xf>
    <xf numFmtId="0" fontId="6" fillId="0" borderId="37" xfId="0" applyFont="1" applyBorder="1" applyAlignment="1">
      <alignment horizontal="left" wrapText="1"/>
    </xf>
    <xf numFmtId="168" fontId="0" fillId="0" borderId="39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0" fillId="0" borderId="37" xfId="0" applyNumberFormat="1" applyFont="1" applyBorder="1" applyAlignment="1">
      <alignment horizontal="center" vertical="top"/>
    </xf>
    <xf numFmtId="0" fontId="0" fillId="0" borderId="37" xfId="0" applyFont="1" applyBorder="1" applyAlignment="1">
      <alignment horizontal="left" vertical="top" wrapText="1"/>
    </xf>
    <xf numFmtId="168" fontId="0" fillId="0" borderId="37" xfId="0" applyNumberFormat="1" applyFont="1" applyBorder="1" applyAlignment="1">
      <alignment horizontal="center"/>
    </xf>
    <xf numFmtId="0" fontId="0" fillId="0" borderId="37" xfId="0" applyNumberFormat="1" applyFont="1" applyBorder="1" applyAlignment="1">
      <alignment horizontal="center" vertical="top"/>
    </xf>
    <xf numFmtId="0" fontId="0" fillId="0" borderId="37" xfId="0" applyFont="1" applyBorder="1" applyAlignment="1">
      <alignment horizontal="left" vertical="top" wrapText="1"/>
    </xf>
    <xf numFmtId="0" fontId="0" fillId="0" borderId="40" xfId="0" applyNumberFormat="1" applyFont="1" applyBorder="1" applyAlignment="1">
      <alignment horizontal="center" vertical="top"/>
    </xf>
    <xf numFmtId="0" fontId="0" fillId="0" borderId="40" xfId="0" applyFont="1" applyBorder="1" applyAlignment="1">
      <alignment horizontal="left" vertical="top" wrapText="1"/>
    </xf>
    <xf numFmtId="49" fontId="0" fillId="0" borderId="40" xfId="0" applyNumberFormat="1" applyFont="1" applyBorder="1" applyAlignment="1">
      <alignment horizontal="left" wrapText="1"/>
    </xf>
    <xf numFmtId="168" fontId="0" fillId="0" borderId="40" xfId="0" applyNumberFormat="1" applyFont="1" applyBorder="1" applyAlignment="1">
      <alignment horizontal="center"/>
    </xf>
    <xf numFmtId="168" fontId="0" fillId="0" borderId="40" xfId="0" applyNumberFormat="1" applyFont="1" applyFill="1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0" fontId="48" fillId="0" borderId="40" xfId="0" applyFont="1" applyBorder="1" applyAlignment="1">
      <alignment horizontal="center" vertical="center"/>
    </xf>
    <xf numFmtId="49" fontId="48" fillId="0" borderId="40" xfId="0" applyNumberFormat="1" applyFont="1" applyBorder="1" applyAlignment="1">
      <alignment vertical="center" wrapText="1"/>
    </xf>
    <xf numFmtId="168" fontId="48" fillId="0" borderId="40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42" xfId="0" applyNumberFormat="1" applyFont="1" applyBorder="1" applyAlignment="1">
      <alignment horizontal="right" vertical="center"/>
    </xf>
    <xf numFmtId="4" fontId="0" fillId="0" borderId="4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 wrapText="1"/>
    </xf>
    <xf numFmtId="0" fontId="0" fillId="0" borderId="40" xfId="0" applyNumberFormat="1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/>
    </xf>
    <xf numFmtId="0" fontId="0" fillId="0" borderId="40" xfId="0" applyFont="1" applyBorder="1" applyAlignment="1">
      <alignment horizontal="center"/>
    </xf>
    <xf numFmtId="0" fontId="0" fillId="0" borderId="44" xfId="0" applyNumberFormat="1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/>
    </xf>
    <xf numFmtId="49" fontId="0" fillId="0" borderId="44" xfId="0" applyNumberFormat="1" applyFont="1" applyBorder="1" applyAlignment="1">
      <alignment horizontal="left" wrapText="1"/>
    </xf>
    <xf numFmtId="0" fontId="0" fillId="0" borderId="44" xfId="0" applyFont="1" applyBorder="1" applyAlignment="1">
      <alignment horizontal="center"/>
    </xf>
    <xf numFmtId="0" fontId="0" fillId="0" borderId="40" xfId="0" applyNumberFormat="1" applyFont="1" applyBorder="1" applyAlignment="1" quotePrefix="1">
      <alignment horizontal="center" vertical="top" wrapText="1"/>
    </xf>
    <xf numFmtId="0" fontId="0" fillId="0" borderId="40" xfId="0" applyFont="1" applyBorder="1" applyAlignment="1" quotePrefix="1">
      <alignment horizontal="center" vertical="top" wrapText="1"/>
    </xf>
    <xf numFmtId="0" fontId="0" fillId="0" borderId="40" xfId="0" applyFont="1" applyBorder="1" applyAlignment="1">
      <alignment horizontal="left" wrapText="1"/>
    </xf>
    <xf numFmtId="49" fontId="0" fillId="0" borderId="45" xfId="0" applyNumberFormat="1" applyFont="1" applyBorder="1" applyAlignment="1">
      <alignment horizontal="center" vertical="top"/>
    </xf>
    <xf numFmtId="49" fontId="0" fillId="0" borderId="45" xfId="0" applyNumberFormat="1" applyFont="1" applyBorder="1" applyAlignment="1">
      <alignment wrapText="1"/>
    </xf>
    <xf numFmtId="0" fontId="0" fillId="0" borderId="45" xfId="0" applyFont="1" applyBorder="1" applyAlignment="1">
      <alignment horizontal="center"/>
    </xf>
    <xf numFmtId="168" fontId="0" fillId="0" borderId="45" xfId="0" applyNumberFormat="1" applyFont="1" applyFill="1" applyBorder="1" applyAlignment="1">
      <alignment horizontal="center" wrapText="1"/>
    </xf>
    <xf numFmtId="0" fontId="0" fillId="0" borderId="46" xfId="0" applyNumberFormat="1" applyFont="1" applyBorder="1" applyAlignment="1">
      <alignment horizontal="center" vertical="top"/>
    </xf>
    <xf numFmtId="0" fontId="0" fillId="0" borderId="46" xfId="0" applyFont="1" applyBorder="1" applyAlignment="1">
      <alignment horizontal="left" vertical="top" wrapText="1"/>
    </xf>
    <xf numFmtId="49" fontId="0" fillId="0" borderId="46" xfId="0" applyNumberFormat="1" applyFont="1" applyBorder="1" applyAlignment="1">
      <alignment horizontal="left" wrapText="1"/>
    </xf>
    <xf numFmtId="168" fontId="0" fillId="0" borderId="46" xfId="0" applyNumberFormat="1" applyFont="1" applyBorder="1" applyAlignment="1">
      <alignment horizontal="center"/>
    </xf>
    <xf numFmtId="168" fontId="0" fillId="0" borderId="46" xfId="0" applyNumberFormat="1" applyFont="1" applyFill="1" applyBorder="1" applyAlignment="1">
      <alignment horizontal="center"/>
    </xf>
    <xf numFmtId="0" fontId="0" fillId="0" borderId="47" xfId="0" applyNumberFormat="1" applyFont="1" applyBorder="1" applyAlignment="1">
      <alignment horizontal="center" vertical="top"/>
    </xf>
    <xf numFmtId="0" fontId="0" fillId="0" borderId="47" xfId="0" applyFont="1" applyBorder="1" applyAlignment="1">
      <alignment horizontal="left" vertical="top" wrapText="1"/>
    </xf>
    <xf numFmtId="49" fontId="0" fillId="0" borderId="47" xfId="0" applyNumberFormat="1" applyFont="1" applyBorder="1" applyAlignment="1">
      <alignment horizontal="left" wrapText="1"/>
    </xf>
    <xf numFmtId="168" fontId="0" fillId="0" borderId="47" xfId="0" applyNumberFormat="1" applyFont="1" applyBorder="1" applyAlignment="1">
      <alignment horizontal="center"/>
    </xf>
    <xf numFmtId="168" fontId="0" fillId="0" borderId="47" xfId="0" applyNumberFormat="1" applyFont="1" applyFill="1" applyBorder="1" applyAlignment="1">
      <alignment horizontal="center"/>
    </xf>
    <xf numFmtId="0" fontId="0" fillId="0" borderId="48" xfId="0" applyFont="1" applyBorder="1" applyAlignment="1" quotePrefix="1">
      <alignment horizontal="center" vertical="center" wrapText="1"/>
    </xf>
    <xf numFmtId="1" fontId="0" fillId="0" borderId="49" xfId="0" applyNumberFormat="1" applyFont="1" applyBorder="1" applyAlignment="1" quotePrefix="1">
      <alignment horizontal="center" vertical="center" wrapText="1"/>
    </xf>
    <xf numFmtId="1" fontId="0" fillId="0" borderId="50" xfId="0" applyNumberFormat="1" applyFont="1" applyBorder="1" applyAlignment="1">
      <alignment horizontal="center" vertical="center" wrapText="1"/>
    </xf>
    <xf numFmtId="1" fontId="0" fillId="0" borderId="51" xfId="0" applyNumberFormat="1" applyFont="1" applyBorder="1" applyAlignment="1" quotePrefix="1">
      <alignment horizontal="center" vertical="center" wrapText="1"/>
    </xf>
    <xf numFmtId="1" fontId="0" fillId="0" borderId="52" xfId="0" applyNumberFormat="1" applyFont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Border="1" applyAlignment="1" quotePrefix="1">
      <alignment horizontal="center" vertical="top" wrapText="1"/>
    </xf>
    <xf numFmtId="4" fontId="0" fillId="0" borderId="40" xfId="0" applyNumberFormat="1" applyFont="1" applyFill="1" applyBorder="1" applyAlignment="1">
      <alignment horizontal="center" wrapText="1"/>
    </xf>
    <xf numFmtId="0" fontId="0" fillId="0" borderId="44" xfId="0" applyNumberFormat="1" applyFont="1" applyBorder="1" applyAlignment="1" quotePrefix="1">
      <alignment horizontal="center" vertical="top" wrapText="1"/>
    </xf>
    <xf numFmtId="0" fontId="0" fillId="0" borderId="48" xfId="0" applyNumberFormat="1" applyFont="1" applyBorder="1" applyAlignment="1" quotePrefix="1">
      <alignment horizontal="center" vertical="top" wrapText="1"/>
    </xf>
    <xf numFmtId="4" fontId="6" fillId="0" borderId="53" xfId="0" applyNumberFormat="1" applyFont="1" applyFill="1" applyBorder="1" applyAlignment="1">
      <alignment horizontal="center" wrapText="1"/>
    </xf>
    <xf numFmtId="0" fontId="0" fillId="0" borderId="54" xfId="0" applyNumberFormat="1" applyFont="1" applyBorder="1" applyAlignment="1" quotePrefix="1">
      <alignment horizontal="center" vertical="top" wrapText="1"/>
    </xf>
    <xf numFmtId="4" fontId="6" fillId="0" borderId="55" xfId="0" applyNumberFormat="1" applyFont="1" applyFill="1" applyBorder="1" applyAlignment="1">
      <alignment horizontal="center" wrapText="1"/>
    </xf>
    <xf numFmtId="0" fontId="0" fillId="0" borderId="51" xfId="0" applyNumberFormat="1" applyFont="1" applyBorder="1" applyAlignment="1" quotePrefix="1">
      <alignment horizontal="center" vertical="top" wrapText="1"/>
    </xf>
    <xf numFmtId="4" fontId="0" fillId="0" borderId="52" xfId="0" applyNumberFormat="1" applyFont="1" applyFill="1" applyBorder="1" applyAlignment="1">
      <alignment horizontal="center" wrapText="1"/>
    </xf>
    <xf numFmtId="0" fontId="0" fillId="0" borderId="54" xfId="0" applyFont="1" applyBorder="1" applyAlignment="1" quotePrefix="1">
      <alignment horizontal="center" vertical="top" wrapText="1"/>
    </xf>
    <xf numFmtId="4" fontId="0" fillId="0" borderId="55" xfId="0" applyNumberFormat="1" applyFont="1" applyFill="1" applyBorder="1" applyAlignment="1">
      <alignment horizontal="center"/>
    </xf>
    <xf numFmtId="4" fontId="6" fillId="0" borderId="55" xfId="0" applyNumberFormat="1" applyFont="1" applyFill="1" applyBorder="1" applyAlignment="1">
      <alignment horizontal="center"/>
    </xf>
    <xf numFmtId="0" fontId="0" fillId="0" borderId="51" xfId="0" applyFont="1" applyBorder="1" applyAlignment="1" quotePrefix="1">
      <alignment horizontal="center" vertical="top" wrapText="1"/>
    </xf>
    <xf numFmtId="4" fontId="0" fillId="0" borderId="52" xfId="0" applyNumberFormat="1" applyFont="1" applyFill="1" applyBorder="1" applyAlignment="1">
      <alignment horizontal="center"/>
    </xf>
    <xf numFmtId="0" fontId="0" fillId="0" borderId="40" xfId="0" applyFont="1" applyBorder="1" applyAlignment="1" quotePrefix="1">
      <alignment horizontal="center" vertical="top" wrapText="1"/>
    </xf>
    <xf numFmtId="4" fontId="0" fillId="0" borderId="40" xfId="0" applyNumberFormat="1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 horizontal="center" wrapText="1"/>
    </xf>
    <xf numFmtId="0" fontId="0" fillId="0" borderId="56" xfId="0" applyNumberFormat="1" applyFont="1" applyBorder="1" applyAlignment="1">
      <alignment horizontal="center" vertical="top"/>
    </xf>
    <xf numFmtId="4" fontId="0" fillId="0" borderId="57" xfId="0" applyNumberFormat="1" applyFont="1" applyFill="1" applyBorder="1" applyAlignment="1">
      <alignment horizontal="center"/>
    </xf>
    <xf numFmtId="49" fontId="0" fillId="0" borderId="54" xfId="0" applyNumberFormat="1" applyFont="1" applyBorder="1" applyAlignment="1">
      <alignment horizontal="center" vertical="top"/>
    </xf>
    <xf numFmtId="4" fontId="0" fillId="0" borderId="55" xfId="0" applyNumberFormat="1" applyFont="1" applyFill="1" applyBorder="1" applyAlignment="1">
      <alignment horizontal="center" wrapText="1"/>
    </xf>
    <xf numFmtId="0" fontId="0" fillId="0" borderId="54" xfId="0" applyNumberFormat="1" applyFont="1" applyBorder="1" applyAlignment="1">
      <alignment horizontal="center" vertical="top"/>
    </xf>
    <xf numFmtId="0" fontId="0" fillId="0" borderId="51" xfId="0" applyNumberFormat="1" applyFont="1" applyBorder="1" applyAlignment="1">
      <alignment horizontal="center" vertical="top"/>
    </xf>
    <xf numFmtId="0" fontId="0" fillId="0" borderId="46" xfId="0" applyNumberFormat="1" applyFont="1" applyBorder="1" applyAlignment="1">
      <alignment horizontal="center" vertical="top"/>
    </xf>
    <xf numFmtId="4" fontId="0" fillId="0" borderId="46" xfId="0" applyNumberFormat="1" applyFont="1" applyFill="1" applyBorder="1" applyAlignment="1">
      <alignment horizontal="center"/>
    </xf>
    <xf numFmtId="0" fontId="0" fillId="0" borderId="40" xfId="0" applyNumberFormat="1" applyFont="1" applyBorder="1" applyAlignment="1">
      <alignment horizontal="center" vertical="top"/>
    </xf>
    <xf numFmtId="0" fontId="0" fillId="0" borderId="47" xfId="0" applyNumberFormat="1" applyFont="1" applyBorder="1" applyAlignment="1">
      <alignment horizontal="center" vertical="top"/>
    </xf>
    <xf numFmtId="4" fontId="0" fillId="0" borderId="47" xfId="0" applyNumberFormat="1" applyFont="1" applyFill="1" applyBorder="1" applyAlignment="1">
      <alignment horizontal="center"/>
    </xf>
    <xf numFmtId="4" fontId="6" fillId="0" borderId="40" xfId="0" applyNumberFormat="1" applyFont="1" applyFill="1" applyBorder="1" applyAlignment="1">
      <alignment horizontal="center"/>
    </xf>
    <xf numFmtId="4" fontId="48" fillId="0" borderId="40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top"/>
    </xf>
    <xf numFmtId="0" fontId="0" fillId="0" borderId="58" xfId="0" applyFont="1" applyBorder="1" applyAlignment="1">
      <alignment/>
    </xf>
    <xf numFmtId="4" fontId="0" fillId="0" borderId="58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59" xfId="0" applyNumberFormat="1" applyFont="1" applyFill="1" applyBorder="1" applyAlignment="1" applyProtection="1">
      <alignment horizontal="center" vertical="top"/>
      <protection/>
    </xf>
    <xf numFmtId="0" fontId="0" fillId="0" borderId="59" xfId="0" applyNumberFormat="1" applyFont="1" applyFill="1" applyBorder="1" applyAlignment="1" applyProtection="1">
      <alignment horizontal="center" vertical="top" wrapText="1"/>
      <protection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/>
    </xf>
    <xf numFmtId="4" fontId="0" fillId="0" borderId="47" xfId="0" applyNumberFormat="1" applyFont="1" applyBorder="1" applyAlignment="1" applyProtection="1">
      <alignment horizontal="center"/>
      <protection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53" xfId="0" applyNumberFormat="1" applyFont="1" applyBorder="1" applyAlignment="1">
      <alignment horizontal="center" vertical="center" wrapText="1"/>
    </xf>
    <xf numFmtId="4" fontId="0" fillId="0" borderId="45" xfId="0" applyNumberFormat="1" applyFont="1" applyBorder="1" applyAlignment="1" applyProtection="1">
      <alignment horizontal="center"/>
      <protection/>
    </xf>
    <xf numFmtId="0" fontId="0" fillId="0" borderId="40" xfId="0" applyFont="1" applyBorder="1" applyAlignment="1">
      <alignment horizontal="center" vertical="top" wrapText="1"/>
    </xf>
    <xf numFmtId="49" fontId="0" fillId="0" borderId="45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45" xfId="0" applyNumberFormat="1" applyFont="1" applyBorder="1" applyAlignment="1" quotePrefix="1">
      <alignment horizontal="center" vertical="top" wrapText="1"/>
    </xf>
    <xf numFmtId="2" fontId="0" fillId="0" borderId="60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 wrapText="1"/>
    </xf>
    <xf numFmtId="2" fontId="0" fillId="0" borderId="40" xfId="0" applyNumberFormat="1" applyFont="1" applyFill="1" applyBorder="1" applyAlignment="1">
      <alignment horizontal="center" vertical="center" wrapText="1"/>
    </xf>
    <xf numFmtId="2" fontId="0" fillId="0" borderId="40" xfId="0" applyNumberFormat="1" applyFont="1" applyFill="1" applyBorder="1" applyAlignment="1">
      <alignment horizontal="center" wrapText="1"/>
    </xf>
    <xf numFmtId="2" fontId="0" fillId="0" borderId="44" xfId="0" applyNumberFormat="1" applyFont="1" applyFill="1" applyBorder="1" applyAlignment="1">
      <alignment horizontal="center" wrapText="1"/>
    </xf>
    <xf numFmtId="2" fontId="0" fillId="0" borderId="14" xfId="0" applyNumberFormat="1" applyFont="1" applyFill="1" applyBorder="1" applyAlignment="1">
      <alignment horizontal="center" wrapText="1"/>
    </xf>
    <xf numFmtId="2" fontId="0" fillId="0" borderId="36" xfId="0" applyNumberFormat="1" applyFont="1" applyFill="1" applyBorder="1" applyAlignment="1">
      <alignment horizontal="center" wrapText="1"/>
    </xf>
    <xf numFmtId="2" fontId="0" fillId="0" borderId="39" xfId="0" applyNumberFormat="1" applyFont="1" applyFill="1" applyBorder="1" applyAlignment="1">
      <alignment horizontal="center" wrapText="1"/>
    </xf>
    <xf numFmtId="2" fontId="0" fillId="0" borderId="36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/>
    </xf>
    <xf numFmtId="4" fontId="0" fillId="0" borderId="40" xfId="0" applyNumberFormat="1" applyFont="1" applyFill="1" applyBorder="1" applyAlignment="1" applyProtection="1">
      <alignment horizontal="center"/>
      <protection/>
    </xf>
    <xf numFmtId="2" fontId="0" fillId="0" borderId="60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8" fontId="0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Zły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Zeros="0" view="pageBreakPreview" zoomScaleSheetLayoutView="100" zoomScalePageLayoutView="0" workbookViewId="0" topLeftCell="A7">
      <selection activeCell="B22" sqref="B22"/>
    </sheetView>
  </sheetViews>
  <sheetFormatPr defaultColWidth="9.140625" defaultRowHeight="12.75"/>
  <cols>
    <col min="1" max="16384" width="9.140625" style="1" customWidth="1"/>
  </cols>
  <sheetData>
    <row r="2" ht="25.5" customHeight="1"/>
    <row r="3" s="2" customFormat="1" ht="11.25" customHeight="1"/>
    <row r="4" s="2" customFormat="1" ht="24" customHeight="1"/>
    <row r="5" s="2" customFormat="1" ht="7.5" customHeight="1"/>
    <row r="7" ht="7.5" customHeight="1"/>
    <row r="8" s="15" customFormat="1" ht="15.75" customHeight="1"/>
    <row r="9" s="15" customFormat="1" ht="26.25" customHeight="1"/>
    <row r="10" s="15" customFormat="1" ht="12.75"/>
    <row r="11" s="11" customFormat="1" ht="12.75"/>
    <row r="12" s="11" customFormat="1" ht="12.75"/>
    <row r="13" s="11" customFormat="1" ht="12.75"/>
    <row r="36" s="6" customFormat="1" ht="12.75"/>
    <row r="37" ht="8.25" customHeight="1"/>
    <row r="40" ht="10.5" customHeight="1"/>
  </sheetData>
  <sheetProtection/>
  <printOptions/>
  <pageMargins left="1.26" right="0.23" top="0.41" bottom="0.48" header="0.41" footer="0.4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77"/>
  <sheetViews>
    <sheetView showZeros="0" tabSelected="1" view="pageLayout" zoomScaleSheetLayoutView="110" workbookViewId="0" topLeftCell="A49">
      <selection activeCell="G8" sqref="G8"/>
    </sheetView>
  </sheetViews>
  <sheetFormatPr defaultColWidth="9.140625" defaultRowHeight="12.75"/>
  <cols>
    <col min="1" max="1" width="4.7109375" style="21" customWidth="1"/>
    <col min="2" max="2" width="11.421875" style="21" customWidth="1"/>
    <col min="3" max="3" width="11.140625" style="21" customWidth="1"/>
    <col min="4" max="4" width="57.8515625" style="22" customWidth="1"/>
    <col min="5" max="5" width="8.57421875" style="18" customWidth="1"/>
    <col min="6" max="6" width="10.7109375" style="18" customWidth="1"/>
    <col min="7" max="7" width="12.7109375" style="18" customWidth="1"/>
    <col min="8" max="8" width="14.7109375" style="18" customWidth="1"/>
    <col min="9" max="16384" width="9.140625" style="1" customWidth="1"/>
  </cols>
  <sheetData>
    <row r="1" spans="1:8" ht="25.5" customHeight="1">
      <c r="A1" s="267" t="s">
        <v>127</v>
      </c>
      <c r="B1" s="267"/>
      <c r="C1" s="267"/>
      <c r="D1" s="267"/>
      <c r="E1" s="267"/>
      <c r="F1" s="267"/>
      <c r="G1" s="267"/>
      <c r="H1" s="267"/>
    </row>
    <row r="2" spans="1:8" s="2" customFormat="1" ht="15" customHeight="1">
      <c r="A2" s="262" t="s">
        <v>120</v>
      </c>
      <c r="B2" s="262"/>
      <c r="C2" s="262"/>
      <c r="D2" s="262"/>
      <c r="E2" s="262"/>
      <c r="F2" s="262"/>
      <c r="G2" s="262"/>
      <c r="H2" s="262"/>
    </row>
    <row r="3" spans="1:8" s="2" customFormat="1" ht="16.5" customHeight="1">
      <c r="A3" s="263"/>
      <c r="B3" s="263"/>
      <c r="C3" s="264"/>
      <c r="D3" s="264"/>
      <c r="E3" s="264"/>
      <c r="F3" s="264"/>
      <c r="G3" s="264"/>
      <c r="H3" s="264"/>
    </row>
    <row r="4" spans="1:8" ht="8.25" customHeight="1">
      <c r="A4" s="227"/>
      <c r="B4" s="227"/>
      <c r="C4" s="227"/>
      <c r="D4" s="228"/>
      <c r="E4" s="227"/>
      <c r="F4" s="227"/>
      <c r="G4" s="227"/>
      <c r="H4" s="227"/>
    </row>
    <row r="5" spans="1:8" ht="38.25">
      <c r="A5" s="187" t="s">
        <v>1</v>
      </c>
      <c r="B5" s="108" t="s">
        <v>76</v>
      </c>
      <c r="C5" s="88" t="s">
        <v>56</v>
      </c>
      <c r="D5" s="37" t="s">
        <v>10</v>
      </c>
      <c r="E5" s="88" t="s">
        <v>39</v>
      </c>
      <c r="F5" s="36" t="s">
        <v>38</v>
      </c>
      <c r="G5" s="237" t="s">
        <v>129</v>
      </c>
      <c r="H5" s="238" t="s">
        <v>128</v>
      </c>
    </row>
    <row r="6" spans="1:8" s="38" customFormat="1" ht="13.5" thickBot="1">
      <c r="A6" s="188">
        <v>1</v>
      </c>
      <c r="B6" s="39"/>
      <c r="C6" s="40">
        <v>2</v>
      </c>
      <c r="D6" s="40">
        <v>3</v>
      </c>
      <c r="E6" s="40">
        <v>4</v>
      </c>
      <c r="F6" s="41">
        <v>5</v>
      </c>
      <c r="G6" s="40">
        <v>6</v>
      </c>
      <c r="H6" s="189">
        <v>11</v>
      </c>
    </row>
    <row r="7" spans="1:8" s="38" customFormat="1" ht="13.5" thickTop="1">
      <c r="A7" s="190"/>
      <c r="B7" s="125"/>
      <c r="C7" s="126"/>
      <c r="D7" s="127" t="s">
        <v>2</v>
      </c>
      <c r="E7" s="126"/>
      <c r="F7" s="128"/>
      <c r="G7" s="126"/>
      <c r="H7" s="191"/>
    </row>
    <row r="8" spans="1:8" s="5" customFormat="1" ht="12.75">
      <c r="A8" s="193">
        <v>1</v>
      </c>
      <c r="B8" s="240" t="s">
        <v>77</v>
      </c>
      <c r="C8" s="164" t="s">
        <v>96</v>
      </c>
      <c r="D8" s="162" t="s">
        <v>101</v>
      </c>
      <c r="E8" s="161" t="s">
        <v>0</v>
      </c>
      <c r="F8" s="246">
        <v>0.3</v>
      </c>
      <c r="G8" s="229"/>
      <c r="H8" s="192">
        <f>ROUND($G8*F8,2)</f>
        <v>0</v>
      </c>
    </row>
    <row r="9" spans="1:8" ht="12.75">
      <c r="A9" s="193">
        <v>2</v>
      </c>
      <c r="B9" s="163" t="s">
        <v>78</v>
      </c>
      <c r="C9" s="164" t="s">
        <v>94</v>
      </c>
      <c r="D9" s="146" t="s">
        <v>111</v>
      </c>
      <c r="E9" s="165" t="s">
        <v>42</v>
      </c>
      <c r="F9" s="247">
        <f>2226-F13</f>
        <v>2179.7</v>
      </c>
      <c r="G9" s="230"/>
      <c r="H9" s="192">
        <f>ROUND($G9*F9,2)</f>
        <v>0</v>
      </c>
    </row>
    <row r="10" spans="1:8" ht="25.5">
      <c r="A10" s="193">
        <v>3</v>
      </c>
      <c r="B10" s="163" t="s">
        <v>78</v>
      </c>
      <c r="C10" s="164" t="s">
        <v>94</v>
      </c>
      <c r="D10" s="146" t="s">
        <v>118</v>
      </c>
      <c r="E10" s="165" t="s">
        <v>42</v>
      </c>
      <c r="F10" s="247">
        <v>25.5</v>
      </c>
      <c r="G10" s="230"/>
      <c r="H10" s="192">
        <f>ROUND($G10*F10,2)</f>
        <v>0</v>
      </c>
    </row>
    <row r="11" spans="1:8" ht="12.75">
      <c r="A11" s="193">
        <v>4</v>
      </c>
      <c r="B11" s="163" t="s">
        <v>78</v>
      </c>
      <c r="C11" s="164" t="s">
        <v>94</v>
      </c>
      <c r="D11" s="146" t="s">
        <v>116</v>
      </c>
      <c r="E11" s="165" t="s">
        <v>42</v>
      </c>
      <c r="F11" s="247">
        <v>220.5</v>
      </c>
      <c r="G11" s="230"/>
      <c r="H11" s="192">
        <f>ROUND($G11*F11,2)</f>
        <v>0</v>
      </c>
    </row>
    <row r="12" spans="1:8" ht="25.5">
      <c r="A12" s="193">
        <v>5</v>
      </c>
      <c r="B12" s="163" t="s">
        <v>78</v>
      </c>
      <c r="C12" s="164" t="s">
        <v>94</v>
      </c>
      <c r="D12" s="146" t="s">
        <v>113</v>
      </c>
      <c r="E12" s="165" t="s">
        <v>42</v>
      </c>
      <c r="F12" s="247">
        <v>1142.5</v>
      </c>
      <c r="G12" s="230"/>
      <c r="H12" s="194">
        <f>ROUND($F12*G12,2)</f>
        <v>0</v>
      </c>
    </row>
    <row r="13" spans="1:8" ht="25.5">
      <c r="A13" s="243">
        <v>6</v>
      </c>
      <c r="B13" s="163" t="s">
        <v>78</v>
      </c>
      <c r="C13" s="164" t="s">
        <v>94</v>
      </c>
      <c r="D13" s="146" t="s">
        <v>134</v>
      </c>
      <c r="E13" s="165" t="s">
        <v>42</v>
      </c>
      <c r="F13" s="247">
        <v>46.3</v>
      </c>
      <c r="G13" s="230"/>
      <c r="H13" s="194">
        <f>ROUND($F13*G13,2)</f>
        <v>0</v>
      </c>
    </row>
    <row r="14" spans="1:8" ht="12.75">
      <c r="A14" s="195">
        <v>7</v>
      </c>
      <c r="B14" s="166" t="s">
        <v>78</v>
      </c>
      <c r="C14" s="167" t="s">
        <v>94</v>
      </c>
      <c r="D14" s="168" t="s">
        <v>109</v>
      </c>
      <c r="E14" s="169" t="s">
        <v>24</v>
      </c>
      <c r="F14" s="248">
        <v>540.5</v>
      </c>
      <c r="G14" s="231"/>
      <c r="H14" s="194">
        <f>ROUND($F14*G14,2)</f>
        <v>0</v>
      </c>
    </row>
    <row r="15" spans="1:8" ht="12.75">
      <c r="A15" s="195">
        <v>8</v>
      </c>
      <c r="B15" s="166" t="s">
        <v>78</v>
      </c>
      <c r="C15" s="167" t="s">
        <v>94</v>
      </c>
      <c r="D15" s="168" t="s">
        <v>137</v>
      </c>
      <c r="E15" s="169" t="s">
        <v>42</v>
      </c>
      <c r="F15" s="248">
        <f>F9-F33</f>
        <v>128.9</v>
      </c>
      <c r="G15" s="231"/>
      <c r="H15" s="194">
        <f>ROUND($F15*G15,2)</f>
        <v>0</v>
      </c>
    </row>
    <row r="16" spans="1:8" ht="12.75">
      <c r="A16" s="196"/>
      <c r="B16" s="123"/>
      <c r="C16" s="122"/>
      <c r="D16" s="96" t="s">
        <v>88</v>
      </c>
      <c r="E16" s="110"/>
      <c r="F16" s="249"/>
      <c r="G16" s="45"/>
      <c r="H16" s="197">
        <f>SUM(H8:H15)</f>
        <v>0</v>
      </c>
    </row>
    <row r="17" spans="1:8" ht="13.5" thickBot="1">
      <c r="A17" s="198"/>
      <c r="B17" s="115"/>
      <c r="C17" s="101"/>
      <c r="D17" s="97"/>
      <c r="E17" s="94"/>
      <c r="F17" s="250"/>
      <c r="G17" s="34"/>
      <c r="H17" s="199"/>
    </row>
    <row r="18" spans="1:8" ht="13.5" thickTop="1">
      <c r="A18" s="200"/>
      <c r="B18" s="129"/>
      <c r="C18" s="130"/>
      <c r="D18" s="131" t="s">
        <v>85</v>
      </c>
      <c r="E18" s="132"/>
      <c r="F18" s="251"/>
      <c r="G18" s="133"/>
      <c r="H18" s="201"/>
    </row>
    <row r="19" spans="1:8" ht="25.5">
      <c r="A19" s="193">
        <v>9</v>
      </c>
      <c r="B19" s="170" t="s">
        <v>78</v>
      </c>
      <c r="C19" s="164" t="s">
        <v>84</v>
      </c>
      <c r="D19" s="146" t="s">
        <v>140</v>
      </c>
      <c r="E19" s="165" t="s">
        <v>79</v>
      </c>
      <c r="F19" s="245">
        <v>1196.9</v>
      </c>
      <c r="G19" s="230"/>
      <c r="H19" s="194">
        <f>ROUND($G19*F19,2)</f>
        <v>0</v>
      </c>
    </row>
    <row r="20" spans="1:8" ht="25.5">
      <c r="A20" s="193">
        <v>10</v>
      </c>
      <c r="B20" s="170" t="s">
        <v>78</v>
      </c>
      <c r="C20" s="164" t="s">
        <v>102</v>
      </c>
      <c r="D20" s="146" t="s">
        <v>104</v>
      </c>
      <c r="E20" s="165" t="s">
        <v>81</v>
      </c>
      <c r="F20" s="245">
        <v>30</v>
      </c>
      <c r="G20" s="230"/>
      <c r="H20" s="194">
        <f>ROUND(G20*F20,2)</f>
        <v>0</v>
      </c>
    </row>
    <row r="21" spans="1:8" ht="12.75">
      <c r="A21" s="202"/>
      <c r="B21" s="118"/>
      <c r="C21" s="101"/>
      <c r="D21" s="93"/>
      <c r="E21" s="94"/>
      <c r="F21" s="252"/>
      <c r="G21" s="34"/>
      <c r="H21" s="203"/>
    </row>
    <row r="22" spans="1:8" ht="12.75">
      <c r="A22" s="202"/>
      <c r="B22" s="118"/>
      <c r="C22" s="101"/>
      <c r="D22" s="93" t="s">
        <v>90</v>
      </c>
      <c r="E22" s="94"/>
      <c r="F22" s="252"/>
      <c r="G22" s="34"/>
      <c r="H22" s="204">
        <f>SUM(H19:H20)</f>
        <v>0</v>
      </c>
    </row>
    <row r="23" spans="1:8" ht="13.5" thickBot="1">
      <c r="A23" s="202"/>
      <c r="B23" s="118"/>
      <c r="C23" s="101"/>
      <c r="D23" s="93"/>
      <c r="E23" s="94"/>
      <c r="F23" s="86"/>
      <c r="G23" s="34"/>
      <c r="H23" s="204"/>
    </row>
    <row r="24" spans="1:8" ht="13.5" thickTop="1">
      <c r="A24" s="205"/>
      <c r="B24" s="134"/>
      <c r="C24" s="130"/>
      <c r="D24" s="135" t="s">
        <v>89</v>
      </c>
      <c r="E24" s="132"/>
      <c r="F24" s="136"/>
      <c r="G24" s="133"/>
      <c r="H24" s="206"/>
    </row>
    <row r="25" spans="1:8" ht="12.75">
      <c r="A25" s="207">
        <v>11</v>
      </c>
      <c r="B25" s="171" t="s">
        <v>78</v>
      </c>
      <c r="C25" s="164" t="s">
        <v>105</v>
      </c>
      <c r="D25" s="172" t="s">
        <v>82</v>
      </c>
      <c r="E25" s="165" t="s">
        <v>42</v>
      </c>
      <c r="F25" s="255">
        <f>ROUND(F9+F10+F11+F12+F13+F14*0.15,1)</f>
        <v>3695.6</v>
      </c>
      <c r="G25" s="230"/>
      <c r="H25" s="208">
        <f>ROUND($G25*F25,2)</f>
        <v>0</v>
      </c>
    </row>
    <row r="26" spans="1:8" ht="25.5" customHeight="1">
      <c r="A26" s="173" t="s">
        <v>136</v>
      </c>
      <c r="B26" s="241" t="s">
        <v>78</v>
      </c>
      <c r="C26" s="173" t="s">
        <v>83</v>
      </c>
      <c r="D26" s="174" t="s">
        <v>114</v>
      </c>
      <c r="E26" s="175"/>
      <c r="F26" s="176"/>
      <c r="G26" s="239"/>
      <c r="H26" s="209"/>
    </row>
    <row r="27" spans="1:9" ht="14.25">
      <c r="A27" s="210"/>
      <c r="B27" s="113"/>
      <c r="C27" s="43"/>
      <c r="D27" s="44"/>
      <c r="E27" s="32" t="s">
        <v>53</v>
      </c>
      <c r="F27" s="256">
        <f>F33+F35+F47</f>
        <v>2363.8</v>
      </c>
      <c r="G27" s="253"/>
      <c r="H27" s="211">
        <f>ROUND($G27*F27,2)</f>
        <v>0</v>
      </c>
      <c r="I27" s="3"/>
    </row>
    <row r="28" spans="1:8" ht="38.25">
      <c r="A28" s="212" t="s">
        <v>138</v>
      </c>
      <c r="B28" s="95" t="s">
        <v>78</v>
      </c>
      <c r="C28" s="95" t="s">
        <v>97</v>
      </c>
      <c r="D28" s="112" t="s">
        <v>117</v>
      </c>
      <c r="E28" s="33"/>
      <c r="F28" s="87"/>
      <c r="G28" s="254"/>
      <c r="H28" s="213"/>
    </row>
    <row r="29" spans="1:9" ht="14.25">
      <c r="A29" s="210"/>
      <c r="B29" s="113"/>
      <c r="C29" s="43"/>
      <c r="D29" s="44"/>
      <c r="E29" s="32" t="s">
        <v>53</v>
      </c>
      <c r="F29" s="256">
        <f>F33+F35+F34+F47</f>
        <v>3413.8</v>
      </c>
      <c r="G29" s="253"/>
      <c r="H29" s="211">
        <f>ROUND($G29*F29,2)</f>
        <v>0</v>
      </c>
      <c r="I29" s="3"/>
    </row>
    <row r="30" spans="1:8" ht="12.75">
      <c r="A30" s="214"/>
      <c r="B30" s="46"/>
      <c r="C30" s="42"/>
      <c r="D30" s="97" t="s">
        <v>91</v>
      </c>
      <c r="E30" s="109"/>
      <c r="F30" s="86"/>
      <c r="G30" s="34"/>
      <c r="H30" s="204">
        <f>SUM(H25:H29)</f>
        <v>0</v>
      </c>
    </row>
    <row r="31" spans="1:8" ht="13.5" thickBot="1">
      <c r="A31" s="214"/>
      <c r="B31" s="46"/>
      <c r="C31" s="42"/>
      <c r="D31" s="97"/>
      <c r="E31" s="109"/>
      <c r="F31" s="86"/>
      <c r="G31" s="34"/>
      <c r="H31" s="204"/>
    </row>
    <row r="32" spans="1:8" ht="13.5" thickTop="1">
      <c r="A32" s="215"/>
      <c r="B32" s="139"/>
      <c r="C32" s="140"/>
      <c r="D32" s="131" t="s">
        <v>86</v>
      </c>
      <c r="E32" s="141"/>
      <c r="F32" s="136"/>
      <c r="G32" s="133"/>
      <c r="H32" s="206"/>
    </row>
    <row r="33" spans="1:8" ht="25.5">
      <c r="A33" s="210">
        <v>14</v>
      </c>
      <c r="B33" s="137" t="s">
        <v>78</v>
      </c>
      <c r="C33" s="138" t="s">
        <v>103</v>
      </c>
      <c r="D33" s="100" t="s">
        <v>121</v>
      </c>
      <c r="E33" s="114" t="s">
        <v>42</v>
      </c>
      <c r="F33" s="244">
        <f>F9-F13-F42+F10</f>
        <v>2050.8</v>
      </c>
      <c r="G33" s="232"/>
      <c r="H33" s="211">
        <f>ROUND($G33*F33,2)</f>
        <v>0</v>
      </c>
    </row>
    <row r="34" spans="1:8" ht="51">
      <c r="A34" s="216">
        <v>15</v>
      </c>
      <c r="B34" s="177" t="s">
        <v>78</v>
      </c>
      <c r="C34" s="178" t="s">
        <v>103</v>
      </c>
      <c r="D34" s="179" t="s">
        <v>133</v>
      </c>
      <c r="E34" s="180" t="s">
        <v>42</v>
      </c>
      <c r="F34" s="181">
        <v>1050</v>
      </c>
      <c r="G34" s="234"/>
      <c r="H34" s="217">
        <f>ROUND($F34*G34,2)</f>
        <v>0</v>
      </c>
    </row>
    <row r="35" spans="1:8" ht="38.25">
      <c r="A35" s="218">
        <v>16</v>
      </c>
      <c r="B35" s="144" t="s">
        <v>78</v>
      </c>
      <c r="C35" s="145" t="s">
        <v>112</v>
      </c>
      <c r="D35" s="146" t="s">
        <v>122</v>
      </c>
      <c r="E35" s="147" t="s">
        <v>42</v>
      </c>
      <c r="F35" s="148">
        <v>220.5</v>
      </c>
      <c r="G35" s="230"/>
      <c r="H35" s="208">
        <f>ROUND($G35*F35,2)</f>
        <v>0</v>
      </c>
    </row>
    <row r="36" spans="1:8" ht="12.75">
      <c r="A36" s="214"/>
      <c r="B36" s="116"/>
      <c r="C36" s="117"/>
      <c r="D36" s="97"/>
      <c r="E36" s="109"/>
      <c r="F36" s="86"/>
      <c r="G36" s="34"/>
      <c r="H36" s="203"/>
    </row>
    <row r="37" spans="1:8" ht="12.75">
      <c r="A37" s="214"/>
      <c r="B37" s="111"/>
      <c r="C37" s="117"/>
      <c r="D37" s="97" t="s">
        <v>92</v>
      </c>
      <c r="E37" s="109"/>
      <c r="F37" s="86"/>
      <c r="G37" s="34"/>
      <c r="H37" s="204">
        <f>SUM(H33:H35)</f>
        <v>0</v>
      </c>
    </row>
    <row r="38" spans="1:8" ht="13.5" thickBot="1">
      <c r="A38" s="214"/>
      <c r="B38" s="116"/>
      <c r="C38" s="117"/>
      <c r="D38" s="97"/>
      <c r="E38" s="109"/>
      <c r="F38" s="86"/>
      <c r="G38" s="34"/>
      <c r="H38" s="204"/>
    </row>
    <row r="39" spans="1:8" ht="13.5" thickTop="1">
      <c r="A39" s="215"/>
      <c r="B39" s="142"/>
      <c r="C39" s="143"/>
      <c r="D39" s="131" t="s">
        <v>87</v>
      </c>
      <c r="E39" s="141"/>
      <c r="F39" s="136"/>
      <c r="G39" s="133"/>
      <c r="H39" s="206"/>
    </row>
    <row r="40" spans="1:8" ht="25.5">
      <c r="A40" s="218">
        <v>17</v>
      </c>
      <c r="B40" s="163" t="s">
        <v>78</v>
      </c>
      <c r="C40" s="145" t="s">
        <v>20</v>
      </c>
      <c r="D40" s="146" t="s">
        <v>115</v>
      </c>
      <c r="E40" s="147" t="s">
        <v>24</v>
      </c>
      <c r="F40" s="148">
        <v>540.5</v>
      </c>
      <c r="G40" s="230"/>
      <c r="H40" s="208">
        <f>ROUND($G40*F40,2)</f>
        <v>0</v>
      </c>
    </row>
    <row r="41" spans="1:8" ht="12.75">
      <c r="A41" s="214"/>
      <c r="B41" s="116"/>
      <c r="C41" s="117"/>
      <c r="D41" s="97"/>
      <c r="E41" s="109"/>
      <c r="F41" s="86"/>
      <c r="G41" s="235"/>
      <c r="H41" s="203"/>
    </row>
    <row r="42" spans="1:8" ht="25.5">
      <c r="A42" s="214">
        <v>18</v>
      </c>
      <c r="B42" s="242" t="s">
        <v>78</v>
      </c>
      <c r="C42" s="117" t="s">
        <v>100</v>
      </c>
      <c r="D42" s="97" t="s">
        <v>135</v>
      </c>
      <c r="E42" s="260" t="s">
        <v>42</v>
      </c>
      <c r="F42" s="86">
        <v>108.1</v>
      </c>
      <c r="G42" s="233"/>
      <c r="H42" s="203">
        <f>ROUND($G42*F42,2)</f>
        <v>0</v>
      </c>
    </row>
    <row r="43" spans="1:8" ht="12.75">
      <c r="A43" s="219"/>
      <c r="B43" s="182"/>
      <c r="C43" s="183"/>
      <c r="D43" s="184"/>
      <c r="E43" s="185"/>
      <c r="F43" s="186"/>
      <c r="G43" s="236"/>
      <c r="H43" s="220"/>
    </row>
    <row r="44" spans="1:8" ht="12.75">
      <c r="A44" s="218">
        <v>19</v>
      </c>
      <c r="B44" s="163" t="s">
        <v>78</v>
      </c>
      <c r="C44" s="145" t="s">
        <v>20</v>
      </c>
      <c r="D44" s="146" t="s">
        <v>119</v>
      </c>
      <c r="E44" s="147" t="s">
        <v>24</v>
      </c>
      <c r="F44" s="148">
        <v>63</v>
      </c>
      <c r="G44" s="230"/>
      <c r="H44" s="208">
        <f>ROUND($G44*F44,2)</f>
        <v>0</v>
      </c>
    </row>
    <row r="45" spans="1:8" ht="25.5">
      <c r="A45" s="218">
        <v>20</v>
      </c>
      <c r="B45" s="163" t="s">
        <v>78</v>
      </c>
      <c r="C45" s="145" t="s">
        <v>130</v>
      </c>
      <c r="D45" s="146" t="s">
        <v>131</v>
      </c>
      <c r="E45" s="147" t="s">
        <v>132</v>
      </c>
      <c r="F45" s="148">
        <v>1</v>
      </c>
      <c r="G45" s="230"/>
      <c r="H45" s="208">
        <f>ROUND($G45*F45,2)</f>
        <v>0</v>
      </c>
    </row>
    <row r="46" spans="1:8" ht="12.75">
      <c r="A46" s="218">
        <v>21</v>
      </c>
      <c r="B46" s="163" t="s">
        <v>78</v>
      </c>
      <c r="C46" s="145" t="s">
        <v>125</v>
      </c>
      <c r="D46" s="146" t="s">
        <v>110</v>
      </c>
      <c r="E46" s="147" t="s">
        <v>81</v>
      </c>
      <c r="F46" s="148">
        <v>32</v>
      </c>
      <c r="G46" s="230"/>
      <c r="H46" s="208">
        <f>ROUND($F46*G46,2)</f>
        <v>0</v>
      </c>
    </row>
    <row r="47" spans="1:8" ht="25.5">
      <c r="A47" s="218">
        <v>22</v>
      </c>
      <c r="B47" s="163" t="s">
        <v>78</v>
      </c>
      <c r="C47" s="145" t="s">
        <v>103</v>
      </c>
      <c r="D47" s="146" t="s">
        <v>126</v>
      </c>
      <c r="E47" s="147" t="s">
        <v>42</v>
      </c>
      <c r="F47" s="148">
        <v>92.5</v>
      </c>
      <c r="G47" s="230"/>
      <c r="H47" s="208">
        <f>ROUND($F47*G47,2)</f>
        <v>0</v>
      </c>
    </row>
    <row r="48" spans="1:8" ht="12.75">
      <c r="A48" s="218"/>
      <c r="B48" s="144"/>
      <c r="C48" s="145"/>
      <c r="D48" s="146" t="s">
        <v>93</v>
      </c>
      <c r="E48" s="147"/>
      <c r="F48" s="148"/>
      <c r="G48" s="149"/>
      <c r="H48" s="221">
        <f>SUM(H40:H47)</f>
        <v>0</v>
      </c>
    </row>
    <row r="49" spans="1:8" ht="15">
      <c r="A49" s="150"/>
      <c r="B49" s="150"/>
      <c r="C49" s="150"/>
      <c r="D49" s="151" t="s">
        <v>139</v>
      </c>
      <c r="E49" s="150"/>
      <c r="F49" s="152"/>
      <c r="G49" s="150"/>
      <c r="H49" s="222">
        <f>SUM(H16+H22+H30+H37+H48)</f>
        <v>0</v>
      </c>
    </row>
    <row r="50" spans="1:8" s="6" customFormat="1" ht="12.75">
      <c r="A50" s="223"/>
      <c r="B50" s="223"/>
      <c r="C50" s="224" t="s">
        <v>62</v>
      </c>
      <c r="D50" s="224"/>
      <c r="E50" s="224"/>
      <c r="F50" s="257"/>
      <c r="G50" s="224"/>
      <c r="H50" s="225"/>
    </row>
    <row r="51" spans="1:8" s="102" customFormat="1" ht="25.5" customHeight="1">
      <c r="A51" s="106"/>
      <c r="B51" s="106"/>
      <c r="C51" s="111"/>
      <c r="D51" s="124"/>
      <c r="E51" s="31"/>
      <c r="F51" s="258"/>
      <c r="G51" s="31"/>
      <c r="H51" s="31"/>
    </row>
    <row r="52" spans="1:8" ht="15" customHeight="1" hidden="1" thickBot="1">
      <c r="A52" s="107">
        <v>58</v>
      </c>
      <c r="B52" s="107"/>
      <c r="C52" s="111"/>
      <c r="D52" s="124"/>
      <c r="E52" s="31"/>
      <c r="F52" s="258"/>
      <c r="G52" s="31"/>
      <c r="H52" s="31"/>
    </row>
    <row r="53" spans="1:8" ht="13.5" customHeight="1" hidden="1" thickBot="1">
      <c r="A53" s="107">
        <v>76</v>
      </c>
      <c r="B53" s="107"/>
      <c r="C53" s="111"/>
      <c r="D53" s="124"/>
      <c r="E53" s="4" t="s">
        <v>17</v>
      </c>
      <c r="F53" s="258"/>
      <c r="G53" s="31"/>
      <c r="H53" s="31"/>
    </row>
    <row r="54" spans="1:8" ht="13.5" customHeight="1" hidden="1" thickBot="1">
      <c r="A54" s="107">
        <v>59</v>
      </c>
      <c r="B54" s="107"/>
      <c r="C54" s="111"/>
      <c r="D54" s="124"/>
      <c r="E54" s="31"/>
      <c r="F54" s="258"/>
      <c r="G54" s="4"/>
      <c r="H54" s="31"/>
    </row>
    <row r="55" spans="1:8" ht="15" customHeight="1" hidden="1" thickBot="1">
      <c r="A55" s="107">
        <v>59</v>
      </c>
      <c r="B55" s="107"/>
      <c r="C55" s="111"/>
      <c r="D55" s="124"/>
      <c r="E55" s="31"/>
      <c r="F55" s="258"/>
      <c r="G55" s="4"/>
      <c r="H55" s="226"/>
    </row>
    <row r="56" spans="1:8" ht="15" customHeight="1" hidden="1" thickBot="1">
      <c r="A56" s="107">
        <v>60</v>
      </c>
      <c r="B56" s="107"/>
      <c r="C56" s="111"/>
      <c r="D56" s="124"/>
      <c r="E56" s="31"/>
      <c r="F56" s="258"/>
      <c r="G56" s="4"/>
      <c r="H56" s="31"/>
    </row>
    <row r="57" spans="1:8" ht="14.25" hidden="1">
      <c r="A57" s="31"/>
      <c r="B57" s="31"/>
      <c r="C57" s="111"/>
      <c r="D57" s="124"/>
      <c r="E57" s="4"/>
      <c r="F57" s="258"/>
      <c r="G57" s="4"/>
      <c r="H57" s="31"/>
    </row>
    <row r="58" spans="1:8" s="18" customFormat="1" ht="14.25" hidden="1">
      <c r="A58" s="111"/>
      <c r="B58" s="111"/>
      <c r="C58" s="111"/>
      <c r="D58" s="124"/>
      <c r="E58" s="4"/>
      <c r="F58" s="258"/>
      <c r="G58" s="4"/>
      <c r="H58" s="31"/>
    </row>
    <row r="59" spans="1:8" s="18" customFormat="1" ht="14.25" hidden="1">
      <c r="A59" s="111"/>
      <c r="B59" s="111"/>
      <c r="C59" s="111"/>
      <c r="D59" s="124"/>
      <c r="E59" s="4" t="s">
        <v>65</v>
      </c>
      <c r="F59" s="258"/>
      <c r="G59" s="4"/>
      <c r="H59" s="31"/>
    </row>
    <row r="60" spans="1:8" s="18" customFormat="1" ht="12.75">
      <c r="A60" s="111"/>
      <c r="B60" s="111"/>
      <c r="C60" s="111"/>
      <c r="D60" s="124"/>
      <c r="E60" s="31"/>
      <c r="F60" s="258"/>
      <c r="G60" s="31"/>
      <c r="H60" s="31"/>
    </row>
    <row r="61" spans="1:8" s="18" customFormat="1" ht="12.75">
      <c r="A61" s="111"/>
      <c r="B61" s="111"/>
      <c r="C61" s="111"/>
      <c r="D61" s="124"/>
      <c r="E61" s="31"/>
      <c r="F61" s="258"/>
      <c r="G61" s="31"/>
      <c r="H61" s="31"/>
    </row>
    <row r="62" spans="1:8" s="18" customFormat="1" ht="12.75">
      <c r="A62" s="111"/>
      <c r="B62" s="111"/>
      <c r="C62" s="111"/>
      <c r="D62" s="124"/>
      <c r="E62" s="31"/>
      <c r="F62" s="258"/>
      <c r="G62" s="31"/>
      <c r="H62" s="31"/>
    </row>
    <row r="63" spans="1:6" s="18" customFormat="1" ht="13.5" customHeight="1">
      <c r="A63" s="21"/>
      <c r="B63" s="21"/>
      <c r="C63" s="21"/>
      <c r="D63" s="22"/>
      <c r="F63" s="259"/>
    </row>
    <row r="64" spans="1:6" s="18" customFormat="1" ht="13.5" customHeight="1">
      <c r="A64" s="21"/>
      <c r="B64" s="21"/>
      <c r="C64" s="21"/>
      <c r="D64" s="22"/>
      <c r="F64" s="259"/>
    </row>
    <row r="65" spans="1:6" s="18" customFormat="1" ht="13.5" customHeight="1">
      <c r="A65" s="21"/>
      <c r="B65" s="21"/>
      <c r="C65" s="21"/>
      <c r="D65" s="22"/>
      <c r="F65" s="259"/>
    </row>
    <row r="66" spans="1:6" s="18" customFormat="1" ht="13.5" customHeight="1">
      <c r="A66" s="21"/>
      <c r="B66" s="21"/>
      <c r="C66" s="21"/>
      <c r="D66" s="22"/>
      <c r="F66" s="259"/>
    </row>
    <row r="67" spans="1:6" s="18" customFormat="1" ht="13.5" customHeight="1">
      <c r="A67" s="21"/>
      <c r="B67" s="21"/>
      <c r="C67" s="21"/>
      <c r="D67" s="22"/>
      <c r="F67" s="259"/>
    </row>
    <row r="68" ht="13.5" customHeight="1">
      <c r="F68" s="259"/>
    </row>
    <row r="69" ht="13.5" customHeight="1">
      <c r="F69" s="259"/>
    </row>
    <row r="70" ht="13.5" customHeight="1">
      <c r="F70" s="259"/>
    </row>
    <row r="71" ht="13.5" customHeight="1">
      <c r="F71" s="259"/>
    </row>
    <row r="72" ht="13.5" customHeight="1">
      <c r="F72" s="259"/>
    </row>
    <row r="73" ht="13.5" customHeight="1">
      <c r="F73" s="259"/>
    </row>
    <row r="74" ht="13.5" customHeight="1">
      <c r="F74" s="259"/>
    </row>
    <row r="75" ht="18.75" customHeight="1">
      <c r="F75" s="259"/>
    </row>
    <row r="76" ht="13.5" customHeight="1">
      <c r="F76" s="259"/>
    </row>
    <row r="77" ht="13.5" customHeight="1">
      <c r="F77" s="259"/>
    </row>
    <row r="78" ht="13.5" customHeight="1"/>
    <row r="79" ht="13.5" customHeight="1"/>
    <row r="80" ht="27.75" customHeight="1"/>
    <row r="81" ht="13.5" customHeight="1"/>
    <row r="82" ht="27.75" customHeight="1"/>
    <row r="83" ht="13.5" customHeight="1"/>
    <row r="84" ht="27.75" customHeight="1"/>
    <row r="85" ht="13.5" customHeight="1"/>
    <row r="86" ht="13.5" customHeight="1"/>
    <row r="87" ht="13.5" customHeight="1"/>
    <row r="88" ht="13.5" customHeight="1"/>
    <row r="90" ht="18.75" customHeight="1"/>
    <row r="91" ht="27.75" customHeight="1"/>
    <row r="92" ht="13.5" customHeight="1"/>
    <row r="93" ht="27.75" customHeight="1"/>
    <row r="94" ht="13.5" customHeight="1"/>
    <row r="95" ht="42" customHeight="1"/>
    <row r="96" ht="13.5" customHeight="1"/>
    <row r="97" ht="13.5" customHeight="1"/>
    <row r="98" ht="13.5" customHeight="1"/>
    <row r="99" ht="13.5" customHeight="1"/>
    <row r="100" ht="27.75" customHeight="1"/>
    <row r="101" ht="13.5" customHeight="1"/>
    <row r="102" ht="13.5" customHeight="1"/>
    <row r="103" ht="13.5" customHeight="1"/>
    <row r="104" ht="13.5" customHeight="1"/>
    <row r="105" ht="27.7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42" customHeight="1"/>
    <row r="113" ht="13.5" customHeight="1"/>
    <row r="114" ht="13.5" customHeight="1"/>
    <row r="115" ht="13.5" customHeight="1"/>
    <row r="116" ht="13.5" customHeight="1"/>
    <row r="117" ht="27.75" customHeight="1"/>
    <row r="118" ht="13.5" customHeight="1"/>
    <row r="119" ht="13.5" customHeight="1"/>
    <row r="120" ht="13.5" customHeight="1"/>
    <row r="121" ht="27.75" customHeight="1"/>
    <row r="122" ht="13.5" customHeight="1"/>
    <row r="123" ht="13.5" customHeight="1"/>
    <row r="124" ht="13.5" customHeight="1"/>
    <row r="125" ht="27.75" customHeight="1"/>
    <row r="126" ht="13.5" customHeight="1"/>
    <row r="127" ht="27.75" customHeight="1"/>
    <row r="128" ht="13.5" customHeight="1"/>
    <row r="129" ht="27.7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27.75" customHeight="1"/>
    <row r="138" ht="13.5" customHeight="1"/>
    <row r="139" ht="27.75" customHeight="1"/>
    <row r="140" ht="13.5" customHeight="1"/>
    <row r="141" ht="27.7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</sheetData>
  <sheetProtection sheet="1" formatCells="0" formatColumns="0" formatRows="0" selectLockedCells="1"/>
  <mergeCells count="3">
    <mergeCell ref="A1:H1"/>
    <mergeCell ref="A2:H2"/>
    <mergeCell ref="A3:H3"/>
  </mergeCells>
  <printOptions/>
  <pageMargins left="0.4" right="0.48" top="0.6692913385826772" bottom="0.4330708661417323" header="0.31496062992125984" footer="0.3937007874015748"/>
  <pageSetup fitToHeight="1" fitToWidth="1" horizontalDpi="600" verticalDpi="600" orientation="portrait" paperSize="9" scale="72" r:id="rId1"/>
  <headerFooter alignWithMargins="0">
    <oddHeader>&amp;C
</oddHeader>
  </headerFooter>
  <rowBreaks count="1" manualBreakCount="1">
    <brk id="30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27"/>
  <sheetViews>
    <sheetView showZeros="0" zoomScale="110" zoomScaleNormal="110" zoomScaleSheetLayoutView="110" zoomScalePageLayoutView="0" workbookViewId="0" topLeftCell="A1">
      <selection activeCell="C15" sqref="C15"/>
    </sheetView>
  </sheetViews>
  <sheetFormatPr defaultColWidth="9.140625" defaultRowHeight="12.75"/>
  <cols>
    <col min="1" max="1" width="5.8515625" style="18" customWidth="1"/>
    <col min="2" max="2" width="13.421875" style="18" customWidth="1"/>
    <col min="3" max="3" width="56.28125" style="18" customWidth="1"/>
    <col min="4" max="8" width="16.7109375" style="18" hidden="1" customWidth="1"/>
    <col min="9" max="9" width="18.421875" style="18" customWidth="1"/>
    <col min="10" max="16384" width="9.140625" style="1" customWidth="1"/>
  </cols>
  <sheetData>
    <row r="1" spans="1:9" ht="28.5" customHeight="1">
      <c r="A1" s="261" t="s">
        <v>43</v>
      </c>
      <c r="B1" s="261"/>
      <c r="C1" s="261"/>
      <c r="D1" s="261"/>
      <c r="E1" s="261"/>
      <c r="F1" s="261"/>
      <c r="G1" s="261"/>
      <c r="H1" s="261"/>
      <c r="I1" s="261"/>
    </row>
    <row r="2" spans="1:9" s="2" customFormat="1" ht="15">
      <c r="A2" s="262" t="s">
        <v>95</v>
      </c>
      <c r="B2" s="262"/>
      <c r="C2" s="262"/>
      <c r="D2" s="262"/>
      <c r="E2" s="262"/>
      <c r="F2" s="262"/>
      <c r="G2" s="262"/>
      <c r="H2" s="262"/>
      <c r="I2" s="262"/>
    </row>
    <row r="3" spans="1:9" s="2" customFormat="1" ht="38.25" customHeight="1">
      <c r="A3" s="268" t="s">
        <v>123</v>
      </c>
      <c r="B3" s="264"/>
      <c r="C3" s="264"/>
      <c r="D3" s="264"/>
      <c r="E3" s="264"/>
      <c r="F3" s="264"/>
      <c r="G3" s="264"/>
      <c r="H3" s="264"/>
      <c r="I3" s="264"/>
    </row>
    <row r="4" ht="13.5" thickBot="1">
      <c r="A4" s="159"/>
    </row>
    <row r="5" spans="1:9" s="26" customFormat="1" ht="52.5" customHeight="1" thickBot="1">
      <c r="A5" s="74" t="s">
        <v>1</v>
      </c>
      <c r="B5" s="74" t="s">
        <v>56</v>
      </c>
      <c r="C5" s="74" t="s">
        <v>10</v>
      </c>
      <c r="D5" s="74" t="s">
        <v>40</v>
      </c>
      <c r="E5" s="74" t="s">
        <v>41</v>
      </c>
      <c r="F5" s="74" t="s">
        <v>52</v>
      </c>
      <c r="G5" s="74" t="s">
        <v>60</v>
      </c>
      <c r="H5" s="74" t="s">
        <v>61</v>
      </c>
      <c r="I5" s="74" t="s">
        <v>25</v>
      </c>
    </row>
    <row r="6" spans="1:9" s="28" customFormat="1" ht="15.75" customHeight="1" thickBot="1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4</v>
      </c>
    </row>
    <row r="7" spans="1:9" s="5" customFormat="1" ht="21.75" customHeight="1">
      <c r="A7" s="52">
        <v>1</v>
      </c>
      <c r="B7" s="53" t="s">
        <v>11</v>
      </c>
      <c r="C7" s="53" t="s">
        <v>2</v>
      </c>
      <c r="D7" s="54"/>
      <c r="E7" s="54"/>
      <c r="F7" s="64"/>
      <c r="G7" s="54"/>
      <c r="H7" s="64"/>
      <c r="I7" s="68">
        <f>Kosztorys!H16</f>
        <v>0</v>
      </c>
    </row>
    <row r="8" spans="1:9" s="5" customFormat="1" ht="21.75" customHeight="1">
      <c r="A8" s="50">
        <v>2</v>
      </c>
      <c r="B8" s="157" t="s">
        <v>98</v>
      </c>
      <c r="C8" s="119" t="s">
        <v>80</v>
      </c>
      <c r="D8" s="49"/>
      <c r="E8" s="49"/>
      <c r="F8" s="65"/>
      <c r="G8" s="49"/>
      <c r="H8" s="65"/>
      <c r="I8" s="69">
        <f>Kosztorys!H22</f>
        <v>0</v>
      </c>
    </row>
    <row r="9" spans="1:9" s="5" customFormat="1" ht="21.75" customHeight="1">
      <c r="A9" s="47">
        <v>3</v>
      </c>
      <c r="B9" s="157" t="s">
        <v>12</v>
      </c>
      <c r="C9" s="120" t="s">
        <v>13</v>
      </c>
      <c r="D9" s="49"/>
      <c r="E9" s="49"/>
      <c r="F9" s="65"/>
      <c r="G9" s="49"/>
      <c r="H9" s="65"/>
      <c r="I9" s="69">
        <f>Kosztorys!H30</f>
        <v>0</v>
      </c>
    </row>
    <row r="10" spans="1:9" s="5" customFormat="1" ht="21.75" customHeight="1">
      <c r="A10" s="47">
        <v>4</v>
      </c>
      <c r="B10" s="157" t="s">
        <v>14</v>
      </c>
      <c r="C10" s="119" t="s">
        <v>15</v>
      </c>
      <c r="D10" s="49"/>
      <c r="E10" s="49"/>
      <c r="F10" s="65"/>
      <c r="G10" s="49"/>
      <c r="H10" s="65"/>
      <c r="I10" s="69">
        <f>Kosztorys!H37</f>
        <v>0</v>
      </c>
    </row>
    <row r="11" spans="1:9" s="19" customFormat="1" ht="22.5" customHeight="1" thickBot="1">
      <c r="A11" s="153">
        <v>5</v>
      </c>
      <c r="B11" s="121" t="s">
        <v>99</v>
      </c>
      <c r="C11" s="158" t="s">
        <v>19</v>
      </c>
      <c r="D11" s="154"/>
      <c r="E11" s="154"/>
      <c r="F11" s="155"/>
      <c r="G11" s="154"/>
      <c r="H11" s="155"/>
      <c r="I11" s="156">
        <f>Kosztorys!H48</f>
        <v>0</v>
      </c>
    </row>
    <row r="12" spans="1:9" s="5" customFormat="1" ht="21.75" customHeight="1" thickBot="1">
      <c r="A12" s="59">
        <v>6</v>
      </c>
      <c r="B12" s="60"/>
      <c r="C12" s="103" t="s">
        <v>106</v>
      </c>
      <c r="D12" s="61">
        <f>SUM(D7:D11)</f>
        <v>0</v>
      </c>
      <c r="E12" s="61">
        <f>SUM(E7:E11)</f>
        <v>0</v>
      </c>
      <c r="F12" s="61">
        <f>SUM(F7:F11)</f>
        <v>0</v>
      </c>
      <c r="G12" s="61">
        <f>SUM(G7:G11)</f>
        <v>0</v>
      </c>
      <c r="H12" s="61">
        <f>SUM(H7:H11)</f>
        <v>0</v>
      </c>
      <c r="I12" s="71">
        <f>SUM(I7+I8+I9+I10+I11)</f>
        <v>0</v>
      </c>
    </row>
    <row r="13" spans="1:9" s="5" customFormat="1" ht="21.75" customHeight="1" hidden="1">
      <c r="A13" s="52">
        <v>11</v>
      </c>
      <c r="B13" s="53"/>
      <c r="C13" s="58" t="s">
        <v>51</v>
      </c>
      <c r="D13" s="54">
        <f>D12*5%</f>
        <v>0</v>
      </c>
      <c r="E13" s="54">
        <f>E12*5%</f>
        <v>0</v>
      </c>
      <c r="F13" s="64">
        <f>F12*5%</f>
        <v>0</v>
      </c>
      <c r="G13" s="54">
        <f>G12*5%</f>
        <v>0</v>
      </c>
      <c r="H13" s="64">
        <f>H12*5%</f>
        <v>0</v>
      </c>
      <c r="I13" s="72"/>
    </row>
    <row r="14" spans="1:9" s="5" customFormat="1" ht="21.75" customHeight="1" hidden="1">
      <c r="A14" s="47">
        <v>13</v>
      </c>
      <c r="B14" s="48"/>
      <c r="C14" s="51" t="s">
        <v>50</v>
      </c>
      <c r="D14" s="49">
        <f aca="true" t="shared" si="0" ref="D14:I14">SUM(D12:D13)</f>
        <v>0</v>
      </c>
      <c r="E14" s="49">
        <f t="shared" si="0"/>
        <v>0</v>
      </c>
      <c r="F14" s="65">
        <f t="shared" si="0"/>
        <v>0</v>
      </c>
      <c r="G14" s="49">
        <f t="shared" si="0"/>
        <v>0</v>
      </c>
      <c r="H14" s="65">
        <f t="shared" si="0"/>
        <v>0</v>
      </c>
      <c r="I14" s="69">
        <f t="shared" si="0"/>
        <v>0</v>
      </c>
    </row>
    <row r="15" spans="1:9" s="5" customFormat="1" ht="21.75" customHeight="1" thickBot="1">
      <c r="A15" s="55">
        <v>7</v>
      </c>
      <c r="B15" s="56"/>
      <c r="C15" s="104" t="s">
        <v>107</v>
      </c>
      <c r="D15" s="57">
        <f>D14*22%</f>
        <v>0</v>
      </c>
      <c r="E15" s="57">
        <f>E14*22%</f>
        <v>0</v>
      </c>
      <c r="F15" s="66">
        <f>F14*22%</f>
        <v>0</v>
      </c>
      <c r="G15" s="57">
        <f>G14*22%</f>
        <v>0</v>
      </c>
      <c r="H15" s="66">
        <f>H14*22%</f>
        <v>0</v>
      </c>
      <c r="I15" s="70">
        <f>I12*23%</f>
        <v>0</v>
      </c>
    </row>
    <row r="16" spans="1:9" s="5" customFormat="1" ht="21.75" customHeight="1" thickBot="1" thickTop="1">
      <c r="A16" s="62">
        <v>8</v>
      </c>
      <c r="B16" s="35"/>
      <c r="C16" s="105" t="s">
        <v>108</v>
      </c>
      <c r="D16" s="63">
        <f>SUM(D14:D15)</f>
        <v>0</v>
      </c>
      <c r="E16" s="63">
        <f>SUM(E14:E15)</f>
        <v>0</v>
      </c>
      <c r="F16" s="67">
        <f>SUM(F14:F15)</f>
        <v>0</v>
      </c>
      <c r="G16" s="63">
        <f>SUM(G14:G15)</f>
        <v>0</v>
      </c>
      <c r="H16" s="67">
        <f>SUM(H14:H15)</f>
        <v>0</v>
      </c>
      <c r="I16" s="73">
        <f>SUM(I12+I15)</f>
        <v>0</v>
      </c>
    </row>
    <row r="17" ht="16.5" customHeight="1" thickTop="1">
      <c r="B17" s="31" t="s">
        <v>16</v>
      </c>
    </row>
    <row r="18" spans="2:9" ht="16.5" customHeight="1">
      <c r="B18" s="18" t="s">
        <v>55</v>
      </c>
      <c r="D18" s="20"/>
      <c r="E18" s="20"/>
      <c r="F18" s="20"/>
      <c r="G18" s="20"/>
      <c r="H18" s="20"/>
      <c r="I18" s="20"/>
    </row>
    <row r="19" ht="16.5" customHeight="1"/>
    <row r="20" spans="3:8" ht="16.5" customHeight="1">
      <c r="C20" s="160" t="s">
        <v>17</v>
      </c>
      <c r="H20" s="4" t="s">
        <v>17</v>
      </c>
    </row>
    <row r="21" spans="3:8" ht="16.5" customHeight="1">
      <c r="C21" s="4"/>
      <c r="F21" s="4"/>
      <c r="H21" s="4"/>
    </row>
    <row r="22" spans="3:8" ht="16.5" customHeight="1">
      <c r="C22" s="4" t="s">
        <v>124</v>
      </c>
      <c r="F22" s="4"/>
      <c r="H22" s="4" t="s">
        <v>59</v>
      </c>
    </row>
    <row r="23" spans="3:8" ht="16.5" customHeight="1">
      <c r="C23" s="4"/>
      <c r="F23" s="4"/>
      <c r="H23" s="4" t="s">
        <v>58</v>
      </c>
    </row>
    <row r="24" ht="16.5" customHeight="1">
      <c r="C24" s="4"/>
    </row>
    <row r="27" ht="14.25">
      <c r="F27" s="4"/>
    </row>
  </sheetData>
  <sheetProtection sheet="1" formatCells="0" formatColumns="0" formatRows="0" selectLockedCells="1"/>
  <mergeCells count="3">
    <mergeCell ref="A1:I1"/>
    <mergeCell ref="A2:I2"/>
    <mergeCell ref="A3:I3"/>
  </mergeCells>
  <printOptions/>
  <pageMargins left="0.7874015748031497" right="0.1968503937007874" top="0.7086614173228347" bottom="0.5905511811023623" header="0.4724409448818898" footer="0.55118110236220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6:K56"/>
  <sheetViews>
    <sheetView showZeros="0" zoomScaleSheetLayoutView="100" zoomScalePageLayoutView="0" workbookViewId="0" topLeftCell="A4">
      <selection activeCell="B16" sqref="B16"/>
    </sheetView>
  </sheetViews>
  <sheetFormatPr defaultColWidth="9.140625" defaultRowHeight="12.75"/>
  <cols>
    <col min="1" max="1" width="9.140625" style="10" customWidth="1"/>
    <col min="2" max="2" width="16.28125" style="10" customWidth="1"/>
    <col min="3" max="3" width="16.28125" style="1" customWidth="1"/>
    <col min="4" max="4" width="15.7109375" style="3" customWidth="1"/>
    <col min="5" max="6" width="16.140625" style="1" customWidth="1"/>
    <col min="7" max="7" width="9.8515625" style="1" hidden="1" customWidth="1"/>
    <col min="8" max="8" width="9.140625" style="1" customWidth="1"/>
    <col min="9" max="9" width="10.57421875" style="1" customWidth="1"/>
    <col min="10" max="10" width="9.28125" style="1" customWidth="1"/>
    <col min="11" max="11" width="6.57421875" style="10" customWidth="1"/>
    <col min="12" max="16384" width="9.140625" style="1" customWidth="1"/>
  </cols>
  <sheetData>
    <row r="1" s="1" customFormat="1" ht="12.75"/>
    <row r="2" s="1" customFormat="1" ht="25.5" customHeight="1"/>
    <row r="3" s="2" customFormat="1" ht="11.25" customHeight="1"/>
    <row r="4" s="2" customFormat="1" ht="24" customHeight="1"/>
    <row r="5" s="2" customFormat="1" ht="7.5" customHeight="1"/>
    <row r="6" s="1" customFormat="1" ht="7.5" customHeight="1">
      <c r="E6" s="10"/>
    </row>
    <row r="7" s="1" customFormat="1" ht="21" customHeight="1">
      <c r="E7" s="10"/>
    </row>
    <row r="8" s="1" customFormat="1" ht="21" customHeight="1">
      <c r="E8" s="10"/>
    </row>
    <row r="9" s="1" customFormat="1" ht="12.75">
      <c r="E9" s="10"/>
    </row>
    <row r="10" s="1" customFormat="1" ht="12.75">
      <c r="E10" s="10"/>
    </row>
    <row r="11" s="1" customFormat="1" ht="12.75">
      <c r="E11" s="10"/>
    </row>
    <row r="12" s="1" customFormat="1" ht="12.75">
      <c r="E12" s="10"/>
    </row>
    <row r="13" s="1" customFormat="1" ht="12.75">
      <c r="E13" s="10"/>
    </row>
    <row r="14" spans="1:11" ht="12.75">
      <c r="A14" s="1"/>
      <c r="B14" s="1"/>
      <c r="C14" s="12"/>
      <c r="D14" s="12"/>
      <c r="E14" s="27"/>
      <c r="F14" s="10"/>
      <c r="K14" s="1"/>
    </row>
    <row r="15" spans="5:6" s="1" customFormat="1" ht="12.75">
      <c r="E15" s="10"/>
      <c r="F15" s="10"/>
    </row>
    <row r="16" spans="5:6" s="1" customFormat="1" ht="12.75">
      <c r="E16" s="10"/>
      <c r="F16" s="10"/>
    </row>
    <row r="17" spans="5:6" s="1" customFormat="1" ht="12.75">
      <c r="E17" s="10"/>
      <c r="F17" s="10"/>
    </row>
    <row r="18" s="1" customFormat="1" ht="12.75">
      <c r="F18" s="10"/>
    </row>
    <row r="19" s="1" customFormat="1" ht="12.75">
      <c r="F19" s="10"/>
    </row>
    <row r="20" s="1" customFormat="1" ht="12.75">
      <c r="F20" s="10"/>
    </row>
    <row r="21" s="1" customFormat="1" ht="12.75">
      <c r="F21" s="10"/>
    </row>
    <row r="22" spans="1:11" ht="12.75">
      <c r="A22" s="1"/>
      <c r="B22" s="1"/>
      <c r="C22" s="12"/>
      <c r="D22" s="1"/>
      <c r="E22" s="10"/>
      <c r="F22" s="10"/>
      <c r="K22" s="1"/>
    </row>
    <row r="23" spans="1:11" ht="12.75">
      <c r="A23" s="1"/>
      <c r="B23" s="1"/>
      <c r="C23" s="12"/>
      <c r="D23" s="1"/>
      <c r="E23" s="10"/>
      <c r="F23" s="10"/>
      <c r="K23" s="1"/>
    </row>
    <row r="24" spans="1:11" ht="12.75">
      <c r="A24" s="1"/>
      <c r="B24" s="1"/>
      <c r="C24" s="12"/>
      <c r="D24" s="1"/>
      <c r="E24" s="10"/>
      <c r="F24" s="10"/>
      <c r="K24" s="1"/>
    </row>
    <row r="25" s="1" customFormat="1" ht="12.75">
      <c r="F25" s="10"/>
    </row>
    <row r="26" s="1" customFormat="1" ht="12.75">
      <c r="F26" s="10"/>
    </row>
    <row r="27" s="1" customFormat="1" ht="12.75">
      <c r="F27" s="10"/>
    </row>
    <row r="28" s="1" customFormat="1" ht="12.75">
      <c r="F28" s="10"/>
    </row>
    <row r="29" s="1" customFormat="1" ht="12.75">
      <c r="F29" s="10"/>
    </row>
    <row r="30" s="1" customFormat="1" ht="12.75">
      <c r="F30" s="10"/>
    </row>
    <row r="31" s="1" customFormat="1" ht="12.75">
      <c r="F31" s="10"/>
    </row>
    <row r="32" s="1" customFormat="1" ht="12.75">
      <c r="F32" s="10"/>
    </row>
    <row r="33" spans="1:11" ht="12.75">
      <c r="A33" s="1"/>
      <c r="B33" s="1"/>
      <c r="C33" s="12"/>
      <c r="D33" s="1"/>
      <c r="E33" s="10"/>
      <c r="F33" s="10"/>
      <c r="K33" s="1"/>
    </row>
    <row r="34" spans="1:11" ht="12.75">
      <c r="A34" s="1"/>
      <c r="B34" s="1"/>
      <c r="C34" s="12"/>
      <c r="D34" s="1"/>
      <c r="E34" s="10"/>
      <c r="F34" s="10"/>
      <c r="K34" s="1"/>
    </row>
    <row r="35" s="1" customFormat="1" ht="15.75" customHeight="1">
      <c r="E35" s="10"/>
    </row>
    <row r="36" s="1" customFormat="1" ht="15.75" customHeight="1">
      <c r="E36" s="10"/>
    </row>
    <row r="37" s="1" customFormat="1" ht="12.75">
      <c r="E37" s="10"/>
    </row>
    <row r="38" s="1" customFormat="1" ht="12.75">
      <c r="E38" s="10"/>
    </row>
    <row r="39" s="1" customFormat="1" ht="12.75">
      <c r="E39" s="10"/>
    </row>
    <row r="40" s="1" customFormat="1" ht="12.75" customHeight="1">
      <c r="E40" s="10"/>
    </row>
    <row r="41" s="1" customFormat="1" ht="12.75">
      <c r="E41" s="10"/>
    </row>
    <row r="42" s="1" customFormat="1" ht="12.75">
      <c r="E42" s="10"/>
    </row>
    <row r="43" s="1" customFormat="1" ht="12.75">
      <c r="E43" s="10"/>
    </row>
    <row r="44" s="1" customFormat="1" ht="12.75">
      <c r="E44" s="10"/>
    </row>
    <row r="45" s="1" customFormat="1" ht="12.75">
      <c r="E45" s="10"/>
    </row>
    <row r="46" s="1" customFormat="1" ht="12.75">
      <c r="E46" s="10"/>
    </row>
    <row r="47" s="1" customFormat="1" ht="12.75">
      <c r="E47" s="10"/>
    </row>
    <row r="48" s="1" customFormat="1" ht="12.75">
      <c r="E48" s="10"/>
    </row>
    <row r="49" s="1" customFormat="1" ht="12.75">
      <c r="E49" s="10"/>
    </row>
    <row r="50" s="1" customFormat="1" ht="15" customHeight="1">
      <c r="E50" s="10"/>
    </row>
    <row r="51" s="1" customFormat="1" ht="11.25" customHeight="1">
      <c r="E51" s="10"/>
    </row>
    <row r="52" s="1" customFormat="1" ht="24.75" customHeight="1">
      <c r="E52" s="10"/>
    </row>
    <row r="53" s="1" customFormat="1" ht="41.25" customHeight="1">
      <c r="E53" s="10"/>
    </row>
    <row r="54" s="1" customFormat="1" ht="12.75">
      <c r="E54" s="10"/>
    </row>
    <row r="55" s="1" customFormat="1" ht="12.75">
      <c r="E55" s="10"/>
    </row>
    <row r="56" s="1" customFormat="1" ht="12.75">
      <c r="E56" s="10"/>
    </row>
  </sheetData>
  <sheetProtection/>
  <printOptions/>
  <pageMargins left="0.88" right="0.19" top="0.45" bottom="0.48" header="0.34" footer="0.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40:D44"/>
  <sheetViews>
    <sheetView showZeros="0" zoomScaleSheetLayoutView="150" workbookViewId="0" topLeftCell="A16">
      <selection activeCell="E12" sqref="E12"/>
    </sheetView>
  </sheetViews>
  <sheetFormatPr defaultColWidth="9.140625" defaultRowHeight="12.75"/>
  <cols>
    <col min="1" max="1" width="2.8515625" style="1" customWidth="1"/>
    <col min="2" max="3" width="11.140625" style="1" customWidth="1"/>
    <col min="4" max="16384" width="9.140625" style="1" customWidth="1"/>
  </cols>
  <sheetData>
    <row r="2" ht="37.5" customHeight="1"/>
    <row r="3" s="2" customFormat="1" ht="11.25" customHeight="1"/>
    <row r="4" s="2" customFormat="1" ht="24" customHeight="1"/>
    <row r="5" s="2" customFormat="1" ht="7.5" customHeight="1"/>
    <row r="7" s="14" customFormat="1" ht="16.5" customHeight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25.5" customHeight="1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pans="2:4" s="14" customFormat="1" ht="12.75">
      <c r="B40" s="16"/>
      <c r="C40" s="16"/>
      <c r="D40" s="17"/>
    </row>
    <row r="41" spans="2:4" s="14" customFormat="1" ht="20.25" customHeight="1">
      <c r="B41" s="16"/>
      <c r="C41" s="16"/>
      <c r="D41" s="17"/>
    </row>
    <row r="42" spans="2:4" ht="12.75" customHeight="1">
      <c r="B42" s="16"/>
      <c r="C42" s="16"/>
      <c r="D42" s="17"/>
    </row>
    <row r="43" spans="2:4" ht="12.75">
      <c r="B43" s="16"/>
      <c r="C43" s="16"/>
      <c r="D43" s="17">
        <f>C43-B43</f>
        <v>0</v>
      </c>
    </row>
    <row r="44" spans="2:4" ht="12.75">
      <c r="B44" s="16"/>
      <c r="C44" s="16"/>
      <c r="D44" s="17">
        <f>C44-B44</f>
        <v>0</v>
      </c>
    </row>
    <row r="45" s="14" customFormat="1" ht="12.75" customHeight="1"/>
    <row r="46" s="14" customFormat="1" ht="12.75" customHeight="1"/>
    <row r="47" s="14" customFormat="1" ht="6.75" customHeight="1"/>
    <row r="48" s="14" customFormat="1" ht="12.75" customHeight="1"/>
    <row r="49" s="14" customFormat="1" ht="12.75" customHeight="1"/>
    <row r="50" s="14" customFormat="1" ht="12.75" customHeight="1"/>
    <row r="51" s="14" customFormat="1" ht="12.75" customHeight="1"/>
    <row r="52" s="14" customFormat="1" ht="12.75" customHeight="1"/>
    <row r="53" s="14" customFormat="1" ht="12.75" customHeight="1"/>
    <row r="54" s="14" customFormat="1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104" ht="12.75" customHeight="1"/>
    <row r="109" ht="15.75" customHeight="1"/>
    <row r="157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3.5" customHeight="1"/>
    <row r="230" ht="12.75" customHeight="1"/>
  </sheetData>
  <sheetProtection/>
  <printOptions/>
  <pageMargins left="0.89" right="0.23" top="0.68" bottom="0.68" header="0.5" footer="0.5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3:B41"/>
  <sheetViews>
    <sheetView showZeros="0" zoomScaleSheetLayoutView="100" zoomScalePageLayoutView="0" workbookViewId="0" topLeftCell="A1">
      <selection activeCell="C34" sqref="C34"/>
    </sheetView>
  </sheetViews>
  <sheetFormatPr defaultColWidth="9.140625" defaultRowHeight="12.75"/>
  <cols>
    <col min="1" max="16384" width="9.140625" style="1" customWidth="1"/>
  </cols>
  <sheetData>
    <row r="2" ht="25.5" customHeight="1"/>
    <row r="3" s="2" customFormat="1" ht="11.25" customHeight="1">
      <c r="A3" s="9"/>
    </row>
    <row r="4" s="2" customFormat="1" ht="24" customHeight="1">
      <c r="A4" s="9"/>
    </row>
    <row r="6" s="15" customFormat="1" ht="23.25" customHeight="1"/>
    <row r="7" s="10" customFormat="1" ht="15" customHeight="1"/>
    <row r="8" ht="7.5" customHeight="1"/>
    <row r="9" ht="7.5" customHeight="1"/>
    <row r="10" ht="7.5" customHeight="1"/>
    <row r="11" ht="7.5" customHeight="1"/>
    <row r="12" ht="7.5" customHeight="1"/>
    <row r="13" ht="7.5" customHeight="1"/>
    <row r="14" ht="7.5" customHeight="1"/>
    <row r="15" ht="7.5" customHeight="1"/>
    <row r="16" ht="7.5" customHeight="1"/>
    <row r="17" ht="7.5" customHeight="1"/>
    <row r="18" ht="7.5" customHeight="1"/>
    <row r="19" ht="7.5" customHeight="1"/>
    <row r="20" ht="6.75" customHeight="1"/>
    <row r="21" ht="8.25" customHeight="1"/>
    <row r="22" ht="7.5" customHeight="1"/>
    <row r="23" ht="7.5" customHeight="1"/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ht="7.5" customHeight="1"/>
    <row r="37" ht="7.5" customHeight="1"/>
    <row r="38" ht="7.5" customHeight="1"/>
    <row r="39" s="5" customFormat="1" ht="16.5" customHeight="1"/>
    <row r="40" s="5" customFormat="1" ht="16.5" customHeight="1"/>
    <row r="41" spans="1:2" s="14" customFormat="1" ht="12.75">
      <c r="A41" s="1"/>
      <c r="B41" s="1"/>
    </row>
    <row r="43" s="15" customFormat="1" ht="23.25" customHeight="1"/>
    <row r="44" s="10" customFormat="1" ht="1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  <row r="55" ht="7.5" customHeight="1"/>
    <row r="56" ht="11.25" customHeight="1"/>
    <row r="57" ht="11.25" customHeight="1"/>
    <row r="58" ht="11.25" customHeight="1"/>
    <row r="59" ht="9.75" customHeight="1"/>
    <row r="60" ht="10.5" customHeight="1"/>
    <row r="61" ht="7.5" customHeight="1"/>
    <row r="62" ht="7.5" customHeight="1"/>
    <row r="63" ht="7.5" customHeight="1"/>
    <row r="64" ht="7.5" customHeight="1"/>
    <row r="65" ht="7.5" customHeight="1"/>
    <row r="66" s="5" customFormat="1" ht="15" customHeight="1"/>
    <row r="68" ht="10.5" customHeight="1"/>
  </sheetData>
  <sheetProtection/>
  <printOptions/>
  <pageMargins left="1.07" right="0.24" top="0.5" bottom="0.67" header="0.37" footer="0.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E52"/>
  <sheetViews>
    <sheetView showZeros="0"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7.7109375" style="1" customWidth="1"/>
    <col min="2" max="2" width="11.28125" style="1" customWidth="1"/>
    <col min="3" max="3" width="12.421875" style="1" customWidth="1"/>
    <col min="4" max="4" width="20.7109375" style="1" customWidth="1"/>
    <col min="5" max="5" width="28.421875" style="3" customWidth="1"/>
    <col min="6" max="16384" width="9.140625" style="1" customWidth="1"/>
  </cols>
  <sheetData>
    <row r="1" ht="12.75">
      <c r="E1" s="1"/>
    </row>
    <row r="2" ht="25.5" customHeight="1">
      <c r="E2" s="1"/>
    </row>
    <row r="3" s="2" customFormat="1" ht="11.25" customHeight="1">
      <c r="A3" s="9"/>
    </row>
    <row r="4" s="2" customFormat="1" ht="24" customHeight="1">
      <c r="A4" s="9"/>
    </row>
    <row r="5" s="2" customFormat="1" ht="13.5" customHeight="1">
      <c r="A5" s="9"/>
    </row>
    <row r="6" ht="12.75">
      <c r="E6" s="1"/>
    </row>
    <row r="7" ht="12.75">
      <c r="E7" s="1"/>
    </row>
    <row r="8" ht="16.5" customHeight="1">
      <c r="E8" s="1"/>
    </row>
    <row r="9" ht="16.5" customHeight="1">
      <c r="E9" s="1"/>
    </row>
    <row r="10" ht="16.5" customHeight="1">
      <c r="E10" s="1"/>
    </row>
    <row r="11" ht="16.5" customHeight="1">
      <c r="E11" s="1"/>
    </row>
    <row r="12" ht="16.5" customHeight="1">
      <c r="E12" s="1"/>
    </row>
    <row r="13" ht="16.5" customHeight="1">
      <c r="E13" s="1"/>
    </row>
    <row r="14" ht="9.75" customHeight="1">
      <c r="E14" s="1"/>
    </row>
    <row r="15" ht="16.5" customHeight="1">
      <c r="E15" s="1"/>
    </row>
    <row r="16" ht="9.75" customHeight="1">
      <c r="E16" s="1"/>
    </row>
    <row r="17" ht="16.5" customHeight="1">
      <c r="E17" s="1"/>
    </row>
    <row r="18" ht="9.75" customHeight="1">
      <c r="E18" s="1"/>
    </row>
    <row r="19" ht="16.5" customHeight="1">
      <c r="E19" s="1"/>
    </row>
    <row r="20" ht="9.75" customHeight="1">
      <c r="E20" s="1"/>
    </row>
    <row r="21" ht="16.5" customHeight="1">
      <c r="E21" s="1"/>
    </row>
    <row r="22" ht="16.5" customHeight="1">
      <c r="E22" s="1"/>
    </row>
    <row r="23" ht="16.5" customHeight="1">
      <c r="E23" s="1"/>
    </row>
    <row r="24" ht="16.5" customHeight="1">
      <c r="E24" s="1"/>
    </row>
    <row r="25" ht="16.5" customHeight="1">
      <c r="E25" s="1"/>
    </row>
    <row r="26" ht="16.5" customHeight="1">
      <c r="E26" s="1"/>
    </row>
    <row r="27" ht="16.5" customHeight="1">
      <c r="E27" s="1"/>
    </row>
    <row r="28" ht="16.5" customHeight="1">
      <c r="E28" s="1"/>
    </row>
    <row r="29" ht="16.5" customHeight="1">
      <c r="E29" s="1"/>
    </row>
    <row r="30" ht="16.5" customHeight="1">
      <c r="E30" s="1"/>
    </row>
    <row r="31" ht="9.75" customHeight="1">
      <c r="E31" s="1"/>
    </row>
    <row r="32" ht="16.5" customHeight="1">
      <c r="E32" s="1"/>
    </row>
    <row r="33" ht="16.5" customHeight="1">
      <c r="E33" s="1"/>
    </row>
    <row r="34" ht="16.5" customHeight="1">
      <c r="E34" s="1"/>
    </row>
    <row r="35" ht="16.5" customHeight="1">
      <c r="E35" s="1"/>
    </row>
    <row r="36" ht="16.5" customHeight="1">
      <c r="E36" s="1"/>
    </row>
    <row r="37" ht="16.5" customHeight="1">
      <c r="E37" s="1"/>
    </row>
    <row r="38" ht="9.75" customHeight="1">
      <c r="E38" s="1"/>
    </row>
    <row r="39" ht="16.5" customHeight="1">
      <c r="E39" s="1"/>
    </row>
    <row r="40" ht="9.75" customHeight="1">
      <c r="E40" s="1"/>
    </row>
    <row r="41" ht="16.5" customHeight="1">
      <c r="E41" s="1"/>
    </row>
    <row r="42" ht="16.5" customHeight="1">
      <c r="E42" s="1"/>
    </row>
    <row r="43" ht="9.75" customHeight="1">
      <c r="E43" s="1"/>
    </row>
    <row r="44" ht="16.5" customHeight="1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</sheetData>
  <sheetProtection/>
  <printOptions/>
  <pageMargins left="1.07" right="0.24" top="0.5" bottom="0.67" header="0.37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C27"/>
  <sheetViews>
    <sheetView showZeros="0" zoomScaleSheetLayoutView="100" workbookViewId="0" topLeftCell="A1">
      <selection activeCell="D19" sqref="D19"/>
    </sheetView>
  </sheetViews>
  <sheetFormatPr defaultColWidth="9.140625" defaultRowHeight="12.75"/>
  <cols>
    <col min="1" max="1" width="13.28125" style="3" customWidth="1"/>
    <col min="2" max="16384" width="9.140625" style="1" customWidth="1"/>
  </cols>
  <sheetData>
    <row r="1" ht="15">
      <c r="A1" s="8"/>
    </row>
    <row r="2" ht="25.5" customHeight="1">
      <c r="A2" s="89"/>
    </row>
    <row r="3" spans="1:2" s="2" customFormat="1" ht="11.25" customHeight="1">
      <c r="A3" s="90"/>
      <c r="B3" s="9"/>
    </row>
    <row r="4" spans="1:2" s="2" customFormat="1" ht="24" customHeight="1">
      <c r="A4" s="10"/>
      <c r="B4" s="9"/>
    </row>
    <row r="5" spans="1:2" s="2" customFormat="1" ht="12" customHeight="1">
      <c r="A5" s="10"/>
      <c r="B5" s="9"/>
    </row>
    <row r="7" ht="16.5" customHeight="1">
      <c r="A7" s="91"/>
    </row>
    <row r="8" ht="16.5" customHeight="1">
      <c r="A8" s="91"/>
    </row>
    <row r="9" ht="16.5" customHeight="1">
      <c r="A9" s="92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>
      <c r="A21" s="7"/>
    </row>
    <row r="22" spans="1:3" s="14" customFormat="1" ht="11.25" customHeight="1">
      <c r="A22" s="3"/>
      <c r="B22" s="1"/>
      <c r="C22" s="1"/>
    </row>
    <row r="23" ht="7.5" customHeight="1"/>
    <row r="24" ht="16.5" customHeight="1">
      <c r="A24" s="4"/>
    </row>
    <row r="25" ht="14.25">
      <c r="A25" s="4"/>
    </row>
    <row r="26" ht="14.25">
      <c r="A26" s="4"/>
    </row>
    <row r="27" ht="14.25">
      <c r="A27" s="4"/>
    </row>
    <row r="32" ht="16.5" customHeight="1"/>
    <row r="33" ht="16.5" customHeight="1"/>
    <row r="34" ht="16.5" customHeight="1"/>
    <row r="35" ht="16.5" customHeight="1"/>
    <row r="36" ht="16.5" customHeight="1"/>
  </sheetData>
  <sheetProtection/>
  <printOptions/>
  <pageMargins left="1.07" right="0.24" top="0.5" bottom="0.67" header="0.37" footer="0.5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showGridLines="0" showZeros="0" view="pageBreakPreview" zoomScaleSheetLayoutView="100" workbookViewId="0" topLeftCell="A1">
      <selection activeCell="E18" sqref="E18"/>
    </sheetView>
  </sheetViews>
  <sheetFormatPr defaultColWidth="9.140625" defaultRowHeight="12.75"/>
  <cols>
    <col min="1" max="1" width="9.140625" style="1" customWidth="1"/>
    <col min="2" max="2" width="12.57421875" style="1" customWidth="1"/>
    <col min="3" max="16384" width="9.140625" style="1" customWidth="1"/>
  </cols>
  <sheetData>
    <row r="2" ht="25.5" customHeight="1"/>
    <row r="3" s="2" customFormat="1" ht="14.25" customHeight="1"/>
    <row r="4" s="2" customFormat="1" ht="17.25" customHeight="1"/>
    <row r="5" s="2" customFormat="1" ht="7.5" customHeight="1"/>
    <row r="9" ht="42" customHeight="1"/>
    <row r="10" ht="15.75" customHeight="1"/>
    <row r="11" ht="20.25" customHeight="1"/>
  </sheetData>
  <sheetProtection/>
  <printOptions/>
  <pageMargins left="1.52" right="0.2362204724409449" top="0.5118110236220472" bottom="0.1968503937007874" header="0.35433070866141736" footer="0.31496062992125984"/>
  <pageSetup horizontalDpi="600" verticalDpi="600" orientation="portrait" pageOrder="overThenDown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showZeros="0" view="pageBreakPreview" zoomScaleSheetLayoutView="100" workbookViewId="0" topLeftCell="A1">
      <selection activeCell="D18" sqref="D18"/>
    </sheetView>
  </sheetViews>
  <sheetFormatPr defaultColWidth="9.140625" defaultRowHeight="12.75"/>
  <cols>
    <col min="1" max="16384" width="9.140625" style="1" customWidth="1"/>
  </cols>
  <sheetData>
    <row r="2" ht="25.5" customHeight="1"/>
    <row r="3" s="2" customFormat="1" ht="11.25" customHeight="1"/>
    <row r="4" s="2" customFormat="1" ht="24" customHeight="1"/>
    <row r="5" s="2" customFormat="1" ht="18" customHeight="1"/>
    <row r="22" ht="12.75" customHeight="1"/>
    <row r="50" ht="16.5" customHeight="1"/>
  </sheetData>
  <sheetProtection/>
  <printOptions/>
  <pageMargins left="1.01" right="0.24" top="0.29" bottom="0.47" header="0.21" footer="0.47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44"/>
  <sheetViews>
    <sheetView zoomScale="130" zoomScaleNormal="130" zoomScaleSheetLayoutView="100" workbookViewId="0" topLeftCell="A4">
      <selection activeCell="A2" sqref="A2:F2"/>
    </sheetView>
  </sheetViews>
  <sheetFormatPr defaultColWidth="9.140625" defaultRowHeight="12.75"/>
  <cols>
    <col min="1" max="1" width="7.140625" style="1" customWidth="1"/>
    <col min="2" max="2" width="60.28125" style="1" customWidth="1"/>
    <col min="3" max="3" width="10.00390625" style="1" customWidth="1"/>
    <col min="4" max="6" width="10.7109375" style="1" customWidth="1"/>
    <col min="7" max="7" width="10.421875" style="1" customWidth="1"/>
    <col min="8" max="16384" width="9.140625" style="1" customWidth="1"/>
  </cols>
  <sheetData>
    <row r="1" ht="15">
      <c r="F1" s="8" t="s">
        <v>75</v>
      </c>
    </row>
    <row r="2" spans="1:6" ht="25.5" customHeight="1">
      <c r="A2" s="261" t="s">
        <v>57</v>
      </c>
      <c r="B2" s="261"/>
      <c r="C2" s="261"/>
      <c r="D2" s="261"/>
      <c r="E2" s="261"/>
      <c r="F2" s="261"/>
    </row>
    <row r="3" spans="1:6" s="2" customFormat="1" ht="17.25" customHeight="1">
      <c r="A3" s="262" t="s">
        <v>63</v>
      </c>
      <c r="B3" s="262"/>
      <c r="C3" s="262"/>
      <c r="D3" s="262"/>
      <c r="E3" s="262"/>
      <c r="F3" s="262"/>
    </row>
    <row r="4" spans="1:6" s="2" customFormat="1" ht="16.5" customHeight="1">
      <c r="A4" s="263" t="s">
        <v>66</v>
      </c>
      <c r="B4" s="264"/>
      <c r="C4" s="264"/>
      <c r="D4" s="264"/>
      <c r="E4" s="264"/>
      <c r="F4" s="264"/>
    </row>
    <row r="6" spans="1:7" s="5" customFormat="1" ht="19.5" customHeight="1">
      <c r="A6" s="265" t="s">
        <v>1</v>
      </c>
      <c r="B6" s="265" t="s">
        <v>6</v>
      </c>
      <c r="C6" s="265" t="s">
        <v>7</v>
      </c>
      <c r="D6" s="266" t="s">
        <v>67</v>
      </c>
      <c r="E6" s="265"/>
      <c r="F6" s="265" t="s">
        <v>37</v>
      </c>
      <c r="G6" s="15"/>
    </row>
    <row r="7" spans="1:7" s="5" customFormat="1" ht="19.5" customHeight="1">
      <c r="A7" s="265"/>
      <c r="B7" s="265"/>
      <c r="C7" s="265"/>
      <c r="D7" s="25" t="s">
        <v>35</v>
      </c>
      <c r="E7" s="25" t="s">
        <v>36</v>
      </c>
      <c r="F7" s="265"/>
      <c r="G7" s="15"/>
    </row>
    <row r="8" spans="1:7" ht="15" customHeight="1">
      <c r="A8" s="24">
        <v>1</v>
      </c>
      <c r="B8" s="77">
        <v>2</v>
      </c>
      <c r="C8" s="24">
        <v>3</v>
      </c>
      <c r="D8" s="24">
        <v>4</v>
      </c>
      <c r="E8" s="24">
        <v>5</v>
      </c>
      <c r="F8" s="24">
        <v>9</v>
      </c>
      <c r="G8" s="10"/>
    </row>
    <row r="9" spans="1:7" s="13" customFormat="1" ht="12.75">
      <c r="A9" s="78" t="s">
        <v>3</v>
      </c>
      <c r="B9" s="79" t="s">
        <v>18</v>
      </c>
      <c r="C9" s="23" t="s">
        <v>8</v>
      </c>
      <c r="D9" s="81">
        <v>4.3</v>
      </c>
      <c r="E9" s="82">
        <v>4.5</v>
      </c>
      <c r="F9" s="80">
        <f aca="true" t="shared" si="0" ref="F9:F18">SUM(D9:E9)</f>
        <v>8.8</v>
      </c>
      <c r="G9" s="29"/>
    </row>
    <row r="10" spans="1:7" s="13" customFormat="1" ht="14.25">
      <c r="A10" s="78" t="s">
        <v>4</v>
      </c>
      <c r="B10" s="79" t="s">
        <v>31</v>
      </c>
      <c r="C10" s="23" t="s">
        <v>54</v>
      </c>
      <c r="D10" s="83">
        <v>600</v>
      </c>
      <c r="E10" s="84">
        <v>645</v>
      </c>
      <c r="F10" s="80">
        <f t="shared" si="0"/>
        <v>1245</v>
      </c>
      <c r="G10" s="29"/>
    </row>
    <row r="11" spans="1:7" s="13" customFormat="1" ht="14.25">
      <c r="A11" s="78" t="s">
        <v>33</v>
      </c>
      <c r="B11" s="79" t="s">
        <v>46</v>
      </c>
      <c r="C11" s="23" t="s">
        <v>54</v>
      </c>
      <c r="D11" s="85">
        <v>450.2</v>
      </c>
      <c r="E11" s="76">
        <v>378</v>
      </c>
      <c r="F11" s="80">
        <f t="shared" si="0"/>
        <v>828.2</v>
      </c>
      <c r="G11" s="29"/>
    </row>
    <row r="12" spans="1:7" s="13" customFormat="1" ht="25.5">
      <c r="A12" s="78">
        <v>4</v>
      </c>
      <c r="B12" s="79" t="s">
        <v>34</v>
      </c>
      <c r="C12" s="23" t="s">
        <v>8</v>
      </c>
      <c r="D12" s="85">
        <v>199</v>
      </c>
      <c r="E12" s="76">
        <v>157.6</v>
      </c>
      <c r="F12" s="80">
        <f t="shared" si="0"/>
        <v>356.6</v>
      </c>
      <c r="G12" s="29"/>
    </row>
    <row r="13" spans="1:7" s="13" customFormat="1" ht="25.5">
      <c r="A13" s="78">
        <v>5</v>
      </c>
      <c r="B13" s="79" t="s">
        <v>47</v>
      </c>
      <c r="C13" s="23" t="s">
        <v>8</v>
      </c>
      <c r="D13" s="85">
        <v>80.6</v>
      </c>
      <c r="E13" s="76">
        <v>334.7</v>
      </c>
      <c r="F13" s="80">
        <f t="shared" si="0"/>
        <v>415.3</v>
      </c>
      <c r="G13" s="30"/>
    </row>
    <row r="14" spans="1:7" s="13" customFormat="1" ht="12.75">
      <c r="A14" s="78">
        <v>6</v>
      </c>
      <c r="B14" s="99" t="s">
        <v>73</v>
      </c>
      <c r="C14" s="23" t="s">
        <v>8</v>
      </c>
      <c r="D14" s="85">
        <v>398</v>
      </c>
      <c r="E14" s="76">
        <v>315.2</v>
      </c>
      <c r="F14" s="80">
        <f t="shared" si="0"/>
        <v>713.2</v>
      </c>
      <c r="G14" s="30"/>
    </row>
    <row r="15" spans="1:7" s="13" customFormat="1" ht="12.75">
      <c r="A15" s="78">
        <v>7</v>
      </c>
      <c r="B15" s="99" t="s">
        <v>68</v>
      </c>
      <c r="C15" s="23" t="s">
        <v>24</v>
      </c>
      <c r="D15" s="85">
        <v>580</v>
      </c>
      <c r="E15" s="76">
        <v>1024</v>
      </c>
      <c r="F15" s="80">
        <f t="shared" si="0"/>
        <v>1604</v>
      </c>
      <c r="G15" s="30"/>
    </row>
    <row r="16" spans="1:7" s="13" customFormat="1" ht="12.75">
      <c r="A16" s="78">
        <v>8</v>
      </c>
      <c r="B16" s="79" t="s">
        <v>48</v>
      </c>
      <c r="C16" s="23" t="s">
        <v>24</v>
      </c>
      <c r="D16" s="85">
        <v>1068</v>
      </c>
      <c r="E16" s="76">
        <v>68</v>
      </c>
      <c r="F16" s="80">
        <f t="shared" si="0"/>
        <v>1136</v>
      </c>
      <c r="G16" s="30"/>
    </row>
    <row r="17" spans="1:7" s="13" customFormat="1" ht="12.75">
      <c r="A17" s="78">
        <v>9</v>
      </c>
      <c r="B17" s="79" t="s">
        <v>27</v>
      </c>
      <c r="C17" s="23" t="s">
        <v>24</v>
      </c>
      <c r="D17" s="85">
        <v>654</v>
      </c>
      <c r="E17" s="76">
        <v>695</v>
      </c>
      <c r="F17" s="80">
        <f t="shared" si="0"/>
        <v>1349</v>
      </c>
      <c r="G17" s="30"/>
    </row>
    <row r="18" spans="1:7" s="13" customFormat="1" ht="14.25">
      <c r="A18" s="78">
        <v>10</v>
      </c>
      <c r="B18" s="79" t="s">
        <v>21</v>
      </c>
      <c r="C18" s="23" t="s">
        <v>53</v>
      </c>
      <c r="D18" s="85">
        <v>3033.9</v>
      </c>
      <c r="E18" s="76">
        <v>1522.7</v>
      </c>
      <c r="F18" s="80">
        <f t="shared" si="0"/>
        <v>4556.6</v>
      </c>
      <c r="G18" s="30"/>
    </row>
    <row r="19" spans="1:7" s="13" customFormat="1" ht="12.75">
      <c r="A19" s="78">
        <v>11</v>
      </c>
      <c r="B19" s="99" t="s">
        <v>70</v>
      </c>
      <c r="C19" s="98" t="s">
        <v>42</v>
      </c>
      <c r="D19" s="85">
        <v>12.5</v>
      </c>
      <c r="E19" s="76"/>
      <c r="F19" s="80">
        <v>12.5</v>
      </c>
      <c r="G19" s="30"/>
    </row>
    <row r="20" spans="1:7" s="13" customFormat="1" ht="14.25">
      <c r="A20" s="78">
        <v>12</v>
      </c>
      <c r="B20" s="99" t="s">
        <v>69</v>
      </c>
      <c r="C20" s="23" t="s">
        <v>53</v>
      </c>
      <c r="D20" s="85">
        <v>1046</v>
      </c>
      <c r="E20" s="76">
        <v>1461</v>
      </c>
      <c r="F20" s="80">
        <f aca="true" t="shared" si="1" ref="F20:F30">SUM(D20:E20)</f>
        <v>2507</v>
      </c>
      <c r="G20" s="30"/>
    </row>
    <row r="21" spans="1:7" s="13" customFormat="1" ht="14.25">
      <c r="A21" s="78">
        <v>13</v>
      </c>
      <c r="B21" s="79" t="s">
        <v>49</v>
      </c>
      <c r="C21" s="23" t="s">
        <v>53</v>
      </c>
      <c r="D21" s="85">
        <v>556</v>
      </c>
      <c r="E21" s="76">
        <v>783</v>
      </c>
      <c r="F21" s="80">
        <f t="shared" si="1"/>
        <v>1339</v>
      </c>
      <c r="G21" s="30"/>
    </row>
    <row r="22" spans="1:7" s="13" customFormat="1" ht="12.75">
      <c r="A22" s="78">
        <v>14</v>
      </c>
      <c r="B22" s="79" t="s">
        <v>28</v>
      </c>
      <c r="C22" s="23" t="s">
        <v>26</v>
      </c>
      <c r="D22" s="85"/>
      <c r="E22" s="76"/>
      <c r="F22" s="80">
        <f t="shared" si="1"/>
        <v>0</v>
      </c>
      <c r="G22" s="30"/>
    </row>
    <row r="23" spans="1:7" s="13" customFormat="1" ht="12.75">
      <c r="A23" s="78">
        <v>15</v>
      </c>
      <c r="B23" s="79" t="s">
        <v>29</v>
      </c>
      <c r="C23" s="23" t="s">
        <v>26</v>
      </c>
      <c r="D23" s="85"/>
      <c r="E23" s="76"/>
      <c r="F23" s="80">
        <f t="shared" si="1"/>
        <v>0</v>
      </c>
      <c r="G23" s="30"/>
    </row>
    <row r="24" spans="1:7" s="13" customFormat="1" ht="12.75">
      <c r="A24" s="78">
        <v>16</v>
      </c>
      <c r="B24" s="79" t="s">
        <v>30</v>
      </c>
      <c r="C24" s="23" t="s">
        <v>5</v>
      </c>
      <c r="D24" s="85"/>
      <c r="E24" s="76"/>
      <c r="F24" s="80">
        <f t="shared" si="1"/>
        <v>0</v>
      </c>
      <c r="G24" s="30"/>
    </row>
    <row r="25" spans="1:7" s="13" customFormat="1" ht="12.75">
      <c r="A25" s="78">
        <v>17</v>
      </c>
      <c r="B25" s="79" t="s">
        <v>45</v>
      </c>
      <c r="C25" s="23" t="s">
        <v>5</v>
      </c>
      <c r="D25" s="85"/>
      <c r="E25" s="76"/>
      <c r="F25" s="80">
        <f t="shared" si="1"/>
        <v>0</v>
      </c>
      <c r="G25" s="30"/>
    </row>
    <row r="26" spans="1:7" s="13" customFormat="1" ht="12.75">
      <c r="A26" s="78">
        <v>18</v>
      </c>
      <c r="B26" s="99" t="s">
        <v>71</v>
      </c>
      <c r="C26" s="98" t="s">
        <v>42</v>
      </c>
      <c r="D26" s="85">
        <v>116</v>
      </c>
      <c r="E26" s="76">
        <v>214.4</v>
      </c>
      <c r="F26" s="80">
        <f t="shared" si="1"/>
        <v>330.4</v>
      </c>
      <c r="G26" s="30"/>
    </row>
    <row r="27" spans="1:7" s="13" customFormat="1" ht="25.5">
      <c r="A27" s="78">
        <v>19</v>
      </c>
      <c r="B27" s="79" t="s">
        <v>44</v>
      </c>
      <c r="C27" s="23" t="s">
        <v>5</v>
      </c>
      <c r="D27" s="85">
        <v>42</v>
      </c>
      <c r="E27" s="76">
        <v>15</v>
      </c>
      <c r="F27" s="80">
        <f t="shared" si="1"/>
        <v>57</v>
      </c>
      <c r="G27" s="30"/>
    </row>
    <row r="28" spans="1:7" s="13" customFormat="1" ht="12.75">
      <c r="A28" s="78">
        <v>20</v>
      </c>
      <c r="B28" s="79" t="s">
        <v>22</v>
      </c>
      <c r="C28" s="23" t="s">
        <v>9</v>
      </c>
      <c r="D28" s="85">
        <v>41</v>
      </c>
      <c r="E28" s="76">
        <v>50</v>
      </c>
      <c r="F28" s="80">
        <f t="shared" si="1"/>
        <v>91</v>
      </c>
      <c r="G28" s="30"/>
    </row>
    <row r="29" spans="1:7" s="13" customFormat="1" ht="12.75">
      <c r="A29" s="78">
        <v>21</v>
      </c>
      <c r="B29" s="79" t="s">
        <v>23</v>
      </c>
      <c r="C29" s="23" t="s">
        <v>9</v>
      </c>
      <c r="D29" s="85">
        <v>45</v>
      </c>
      <c r="E29" s="76">
        <v>58</v>
      </c>
      <c r="F29" s="80">
        <f t="shared" si="1"/>
        <v>103</v>
      </c>
      <c r="G29" s="30"/>
    </row>
    <row r="30" spans="1:7" s="13" customFormat="1" ht="14.25">
      <c r="A30" s="78">
        <v>22</v>
      </c>
      <c r="B30" s="79" t="s">
        <v>32</v>
      </c>
      <c r="C30" s="23" t="s">
        <v>53</v>
      </c>
      <c r="D30" s="85">
        <v>34.8</v>
      </c>
      <c r="E30" s="76">
        <v>142.5</v>
      </c>
      <c r="F30" s="80">
        <f t="shared" si="1"/>
        <v>177.3</v>
      </c>
      <c r="G30" s="30"/>
    </row>
    <row r="31" spans="1:7" s="13" customFormat="1" ht="12.75">
      <c r="A31" s="78">
        <v>23</v>
      </c>
      <c r="B31" s="79" t="s">
        <v>72</v>
      </c>
      <c r="C31" s="23" t="s">
        <v>9</v>
      </c>
      <c r="D31" s="85">
        <v>90</v>
      </c>
      <c r="E31" s="76">
        <v>70</v>
      </c>
      <c r="F31" s="80">
        <v>160</v>
      </c>
      <c r="G31" s="30"/>
    </row>
    <row r="32" spans="1:7" s="13" customFormat="1" ht="12.75">
      <c r="A32" s="78">
        <v>24</v>
      </c>
      <c r="B32" s="79" t="s">
        <v>74</v>
      </c>
      <c r="C32" s="23" t="s">
        <v>9</v>
      </c>
      <c r="D32" s="85">
        <v>3</v>
      </c>
      <c r="E32" s="76">
        <v>8</v>
      </c>
      <c r="F32" s="80">
        <v>11</v>
      </c>
      <c r="G32" s="30"/>
    </row>
    <row r="33" spans="3:5" ht="12.75">
      <c r="C33" s="10"/>
      <c r="D33" s="10"/>
      <c r="E33" s="10"/>
    </row>
    <row r="34" spans="3:5" ht="14.25">
      <c r="C34" s="10"/>
      <c r="D34" s="10"/>
      <c r="E34" s="4"/>
    </row>
    <row r="35" spans="3:5" ht="14.25">
      <c r="C35" s="10"/>
      <c r="D35" s="10"/>
      <c r="E35" s="4"/>
    </row>
    <row r="36" ht="14.25">
      <c r="E36" s="4"/>
    </row>
    <row r="37" spans="3:5" ht="14.25">
      <c r="C37" s="10"/>
      <c r="D37" s="4" t="s">
        <v>17</v>
      </c>
      <c r="E37" s="4"/>
    </row>
    <row r="38" spans="3:5" ht="14.25">
      <c r="C38" s="10"/>
      <c r="D38" s="4"/>
      <c r="E38" s="4"/>
    </row>
    <row r="39" spans="4:5" ht="14.25">
      <c r="D39" s="4"/>
      <c r="E39" s="4"/>
    </row>
    <row r="43" ht="14.25">
      <c r="D43" s="4" t="s">
        <v>59</v>
      </c>
    </row>
    <row r="44" ht="14.25">
      <c r="D44" s="4" t="s">
        <v>64</v>
      </c>
    </row>
  </sheetData>
  <sheetProtection/>
  <mergeCells count="8">
    <mergeCell ref="A2:F2"/>
    <mergeCell ref="A3:F3"/>
    <mergeCell ref="A4:F4"/>
    <mergeCell ref="B6:B7"/>
    <mergeCell ref="A6:A7"/>
    <mergeCell ref="C6:C7"/>
    <mergeCell ref="F6:F7"/>
    <mergeCell ref="D6:E6"/>
  </mergeCells>
  <printOptions/>
  <pageMargins left="0.93" right="0.31496062992125984" top="1.31" bottom="0.5905511811023623" header="0.31496062992125984" footer="0.5118110236220472"/>
  <pageSetup horizontalDpi="300" verticalDpi="300" orientation="portrait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Adamski Maciej</cp:lastModifiedBy>
  <cp:lastPrinted>2023-09-27T12:24:50Z</cp:lastPrinted>
  <dcterms:created xsi:type="dcterms:W3CDTF">2004-04-13T06:47:34Z</dcterms:created>
  <dcterms:modified xsi:type="dcterms:W3CDTF">2023-09-27T12:40:30Z</dcterms:modified>
  <cp:category/>
  <cp:version/>
  <cp:contentType/>
  <cp:contentStatus/>
</cp:coreProperties>
</file>