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lubawa miasto\przetarg 2025 - 2027\SWZ\robocze\po spotkaniu\"/>
    </mc:Choice>
  </mc:AlternateContent>
  <xr:revisionPtr revIDLastSave="0" documentId="13_ncr:1_{7084DBD4-00A9-47A4-9E17-76CD1BA158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je ogólne " sheetId="97" r:id="rId1"/>
    <sheet name="informacje do oceny ryzyka " sheetId="101" r:id="rId2"/>
    <sheet name="budynki" sheetId="89" r:id="rId3"/>
    <sheet name="fotowoltaika" sheetId="98" r:id="rId4"/>
    <sheet name="elektronika" sheetId="96" r:id="rId5"/>
    <sheet name="auta " sheetId="99" r:id="rId6"/>
    <sheet name="szkody" sheetId="91" r:id="rId7"/>
    <sheet name="środki trwałe" sheetId="92" r:id="rId8"/>
    <sheet name="maszyny" sheetId="94" r:id="rId9"/>
    <sheet name="lokalizacje" sheetId="93" r:id="rId10"/>
  </sheets>
  <definedNames>
    <definedName name="_xlnm._FilterDatabase" localSheetId="4" hidden="1">elektronika!$A$3:$IT$3</definedName>
    <definedName name="_Hlk101524119" localSheetId="1">'informacje do oceny ryzyka '!$A$32</definedName>
    <definedName name="_xlnm.Print_Area" localSheetId="5">'auta '!$A$1:$V$42</definedName>
    <definedName name="_xlnm.Print_Area" localSheetId="2">budynki!$A$1:$X$153</definedName>
    <definedName name="_xlnm.Print_Area" localSheetId="4">elektronika!$A$1:$D$384</definedName>
    <definedName name="_xlnm.Print_Area" localSheetId="1">'informacje do oceny ryzyka '!$A$1:$C$59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4" i="96" l="1"/>
  <c r="D383" i="96"/>
  <c r="D382" i="96"/>
  <c r="D367" i="96"/>
  <c r="D360" i="96"/>
  <c r="D330" i="96"/>
  <c r="D334" i="96"/>
  <c r="C17" i="92"/>
  <c r="D298" i="96"/>
  <c r="D294" i="96"/>
  <c r="C16" i="92"/>
  <c r="D259" i="96"/>
  <c r="D236" i="96"/>
  <c r="D213" i="96"/>
  <c r="D210" i="96"/>
  <c r="D203" i="96"/>
  <c r="D184" i="96"/>
  <c r="D178" i="96"/>
  <c r="D171" i="96"/>
  <c r="D167" i="96"/>
  <c r="D85" i="96"/>
  <c r="D72" i="96"/>
  <c r="D62" i="96"/>
  <c r="D41" i="96"/>
  <c r="C11" i="92"/>
  <c r="F12" i="94"/>
  <c r="B36" i="91" l="1"/>
  <c r="B16" i="91"/>
  <c r="G153" i="89" l="1"/>
  <c r="G140" i="89"/>
  <c r="G152" i="89" l="1"/>
  <c r="F24" i="94"/>
  <c r="C18" i="92"/>
  <c r="G149" i="89"/>
  <c r="G145" i="89"/>
  <c r="F20" i="94" l="1"/>
  <c r="F26" i="94" s="1"/>
  <c r="C15" i="92"/>
  <c r="G142" i="89"/>
  <c r="F17" i="94"/>
  <c r="C14" i="92"/>
  <c r="E21" i="92"/>
  <c r="G120" i="89"/>
  <c r="G128" i="89"/>
  <c r="G127" i="89"/>
  <c r="G111" i="89"/>
  <c r="G25" i="89"/>
  <c r="G137" i="89" l="1"/>
  <c r="G18" i="89"/>
  <c r="D379" i="96" l="1"/>
  <c r="D376" i="96"/>
  <c r="D372" i="96"/>
  <c r="D323" i="96"/>
  <c r="D320" i="96"/>
  <c r="D315" i="96"/>
  <c r="D21" i="92"/>
  <c r="C21" i="92"/>
</calcChain>
</file>

<file path=xl/sharedStrings.xml><?xml version="1.0" encoding="utf-8"?>
<sst xmlns="http://schemas.openxmlformats.org/spreadsheetml/2006/main" count="2133" uniqueCount="1039">
  <si>
    <t>RAZEM</t>
  </si>
  <si>
    <t>Liczba szkód</t>
  </si>
  <si>
    <t>Suma wypłaconych odszkodowań</t>
  </si>
  <si>
    <t>Krótki opis szkód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</si>
  <si>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</si>
  <si>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</si>
  <si>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PKD</t>
  </si>
  <si>
    <t>L.p.</t>
  </si>
  <si>
    <t>Nazwa jednostki</t>
  </si>
  <si>
    <t>NIP</t>
  </si>
  <si>
    <t>REGON</t>
  </si>
  <si>
    <t>lokalizacja (adres)</t>
  </si>
  <si>
    <t>Rodzaj         (osobowy/ ciężarowy/ specjalny)</t>
  </si>
  <si>
    <t>Data I rejestracji</t>
  </si>
  <si>
    <t>Ilość miejsc</t>
  </si>
  <si>
    <t>Ładowność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</si>
  <si>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</si>
  <si>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</si>
  <si>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</si>
  <si>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</si>
  <si>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</si>
  <si>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</si>
  <si>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</si>
  <si>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</si>
  <si>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</si>
  <si>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</si>
  <si>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</si>
  <si>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</si>
  <si>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</si>
  <si>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</si>
  <si>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</si>
  <si>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</si>
  <si>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</si>
  <si>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</si>
  <si>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</si>
  <si>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</si>
  <si>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</si>
  <si>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</si>
  <si>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</si>
  <si>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</si>
  <si>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Producent</t>
  </si>
  <si>
    <t>Suma ubezpieczenia</t>
  </si>
  <si>
    <t>Czy maszyna (urządzenie) jest eksploatowana pod ziemią? (TAK/NIE)</t>
  </si>
  <si>
    <t>Miejsce ubezpieczenia (adres)</t>
  </si>
  <si>
    <t>Rodzaj prowadzonej działalności (opisowo)</t>
  </si>
  <si>
    <t>lp.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</si>
  <si>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</si>
  <si>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</si>
  <si>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</si>
  <si>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</si>
  <si>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</si>
  <si>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</si>
  <si>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</si>
  <si>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</si>
  <si>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</si>
  <si>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</si>
  <si>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</si>
  <si>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</si>
  <si>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</si>
  <si>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</si>
  <si>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</si>
  <si>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</si>
  <si>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</si>
  <si>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suma ubezpieczenia (wartość)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</si>
  <si>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</si>
  <si>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</si>
  <si>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</si>
  <si>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INFORMACJA O MAJĄTKU TRWAŁYM</t>
  </si>
  <si>
    <t>Poj.</t>
  </si>
  <si>
    <t>Dopuszczalna masa całkowita</t>
  </si>
  <si>
    <t>Okres ubezpieczenia OC i NW</t>
  </si>
  <si>
    <t>Okres ubezpieczenia AC i KR</t>
  </si>
  <si>
    <t>OC</t>
  </si>
  <si>
    <t>NW</t>
  </si>
  <si>
    <t>AC/KR</t>
  </si>
  <si>
    <t>ASS</t>
  </si>
  <si>
    <r>
      <t>Ryzyka podlegające ubezpieczeniu w danym pojeździe</t>
    </r>
    <r>
      <rPr>
        <b/>
        <sz val="10"/>
        <color indexed="10"/>
        <rFont val="Arial"/>
        <family val="2"/>
        <charset val="238"/>
      </rPr>
      <t xml:space="preserve"> (wybrane ryzyka zaznaczone X)</t>
    </r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</si>
  <si>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 okresie ostatnich 25 lat w zgłaszanych do ubezpieczenia lokalizacjach wystąpiły szkody powodziowe lub podtopienia?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</si>
  <si>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wszystkie budynki zgłoszone do ubezpieczenia posiadają pozwolenie na użytkowanie stosownie do aktualnego przeznaczenia?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</si>
  <si>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mienie będące przedmiotem ubezpieczenia jest zabezpieczone w sposób przewidziany obowiązującymi przepisami aktów prawnych w zakresie ochrony przeciwpożarowej?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</si>
  <si>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wszystkie budynki zgłoszone do ubezpieczenia i ich instalacje poddawane są regularnym przeglądom wynikającym z przepisów prawa, co potwierdzone jest każdorazowo pisemnym protokołami?</t>
    </r>
  </si>
  <si>
    <t>Tabela nr 8 - Wykaz maszyn i urządzeń do ubezpieczenia od uszkodzeń (od wszystkich ryzyk)</t>
  </si>
  <si>
    <t>Tabela nr 9</t>
  </si>
  <si>
    <t xml:space="preserve">Tabela nr 7 </t>
  </si>
  <si>
    <t xml:space="preserve">INFORMACJE DO OCENY RYZYKA </t>
  </si>
  <si>
    <t xml:space="preserve">zabezpieczenia
(znane zabiezpieczenia p-poż i przeciw kradzieżowe)                                   </t>
  </si>
  <si>
    <t>informacja o przeprowadzonych remontach i modernizacji budynków starszych niż 50 lat (data remontu, czego dotyczył remont, wielkość poniesionych nakładów na remont)</t>
  </si>
  <si>
    <t xml:space="preserve">nazwa budynku / budowli </t>
  </si>
  <si>
    <t>UWAGI</t>
  </si>
  <si>
    <t>Tabela nr 1 - Informacje ogólne do oceny ryzyka w Gminie Miejskiej Lubawa</t>
  </si>
  <si>
    <t>Czy od 1997 r. wystąpiło w jednostce ryzyko powodzi?</t>
  </si>
  <si>
    <t>Urząd Miasta</t>
  </si>
  <si>
    <t>8411Z</t>
  </si>
  <si>
    <t xml:space="preserve"> KIEROWANIE PODSTAWOWYMI RODZAJAMI DZIAŁALNOŚCI PUBLICZNEJ</t>
  </si>
  <si>
    <t>NIE</t>
  </si>
  <si>
    <t>Miejski Ośrodek Kultury</t>
  </si>
  <si>
    <t>001328197</t>
  </si>
  <si>
    <t>9004Z
5914Z</t>
  </si>
  <si>
    <t xml:space="preserve"> DZIAŁALNOŚĆ OBIEKTÓW KULTURALNYCH;
- DZIAŁALNOŚĆ ZWIĄZANA Z PROJEKCJĄ FILMÓW </t>
  </si>
  <si>
    <t>Przedsiębiorstwo Wodociągów i Kanalizacji Sp. z o.o.</t>
  </si>
  <si>
    <t>3700Z 
3600Z</t>
  </si>
  <si>
    <t xml:space="preserve"> ODPROWADZANIE I OCZYSZCZANIE ŚCIEKÓW</t>
  </si>
  <si>
    <t>Lubawskie Towarzystwo Budownictwa Społecznego Sp. z o.o.</t>
  </si>
  <si>
    <t>519626769</t>
  </si>
  <si>
    <t>4120Z (przeważająca)</t>
  </si>
  <si>
    <t xml:space="preserve"> ROBOTY BUDOWLANE ZWIĄZANE ZE WZNOSZENIEM BUDYNKÓW MIESZKALNYCH I NIEMIESZKALNYCH</t>
  </si>
  <si>
    <t>Ośrodek Sportu i Rekreacji w Lubawie</t>
  </si>
  <si>
    <t>510458916</t>
  </si>
  <si>
    <t>9311Z
5510Z
9604Z</t>
  </si>
  <si>
    <t xml:space="preserve">DZIAŁALNOŚĆ OBIEKTÓW SPORTOWYCH; 
HOTELE I PODOBNE OBIEKTY ZAKWATEROWANIA;
DZIAŁALNOŚĆ USŁUGOWA ZWIĄZANA Z POPRAWĄ KONDYCJI FIZYCZNEJ </t>
  </si>
  <si>
    <t>Szkoła Podstawowa w Lubawie</t>
  </si>
  <si>
    <t>000674773</t>
  </si>
  <si>
    <t>8520Z</t>
  </si>
  <si>
    <t>SZKOŁY PODSTAWOWE</t>
  </si>
  <si>
    <t>Miejski Ośrodek Pomocy Społecznej w Lubawie</t>
  </si>
  <si>
    <t>004450190</t>
  </si>
  <si>
    <t>8899Z</t>
  </si>
  <si>
    <t xml:space="preserve"> POZOSTAŁA POMOC SPOŁECZNA BEZ ZAKWATEROWANIA, GDZIE INDZIEJ NIESKLASYFIKOWANA</t>
  </si>
  <si>
    <t>Środowiskowy Dom Samopomocy</t>
  </si>
  <si>
    <t>8810Z
8532C</t>
  </si>
  <si>
    <t xml:space="preserve">POMOC SPOŁECZNA BEZ ZAKWATEROWANIA DLA OSÓB W PODESZŁYM WIEKU I OSÓB NIEPEŁNOSPRAWNYCH;
 SZKOŁY SPECJALNE PRZYSPOSABIAJĄCE DO PRACY </t>
  </si>
  <si>
    <t>Przedszkole Miejskie w Lubawie</t>
  </si>
  <si>
    <t>8510Z</t>
  </si>
  <si>
    <t xml:space="preserve">PLACÓWKI WYCHOWANIA PRZEDSZKOLNEGO </t>
  </si>
  <si>
    <t>Zakład Opieki Zdrowotnej Miejski Ośrodek Zdrowia w Lubawie</t>
  </si>
  <si>
    <t>510891688</t>
  </si>
  <si>
    <t>8681Z</t>
  </si>
  <si>
    <t>PODSTAWOWA OPIEKA ZDROWOTNA</t>
  </si>
  <si>
    <t>Żłobek Miejski w Lubawie "Akademia Maluszka"</t>
  </si>
  <si>
    <t>8891Z</t>
  </si>
  <si>
    <t>OPIEKA DZIENNA NAD DZIEĆMI</t>
  </si>
  <si>
    <t>Tabela nr 3 - Wykaz budynków i budowli w Gminie Miejskiej Lubawa</t>
  </si>
  <si>
    <t>powierzchnia użytkowa (w m²)</t>
  </si>
  <si>
    <t>1. Urząd Miasta</t>
  </si>
  <si>
    <t>Urząd Miasta Lubawa</t>
  </si>
  <si>
    <t>Budynek biurowy</t>
  </si>
  <si>
    <t>TAK</t>
  </si>
  <si>
    <t>Fontanna</t>
  </si>
  <si>
    <t>Mała architektura</t>
  </si>
  <si>
    <t>Ścieżka dydaktyczna przy zewnętrznej stronie murów obronnych Zamku Biskupów Chełmińskich</t>
  </si>
  <si>
    <t>Przeznaczenie edukacyjno rekreacyjne</t>
  </si>
  <si>
    <t>Budynek OSP</t>
  </si>
  <si>
    <t>Siedziba Ochotniczej Straży Pożarnej</t>
  </si>
  <si>
    <t>Budynek mieszkalny ( komunalny)</t>
  </si>
  <si>
    <t>Budynek mieszkalny</t>
  </si>
  <si>
    <t>1. Przeciwpożarowe – gaśnice 6 szt., hydranty ( 2 szt.)                      2. Przeciwkradzieżowe- kraty w oknach na niższej kondygnacji, alarm, dozór firmy ochroniarskiej, Monitoring</t>
  </si>
  <si>
    <t>14-260 Lubawa ul. Rzepnikowskiego 9A</t>
  </si>
  <si>
    <t>Żelbetonowe</t>
  </si>
  <si>
    <t>Żelbetonowy pokryty papą</t>
  </si>
  <si>
    <t>Monitoring ul. Rynek</t>
  </si>
  <si>
    <t>14-260 Lubawa ul. Rynek</t>
  </si>
  <si>
    <t>Niecka fontanna żelbetowa wykończona płytami granitowymi</t>
  </si>
  <si>
    <t>Nie dotyczy</t>
  </si>
  <si>
    <t>Brak</t>
  </si>
  <si>
    <t>14-260 Lubawa ul. Biblii Gutenberga</t>
  </si>
  <si>
    <t>Płyta granitowa</t>
  </si>
  <si>
    <t>MONITORING, ALARM, GAŚNICE, HYDRANT (1 WEWNĘTRZNY, 1 ZEWNĘTRZNY</t>
  </si>
  <si>
    <t>14- 260 Lubawa ul. Strażacka 1</t>
  </si>
  <si>
    <t>cegła, gazobeton, żelbet</t>
  </si>
  <si>
    <t xml:space="preserve">Stropodach żelbetonowy pokryty papą termozgrzewalną </t>
  </si>
  <si>
    <t>Nie posiada</t>
  </si>
  <si>
    <t>14- 260 Lubawa ul. Kupnera 21</t>
  </si>
  <si>
    <t>cegła</t>
  </si>
  <si>
    <t>betonowe i drewniane</t>
  </si>
  <si>
    <t>konstrukcja drewniana pokryta papą termozgrzewalną</t>
  </si>
  <si>
    <t>Dobra</t>
  </si>
  <si>
    <t>960m2</t>
  </si>
  <si>
    <t>Częściowo</t>
  </si>
  <si>
    <t>Bardzo dobra</t>
  </si>
  <si>
    <t>1017m2</t>
  </si>
  <si>
    <t>659,76m2</t>
  </si>
  <si>
    <t xml:space="preserve">NIE </t>
  </si>
  <si>
    <t>433m2</t>
  </si>
  <si>
    <t>Tabela nr 4 - Wykaz sprzętu elektronicznego w Gminie Miejskiej Lubawa</t>
  </si>
  <si>
    <t>Monitoring miejski- Plac Zamkowy</t>
  </si>
  <si>
    <t>Rozbudowa i modernizacja punktów światłowodowych sieci monitoringu- centrum miasta ( Rynek, Plac Zamkowy)</t>
  </si>
  <si>
    <t>Monitoring parku zieleni w zbiegu ulicy Dworcowej i Gdańskiej</t>
  </si>
  <si>
    <t>Monitoring miejski- rozbudowa- serwer</t>
  </si>
  <si>
    <t>Monitoring wizyjny- ul. Pod murami, Biskupia</t>
  </si>
  <si>
    <t>Monitoring wizyjny- zachodnia strona zamku</t>
  </si>
  <si>
    <t>Monitoring miejski- rozbudowa ( serwer z osprzętem)</t>
  </si>
  <si>
    <t>Monitoring wizyjne- Modernizacja przestrzeni publicznej w obszarze rewitalizacji- etap II</t>
  </si>
  <si>
    <t xml:space="preserve">Komputer laptop LENOVO </t>
  </si>
  <si>
    <t>Telefon komórkowy Samsung Galaxy A50</t>
  </si>
  <si>
    <t>Alkomat promiler IBLOW</t>
  </si>
  <si>
    <t>Komputer przenośnu=y NOTEBOK DELL</t>
  </si>
  <si>
    <t>Komputer przenośny laptop DELL VOSTO2400</t>
  </si>
  <si>
    <t>Komputer przenośny Dell Inspiron 6155510</t>
  </si>
  <si>
    <t>Komputer przenośny Dell Vosto 5402</t>
  </si>
  <si>
    <t>Telefon komórkowy IPHONE 12 BIVE</t>
  </si>
  <si>
    <t>Telefon kmórkowy Samsung Galaxy A 71DS x 11</t>
  </si>
  <si>
    <t>Telefon komórkowy Samsung Galaxy S21ULTRA G 998</t>
  </si>
  <si>
    <t>Telefon komórkowy Samsung Galaxy S 21G991</t>
  </si>
  <si>
    <t>Komputer przenośny DELL LATITUDE 7390</t>
  </si>
  <si>
    <t>Aparat fotograficzny SONY ALPHA</t>
  </si>
  <si>
    <t>Telefon komórkowy SAMSUNG GALAXY A22 x 3</t>
  </si>
  <si>
    <t>Cyfrowa gmina- przenośny komputer Dell Inspirin G15</t>
  </si>
  <si>
    <t>Komputer przenośny Lenovo Ideapad Slim 3-15</t>
  </si>
  <si>
    <t>Defibrylator AED Philips Frx Standard x 5 szt</t>
  </si>
  <si>
    <t xml:space="preserve">Komputer przenośny DELL Latitude   </t>
  </si>
  <si>
    <t>Komputer- tablet Lenovo Tab M11 HA1X2K4N x 17 szt</t>
  </si>
  <si>
    <t>Przełącznik sieciowy SWITCH SGS-6341-1658C4XR</t>
  </si>
  <si>
    <t>E- usługi- Skaner</t>
  </si>
  <si>
    <t>E- usługi serwer DELL Power Edge R740 wraz z wyposażeniem sesrwerowni</t>
  </si>
  <si>
    <t xml:space="preserve">Zestaw komputerowy Dell Vosto x 4 szt. </t>
  </si>
  <si>
    <t>Projektor EPSON EH- TW650</t>
  </si>
  <si>
    <t>Niszczarka Ideal 2445 CC</t>
  </si>
  <si>
    <t>Urządzenie wielofunkcyjne HP Laser Jet Pro</t>
  </si>
  <si>
    <t xml:space="preserve">Zestaw komputerowy DELL VOSTO 3681SFF </t>
  </si>
  <si>
    <t>Klimatyzacja ROTENSO x3</t>
  </si>
  <si>
    <t>Komputer Dell Vosto 3681</t>
  </si>
  <si>
    <t>Kserokopiarka KONICA MINOLTA Bizhub</t>
  </si>
  <si>
    <t>Skaner HP</t>
  </si>
  <si>
    <t>Drukarka HP Laser 107a</t>
  </si>
  <si>
    <t>Serwer QNAPTS- 451DZ-12G</t>
  </si>
  <si>
    <t>Klimatyzator INVNTOR x 2</t>
  </si>
  <si>
    <t>Pompa szlamowa WT30X</t>
  </si>
  <si>
    <t>Komputer ALL IN ONE</t>
  </si>
  <si>
    <t>Drukarka laserowa HP SASER JET</t>
  </si>
  <si>
    <t>Agregat prądotwórczy VICTUSOo- OTH</t>
  </si>
  <si>
    <t xml:space="preserve">Zestaw komputerowy DELL VOSTRO 3910MT </t>
  </si>
  <si>
    <t>Zestaw komputerowy DELL VOSTRO 3710SFF</t>
  </si>
  <si>
    <t>Monitor IIYAMA x2</t>
  </si>
  <si>
    <t>Komputer HP Pro 290 SFF</t>
  </si>
  <si>
    <t>Drukarka LASER JET PRO</t>
  </si>
  <si>
    <t xml:space="preserve">Macierz pamięci masowej </t>
  </si>
  <si>
    <t>Sieć WI- FI</t>
  </si>
  <si>
    <t>Urządzenie do archiwizacji danych</t>
  </si>
  <si>
    <t>Zestaw komputerowy Dell Vostro 3710SFF</t>
  </si>
  <si>
    <t>Drukarka LaserJet Pro</t>
  </si>
  <si>
    <t>Drukarkam Konica Minolta bizhub C458</t>
  </si>
  <si>
    <t>Niszczarka FELLOWES</t>
  </si>
  <si>
    <t>Komputer MSI All-in AM272 12M- 433UE x 4 szt</t>
  </si>
  <si>
    <t>Telewizor HISENSE led 58A6K</t>
  </si>
  <si>
    <t>Klimatyzacja Dalkin Perfera</t>
  </si>
  <si>
    <t>Kserokopiarka KONICA MINOLTA Bizhub C258</t>
  </si>
  <si>
    <t>Tabela nr 5 - Wykaz pojazdów w Gminie Miejskiej Lubawa</t>
  </si>
  <si>
    <t>12.220 BB</t>
  </si>
  <si>
    <t>WMAN05ZZFY322116</t>
  </si>
  <si>
    <t>NIL 29333</t>
  </si>
  <si>
    <t>SPECJALNY</t>
  </si>
  <si>
    <t>x</t>
  </si>
  <si>
    <t>PEUGEOT</t>
  </si>
  <si>
    <t>Boxer</t>
  </si>
  <si>
    <t>Trafic</t>
  </si>
  <si>
    <t>VF13JL70053425916</t>
  </si>
  <si>
    <t>NIL 34880</t>
  </si>
  <si>
    <t>2785kg</t>
  </si>
  <si>
    <t>SCANIA</t>
  </si>
  <si>
    <t>P360</t>
  </si>
  <si>
    <t>YS2P4X40002057557</t>
  </si>
  <si>
    <t>NIL 12200</t>
  </si>
  <si>
    <t>18000kg</t>
  </si>
  <si>
    <t>MDB3 D</t>
  </si>
  <si>
    <t>VF640K868RB003664</t>
  </si>
  <si>
    <t>NIL84331</t>
  </si>
  <si>
    <t>użyteczności publicznej</t>
  </si>
  <si>
    <t>tak</t>
  </si>
  <si>
    <t>nie</t>
  </si>
  <si>
    <t>1981 (remont i modernizacja 2015/16)</t>
  </si>
  <si>
    <t>Kino "Pokój"</t>
  </si>
  <si>
    <t>budynek ma mniej niż 50 lat (remont  2018/2019 rok)</t>
  </si>
  <si>
    <t>Biblioteka Miejska</t>
  </si>
  <si>
    <t>1930 (remont kapitalny w latach 98/99, rozbudowa i remont 2013/14)</t>
  </si>
  <si>
    <t>Lubawskie Centrum Aktywności Społecznej</t>
  </si>
  <si>
    <t>Konserwacja murów obronnych Zamku Biskupów Chełmińskich</t>
  </si>
  <si>
    <t>Przeznaczenie widokowe</t>
  </si>
  <si>
    <t>2. Miejski Ośrodek Kultury</t>
  </si>
  <si>
    <t>gaśnice, podwójne drzwi wejściowe, okna z zabezpieczeniem p.poż.</t>
  </si>
  <si>
    <t>ul. Rzepnikowskiego 44</t>
  </si>
  <si>
    <t>beton</t>
  </si>
  <si>
    <t>papa</t>
  </si>
  <si>
    <t>gaśnice, hydrant</t>
  </si>
  <si>
    <t>ul. Kupnera 27</t>
  </si>
  <si>
    <t>gaśnice, czujniki i urządzenia alarmowe</t>
  </si>
  <si>
    <t>ul. Kupnera 17</t>
  </si>
  <si>
    <t>dachówka</t>
  </si>
  <si>
    <t>gaśnice, system alarmu pożarowego, napowietrzanie klatek schodowych, hydranty wewnętrzne i zewnętrzne, monitoring wizyjny, alarm podłączony do agencji ochrony</t>
  </si>
  <si>
    <t>ul. Biskupów Chełmińskich 1</t>
  </si>
  <si>
    <t>cegła, przeszklone fasady aluminiowe</t>
  </si>
  <si>
    <t>żelbeton</t>
  </si>
  <si>
    <t>konstrukcja żelbetowa, płyty korytkowe pokryte papą termozgrzewalną</t>
  </si>
  <si>
    <t>ul. Biblii Gutenberga</t>
  </si>
  <si>
    <t>cegła i kamień</t>
  </si>
  <si>
    <t>nie dotyczy</t>
  </si>
  <si>
    <t>brak</t>
  </si>
  <si>
    <t>bardzo dobry</t>
  </si>
  <si>
    <t>Urządzenie wielofunkcyjne Brother DCP J105</t>
  </si>
  <si>
    <t>Urządzenie wielofunkcyjne HP Ink Tank Wireless</t>
  </si>
  <si>
    <t>Urządzenie wielofunkcyjne HP InkTank</t>
  </si>
  <si>
    <t>Drukarka Zebra GK420d</t>
  </si>
  <si>
    <t>Drukarka fiskalna BONO LAN E</t>
  </si>
  <si>
    <t>Drukarka Brother 2312d</t>
  </si>
  <si>
    <t>Zestaw do monitoringu - Kino</t>
  </si>
  <si>
    <t>Mikrofony Nagłowne COUNTRYMAN</t>
  </si>
  <si>
    <t>SHURE BLX 1-H8E NADAJNIK BEZPRZEWODOWY</t>
  </si>
  <si>
    <t>Laptop Dell Latitude 15,6" 8GB HDD240GB Win10Prof</t>
  </si>
  <si>
    <t>NISZCZARKA TARNATOR C9</t>
  </si>
  <si>
    <t>Kamera IP KOPUŁOWA 2Mpix 1/2,8" SONY STARVIS-II</t>
  </si>
  <si>
    <t>Ekran RoyalScreenPRO 234x132cm 16:10 MW-PRO +  RF</t>
  </si>
  <si>
    <t>Epson EB-U42</t>
  </si>
  <si>
    <t>Ekran Smart-HD3-PRO 332x187 cm 16:10 MW-HD PRO + sterowanie</t>
  </si>
  <si>
    <t>Projektor Optoma ZH506E</t>
  </si>
  <si>
    <t>TV LG 75UM7000 - 2 szt.</t>
  </si>
  <si>
    <t>TV LG 55SM8600 - 2 szt.</t>
  </si>
  <si>
    <t>Telefon</t>
  </si>
  <si>
    <t>Laptop HP 15,6 i3 SSD Win10 Office 2019EDU - 2 szt.</t>
  </si>
  <si>
    <t>Router D-Link D-LINK DIR-3060 EXO AC3000 Smart Mesh Wi-Fi Router - 3 szt.</t>
  </si>
  <si>
    <t>Access Point D-Link Wzmacniacz sygnału WiFi AC1200 (DAP-1610/E) - 5 szt.</t>
  </si>
  <si>
    <t>Router MikroTik MT RB2011UiAS-RM</t>
  </si>
  <si>
    <t>Laptop HP i3 15,6" Win10 Office 2019</t>
  </si>
  <si>
    <t>Stormshield SN310 + serwis UTM Security Pack na 36 miesięcy oraz zestawem montażowym do szafy rack</t>
  </si>
  <si>
    <t>Laptop HP i3 256 SSD 4GB Win10 Office 2019</t>
  </si>
  <si>
    <t>Laptop HP i3 SSD 500 8GB Win10 Office 2019</t>
  </si>
  <si>
    <t>Osprzęt projekcyjny video Sali konferencyjnej</t>
  </si>
  <si>
    <t>Osprzęt sieci przewodowej</t>
  </si>
  <si>
    <t>Osprzęt sieci bezprzewodowej</t>
  </si>
  <si>
    <t>Mikrofony</t>
  </si>
  <si>
    <t>System zasilania awaryjnego</t>
  </si>
  <si>
    <t>Centrala systemu konferencyjnego</t>
  </si>
  <si>
    <t>Kolumna głośnikowa - Fun Generation PL 112 A</t>
  </si>
  <si>
    <t>Projektor OPTOMA HD 28E</t>
  </si>
  <si>
    <t>Laptop HP (10 sztuk)</t>
  </si>
  <si>
    <t>Smartfon XIAOMI REDMI NOTE 9 DS.</t>
  </si>
  <si>
    <t>Smartfon - OPPO A15 2/32GB DS.</t>
  </si>
  <si>
    <t>Czytnik Zebra LS2208</t>
  </si>
  <si>
    <t>Smartfon - OPPO RENO 5 z 5G DS.</t>
  </si>
  <si>
    <t>Kolumna behringer</t>
  </si>
  <si>
    <t>Laptop Dell Vostro + Office Standard</t>
  </si>
  <si>
    <t>Komputer Dell Vostro z Office Standard</t>
  </si>
  <si>
    <t>Synology-serwer plików 2TB - 2 x HDD</t>
  </si>
  <si>
    <t>Telewizor Samsung Led UE65TU7022 UHD HDR 10+@TV</t>
  </si>
  <si>
    <t>Aparat Canon EOS 2000D + ob. 18-55 IS II + torba SB130 + Karta 16GB</t>
  </si>
  <si>
    <t>WIDEOREJESTRATOR GOTZE&amp;JENSEN DC800</t>
  </si>
  <si>
    <t>Telefon Panasonic KX-TGC 210PDB</t>
  </si>
  <si>
    <t>Czytnik kodów kreskowych</t>
  </si>
  <si>
    <t>Moduł aktywny RCF HDL6a</t>
  </si>
  <si>
    <t>Procesor t.rack DSP408</t>
  </si>
  <si>
    <t>Komputer Dell Vostro i3 Win10Prof</t>
  </si>
  <si>
    <t>Komputer Dell Vostro i5 Win10Prof</t>
  </si>
  <si>
    <t>Projektor BenQ TH685P + uchwyt</t>
  </si>
  <si>
    <t>Laptop Lenovo Legion Win11 +plecak</t>
  </si>
  <si>
    <t>Ekran AVTEK Tripod 200 x 200 cm; 1:1; 111</t>
  </si>
  <si>
    <t>SAM.GAL.A23 5G 64GB</t>
  </si>
  <si>
    <t>SAM.GAL.A13 4/64GB</t>
  </si>
  <si>
    <t>Ruchoma Głowa 36x18W RGBWAUV Zoom (2 szt.)</t>
  </si>
  <si>
    <t>Laser RGB 4in1 1100 mW</t>
  </si>
  <si>
    <t>Led Blinder 4x100 W White (4 szt.)</t>
  </si>
  <si>
    <t>Stroboskop 3000 W (2 szt.)</t>
  </si>
  <si>
    <t>Apple zasilacz MagSafe 2 85W do MacBooka Pro z wyświetlaczem Retina</t>
  </si>
  <si>
    <t>ROUTER ZYXEL EMG3525-T50B</t>
  </si>
  <si>
    <t>DYSK PRZENOŚNY TOSHIBA HDTB520EK3AA</t>
  </si>
  <si>
    <t>Switch 24porty Gigabit</t>
  </si>
  <si>
    <t>DYSK PRZENOŚNY HDD SEAGATE EXPANSION PORTABLE 2TB STKM2000400</t>
  </si>
  <si>
    <t>Komputer Dell Vostro SFF V3710 i3 Win1 1 Pro</t>
  </si>
  <si>
    <t>Komputer Dell Vostro SFF V3710 i5 Win1 1 Pro</t>
  </si>
  <si>
    <t>PROJEKTOR SAMSUNG THE FREESTYLE SP-LSP3BL BIAŁY PUD ETUI</t>
  </si>
  <si>
    <t>Fellowes Niszczarka osobista Powershred 22l</t>
  </si>
  <si>
    <t>Kieszeń do dysku CRU DX 115 mo-ve dock USB3.0 cable</t>
  </si>
  <si>
    <t>SAM.GAL.S24 ULTRA 5G 512GB ESIM</t>
  </si>
  <si>
    <t>NIL68133</t>
  </si>
  <si>
    <t>AUTOBUS</t>
  </si>
  <si>
    <t>02.12.2020</t>
  </si>
  <si>
    <t>05.09.2006</t>
  </si>
  <si>
    <t>3. Przedsiębiorstwo Wodociągów i Kanalizacji Sp. z o.o.</t>
  </si>
  <si>
    <t>Budynek Produkcyjny</t>
  </si>
  <si>
    <t>Budynek uzdatniania wody</t>
  </si>
  <si>
    <t>Budynek hydroforni</t>
  </si>
  <si>
    <t>Budynek stacji tfansformatorowej</t>
  </si>
  <si>
    <t>1986(modernizacja 2010-2011)</t>
  </si>
  <si>
    <t>Budynek agregatów prądotwórczych</t>
  </si>
  <si>
    <t>Osłona śmietnika</t>
  </si>
  <si>
    <t>Budynek administracyjny</t>
  </si>
  <si>
    <t>1988(modernizacja 2010-2011)</t>
  </si>
  <si>
    <t>Budynek sprężarkowni</t>
  </si>
  <si>
    <t>Garaż</t>
  </si>
  <si>
    <t>Zbiornik żelbetonowy popłuczyn</t>
  </si>
  <si>
    <t>Budynek stacji separacji zanieczyszczeń</t>
  </si>
  <si>
    <t>Budynek stacji odwadniania osadu</t>
  </si>
  <si>
    <t>Garaże</t>
  </si>
  <si>
    <t>Budynek przepompowni ścieków</t>
  </si>
  <si>
    <t>Budynek przepompowni osadu</t>
  </si>
  <si>
    <t>Silos wapna V=10m3</t>
  </si>
  <si>
    <t>Budynek słonecznej suszarni osadów ściekowych</t>
  </si>
  <si>
    <t>Sieć kanalizacji sanitarnej KUPNERA</t>
  </si>
  <si>
    <t>oczyszczalnia ścieków</t>
  </si>
  <si>
    <t>Sieć wodno-kanalizacyjne LIPOWA</t>
  </si>
  <si>
    <t>Sieć kanalizacji sanitarnej ASTA/Sądowa</t>
  </si>
  <si>
    <t>Przyłącze wodne POLNA</t>
  </si>
  <si>
    <t>wodociągi</t>
  </si>
  <si>
    <t>Sieć burzowa Piaskowa</t>
  </si>
  <si>
    <t>Sieć kanalizacji sanitarnej SKŁADOWA</t>
  </si>
  <si>
    <t>Sieć wod-kan.LIPOWA</t>
  </si>
  <si>
    <t>oczyszcz/wodociągi</t>
  </si>
  <si>
    <t>Sieć wodociągowa DWORCOWA</t>
  </si>
  <si>
    <t>Sieć wod-kan.PRZEMYSŁOWA</t>
  </si>
  <si>
    <t>Sieć kanal. w ul. Bankowej</t>
  </si>
  <si>
    <t xml:space="preserve">Kanal. sanitarna </t>
  </si>
  <si>
    <t xml:space="preserve">Sieć wodociągowa Grunwaldzka, </t>
  </si>
  <si>
    <t>Sieć wodociągowa Grunwaldzka, Piaskowa</t>
  </si>
  <si>
    <t>Sieć wodociągowa Kupnera,Os.Nad Jesionką</t>
  </si>
  <si>
    <t>Sieć kanalizacyjna Kupnera,Os.Nad Jesionką</t>
  </si>
  <si>
    <t>Kanalizacja sanit.Unii Europ.,Borek</t>
  </si>
  <si>
    <t>Sieć wodociągowa.Unii Europ.,Borek</t>
  </si>
  <si>
    <t>Sieć kanalizacji sanit. Lipowa</t>
  </si>
  <si>
    <t>Sieć wodociągowa Sadowa</t>
  </si>
  <si>
    <t>Sieć kanaliz.sanit. Sadowa</t>
  </si>
  <si>
    <t>Sieć kanaliz.sanit. Pomorska</t>
  </si>
  <si>
    <t>Sieć wodociągowa Pielgrzyma</t>
  </si>
  <si>
    <t>Sieć wodoc. - przył. do Fijewa</t>
  </si>
  <si>
    <t>Sieć wodociąg. przy Gimnazjum</t>
  </si>
  <si>
    <t>Sieć kanaliz.sanit.ul. Toruńska</t>
  </si>
  <si>
    <t>Sieć kanal.sanit.ul. Sadowa</t>
  </si>
  <si>
    <t>Sieć wodociąg. ul. Sadowa</t>
  </si>
  <si>
    <t>Sieć kanal.sanit.ul.Kupnera</t>
  </si>
  <si>
    <t>Sieć wodociąg.ul.Kupnera</t>
  </si>
  <si>
    <t>wodociagi</t>
  </si>
  <si>
    <t>Sieć wodociąg Plac Zamkowy</t>
  </si>
  <si>
    <t>Studnia głębinowa nr 3</t>
  </si>
  <si>
    <t>Sieć kanal. deszczowej</t>
  </si>
  <si>
    <t>Sieć kanal. Sanitarnej ul.Asta</t>
  </si>
  <si>
    <t>Przyłącze wodoc.-doprow.do Fijewa</t>
  </si>
  <si>
    <t>Sieć wodociąg. ul.Pielgrzyma</t>
  </si>
  <si>
    <t>Sieć kanal. Sanitarnej ul.Narzedziowa</t>
  </si>
  <si>
    <t>Sieć wodociągowa - ul. Narzędziowa</t>
  </si>
  <si>
    <t>Siećkanal. Sanit. ul. Sadowa</t>
  </si>
  <si>
    <t>Sieć kanal. Sanit. Dworcowa-Mortęgi</t>
  </si>
  <si>
    <t>Sieć wodociągowa ul.Kupnera Zamek</t>
  </si>
  <si>
    <t>Sieć kanal. Sanitarnej ul. Kupnera - Zamek</t>
  </si>
  <si>
    <t>Sieć kanaliz. Deszczowej ul. Sądowa</t>
  </si>
  <si>
    <t>Sieć wodociągowa ul. Sadowa</t>
  </si>
  <si>
    <t>Sieć kanal. sanit. - ul.Lipowa</t>
  </si>
  <si>
    <t>Sieć wodociąg. - ul. Lipowa</t>
  </si>
  <si>
    <t>Sieć wodociąg. - ul. Rolna</t>
  </si>
  <si>
    <t>Sieć kanal. sanit. - ul. Kopernika</t>
  </si>
  <si>
    <t>Sieć wodociąg. - ul. Kopernika</t>
  </si>
  <si>
    <t>Sieć kanal. sanit. przy "Karczmie nad Sandelą"</t>
  </si>
  <si>
    <t>Sieć wodociąg. - ul. Ks.Pasierba</t>
  </si>
  <si>
    <t>Sieć kanal. sanit. - ul. Ks.Pasierba</t>
  </si>
  <si>
    <t>Sieć wodociągowa - ul. Olsztyńska</t>
  </si>
  <si>
    <t>Sieć kanal. Deszczowej - ul. Matejki</t>
  </si>
  <si>
    <t>Sieć kanal. Sanitarnej - Stare Miasto</t>
  </si>
  <si>
    <t>Sieć kanal. Deszczowej - Stare Miasto</t>
  </si>
  <si>
    <t>Sieć wodociągowa - ul. Pod Murami</t>
  </si>
  <si>
    <t>Sieć wodociągowa - ul. Wolskiego</t>
  </si>
  <si>
    <t>Sieć kanalizacji sanitarnej - ul. Wolskiego</t>
  </si>
  <si>
    <t>Sieć wodociągowa - ul. Kopernika</t>
  </si>
  <si>
    <t>Sieć kanalizacji sanitarnej - ul. Kopernika</t>
  </si>
  <si>
    <t xml:space="preserve">Ogrodzenie </t>
  </si>
  <si>
    <t>oczyszczalnia ściekóe</t>
  </si>
  <si>
    <t>Studnia głębinowa nr 4</t>
  </si>
  <si>
    <t>Sieć kanal. deszczowej - ul. Jabłoniowa</t>
  </si>
  <si>
    <t>Sieć kanal. deszczowej - ul. Kupnera</t>
  </si>
  <si>
    <t>Sieć wodociągowa ul. Polna</t>
  </si>
  <si>
    <t>Zbiornik retencyjny</t>
  </si>
  <si>
    <t>oczyszczalnia</t>
  </si>
  <si>
    <t>3 gaśnice proszkow, 2 hydranty, dozór pracowniczy do godz.22.00</t>
  </si>
  <si>
    <t>14-260 Lubawa, ul.Kopernika 48</t>
  </si>
  <si>
    <t>2 gaśnice proszkowe</t>
  </si>
  <si>
    <t>3 gaśnice proszkowe</t>
  </si>
  <si>
    <t>14-260 Lubawa, ul.Kopernika 49</t>
  </si>
  <si>
    <t>5 gaśnic proszkowych</t>
  </si>
  <si>
    <t>14-260 Lubawa, ul.Toruńska 18</t>
  </si>
  <si>
    <t>agregat proszkowy, koc azbestowy</t>
  </si>
  <si>
    <t>4 gasnice proszkowe, hydrant, całodobowy dozór pracowniczy</t>
  </si>
  <si>
    <t>1 gaśnica proszkowa</t>
  </si>
  <si>
    <t>2 gaśnice proszkowe, hydrant, całodobowy dozór pracowniczy</t>
  </si>
  <si>
    <t>1 gasnica proszkowa, hydrant, całodobowy dozór pracowniczy</t>
  </si>
  <si>
    <t>2 gaśnice proszkowe, całodobowy dozór pracowniczy</t>
  </si>
  <si>
    <t>1 gaśnica, całodobowy dozór pracowniczy</t>
  </si>
  <si>
    <t>2 gaśnica, całodobowy dozór pracowniczy</t>
  </si>
  <si>
    <t>całodobowy dozór pracowniczy</t>
  </si>
  <si>
    <t>1 gaśnica , hydrant, całodobowy dozór pracowniczy</t>
  </si>
  <si>
    <t>14-260 Lubawa, ul.Kupnera</t>
  </si>
  <si>
    <t>14-260 Lubawa, ul.Lipowa</t>
  </si>
  <si>
    <t>14-260 Lubawa, ul.Asta/Sądowa</t>
  </si>
  <si>
    <t>Lubawa, ul.Polna</t>
  </si>
  <si>
    <t>Lubawa, ul.Piaskowa</t>
  </si>
  <si>
    <t>Lubawa, ul.Składowa</t>
  </si>
  <si>
    <t>Lubawa, ul.Lipowa</t>
  </si>
  <si>
    <t>Lubawa, ul.Dworcowa</t>
  </si>
  <si>
    <t>Lubawa, ul.Przemysłowa</t>
  </si>
  <si>
    <t>Lubawa, ul. Bankowa</t>
  </si>
  <si>
    <t xml:space="preserve">Lubawa, ul.Grunwaldzka </t>
  </si>
  <si>
    <t>Lubawa, ul.  Grunwaldzka</t>
  </si>
  <si>
    <t>Lubawa, ul.Grunwaldzka, Piaskowa</t>
  </si>
  <si>
    <t>Lubawa, ul.Kupnera, Os.Nad Jesionką</t>
  </si>
  <si>
    <t>Lubawa, ul. Unii Europejskiej, Borek</t>
  </si>
  <si>
    <t>Lubawa, ul. Lipowa</t>
  </si>
  <si>
    <t>Lubawa, ul. Sadowa</t>
  </si>
  <si>
    <t>Lubawa, ul. Pomorska</t>
  </si>
  <si>
    <t>Lubawa, ul.Pielgrzyma</t>
  </si>
  <si>
    <t>Lubawa, Fijewo</t>
  </si>
  <si>
    <t>Lubawa, przy Gimnazjum</t>
  </si>
  <si>
    <t>Lubawa, ul. Toruńska</t>
  </si>
  <si>
    <t>Lubawa, ul.Sadowa</t>
  </si>
  <si>
    <t xml:space="preserve">Lubawa, ul.Kupnera </t>
  </si>
  <si>
    <t>Lubawa, ul.Kupnera</t>
  </si>
  <si>
    <t>Lubawa, Plac Zamkowy</t>
  </si>
  <si>
    <t>Lubawa</t>
  </si>
  <si>
    <t>Lubawa, ul.Asta</t>
  </si>
  <si>
    <t>Lubawa - Fijewo</t>
  </si>
  <si>
    <t>Lubawa, ul. Pielgrzyma</t>
  </si>
  <si>
    <t>Lubawa, ul. Narzędziowa</t>
  </si>
  <si>
    <t>Lubawa, ul.Dworcowa - Mortęgi</t>
  </si>
  <si>
    <t>Lubawa, ul.Kupnera - Zamek</t>
  </si>
  <si>
    <t>Lubawa, ul. Sądowa</t>
  </si>
  <si>
    <t>Lubawa, ul. Rolna</t>
  </si>
  <si>
    <t>Lubawa, ul. Kopernika</t>
  </si>
  <si>
    <t>Lubawa, ul. Wyzwolenia</t>
  </si>
  <si>
    <t>Lubawa, ul. Ks. Pasierba</t>
  </si>
  <si>
    <t>Lubawa, ul. Olsztyńska</t>
  </si>
  <si>
    <t>Lubawa, ul. Matejki</t>
  </si>
  <si>
    <t>Lubawa, Stare Miasto</t>
  </si>
  <si>
    <t>Lubawa, ul. Pod Murami</t>
  </si>
  <si>
    <t>Lubawa, ul. Wolskiego</t>
  </si>
  <si>
    <t>Lubawa, ul. Toruńska 18</t>
  </si>
  <si>
    <t>Lubawa, ul. Jabłoniowa</t>
  </si>
  <si>
    <t>Lubawa, ul. Kupnera</t>
  </si>
  <si>
    <t>Lubawa, ul. Polna</t>
  </si>
  <si>
    <t>Lubawa , ul. Toruńska 18</t>
  </si>
  <si>
    <t>Notebook HP</t>
  </si>
  <si>
    <t>Laptop Dell Inspiron - kierownik</t>
  </si>
  <si>
    <t>Laptop Dell Inspiron - radca prawny</t>
  </si>
  <si>
    <t>Laptop Dell Inspiron - specjalista ds. administracji</t>
  </si>
  <si>
    <t>Zespół komputerowy - oczyszczalnia</t>
  </si>
  <si>
    <t>serwer DeLL</t>
  </si>
  <si>
    <t>Zespół komputerowy - kadry</t>
  </si>
  <si>
    <t>Zespół komputerowy - główny księgowy</t>
  </si>
  <si>
    <t>WV1ZZZ70Z2H022508</t>
  </si>
  <si>
    <t>NIL31RV</t>
  </si>
  <si>
    <t>ciężarowy</t>
  </si>
  <si>
    <t>24.07.2001</t>
  </si>
  <si>
    <t>URSUS</t>
  </si>
  <si>
    <t>NILM752</t>
  </si>
  <si>
    <t>ciągnik</t>
  </si>
  <si>
    <t>15.11.1985</t>
  </si>
  <si>
    <t>OLH 9458</t>
  </si>
  <si>
    <t>25.03.1994</t>
  </si>
  <si>
    <t>ciągnikowa</t>
  </si>
  <si>
    <t>OLW9751</t>
  </si>
  <si>
    <t>przyczepa</t>
  </si>
  <si>
    <t>11.01.1994</t>
  </si>
  <si>
    <t>jednoosiowa</t>
  </si>
  <si>
    <t>TO 2202556</t>
  </si>
  <si>
    <t>OLY 3714</t>
  </si>
  <si>
    <t>10.04.1996</t>
  </si>
  <si>
    <t>DAEWOO</t>
  </si>
  <si>
    <t>SUL 3300714N0032019</t>
  </si>
  <si>
    <t>ONE 3500</t>
  </si>
  <si>
    <t>14.01.1999</t>
  </si>
  <si>
    <t>Farmer</t>
  </si>
  <si>
    <t>F1DB4C11010181</t>
  </si>
  <si>
    <t>NIL53YP</t>
  </si>
  <si>
    <t>01.03.2012</t>
  </si>
  <si>
    <t>Przyczepa asenizacyjna</t>
  </si>
  <si>
    <t>185/11034727</t>
  </si>
  <si>
    <t>NIL52NL</t>
  </si>
  <si>
    <t>17.05.2007</t>
  </si>
  <si>
    <t>B3500/17TB/D2613V</t>
  </si>
  <si>
    <t>SWNB35000C0002865</t>
  </si>
  <si>
    <t>800 kg</t>
  </si>
  <si>
    <t>T 653/2</t>
  </si>
  <si>
    <t>SZB6532XXB1X06068</t>
  </si>
  <si>
    <t>NIL 12287</t>
  </si>
  <si>
    <t>28.02.2012</t>
  </si>
  <si>
    <t>6 t</t>
  </si>
  <si>
    <t>3CXS</t>
  </si>
  <si>
    <t>JSB3CXSML81334335</t>
  </si>
  <si>
    <t>koparko-ładowarka</t>
  </si>
  <si>
    <t>SLP520503E0882967</t>
  </si>
  <si>
    <t>ładowarka teleskopowa</t>
  </si>
  <si>
    <t>NIL99NL</t>
  </si>
  <si>
    <t>18.12.1973</t>
  </si>
  <si>
    <t>Partner</t>
  </si>
  <si>
    <t>VF37JBHY6GJ593329</t>
  </si>
  <si>
    <t>NIL68037</t>
  </si>
  <si>
    <t>osobowy</t>
  </si>
  <si>
    <t>4. Lubawskie Towarzystwo Budownictwa Społecznego Sp. z o.o.</t>
  </si>
  <si>
    <t>Budynek mieszkalny 24 - rodziny</t>
  </si>
  <si>
    <t xml:space="preserve">O </t>
  </si>
  <si>
    <t>3 gaśnice proszkowe, hydrant</t>
  </si>
  <si>
    <t>ul. Łąkowa 2 A, 14-260 Lubawa</t>
  </si>
  <si>
    <t>Lokal użytkowy</t>
  </si>
  <si>
    <t>KB</t>
  </si>
  <si>
    <t>ul. Rynek 1, 14-260 Lubawa</t>
  </si>
  <si>
    <t>ul. Łąkowa 2, 14-260 Lubawa</t>
  </si>
  <si>
    <t>Lokal mieszkalny</t>
  </si>
  <si>
    <t>ul. Rynek 5 m. 21, 14-260 Lubawa</t>
  </si>
  <si>
    <t>ul. Rynek 5 m. 22, 14-260 Lubawa</t>
  </si>
  <si>
    <t xml:space="preserve">9 lokali mieszkalnych </t>
  </si>
  <si>
    <t>ul. Stanisława Wolskiego 6, 14-260 Lubawa</t>
  </si>
  <si>
    <t>5. Ośrodek Sportu i Rekreacji w Lubawie</t>
  </si>
  <si>
    <t>4. Ośrodek Sportu i Rekreacji w Lubawie</t>
  </si>
  <si>
    <t>1. Ośrodek Sportu i Rekreacji w Lubawie</t>
  </si>
  <si>
    <t>Boisko treningowe piłkarskie</t>
  </si>
  <si>
    <t>Boisko piłkarskie z nawierzchnią z trawy naturalnej, bramki piłkarskie, wiaty dla zawodników rezerwowych, ławki dla kibiców, ogrodzenie</t>
  </si>
  <si>
    <t>Budynek OsiR</t>
  </si>
  <si>
    <t>Hala sportowa, siłownia, sauna, szatnie dla klientów, pokoje noclegowe, kuchnia dla gości, pomieszczenia biurowe, pomieszczenia socjalne i magazynowe, stołówka, parking, ogrodzenia, monitoring, oświetlenie parkingu.</t>
  </si>
  <si>
    <t>Budynek WC</t>
  </si>
  <si>
    <t>Toaleta publiczna w Parku Miejskim Łazienki Lubawskie</t>
  </si>
  <si>
    <t xml:space="preserve">Domek drewniany </t>
  </si>
  <si>
    <t xml:space="preserve">Magazyn sprzętu asekuracyjnego z parku linowego, magazyn sprzętu do pielęgnacji parku miejskiego. </t>
  </si>
  <si>
    <t>Hala widowiskowo-sportowa</t>
  </si>
  <si>
    <t>Hala sportowa, szatnie dla klientów, trybuny dla widzów, pomieszczenie dla spikera, pomieszczenia socjalne i magazynowe, elektroniczna tablica wyników, system nagłośnienia, parking.</t>
  </si>
  <si>
    <t>Park Miejski Łazienki Lubawskie</t>
  </si>
  <si>
    <t>Plac zabaw dla dzieci, siłownia zewnętrzna, park linowy, altanka, toaleta publiczna, fontanny, pomosty spacerowe, kładki dla pieszych, ścieżki, ławki, kosze na śmieci, nasadzenia drzew i krzewów, oświetlenie, barierki, ogrodzenia, tężnia solankowa.</t>
  </si>
  <si>
    <t>Stadion piłkarsko-lekkoatletyczny wraz z kortami tenisowymi ziemnymi</t>
  </si>
  <si>
    <r>
      <rPr>
        <sz val="10"/>
        <rFont val="Arial"/>
        <family val="2"/>
        <charset val="238"/>
      </rPr>
      <t xml:space="preserve">Boisko piłkarskie z nawierzchnią z trawy naturalnej, bieżnia syntetyczna, urządzenia lekkoatletyczne: do skoku w dal i trójskoku, wzwyż, pchnięcia kulą, rzutu oszczepem, młotem i dyskiem, korty tenisowe, budynek sanitarno-magazynowy na kortach,  wiaty dla zawodników rezerwowych, ogrodzenia, oświetlenie i monitoring  kortów, </t>
    </r>
    <r>
      <rPr>
        <sz val="10"/>
        <rFont val="Arial"/>
        <family val="2"/>
        <charset val="238"/>
      </rPr>
      <t>ciągi komunikacyjne</t>
    </r>
  </si>
  <si>
    <t>Ścianka treningowa do tenisa ziemnego</t>
  </si>
  <si>
    <t>Sztuczne lodowisko wraz z boiskiem wielofunkcyjnym</t>
  </si>
  <si>
    <t>boisko wielofunkcyjne w wymiarach 24x44m o nawierzchni poliuretanowej na podbudowie z kruszywa łamanego, ciągi komunikacyjne, oświetlenie, ogrodzenie, trybuny (siedziska z tworzywa zamocowane na konstrukcji stalowej), sezonowe lodowisko składane o wymiarach 32x20m.</t>
  </si>
  <si>
    <t>Kontener budowlany</t>
  </si>
  <si>
    <t>Garażowanie rolby</t>
  </si>
  <si>
    <t>Obsługa klientów, przechowywanie łyżew</t>
  </si>
  <si>
    <t>Skatepark</t>
  </si>
  <si>
    <t>Skatepark (płyta betonowa, 4 urządzenia, poręcze, ławki, kosze na śmieci, regulamin, nawierzchnia utwardzona z kostki betonowej, ogrodzenie, oświetlenie parkowe, monitoring)</t>
  </si>
  <si>
    <t>Boisko piłkarskie</t>
  </si>
  <si>
    <t>Boisko do gry w piłkę nożna o nawierzchni z trawy syntetycznej o wymiarach 66x104m. Parking, chodniki z kostki betonowej, trybuny, wiaty stadionowe dla zawodników, wiaty dla obsługi medycznej, kabina dla spikera. Łącznie 118 siedzisk. Ogrodzenie o wysokości 2m wraz z piłkochwytami o wys. 10 m. Oświetlenie – 4 maszty oswietleniowe o wys. 16 m wraz z oprawami. System nagłośnienia oraz monitoringu wizyjnego.</t>
  </si>
  <si>
    <t>Budynek gospodarczy</t>
  </si>
  <si>
    <t xml:space="preserve">Parterowy nieogrzewany budynek gospodarczy. </t>
  </si>
  <si>
    <t>Tężnia solankowa</t>
  </si>
  <si>
    <t>Tężnia solankowa wykonana z impregnowanego drewna iglastego posadowiona na żelbetowym zbiorniku na solankę. Rdzeń tężni zintegrowany z konstrukcją wiaty, wypełniony gałązkami tarniny. Na konstrukcji zamontowano punkty oświetleniowe.</t>
  </si>
  <si>
    <t>Dozór pracowniczy całodobowy, monitoring całodobowy</t>
  </si>
  <si>
    <t>ul. Łąkowa 8, 14-260 Lubawa</t>
  </si>
  <si>
    <t>Gaśnice ABC (20kg); Hydranty – 4 zewn, 4 wewn.; Drzwi główne, drzwi awaryjne; Zamki Yale podwójne; Dozór pracowniczy całodobowy; Monitoring całodobowy. Instalacja wykrywania oraz ostrzegania o pożarze – na terenie obiektu oraz do straży pożarnej,</t>
  </si>
  <si>
    <t>ściany osłonowe zewn i wewn nośne: murowane gr 25cm; ściany działowe murowane gr 12cm.</t>
  </si>
  <si>
    <t>Kanałowe częściowo wylewane żelbet</t>
  </si>
  <si>
    <t>Dwuspadowy, nad halą sportową konstrukcja stalowa (wiązary), nad częścią noclegową-drewniany</t>
  </si>
  <si>
    <t>Dozór pracowniczy – część doby, monitoring całodobowy. Obiekt znajduje się na terenie parku zamykanego na noc.</t>
  </si>
  <si>
    <t>Ul. Kupnera, 14-260 Lubawa</t>
  </si>
  <si>
    <t xml:space="preserve">Budynek wc – Fundamenty i ściany nośne z bloczków betonowych 25cm, styropian 12cm, ściany wewn. Cegła wapienno piaskowa 12cm </t>
  </si>
  <si>
    <t xml:space="preserve">stropodach żelbetowy z hydroizolacją, styropian 12 cm </t>
  </si>
  <si>
    <t>pokrycie ziemne</t>
  </si>
  <si>
    <t>ściany drewniane</t>
  </si>
  <si>
    <t>konstrukcja drewniana, pokrycie – gont bitumiczny</t>
  </si>
  <si>
    <t>Dozór pracowniczy – część doby; 3 wejścia zewn, 2 wewn; Zamki typu yale podwójne; Czujniki dymu; Hydranty – 5 wewn.; Gaśnice ABC (42 kg), monitoring całodobowy</t>
  </si>
  <si>
    <t>ul. Św. Barbary 45, 14-260 Lubawa</t>
  </si>
  <si>
    <t>ściany nośne fundamentowe-żelbetowe, gr 25cm,wylewane. Ściany zewn-cegła pełna gr 25cm+styropian gr 10cm oraz cegła wapienno-piaskowa gr 25cm.Ściany nośne wewn-bloczek3NFD gr 25cm cegła pełna gr 25 cm.</t>
  </si>
  <si>
    <t>Stropodach-żelbetowy. Papa termozgrzewalna  nad salą i komunikacją, nad strefą socjalną-blachodachówka.</t>
  </si>
  <si>
    <t>Dozór pracowniczy – część doby, monitoring całodobowy. Na noc park jest zamykany.</t>
  </si>
  <si>
    <t>Hydranty – 4 zewn, 4 wewn.; Monitoring całodobowy; Dozór pracowniczy całodobowy;</t>
  </si>
  <si>
    <t>Monitoring całodobowy, dozór pracowniczy całodobowy</t>
  </si>
  <si>
    <t xml:space="preserve">Dozór pracowniczy – część doby, monitoring całodobowy, </t>
  </si>
  <si>
    <t>ul. Św. Barbary, 14-260 Lubawa</t>
  </si>
  <si>
    <t xml:space="preserve">Stelaż konstrukcji kontenerów wykonany z profili zamkniętych i kształtowników zimno-giętych. Konstrukcja malowana jest farbą podkładową i nawierzchniową. Poszycie stanowi płyta warstwowa z rdzeniem styropianowym </t>
  </si>
  <si>
    <t>Monitoring całodobowy, obiekt zamykany na noc.</t>
  </si>
  <si>
    <t>ul. Gdańska, 14-260 Lubawa</t>
  </si>
  <si>
    <t>Monitoring całodobowy, obiekt zamykany na noc, część doby dozór pracowniczy</t>
  </si>
  <si>
    <t>Ściany murowane – gazobeton.</t>
  </si>
  <si>
    <t>konstrukcja drewniana, pokrycie blachodachówka</t>
  </si>
  <si>
    <t>Monitoring całodobowy, teren, na którym znajduje się tężnia jest zamykany na noc.</t>
  </si>
  <si>
    <t>dobry</t>
  </si>
  <si>
    <t xml:space="preserve">nie </t>
  </si>
  <si>
    <t>Monitoring kortów tenisowych – na zewnątrz</t>
  </si>
  <si>
    <t>Aparat NIKON COOLPIX</t>
  </si>
  <si>
    <t>Smartfon Xiaomi Redmi 9</t>
  </si>
  <si>
    <t>Smartfon Motorola Moto G8</t>
  </si>
  <si>
    <t>Smartfon Cubot KING KONG 5 4 + 32GB</t>
  </si>
  <si>
    <t>Sony Xperia 10 IV BLACK</t>
  </si>
  <si>
    <t>Termometr LED 20 x 40 cm</t>
  </si>
  <si>
    <t>Komputer stacjonarny Dell Win 10 Pro</t>
  </si>
  <si>
    <t>Telewizor LG 43 LK5100FHD – 2 szt</t>
  </si>
  <si>
    <t>Telewizor LG 43 LK5900 Smart TV</t>
  </si>
  <si>
    <t>Zestaw muzyczny Manta SPK5026</t>
  </si>
  <si>
    <t>Urządzenie wielofunkcyjne Brother DCP751OW</t>
  </si>
  <si>
    <t>Serwer QNAP ts-231p</t>
  </si>
  <si>
    <t>Telewizor Skymaster 55UA2505 UHD Android TV – 2 szt</t>
  </si>
  <si>
    <t>kasa fiskalna NANO online</t>
  </si>
  <si>
    <t>kasa fiskalna NANO online GSM</t>
  </si>
  <si>
    <t>Telewizor Xiaomi MI LED 32 – 3 szt</t>
  </si>
  <si>
    <t>Urządzenie wielofunkcyjne Brother DCP-T420W</t>
  </si>
  <si>
    <t>Niszczarka Fellowes LX65</t>
  </si>
  <si>
    <t>Telewizor Samsung UE 43AU8002K – 3 szt</t>
  </si>
  <si>
    <t>Rejestrator HIKVISION 16kanałowy HWD-5116M</t>
  </si>
  <si>
    <t>Drukarka HP Smart tank 15</t>
  </si>
  <si>
    <t>W tym mienie będące w posiadaniu (użytkowane) na podstawie umów najmu, dzierżawy, użytkowania, leasingu lub umów pokrewnych</t>
  </si>
  <si>
    <t xml:space="preserve">Shibaura </t>
  </si>
  <si>
    <t xml:space="preserve"> SX24</t>
  </si>
  <si>
    <t xml:space="preserve">NIL 1V54 </t>
  </si>
  <si>
    <t>ciągnik rolniczy</t>
  </si>
  <si>
    <t>604 kg</t>
  </si>
  <si>
    <t>WIOLA</t>
  </si>
  <si>
    <t>W 600</t>
  </si>
  <si>
    <t>NIL 26346</t>
  </si>
  <si>
    <t>420 kg</t>
  </si>
  <si>
    <t>9 901 13-6241-13</t>
  </si>
  <si>
    <t>061208015A</t>
  </si>
  <si>
    <t>DD1C25DRPN200024</t>
  </si>
  <si>
    <t>Shibaura SX24</t>
  </si>
  <si>
    <t>IHI Shibaura Machinery Corporation</t>
  </si>
  <si>
    <t>ul. Kupnera, ul. Łąkowa 8,  14-260 Lubawa</t>
  </si>
  <si>
    <t>ROLBA “n-ICE” M1200</t>
  </si>
  <si>
    <t>MA00080-0093</t>
  </si>
  <si>
    <t xml:space="preserve">n-ICE Group Sp. z o.o.  </t>
  </si>
  <si>
    <t xml:space="preserve">Daedong Corporation  </t>
  </si>
  <si>
    <t>6. Szkoła Podstawowa w Lubawie</t>
  </si>
  <si>
    <t>5. Szkoła Podstawowa w Lubawie</t>
  </si>
  <si>
    <t>Budynek szkoły przy ul. Świętej Barbary 45</t>
  </si>
  <si>
    <t>działalność edukacyjna</t>
  </si>
  <si>
    <t>Kompleks bois wielofunkcyjnych wybudowanych w ramach projektu Moje Boisko ORLIK 2012 wraz z zapleczem</t>
  </si>
  <si>
    <t>gaśnica proszkowaGPx-8szt.,gaśnica proszkowaGP4x-16, hydranty DN25-15/DN52-1, sygnalizacja pożarui oddymiania, sygnał lokalny na terenie obiektu</t>
  </si>
  <si>
    <t>ul. Św. Barbary 45 14-260 Lubawa</t>
  </si>
  <si>
    <t>płyta żelbetonowa</t>
  </si>
  <si>
    <t>krokwie drewniane i blachodachówka</t>
  </si>
  <si>
    <t>gaśnica proszkowaGPx16szt., gaśnica proszkowa GP4x-9szt, gasnica proszkowa GP2x-3 szt, hydranty H-25/S; sygnalizacja pożarui oddymiania, sygnał lokalnie na terenie obiektu</t>
  </si>
  <si>
    <t>ul. Rzepnikowskiego 7 14-260 Lubawa</t>
  </si>
  <si>
    <t>fundamenty żelbetonowe, ściany piwnic żelbetonowe, ściany zewnętrzne i wewnętrzne żelbetonowe, cegła kratówka</t>
  </si>
  <si>
    <t>płyty prefabrykowane "Zerańskie"</t>
  </si>
  <si>
    <t>płyty korytkowe żelbetonowe, stropodach wentylowany</t>
  </si>
  <si>
    <t>do remontu</t>
  </si>
  <si>
    <t>dostateczny</t>
  </si>
  <si>
    <t>generalny remont budynku przeprowadzono w 2023r., wartość inwestycji wliczona w wartość księgową brutto obiektu</t>
  </si>
  <si>
    <t>bardzo dobra</t>
  </si>
  <si>
    <t>Nazwa jednostki:</t>
  </si>
  <si>
    <t>Pytania</t>
  </si>
  <si>
    <t>Wykaz lokalizacji</t>
  </si>
  <si>
    <t>Lokalizacja 1</t>
  </si>
  <si>
    <t>Wartość instalacji</t>
  </si>
  <si>
    <t>Rok produkcji instalacji/wiek paneli</t>
  </si>
  <si>
    <t>Ilość paneli</t>
  </si>
  <si>
    <t>Moc instalacji</t>
  </si>
  <si>
    <t>6,75 kW</t>
  </si>
  <si>
    <t>Miejsce instalacji: wolnostojąca czy na budynku</t>
  </si>
  <si>
    <t>na budynku</t>
  </si>
  <si>
    <t>Data montażu instalacji</t>
  </si>
  <si>
    <t>01.09.2023r.</t>
  </si>
  <si>
    <t>Lokalizacja falownika</t>
  </si>
  <si>
    <t>piwnica budynku</t>
  </si>
  <si>
    <t>Czy instalacja objęta jest gwarancją producenta</t>
  </si>
  <si>
    <t>Czy instalacja jest serwisowana przez specjalistyczną firmę</t>
  </si>
  <si>
    <t>Czy są wykonywane regularne przeglądy techniczne i elektryczne</t>
  </si>
  <si>
    <t>Czy są zamontowane zabezpieczenia przetężeniowe i zwarciowe przed występującymi prądami rewersyjnymi</t>
  </si>
  <si>
    <t xml:space="preserve">Czy instalacja jest wyposażona w sprawną instalację przeciwprzepięciową </t>
  </si>
  <si>
    <t>Czy instalacja jest zabezpieczona instalacją odgromową</t>
  </si>
  <si>
    <t xml:space="preserve">Prosimy o podanie rodzaju zabezpieczeń przeciwkradzieżowych i zabezpieczeń przed dostępem osób trzecich ( ochrona obiektu, zapis monitoringu, ogrodzenie, oświetlenie, itp.) </t>
  </si>
  <si>
    <t>monitoring, oświetlenie budynku,ogrodzenie obiektu</t>
  </si>
  <si>
    <t>Rodzaj konstrukcji wsporczej paneli fotowoltaicznych oraz sposób mocowania paneli na dachu</t>
  </si>
  <si>
    <t>dach płaski - konstrukcja posadowiona na dachu</t>
  </si>
  <si>
    <t>Instalacja wyposażona jest w:
a)            Inwertery stringowe 
b)           Mikroinwertery 
c)            Inwertery z optymalizatorami mocy z funkcją wykrywania i wygaszania łuku elektrycznego</t>
  </si>
  <si>
    <t>Inwertery z optymalizatorami mocy z funkcją wykrywania i wygaszania łuku elektrycznego</t>
  </si>
  <si>
    <t>Proszę podać miejsce montażu inwerterów/mikroinwerterów.
a)            Na ścianie niepalnej
b)           Na ścianie z płyty warstwowej z rdzeniem pianki poliuretanowej lub styropianu
c)            Na ścianie z drewna lub płyty wiórowej</t>
  </si>
  <si>
    <t>na ścianie niepalnej</t>
  </si>
  <si>
    <t>Czy połączenia za pomocą szybkozłączy wykonano wyłącznie przy użyciu komponentów tego samego typu oraz producenta (MC4)?</t>
  </si>
  <si>
    <t>Czy instalacja fotowoltaiczna posiada baterię akumulatorów do magazynowania energii</t>
  </si>
  <si>
    <t>Tabela nr 3a - dane dot. instalacji fotowoltaicznych</t>
  </si>
  <si>
    <t>Budynek szkoły 
ul. Rzepnikowskiego 7                                14-260 Lubawa</t>
  </si>
  <si>
    <t>Notebook Acer Spin 1 - 25 szt.</t>
  </si>
  <si>
    <t>Laptop Acer Aspire 3 (NX.HS5EP.OOC - 20 szt.</t>
  </si>
  <si>
    <t>Laptop Lenovo Ryzen 3,14 FHD, 4GB, 256GB, WIN-27 - 27 szt.</t>
  </si>
  <si>
    <t>Tablet 1 nr IMEJ;860 5560 455 79 844</t>
  </si>
  <si>
    <t>Laptop Dell Vostro i3 SSD Win 10 Prof.. - 3 szt.</t>
  </si>
  <si>
    <t>Laptop MX 2614</t>
  </si>
  <si>
    <t>Aparat fotograficzny Sony ZV-1-2 szt.</t>
  </si>
  <si>
    <t>Laptop Acer Chromebook Spin 512 - 2 szt.</t>
  </si>
  <si>
    <t>Mikroport Saramonic Blink 500 B 1 - 2 szt.</t>
  </si>
  <si>
    <t>Aparat fotograficzny Canon M50 Mark II</t>
  </si>
  <si>
    <t>Laptop Lenovo L15 G1 20U7003TPB- 4 szt.</t>
  </si>
  <si>
    <t>Tablet Lenovo M10 HD Spectrum Autuzmu</t>
  </si>
  <si>
    <t>Tablet Lenowo M10 HD Spectrum Autyzmu</t>
  </si>
  <si>
    <t>Laptop Lenovo V15-ADA AMD Ryzen 5</t>
  </si>
  <si>
    <t>Laptop Lenovo 15,6 Win 11 Office</t>
  </si>
  <si>
    <t>Laptop Lenovo 15,6 Win Office cyrylica ukr. - 3 szt.</t>
  </si>
  <si>
    <t>Soundbar Samsung HW-Q60B EN</t>
  </si>
  <si>
    <t>Laptop Lenovo i3-1115G4 156 FHD 8 GB - 2 szt.</t>
  </si>
  <si>
    <t>Laptop Dell Vostro 3510 - 3 szt.</t>
  </si>
  <si>
    <t>Odbiornik mikrofonowy D 216 606-630 MHz</t>
  </si>
  <si>
    <t>Projektor  ViewSonic PX700</t>
  </si>
  <si>
    <t>Tablica interaktywna Artek - 2 szt.</t>
  </si>
  <si>
    <t>Tablica interaktywna Artek</t>
  </si>
  <si>
    <t>Drukarka Brother HI-1210WE-3 szt.</t>
  </si>
  <si>
    <t>Projektor InFocus XGA - 3 szt.</t>
  </si>
  <si>
    <t>Monitor Interaktywny Avtek</t>
  </si>
  <si>
    <t>Projektor krótkoogniskowy Vivitek - 2 szt.</t>
  </si>
  <si>
    <t>Drukarka 3D - 2 szt.</t>
  </si>
  <si>
    <t>Monitor Samsung 65 cali FLIP 2 (WM65R)</t>
  </si>
  <si>
    <t>Wirtualne laboratoeium chemiczne Empiriusz</t>
  </si>
  <si>
    <t>Zestaw Avtek panorama soundbar (tablica, projektor)</t>
  </si>
  <si>
    <t>Drukarka kolor Laser A4</t>
  </si>
  <si>
    <t>Kopiarka SHARP BP30M28</t>
  </si>
  <si>
    <t>Monitor Samsung 75 cali Flip 3</t>
  </si>
  <si>
    <t>Monitor Samsung 65 cali Flip 2 - 2 szt.</t>
  </si>
  <si>
    <t>Urządzenie wielofunkcyjne atramentowe HP</t>
  </si>
  <si>
    <t>Zestaw Avtek -BOARD 90 PRO Epsont - 2 szt.</t>
  </si>
  <si>
    <t>Monitor interaktywny 65" - 2 szt.</t>
  </si>
  <si>
    <t>Drukarka HP Color Laser 150nw WIFI LAN</t>
  </si>
  <si>
    <t>Automat szorująco zbierający Viper AS 4325B-EU (wersja bateryjna)</t>
  </si>
  <si>
    <t>EU005324Q</t>
  </si>
  <si>
    <t>Multimatic Edyta Szacherska Nad Jarem 4 10-172 Olsztyn</t>
  </si>
  <si>
    <t>2. Szkoła Podstawowa w Lubawie</t>
  </si>
  <si>
    <t>Drukarka Ricoh MPC 2011</t>
  </si>
  <si>
    <t>Drukarka Ricoh MPC 2003</t>
  </si>
  <si>
    <t>Centrala telefoniczna IPM</t>
  </si>
  <si>
    <t>UPS Power Walker VI 3000 RT HID</t>
  </si>
  <si>
    <t>UPS CYBERPOWER - 9 szt</t>
  </si>
  <si>
    <t>UPS Green Cell</t>
  </si>
  <si>
    <t>Dysk twardy - 5 szt.</t>
  </si>
  <si>
    <t>Moduł SNMP dla UPS</t>
  </si>
  <si>
    <t>Komputer Dell Vostro 3670 MT - 1 szt</t>
  </si>
  <si>
    <t>Komputer DELL Vostro</t>
  </si>
  <si>
    <t>Komputer Dell Vostro 3681</t>
  </si>
  <si>
    <t>Komputer DELL Vostro 3681 - 2 szt</t>
  </si>
  <si>
    <t>Komputer DELL Vostro 3710</t>
  </si>
  <si>
    <t>Komputer lenovo</t>
  </si>
  <si>
    <t>Komputer Vostro</t>
  </si>
  <si>
    <t>Monitor ProLite - 2 szt</t>
  </si>
  <si>
    <t>Monitor Acer</t>
  </si>
  <si>
    <t xml:space="preserve">Monitor G-Master </t>
  </si>
  <si>
    <t>Monitor Samsung</t>
  </si>
  <si>
    <t xml:space="preserve">Monitor MSI PRO MP242 </t>
  </si>
  <si>
    <t>Monitor MSI</t>
  </si>
  <si>
    <t>Monitor ASUS</t>
  </si>
  <si>
    <t>Monitor IIYAMA</t>
  </si>
  <si>
    <t>Monitor IIYama</t>
  </si>
  <si>
    <t>Niszczarka HSM</t>
  </si>
  <si>
    <t>UPS Armac Home 1000E LED - 2 szt.</t>
  </si>
  <si>
    <t>UPS Cyber Power - 9 szt.</t>
  </si>
  <si>
    <t>UPS Cyber Power - 2 szt</t>
  </si>
  <si>
    <t>Zasilacz awaryjny CyberPower - 2 szt.</t>
  </si>
  <si>
    <t>QNAP - serwer</t>
  </si>
  <si>
    <t>Notebook</t>
  </si>
  <si>
    <t>6. Miejski Ośrodek Pomocy Społecznej w Lubawie</t>
  </si>
  <si>
    <t>1. Miejski Ośrodek Pomocy Społecznej w Lubawie</t>
  </si>
  <si>
    <t>ul. Rzepnikowskiego 9a 14-260 Lubawa</t>
  </si>
  <si>
    <t>gaśnica - 1 szt</t>
  </si>
  <si>
    <t>urządzenia alarmowe</t>
  </si>
  <si>
    <t>alarmy</t>
  </si>
  <si>
    <t xml:space="preserve">dozór </t>
  </si>
  <si>
    <t>WYKAZ LOKALIZACJI, W KTÓRYCH PROWADZONA JEST DZIAŁALNOŚĆ ORAZ LOKALIZACJI, GDZIE ZNAJDUJE SIĘ MIENIE NALEŻĄCE DO JEDNOSTEK GMINY MIEJSKIEJ LUBAWA (nie wykazane w załączniku nr 1 - poniższy wykaz nie musi być pełnym wykazem lokalizacji)</t>
  </si>
  <si>
    <t>7. Środowiskowy Dom Samopomocy</t>
  </si>
  <si>
    <t>Budynek własności Gminy Miejskiej Lubawa</t>
  </si>
  <si>
    <t>Dzienna opieka pensjonariuszy</t>
  </si>
  <si>
    <t>Tak</t>
  </si>
  <si>
    <t>Nie</t>
  </si>
  <si>
    <t>Gaśnice, hydranty, całodobowy monitoring-informacja przekazywana do agencji ochrony</t>
  </si>
  <si>
    <t>Lubawa, ul. Kupnera 18</t>
  </si>
  <si>
    <t>Cegła pełna</t>
  </si>
  <si>
    <t>Gęstożebrowy, Akeman i żelbetowy, krzyżowo zbrojony</t>
  </si>
  <si>
    <t>Konstrukcja drewniana, dach pokryty papą termozgrzewalną, krokwie, deskowanie ażurowe, blacha cynkowo-tytanowa na rąbek stojący</t>
  </si>
  <si>
    <t>Remont 01.06.2021 - 30.06.2022, (przebudowa, rozbudowa budynku, remont elewacji zewnętrznej i pokrycia dachu, przebudowa układu pomieszczeń wewnątrz budynku, przebudowa wewnętrznych instalacji wodnych, kanalizacyjnych, grzewczych, wentylacyjnych, elektrycznych,  dostosowanie budynku do aktualnie obowiązujących standardów ochrony cieplnej i przepisów ocgrony pożarowej).</t>
  </si>
  <si>
    <t>Monitoring wizyjny CCTV HIKVISION DIGITAL TECHNOLOGY</t>
  </si>
  <si>
    <t>Komputer z monitorem</t>
  </si>
  <si>
    <t>Dysk sieciowy zapasowy</t>
  </si>
  <si>
    <t>Zasilacz USB</t>
  </si>
  <si>
    <t>Termometry bezdotrykowe 2 szt</t>
  </si>
  <si>
    <t>Dysk HDD SSD WD 240 GB GREEN SATA #3</t>
  </si>
  <si>
    <t>Oczyszczacz powietrza PHILIPS AC3854/20 2 szt</t>
  </si>
  <si>
    <t>Głośniki MODECOM MC-MHF60U.2.1</t>
  </si>
  <si>
    <t>Pianino cyfrowe Yamaha</t>
  </si>
  <si>
    <t>Kolumna Soundstation</t>
  </si>
  <si>
    <t>Projektor OPTOMA EH 335</t>
  </si>
  <si>
    <t>Urządzenie wielofumkcyjne HP</t>
  </si>
  <si>
    <t>Komputer PC</t>
  </si>
  <si>
    <t>Laminator</t>
  </si>
  <si>
    <t>Dysk do komputera</t>
  </si>
  <si>
    <t>Zasilacz do laptopa</t>
  </si>
  <si>
    <t>Stomshield</t>
  </si>
  <si>
    <t>Synology</t>
  </si>
  <si>
    <t>8. Przedszkole Miejskie w Lubawie</t>
  </si>
  <si>
    <t>przedszkole</t>
  </si>
  <si>
    <t>1977 rozbudowa 2009</t>
  </si>
  <si>
    <t>gaśnice - 7 sz., hydranty - 4 szt., czujniki dymne - 2 szt.</t>
  </si>
  <si>
    <t>ul.Rzepnikowskiego 9  14-260 Lubawa</t>
  </si>
  <si>
    <t>cegła, beton, (płyty betonowe)</t>
  </si>
  <si>
    <t>steropapa</t>
  </si>
  <si>
    <t>Gaśnice 3 szt.,               Hydrant 2 szt.,            czujniki dymne - 2 szt.</t>
  </si>
  <si>
    <t>Rzepnikowskiego 9/2, 14-260 Lubawa</t>
  </si>
  <si>
    <t>Beton komórkowy</t>
  </si>
  <si>
    <t>Prefabrykowane z płyt kanałowych</t>
  </si>
  <si>
    <t>Prefabrykowane z płyt kanałowych, papa zgrzewalna, obróbki blacharskie-blacha stalowa powlekana, rury spustowe-stalowe ocynkowane</t>
  </si>
  <si>
    <t>rozbudowa budynku w 2009 r. wartość ujęta w wartości księgowej brutto</t>
  </si>
  <si>
    <t>DOBRA</t>
  </si>
  <si>
    <t>BARDZO DOBRA</t>
  </si>
  <si>
    <t>tak(towarowa)</t>
  </si>
  <si>
    <t>NIE DOTYCZY</t>
  </si>
  <si>
    <t>urządzenie wielofunkcyjne</t>
  </si>
  <si>
    <t>Monitor interaktywny</t>
  </si>
  <si>
    <t>Notebook ASUS 10 szt.</t>
  </si>
  <si>
    <t>Notebook ASUS 2 szt.</t>
  </si>
  <si>
    <t>PIEC GASTRONOMICZNY KONWEKCYJNO-PAROWY</t>
  </si>
  <si>
    <t>HENDI</t>
  </si>
  <si>
    <t>Rzepnikowskiego 9, 14-260 Lubawa</t>
  </si>
  <si>
    <t>Mały dźwig towarowy</t>
  </si>
  <si>
    <t>typ 100.45/4</t>
  </si>
  <si>
    <t>BKG Polska</t>
  </si>
  <si>
    <t>3. Przedszkole Miejskie w Lubawie</t>
  </si>
  <si>
    <t>9. Zakład Opieki Zdrowotnej Miejski Ośrodek Zdrowia w Lubawie</t>
  </si>
  <si>
    <t xml:space="preserve">ZAKŁAD OPIEKI ZDROWOTNEJ - MIEJSKI OŚRODEK ZDROWIA </t>
  </si>
  <si>
    <t>hydrant,gaśnice,moniotoring</t>
  </si>
  <si>
    <t>14-260 Lubawa, ul.Rzepnikowskiego 20</t>
  </si>
  <si>
    <t>cegła, płyta żelbetonowa</t>
  </si>
  <si>
    <t>płyta, papa</t>
  </si>
  <si>
    <t>notebook dell</t>
  </si>
  <si>
    <t>notebook asus</t>
  </si>
  <si>
    <t>laptop Dell Vostro</t>
  </si>
  <si>
    <t>kompuer logik</t>
  </si>
  <si>
    <t>serwer</t>
  </si>
  <si>
    <t>komputer</t>
  </si>
  <si>
    <t>nootebook z drukarką laserową</t>
  </si>
  <si>
    <t>komputer dell</t>
  </si>
  <si>
    <t>drukarki 4 sz hp</t>
  </si>
  <si>
    <t xml:space="preserve">switch ciscvo 48-port </t>
  </si>
  <si>
    <t>macierz synology</t>
  </si>
  <si>
    <t>komputer dell Vostro, monitor, urządzenie brother</t>
  </si>
  <si>
    <t>serwer Power Edge</t>
  </si>
  <si>
    <t>Urządzenie wielofunkcyjne HP</t>
  </si>
  <si>
    <t>Komputer Dell Vostro + monitor IIYAMA</t>
  </si>
  <si>
    <t>Urządzenie wielofunkcyjne laserowe HP</t>
  </si>
  <si>
    <t>Zestaw Pictor Digital Signage Dell</t>
  </si>
  <si>
    <t>Urządzenie wielofunkcyjne</t>
  </si>
  <si>
    <t>10. Żłobek Miejski w Lubawie "Akademia Maluszka"</t>
  </si>
  <si>
    <t>Telefon Samsung</t>
  </si>
  <si>
    <t>Laptop Lenovo</t>
  </si>
  <si>
    <t>Monitoring System</t>
  </si>
  <si>
    <t>ŁĄCZNIE</t>
  </si>
  <si>
    <t>Budynek szaletu</t>
  </si>
  <si>
    <t>14-260 Lubawa, Plac Zamkowy</t>
  </si>
  <si>
    <t>betonowe</t>
  </si>
  <si>
    <t>Szalet</t>
  </si>
  <si>
    <t>14-260 Lubawa, ul. Pielgrzyma</t>
  </si>
  <si>
    <t xml:space="preserve">Dostawa i montaż toalety z wyposażeniem instalacyjnym i białym montażem, z drzwiami, wentylacją - konstrukcja żelbetowa, prefabrykat przestrzenny, podłączony do wodociągu, kanalizacji sanitarnej i zasilania elektrycznego </t>
  </si>
  <si>
    <t>zły</t>
  </si>
  <si>
    <t>Bardzo dobry</t>
  </si>
  <si>
    <t>gazobetony+cegła</t>
  </si>
  <si>
    <t>konstrukcja drewniana pokryta blachodachówką</t>
  </si>
  <si>
    <t>konstrukcja betonpwa pokryta papą</t>
  </si>
  <si>
    <t>konstrukcja betonowa pokryta papą</t>
  </si>
  <si>
    <t>kontrukcja drewniana pokryta blachodachówką</t>
  </si>
  <si>
    <t>O</t>
  </si>
  <si>
    <t>Budynek szkoły przy ul. Rzepnikowskiego 7 (na budynku instalacja fotowoltaiczna o wartości 55 905,25 zł wliczonej do wartości budynku(</t>
  </si>
  <si>
    <t>2. Żłobek Miejski w Lubawie "Akademia Maluszka"</t>
  </si>
  <si>
    <t>ul. Św. Barbary 45 (w budynku Szkoły Podstawowej w Lubawie)</t>
  </si>
  <si>
    <t>suma ubezpieczenia (wartość pojazdu oraz wyposażenia)</t>
  </si>
  <si>
    <t>rodzaj wartości</t>
  </si>
  <si>
    <t>1. Gmina Miejska Lubawa</t>
  </si>
  <si>
    <t>MAN TGL (podnośnik)</t>
  </si>
  <si>
    <t>12000kg</t>
  </si>
  <si>
    <t>brutto</t>
  </si>
  <si>
    <t>×</t>
  </si>
  <si>
    <t>SULO55424</t>
  </si>
  <si>
    <t>NIL 07500</t>
  </si>
  <si>
    <t>900kg</t>
  </si>
  <si>
    <t>RENUALT</t>
  </si>
  <si>
    <t>OSP Lubawa</t>
  </si>
  <si>
    <t>Renault</t>
  </si>
  <si>
    <t>06.12.2023</t>
  </si>
  <si>
    <t>EUROBUS</t>
  </si>
  <si>
    <t>Sprinter</t>
  </si>
  <si>
    <t>W1V9076571P219566</t>
  </si>
  <si>
    <t>Volkswagen</t>
  </si>
  <si>
    <t>Crafter</t>
  </si>
  <si>
    <t>WV1ZZZ2EZ76013005</t>
  </si>
  <si>
    <t>NIL63081</t>
  </si>
  <si>
    <t>Transporter</t>
  </si>
  <si>
    <t>netto</t>
  </si>
  <si>
    <t>F-9258 TE</t>
  </si>
  <si>
    <t>NIEWIADÓW</t>
  </si>
  <si>
    <t>PRONAR</t>
  </si>
  <si>
    <t>JCB</t>
  </si>
  <si>
    <t xml:space="preserve"> 520-50</t>
  </si>
  <si>
    <t>12.05.2016</t>
  </si>
  <si>
    <t>1300kg</t>
  </si>
  <si>
    <t>SUCE1ASA3D1002681</t>
  </si>
  <si>
    <t>600 kg</t>
  </si>
  <si>
    <t>Stiga Park PRO16 4WD HST z sil. B&amp;S</t>
  </si>
  <si>
    <t>kosiarka samojezdna</t>
  </si>
  <si>
    <t xml:space="preserve"> Stiga</t>
  </si>
  <si>
    <t>zero-turn ZT3107T</t>
  </si>
  <si>
    <t>ciągnik ogrodowy - kosiarka</t>
  </si>
  <si>
    <t xml:space="preserve">Kioti </t>
  </si>
  <si>
    <t xml:space="preserve">C52520H </t>
  </si>
  <si>
    <t>Tabela nr 6 - Szkodowość w Gminie Miejskiej Lubawa</t>
  </si>
  <si>
    <t>Informacje o szkodach od 2020 r.</t>
  </si>
  <si>
    <t>Mienie:
- Zalanie w wyniku awarii
- Uszkodzenie kosiarki
- Uszkodzenie elewacji budynku wskutek dewastacji( graffiti)
- Uszkodzenie siłownika bieżni</t>
  </si>
  <si>
    <t>Sprzęt elektroniczny:
- Uszkodzenie laptopa wskutek upadku sprzętu z dużej wysokości
- uszkodzenie sprzętu elektronicznego</t>
  </si>
  <si>
    <t>Szyby:
- szkody polegające na uszkodzeniu szyb</t>
  </si>
  <si>
    <t>NNW OSP:
- uraz ciała</t>
  </si>
  <si>
    <t>Sprzęt elektroniczny:
- Uszkodzenie laptopa wskutek upadku na podłogę
- Uszkodzenie ekranu służbowego  telefonu komórkowego i elementów znajdujących się pod ekranem w wyniku uderzenia o biurko</t>
  </si>
  <si>
    <t>odpowiedzialnośc cywilna, m.in.:
- Zalania mienia w wyniku niedrożności/awarii sieci kanalizacji
- Uszkodzenie pojazdu z winy oraganizatora wyścigu kolarskiego.
- Uraz ciała podczas korzystania z karuzeli na placu zabaw</t>
  </si>
  <si>
    <t>mienie:
- zniszczenie elewacji</t>
  </si>
  <si>
    <t xml:space="preserve">Sprzęt elektroniczny:
- Uszkodzenie telewizora
- Uszkodzenie komputera przez upadek urządzenia </t>
  </si>
  <si>
    <t xml:space="preserve">odpowiedzialnośc cywilna, m.in.:
- Zalania mienia w wyniku niedrożności/awarii sieci kanalizacji
- Uszkodzenie pojazdu na skutek złamania i upadku znaku drogowego </t>
  </si>
  <si>
    <t>odpowiedzialność cywilna, m.in.:
- Zalania mienia w wyniku niedrożności/awarii sieci kanalizacji
- Uraz ciała powstały wskutek upadku na uszkodzonej nawierzchni chodnika</t>
  </si>
  <si>
    <t>Mienie:
- zalanie mienia przez intensywne opady deszczu</t>
  </si>
  <si>
    <t>Mienie:
- Uszkodzenie lampy oświetleniowej prawdopodobnie przez pojazd
- zalanie mieszkania</t>
  </si>
  <si>
    <t>odpowiedzialnośc cywilna, m.in.:
- Uszkodzenie pojazdu wskutek uderzenia piłką
- Uszkodzenie pojazdu wskutek najechania na ubytek w drodze</t>
  </si>
  <si>
    <t>Sprzęt elektroniczny:
- Uszkodzenie telefonu komórkowego w wyniku upadku urządzenia.</t>
  </si>
  <si>
    <t>odpowiedzialnośc cywilna, m.in.:
- Uszkodzenie pojazdu wskutek najechania na ubytek w drodze</t>
  </si>
  <si>
    <t>REZERWY</t>
  </si>
  <si>
    <t>2 szkody: sprzęt elektroniczny i odpowiedzialność cywilna</t>
  </si>
  <si>
    <t>Telewizor</t>
  </si>
  <si>
    <t>Aparat fotograficzny</t>
  </si>
  <si>
    <t>Głośnik</t>
  </si>
  <si>
    <t xml:space="preserve">Komputer (przenośny)  </t>
  </si>
  <si>
    <t>Mikser 12-sto kanałowy</t>
  </si>
  <si>
    <t>Kolumny</t>
  </si>
  <si>
    <t>2-kanałowy wzmacniacz</t>
  </si>
  <si>
    <t>papa; płyta warstwowa w stropodachu nad salą kinową</t>
  </si>
  <si>
    <r>
      <t>5.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zgłoszone zostały budynki nieużytkowane, pustostany?</t>
    </r>
  </si>
  <si>
    <r>
      <t>6.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 xml:space="preserve">Czy do ubezpieczenia zgłoszona została infrastruktura mostowa? </t>
    </r>
  </si>
  <si>
    <r>
      <t>7.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zgłoszone zostały budowle hydrotechniczne (tj. nabrzeża, mola, tamy, groble, kanały, wały przeciwpowodziowe i mienie na nich się znajdujące)?</t>
    </r>
  </si>
  <si>
    <r>
      <t>8.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mienia w zakresie all risk zgłoszone zostały drogi publiczne?</t>
    </r>
  </si>
  <si>
    <r>
      <t>9.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 xml:space="preserve">Czy do ubezpieczenia zgłoszone zostały namioty, hale namiotowe oraz mienie znajdujące się w takich obiektach? </t>
    </r>
  </si>
  <si>
    <r>
      <t>10.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do ubezpieczenia zgłoszone zostały obiekty użytkowane sezonowo?</t>
    </r>
  </si>
  <si>
    <r>
      <t>11.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do ubezpieczenia zostały zgłoszone instalacje solarne (kolektory słoneczne) i instalacje fotowoltaiczne?</t>
    </r>
  </si>
  <si>
    <r>
      <t>12.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planowany jest zakup instalacji solarnych lub fotowoltaicznych?</t>
    </r>
  </si>
  <si>
    <r>
      <t>13.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do ubezpieczenia zgłoszone zostały światłowody?</t>
    </r>
  </si>
  <si>
    <r>
      <t>14.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Ubezpieczony posiada, zarządza, administruje wysypiskiem śmieci, sortownią, spalarnią odpadów?</t>
    </r>
  </si>
  <si>
    <r>
      <t>15.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Ubezpieczony posiada, zarządza, administruje punktami selektywnej zbiórki odpadów?</t>
    </r>
  </si>
  <si>
    <r>
      <t>16.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 xml:space="preserve">Czy Ubezpieczony planuje lub jest w trakcie wykonywania remontów, przebudowy lub innych inwestycji o takim charakterze w odniesieniu do posiadanego mienia?  </t>
    </r>
  </si>
  <si>
    <t>Tabela nr 2 - Dodatkowe informacje do oceny ryzyka w Gminie Miejskiej Lubawa</t>
  </si>
  <si>
    <t>Park linowy
Skate park
Sztuczne lodowisko</t>
  </si>
  <si>
    <t>m.in..OSiR - remont pawilonu sportowego 
Przedszkole - modernizacja placu zabaw
Żłobek - budowa placu zabaw</t>
  </si>
  <si>
    <t>Kioti C52520H Kosiarka</t>
  </si>
  <si>
    <t>UWAGA: wartość instalacji fotowoltaicznych została wykazana w tabeli nr 3 - Wykaz budynków i budowli w Gminie Miejskiej Lubawa</t>
  </si>
  <si>
    <t>07.05.2025</t>
  </si>
  <si>
    <t>06.05.2026</t>
  </si>
  <si>
    <t>06-12-2025</t>
  </si>
  <si>
    <t>05-12-2026</t>
  </si>
  <si>
    <t>02.12.2025</t>
  </si>
  <si>
    <t>01.12.2026</t>
  </si>
  <si>
    <t>01.08.2025</t>
  </si>
  <si>
    <t>31.07.2026</t>
  </si>
  <si>
    <t>01.01.2025</t>
  </si>
  <si>
    <t>31.12.2025</t>
  </si>
  <si>
    <t>13.03.2025</t>
  </si>
  <si>
    <t>12.03.2026</t>
  </si>
  <si>
    <t>14.04.2025</t>
  </si>
  <si>
    <t>13.04.2026</t>
  </si>
  <si>
    <t>01.03.2025</t>
  </si>
  <si>
    <t>28.02.2026</t>
  </si>
  <si>
    <t>17.05.2025</t>
  </si>
  <si>
    <t>16.05.2026</t>
  </si>
  <si>
    <t>27.02.2025</t>
  </si>
  <si>
    <t>26.02.2026</t>
  </si>
  <si>
    <t>31.10.2025</t>
  </si>
  <si>
    <t>30.10.2026</t>
  </si>
  <si>
    <t>24.10.2025</t>
  </si>
  <si>
    <t>23.10.2026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</si>
</sst>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_-* #,##0.00&quot; zł&quot;_-;\-* #,##0.00&quot; zł&quot;_-;_-* \-??&quot; zł&quot;_-;_-@_-"/>
    <numFmt numFmtId="168" formatCode="#,##0.00&quot; zł &quot;;\-#,##0.00&quot; zł &quot;;&quot; -&quot;#&quot; zł &quot;;@\ "/>
    <numFmt numFmtId="170" formatCode="d/mm/yyyy"/>
    <numFmt numFmtId="171" formatCode="\ * #,##0.00&quot; zł &quot;;\-* #,##0.00&quot; zł &quot;;\ * \-#&quot; zł &quot;;\ @\ "/>
    <numFmt numFmtId="172" formatCode="#,###.00"/>
    <numFmt numFmtId="173" formatCode="#,##0.00&quot; zł&quot;;\-#,##0.00&quot; zł&quot;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7"/>
      <name val="Times New Roman"/>
      <family val="1"/>
      <charset val="238"/>
    </font>
    <font>
      <sz val="10"/>
      <name val="MS Gothic"/>
      <family val="3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6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7" borderId="1" xfId="0" applyFont="1" applyFill="1" applyBorder="1"/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44" fontId="3" fillId="7" borderId="1" xfId="3" applyFont="1" applyFill="1" applyBorder="1" applyAlignment="1">
      <alignment horizontal="left" vertical="center" wrapText="1"/>
    </xf>
    <xf numFmtId="164" fontId="3" fillId="3" borderId="6" xfId="0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4" fontId="3" fillId="0" borderId="1" xfId="1" applyNumberFormat="1" applyFont="1" applyBorder="1" applyAlignment="1">
      <alignment horizontal="center"/>
    </xf>
    <xf numFmtId="44" fontId="2" fillId="7" borderId="7" xfId="4" applyFont="1" applyFill="1" applyBorder="1" applyAlignment="1">
      <alignment vertical="center"/>
    </xf>
    <xf numFmtId="0" fontId="9" fillId="0" borderId="0" xfId="0" applyFont="1"/>
    <xf numFmtId="0" fontId="3" fillId="0" borderId="0" xfId="5" applyFont="1"/>
    <xf numFmtId="0" fontId="1" fillId="0" borderId="0" xfId="5" applyAlignment="1">
      <alignment wrapText="1"/>
    </xf>
    <xf numFmtId="0" fontId="1" fillId="0" borderId="0" xfId="5" applyAlignment="1">
      <alignment horizontal="center"/>
    </xf>
    <xf numFmtId="164" fontId="3" fillId="0" borderId="0" xfId="5" applyNumberFormat="1" applyFont="1" applyAlignment="1">
      <alignment horizontal="right"/>
    </xf>
    <xf numFmtId="0" fontId="1" fillId="0" borderId="0" xfId="5"/>
    <xf numFmtId="0" fontId="3" fillId="8" borderId="1" xfId="5" applyFont="1" applyFill="1" applyBorder="1" applyAlignment="1">
      <alignment horizontal="center" vertical="center" wrapText="1"/>
    </xf>
    <xf numFmtId="164" fontId="3" fillId="8" borderId="1" xfId="5" applyNumberFormat="1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3" fillId="0" borderId="1" xfId="5" applyFont="1" applyBorder="1" applyAlignment="1">
      <alignment vertical="center" wrapText="1"/>
    </xf>
    <xf numFmtId="164" fontId="3" fillId="0" borderId="1" xfId="5" applyNumberFormat="1" applyFont="1" applyBorder="1" applyAlignment="1">
      <alignment vertical="center" wrapText="1"/>
    </xf>
    <xf numFmtId="0" fontId="1" fillId="0" borderId="1" xfId="5" applyBorder="1" applyAlignment="1">
      <alignment vertical="center" wrapText="1"/>
    </xf>
    <xf numFmtId="164" fontId="1" fillId="0" borderId="1" xfId="5" applyNumberFormat="1" applyBorder="1" applyAlignment="1">
      <alignment horizontal="right" vertical="center" wrapText="1"/>
    </xf>
    <xf numFmtId="164" fontId="3" fillId="0" borderId="1" xfId="5" applyNumberFormat="1" applyFont="1" applyBorder="1" applyAlignment="1">
      <alignment horizontal="right" vertical="center" wrapText="1"/>
    </xf>
    <xf numFmtId="0" fontId="1" fillId="0" borderId="0" xfId="5" applyAlignment="1">
      <alignment horizontal="center" wrapText="1"/>
    </xf>
    <xf numFmtId="164" fontId="1" fillId="0" borderId="0" xfId="5" applyNumberFormat="1" applyAlignment="1">
      <alignment horizontal="right" wrapText="1"/>
    </xf>
    <xf numFmtId="164" fontId="3" fillId="10" borderId="1" xfId="5" applyNumberFormat="1" applyFont="1" applyFill="1" applyBorder="1" applyAlignment="1">
      <alignment horizontal="right" wrapText="1"/>
    </xf>
    <xf numFmtId="164" fontId="1" fillId="0" borderId="0" xfId="5" applyNumberFormat="1" applyAlignment="1">
      <alignment horizontal="right"/>
    </xf>
    <xf numFmtId="0" fontId="10" fillId="0" borderId="0" xfId="5" applyFont="1"/>
    <xf numFmtId="0" fontId="24" fillId="8" borderId="1" xfId="5" applyFont="1" applyFill="1" applyBorder="1" applyAlignment="1">
      <alignment horizontal="center" vertical="center"/>
    </xf>
    <xf numFmtId="0" fontId="24" fillId="8" borderId="1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/>
    </xf>
    <xf numFmtId="0" fontId="1" fillId="0" borderId="1" xfId="5" applyBorder="1" applyAlignment="1">
      <alignment horizontal="left" vertical="center" wrapText="1"/>
    </xf>
    <xf numFmtId="0" fontId="1" fillId="0" borderId="1" xfId="5" quotePrefix="1" applyBorder="1" applyAlignment="1">
      <alignment horizontal="center" vertical="center"/>
    </xf>
    <xf numFmtId="0" fontId="1" fillId="0" borderId="0" xfId="5" applyAlignment="1">
      <alignment vertical="center"/>
    </xf>
    <xf numFmtId="49" fontId="1" fillId="0" borderId="1" xfId="5" applyNumberFormat="1" applyBorder="1" applyAlignment="1">
      <alignment horizontal="center" vertical="center"/>
    </xf>
    <xf numFmtId="49" fontId="1" fillId="0" borderId="1" xfId="5" applyNumberForma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3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 wrapText="1"/>
    </xf>
    <xf numFmtId="44" fontId="3" fillId="0" borderId="1" xfId="3" applyFont="1" applyBorder="1"/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5" applyBorder="1" applyAlignment="1">
      <alignment vertical="top" wrapText="1"/>
    </xf>
    <xf numFmtId="0" fontId="1" fillId="0" borderId="1" xfId="5" applyBorder="1" applyAlignment="1">
      <alignment horizontal="center" vertical="top" wrapText="1"/>
    </xf>
    <xf numFmtId="164" fontId="1" fillId="0" borderId="1" xfId="5" applyNumberForma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4" fontId="1" fillId="0" borderId="4" xfId="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6" applyFont="1" applyFill="1" applyBorder="1" applyAlignment="1">
      <alignment horizontal="center" vertical="center" wrapText="1"/>
    </xf>
    <xf numFmtId="44" fontId="3" fillId="0" borderId="1" xfId="0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7" applyBorder="1" applyAlignment="1">
      <alignment horizontal="center" vertical="center" wrapText="1"/>
    </xf>
    <xf numFmtId="0" fontId="1" fillId="0" borderId="1" xfId="7" applyBorder="1" applyAlignment="1">
      <alignment horizontal="center" vertical="center" wrapText="1"/>
    </xf>
    <xf numFmtId="44" fontId="1" fillId="0" borderId="4" xfId="3" applyBorder="1" applyAlignment="1">
      <alignment vertical="center" wrapText="1"/>
    </xf>
    <xf numFmtId="44" fontId="1" fillId="0" borderId="1" xfId="3" applyBorder="1" applyAlignment="1">
      <alignment vertical="center" wrapText="1"/>
    </xf>
    <xf numFmtId="44" fontId="1" fillId="6" borderId="1" xfId="3" applyFill="1" applyBorder="1" applyAlignment="1">
      <alignment vertical="center" wrapText="1"/>
    </xf>
    <xf numFmtId="44" fontId="1" fillId="0" borderId="1" xfId="3" applyFont="1" applyBorder="1" applyAlignment="1">
      <alignment vertical="center" wrapText="1"/>
    </xf>
    <xf numFmtId="44" fontId="1" fillId="6" borderId="1" xfId="3" applyFont="1" applyFill="1" applyBorder="1" applyAlignment="1">
      <alignment vertical="center" wrapText="1"/>
    </xf>
    <xf numFmtId="44" fontId="1" fillId="0" borderId="9" xfId="0" applyNumberFormat="1" applyFont="1" applyBorder="1" applyAlignment="1">
      <alignment horizontal="right" vertical="center" wrapText="1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44" fontId="3" fillId="8" borderId="1" xfId="1" applyNumberFormat="1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44" fontId="3" fillId="0" borderId="1" xfId="3" applyFont="1" applyBorder="1" applyAlignment="1">
      <alignment vertical="center"/>
    </xf>
    <xf numFmtId="0" fontId="12" fillId="0" borderId="36" xfId="0" applyFont="1" applyBorder="1" applyAlignment="1">
      <alignment horizontal="left" vertical="center" wrapText="1"/>
    </xf>
    <xf numFmtId="0" fontId="1" fillId="0" borderId="36" xfId="5" applyBorder="1" applyAlignment="1">
      <alignment horizontal="left" vertical="center" wrapText="1"/>
    </xf>
    <xf numFmtId="0" fontId="1" fillId="0" borderId="36" xfId="5" applyBorder="1" applyAlignment="1">
      <alignment vertical="center" wrapText="1"/>
    </xf>
    <xf numFmtId="0" fontId="1" fillId="0" borderId="36" xfId="5" applyBorder="1" applyAlignment="1">
      <alignment horizontal="center" vertical="center" wrapText="1"/>
    </xf>
    <xf numFmtId="0" fontId="1" fillId="0" borderId="36" xfId="5" applyBorder="1" applyAlignment="1">
      <alignment vertical="top" wrapText="1"/>
    </xf>
    <xf numFmtId="0" fontId="1" fillId="0" borderId="36" xfId="5" applyBorder="1" applyAlignment="1">
      <alignment horizontal="center" vertical="top" wrapText="1"/>
    </xf>
    <xf numFmtId="164" fontId="1" fillId="0" borderId="36" xfId="5" applyNumberFormat="1" applyBorder="1" applyAlignment="1">
      <alignment horizontal="right" vertical="top" wrapText="1"/>
    </xf>
    <xf numFmtId="0" fontId="1" fillId="0" borderId="36" xfId="0" applyFont="1" applyBorder="1" applyAlignment="1">
      <alignment horizontal="center" vertical="center" wrapText="1"/>
    </xf>
    <xf numFmtId="171" fontId="30" fillId="0" borderId="36" xfId="2" applyNumberFormat="1" applyFont="1" applyBorder="1" applyAlignment="1">
      <alignment horizontal="center" vertical="center" wrapText="1"/>
    </xf>
    <xf numFmtId="44" fontId="2" fillId="7" borderId="41" xfId="4" applyFont="1" applyFill="1" applyBorder="1" applyAlignment="1">
      <alignment vertical="center"/>
    </xf>
    <xf numFmtId="166" fontId="2" fillId="7" borderId="41" xfId="1" applyNumberFormat="1" applyFont="1" applyFill="1" applyBorder="1"/>
    <xf numFmtId="0" fontId="2" fillId="0" borderId="36" xfId="1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1" fontId="1" fillId="0" borderId="36" xfId="0" applyNumberFormat="1" applyFont="1" applyBorder="1" applyAlignment="1">
      <alignment horizontal="center" vertical="center"/>
    </xf>
    <xf numFmtId="171" fontId="1" fillId="0" borderId="36" xfId="0" applyNumberFormat="1" applyFont="1" applyBorder="1" applyAlignment="1">
      <alignment horizontal="left" vertical="center" wrapText="1"/>
    </xf>
    <xf numFmtId="171" fontId="1" fillId="0" borderId="36" xfId="0" applyNumberFormat="1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173" fontId="0" fillId="0" borderId="36" xfId="0" applyNumberFormat="1" applyBorder="1" applyAlignment="1">
      <alignment vertical="center"/>
    </xf>
    <xf numFmtId="0" fontId="0" fillId="0" borderId="36" xfId="0" applyBorder="1" applyAlignment="1">
      <alignment vertical="center" wrapText="1"/>
    </xf>
    <xf numFmtId="44" fontId="3" fillId="0" borderId="4" xfId="3" applyFont="1" applyBorder="1" applyAlignment="1">
      <alignment vertical="center"/>
    </xf>
    <xf numFmtId="0" fontId="4" fillId="0" borderId="0" xfId="5" applyFont="1"/>
    <xf numFmtId="0" fontId="3" fillId="0" borderId="0" xfId="5" applyFont="1" applyAlignment="1">
      <alignment horizontal="left" vertical="center"/>
    </xf>
    <xf numFmtId="0" fontId="1" fillId="0" borderId="4" xfId="5" applyBorder="1" applyAlignment="1">
      <alignment horizontal="center" vertical="center" wrapText="1"/>
    </xf>
    <xf numFmtId="164" fontId="1" fillId="0" borderId="36" xfId="5" applyNumberFormat="1" applyBorder="1" applyAlignment="1">
      <alignment horizontal="right" vertical="center" wrapText="1"/>
    </xf>
    <xf numFmtId="166" fontId="1" fillId="0" borderId="9" xfId="1" applyNumberFormat="1" applyFont="1" applyBorder="1" applyAlignment="1">
      <alignment wrapText="1"/>
    </xf>
    <xf numFmtId="166" fontId="1" fillId="0" borderId="9" xfId="1" applyNumberFormat="1" applyFont="1" applyBorder="1"/>
    <xf numFmtId="166" fontId="1" fillId="0" borderId="9" xfId="1" applyNumberFormat="1" applyFont="1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1" fillId="4" borderId="9" xfId="2" applyFont="1" applyFill="1" applyBorder="1" applyAlignment="1">
      <alignment horizontal="center" vertical="center" wrapText="1"/>
    </xf>
    <xf numFmtId="0" fontId="1" fillId="0" borderId="9" xfId="4" applyNumberFormat="1" applyFont="1" applyFill="1" applyBorder="1" applyAlignment="1">
      <alignment horizontal="center" vertical="center"/>
    </xf>
    <xf numFmtId="166" fontId="1" fillId="0" borderId="9" xfId="1" applyNumberFormat="1" applyFont="1" applyBorder="1" applyAlignment="1">
      <alignment horizontal="center"/>
    </xf>
    <xf numFmtId="166" fontId="1" fillId="0" borderId="9" xfId="1" applyNumberFormat="1" applyFont="1" applyBorder="1" applyAlignment="1">
      <alignment horizontal="center" wrapText="1"/>
    </xf>
    <xf numFmtId="0" fontId="1" fillId="0" borderId="9" xfId="1" applyFont="1" applyBorder="1" applyAlignment="1">
      <alignment horizontal="left" vertical="center" wrapText="1"/>
    </xf>
    <xf numFmtId="0" fontId="1" fillId="0" borderId="7" xfId="4" applyNumberFormat="1" applyFont="1" applyFill="1" applyBorder="1" applyAlignment="1">
      <alignment horizontal="center" vertical="center"/>
    </xf>
    <xf numFmtId="44" fontId="1" fillId="0" borderId="7" xfId="4" applyFont="1" applyFill="1" applyBorder="1" applyAlignment="1">
      <alignment vertical="center"/>
    </xf>
    <xf numFmtId="2" fontId="1" fillId="0" borderId="9" xfId="1" applyNumberFormat="1" applyFont="1" applyBorder="1" applyAlignment="1">
      <alignment horizontal="left" vertical="center" wrapText="1"/>
    </xf>
    <xf numFmtId="0" fontId="1" fillId="4" borderId="7" xfId="1" applyFont="1" applyFill="1" applyBorder="1" applyAlignment="1">
      <alignment horizontal="left" vertical="center"/>
    </xf>
    <xf numFmtId="166" fontId="2" fillId="7" borderId="41" xfId="1" applyNumberFormat="1" applyFont="1" applyFill="1" applyBorder="1" applyAlignment="1">
      <alignment horizontal="center"/>
    </xf>
    <xf numFmtId="44" fontId="1" fillId="0" borderId="36" xfId="4" applyFont="1" applyBorder="1" applyAlignment="1" applyProtection="1">
      <alignment horizontal="center" vertical="center"/>
    </xf>
    <xf numFmtId="0" fontId="1" fillId="0" borderId="36" xfId="0" applyFont="1" applyBorder="1" applyAlignment="1">
      <alignment horizontal="center" vertical="center"/>
    </xf>
    <xf numFmtId="44" fontId="2" fillId="0" borderId="4" xfId="4" applyFont="1" applyBorder="1" applyAlignment="1">
      <alignment horizontal="center" vertical="center"/>
    </xf>
    <xf numFmtId="44" fontId="2" fillId="7" borderId="7" xfId="4" applyFont="1" applyFill="1" applyBorder="1" applyAlignment="1">
      <alignment horizontal="center" vertical="center"/>
    </xf>
    <xf numFmtId="166" fontId="1" fillId="0" borderId="9" xfId="1" applyNumberFormat="1" applyFont="1" applyBorder="1" applyAlignment="1">
      <alignment horizontal="center" vertical="center"/>
    </xf>
    <xf numFmtId="166" fontId="1" fillId="0" borderId="34" xfId="1" applyNumberFormat="1" applyFont="1" applyBorder="1" applyAlignment="1">
      <alignment horizontal="center"/>
    </xf>
    <xf numFmtId="44" fontId="1" fillId="0" borderId="7" xfId="4" applyFont="1" applyFill="1" applyBorder="1" applyAlignment="1">
      <alignment horizontal="center" vertical="center"/>
    </xf>
    <xf numFmtId="171" fontId="1" fillId="0" borderId="36" xfId="0" applyNumberFormat="1" applyFont="1" applyBorder="1" applyAlignment="1">
      <alignment horizontal="center" vertical="center" wrapText="1"/>
    </xf>
    <xf numFmtId="166" fontId="1" fillId="0" borderId="9" xfId="1" applyNumberFormat="1" applyFont="1" applyBorder="1" applyAlignment="1">
      <alignment horizontal="center" vertical="center" wrapText="1"/>
    </xf>
    <xf numFmtId="167" fontId="30" fillId="0" borderId="36" xfId="2" applyNumberFormat="1" applyFont="1" applyBorder="1" applyAlignment="1">
      <alignment horizontal="center" vertical="center" wrapText="1"/>
    </xf>
    <xf numFmtId="166" fontId="1" fillId="4" borderId="9" xfId="2" applyNumberFormat="1" applyFont="1" applyFill="1" applyBorder="1" applyAlignment="1">
      <alignment horizontal="center" vertical="center" wrapText="1"/>
    </xf>
    <xf numFmtId="168" fontId="1" fillId="4" borderId="7" xfId="1" applyNumberFormat="1" applyFont="1" applyFill="1" applyBorder="1" applyAlignment="1">
      <alignment horizontal="center" vertical="center" wrapText="1"/>
    </xf>
    <xf numFmtId="0" fontId="3" fillId="13" borderId="1" xfId="0" applyFont="1" applyFill="1" applyBorder="1"/>
    <xf numFmtId="44" fontId="1" fillId="4" borderId="9" xfId="3" applyFont="1" applyFill="1" applyBorder="1" applyAlignment="1">
      <alignment vertical="center"/>
    </xf>
    <xf numFmtId="44" fontId="1" fillId="4" borderId="7" xfId="3" applyFont="1" applyFill="1" applyBorder="1" applyAlignment="1">
      <alignment vertical="center"/>
    </xf>
    <xf numFmtId="44" fontId="0" fillId="0" borderId="1" xfId="3" applyFont="1" applyBorder="1" applyAlignment="1">
      <alignment vertical="center"/>
    </xf>
    <xf numFmtId="44" fontId="1" fillId="11" borderId="1" xfId="3" applyFont="1" applyFill="1" applyBorder="1" applyAlignment="1">
      <alignment vertical="center" wrapText="1"/>
    </xf>
    <xf numFmtId="44" fontId="1" fillId="6" borderId="4" xfId="3" applyFont="1" applyFill="1" applyBorder="1" applyAlignment="1">
      <alignment vertical="center" wrapText="1"/>
    </xf>
    <xf numFmtId="44" fontId="1" fillId="6" borderId="36" xfId="3" applyFont="1" applyFill="1" applyBorder="1" applyAlignment="1">
      <alignment vertical="center" wrapText="1"/>
    </xf>
    <xf numFmtId="164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8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/>
    </xf>
    <xf numFmtId="0" fontId="1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4" fontId="12" fillId="0" borderId="9" xfId="0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4" xfId="7" applyNumberFormat="1" applyFont="1" applyBorder="1" applyAlignment="1">
      <alignment horizontal="left" vertical="center" wrapText="1"/>
    </xf>
    <xf numFmtId="0" fontId="1" fillId="0" borderId="4" xfId="7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" fillId="0" borderId="1" xfId="7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165" fontId="1" fillId="0" borderId="0" xfId="5" applyNumberFormat="1" applyAlignment="1">
      <alignment horizontal="center" vertical="center" wrapText="1"/>
    </xf>
    <xf numFmtId="0" fontId="5" fillId="0" borderId="0" xfId="5" applyFont="1" applyAlignment="1">
      <alignment horizontal="right" vertical="center"/>
    </xf>
    <xf numFmtId="0" fontId="1" fillId="0" borderId="0" xfId="5" applyAlignment="1">
      <alignment horizontal="center" vertical="center"/>
    </xf>
    <xf numFmtId="0" fontId="3" fillId="8" borderId="5" xfId="5" applyFont="1" applyFill="1" applyBorder="1" applyAlignment="1">
      <alignment horizontal="center" vertical="center" wrapText="1"/>
    </xf>
    <xf numFmtId="0" fontId="3" fillId="8" borderId="11" xfId="5" applyFont="1" applyFill="1" applyBorder="1" applyAlignment="1">
      <alignment horizontal="center" vertical="center" wrapText="1"/>
    </xf>
    <xf numFmtId="0" fontId="1" fillId="2" borderId="4" xfId="5" applyFill="1" applyBorder="1" applyAlignment="1">
      <alignment vertical="center"/>
    </xf>
    <xf numFmtId="0" fontId="1" fillId="7" borderId="4" xfId="5" applyFill="1" applyBorder="1" applyAlignment="1">
      <alignment vertical="center"/>
    </xf>
    <xf numFmtId="0" fontId="1" fillId="0" borderId="44" xfId="5" applyBorder="1" applyAlignment="1">
      <alignment horizontal="center" vertical="center" wrapText="1"/>
    </xf>
    <xf numFmtId="0" fontId="1" fillId="0" borderId="9" xfId="5" applyBorder="1" applyAlignment="1">
      <alignment horizontal="center" vertical="center" wrapText="1"/>
    </xf>
    <xf numFmtId="0" fontId="1" fillId="0" borderId="49" xfId="5" applyBorder="1" applyAlignment="1">
      <alignment horizontal="center" vertical="center" wrapText="1"/>
    </xf>
    <xf numFmtId="44" fontId="1" fillId="0" borderId="9" xfId="6" applyFont="1" applyFill="1" applyBorder="1" applyAlignment="1">
      <alignment horizontal="center" vertical="center" wrapText="1"/>
    </xf>
    <xf numFmtId="170" fontId="3" fillId="0" borderId="44" xfId="5" applyNumberFormat="1" applyFont="1" applyBorder="1" applyAlignment="1">
      <alignment horizontal="center" vertical="center" wrapText="1"/>
    </xf>
    <xf numFmtId="170" fontId="1" fillId="0" borderId="44" xfId="5" applyNumberFormat="1" applyBorder="1" applyAlignment="1">
      <alignment horizontal="center" vertical="center" wrapText="1"/>
    </xf>
    <xf numFmtId="0" fontId="1" fillId="0" borderId="1" xfId="5" applyBorder="1" applyAlignment="1">
      <alignment vertical="center"/>
    </xf>
    <xf numFmtId="0" fontId="1" fillId="0" borderId="48" xfId="5" applyBorder="1" applyAlignment="1">
      <alignment horizontal="center" vertical="center" wrapText="1"/>
    </xf>
    <xf numFmtId="0" fontId="1" fillId="0" borderId="50" xfId="5" applyBorder="1" applyAlignment="1">
      <alignment horizontal="center" vertical="center" wrapText="1"/>
    </xf>
    <xf numFmtId="0" fontId="1" fillId="0" borderId="41" xfId="5" applyBorder="1" applyAlignment="1">
      <alignment horizontal="center" vertical="center" wrapText="1"/>
    </xf>
    <xf numFmtId="0" fontId="1" fillId="0" borderId="51" xfId="5" applyBorder="1" applyAlignment="1">
      <alignment horizontal="center" vertical="center" wrapText="1"/>
    </xf>
    <xf numFmtId="44" fontId="1" fillId="0" borderId="41" xfId="6" applyFont="1" applyFill="1" applyBorder="1" applyAlignment="1">
      <alignment horizontal="center" vertical="center" wrapText="1"/>
    </xf>
    <xf numFmtId="170" fontId="3" fillId="0" borderId="50" xfId="5" applyNumberFormat="1" applyFont="1" applyBorder="1" applyAlignment="1">
      <alignment horizontal="center" vertical="center" wrapText="1"/>
    </xf>
    <xf numFmtId="170" fontId="1" fillId="0" borderId="50" xfId="5" applyNumberFormat="1" applyBorder="1" applyAlignment="1">
      <alignment horizontal="center" vertical="center" wrapText="1"/>
    </xf>
    <xf numFmtId="0" fontId="1" fillId="0" borderId="48" xfId="5" applyBorder="1" applyAlignment="1">
      <alignment vertical="center"/>
    </xf>
    <xf numFmtId="0" fontId="1" fillId="9" borderId="1" xfId="5" applyFill="1" applyBorder="1" applyAlignment="1">
      <alignment horizontal="center" vertical="center" wrapText="1"/>
    </xf>
    <xf numFmtId="44" fontId="3" fillId="9" borderId="1" xfId="6" applyFont="1" applyFill="1" applyBorder="1" applyAlignment="1">
      <alignment horizontal="center" vertical="center" wrapText="1"/>
    </xf>
    <xf numFmtId="44" fontId="1" fillId="9" borderId="1" xfId="6" applyFont="1" applyFill="1" applyBorder="1" applyAlignment="1">
      <alignment horizontal="center" vertical="center" wrapText="1"/>
    </xf>
    <xf numFmtId="170" fontId="3" fillId="9" borderId="1" xfId="5" applyNumberFormat="1" applyFont="1" applyFill="1" applyBorder="1" applyAlignment="1">
      <alignment horizontal="center" vertical="center" wrapText="1"/>
    </xf>
    <xf numFmtId="170" fontId="1" fillId="9" borderId="1" xfId="5" applyNumberFormat="1" applyFill="1" applyBorder="1" applyAlignment="1">
      <alignment horizontal="center" vertical="center" wrapText="1"/>
    </xf>
    <xf numFmtId="44" fontId="3" fillId="0" borderId="1" xfId="6" applyFont="1" applyFill="1" applyBorder="1" applyAlignment="1">
      <alignment horizontal="center" vertical="center" wrapText="1"/>
    </xf>
    <xf numFmtId="170" fontId="3" fillId="0" borderId="1" xfId="5" applyNumberFormat="1" applyFont="1" applyBorder="1" applyAlignment="1">
      <alignment horizontal="center" vertical="center" wrapText="1"/>
    </xf>
    <xf numFmtId="0" fontId="1" fillId="2" borderId="1" xfId="5" applyFill="1" applyBorder="1" applyAlignment="1">
      <alignment vertical="center"/>
    </xf>
    <xf numFmtId="0" fontId="1" fillId="7" borderId="1" xfId="5" applyFill="1" applyBorder="1" applyAlignment="1">
      <alignment vertical="center"/>
    </xf>
    <xf numFmtId="3" fontId="1" fillId="0" borderId="1" xfId="5" applyNumberForma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44" fontId="1" fillId="0" borderId="0" xfId="6" applyFont="1" applyFill="1" applyBorder="1" applyAlignment="1">
      <alignment horizontal="center" vertical="center" wrapText="1"/>
    </xf>
    <xf numFmtId="0" fontId="1" fillId="0" borderId="23" xfId="5" applyBorder="1" applyAlignment="1">
      <alignment horizontal="center" vertical="center" wrapText="1"/>
    </xf>
    <xf numFmtId="44" fontId="3" fillId="0" borderId="4" xfId="6" applyFont="1" applyFill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0" fontId="1" fillId="0" borderId="45" xfId="5" applyBorder="1" applyAlignment="1">
      <alignment horizontal="center" vertical="center" wrapText="1"/>
    </xf>
    <xf numFmtId="44" fontId="31" fillId="0" borderId="4" xfId="6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4" fontId="31" fillId="0" borderId="1" xfId="6" applyFont="1" applyFill="1" applyBorder="1" applyAlignment="1">
      <alignment horizontal="center" vertical="center" wrapText="1"/>
    </xf>
    <xf numFmtId="0" fontId="1" fillId="7" borderId="1" xfId="5" applyFill="1" applyBorder="1" applyAlignment="1">
      <alignment horizontal="center" vertical="center"/>
    </xf>
    <xf numFmtId="170" fontId="1" fillId="0" borderId="9" xfId="5" applyNumberFormat="1" applyBorder="1" applyAlignment="1">
      <alignment horizontal="center" vertical="center" wrapText="1"/>
    </xf>
    <xf numFmtId="0" fontId="1" fillId="0" borderId="34" xfId="5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14" fontId="3" fillId="0" borderId="48" xfId="5" applyNumberFormat="1" applyFont="1" applyBorder="1" applyAlignment="1">
      <alignment horizontal="center" vertical="center" wrapText="1"/>
    </xf>
    <xf numFmtId="170" fontId="3" fillId="0" borderId="48" xfId="5" applyNumberFormat="1" applyFont="1" applyBorder="1" applyAlignment="1">
      <alignment horizontal="center" vertical="center" wrapText="1"/>
    </xf>
    <xf numFmtId="0" fontId="3" fillId="0" borderId="48" xfId="5" applyFont="1" applyBorder="1" applyAlignment="1">
      <alignment horizontal="center" vertical="center" wrapText="1"/>
    </xf>
    <xf numFmtId="0" fontId="1" fillId="0" borderId="48" xfId="5" applyBorder="1" applyAlignment="1">
      <alignment horizontal="center" vertical="center"/>
    </xf>
    <xf numFmtId="170" fontId="1" fillId="0" borderId="1" xfId="5" applyNumberFormat="1" applyBorder="1" applyAlignment="1">
      <alignment horizontal="center" vertical="center" wrapText="1"/>
    </xf>
    <xf numFmtId="1" fontId="1" fillId="0" borderId="1" xfId="5" applyNumberFormat="1" applyBorder="1" applyAlignment="1">
      <alignment horizontal="center" vertical="center" wrapText="1"/>
    </xf>
    <xf numFmtId="167" fontId="1" fillId="0" borderId="44" xfId="5" applyNumberFormat="1" applyBorder="1" applyAlignment="1">
      <alignment horizontal="left" vertical="center"/>
    </xf>
    <xf numFmtId="0" fontId="1" fillId="0" borderId="50" xfId="5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7" fillId="0" borderId="36" xfId="0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13" borderId="36" xfId="0" applyFont="1" applyFill="1" applyBorder="1" applyAlignment="1">
      <alignment horizontal="center"/>
    </xf>
    <xf numFmtId="164" fontId="3" fillId="13" borderId="36" xfId="0" applyNumberFormat="1" applyFont="1" applyFill="1" applyBorder="1" applyAlignment="1">
      <alignment horizontal="center" wrapText="1"/>
    </xf>
    <xf numFmtId="164" fontId="1" fillId="14" borderId="36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Border="1" applyAlignment="1">
      <alignment vertical="center" wrapText="1"/>
    </xf>
    <xf numFmtId="0" fontId="3" fillId="0" borderId="0" xfId="5" applyFont="1" applyAlignment="1">
      <alignment vertical="center"/>
    </xf>
    <xf numFmtId="0" fontId="27" fillId="0" borderId="13" xfId="5" applyFont="1" applyBorder="1" applyAlignment="1">
      <alignment horizontal="center" vertical="center" wrapText="1"/>
    </xf>
    <xf numFmtId="0" fontId="27" fillId="0" borderId="14" xfId="5" applyFont="1" applyBorder="1" applyAlignment="1">
      <alignment horizontal="center" vertical="center" wrapText="1"/>
    </xf>
    <xf numFmtId="0" fontId="27" fillId="0" borderId="12" xfId="5" applyFont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/>
    </xf>
    <xf numFmtId="0" fontId="1" fillId="6" borderId="36" xfId="0" applyFont="1" applyFill="1" applyBorder="1" applyAlignment="1">
      <alignment horizontal="left" vertical="center"/>
    </xf>
    <xf numFmtId="8" fontId="1" fillId="6" borderId="36" xfId="0" applyNumberFormat="1" applyFont="1" applyFill="1" applyBorder="1" applyAlignment="1">
      <alignment horizontal="left" vertical="center" wrapText="1"/>
    </xf>
    <xf numFmtId="44" fontId="1" fillId="6" borderId="36" xfId="6" applyFont="1" applyFill="1" applyBorder="1" applyAlignment="1">
      <alignment horizontal="left" vertical="center"/>
    </xf>
    <xf numFmtId="166" fontId="1" fillId="0" borderId="36" xfId="1" applyNumberFormat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/>
    </xf>
    <xf numFmtId="0" fontId="1" fillId="6" borderId="36" xfId="0" applyFont="1" applyFill="1" applyBorder="1" applyAlignment="1">
      <alignment horizontal="left" vertical="center" wrapText="1"/>
    </xf>
    <xf numFmtId="166" fontId="1" fillId="0" borderId="36" xfId="1" applyNumberFormat="1" applyFont="1" applyBorder="1" applyAlignment="1">
      <alignment horizontal="left" vertical="center" wrapText="1"/>
    </xf>
    <xf numFmtId="0" fontId="2" fillId="7" borderId="0" xfId="0" applyFont="1" applyFill="1"/>
    <xf numFmtId="44" fontId="1" fillId="7" borderId="41" xfId="4" applyFont="1" applyFill="1" applyBorder="1" applyAlignment="1">
      <alignment vertical="center"/>
    </xf>
    <xf numFmtId="166" fontId="1" fillId="7" borderId="41" xfId="1" applyNumberFormat="1" applyFont="1" applyFill="1" applyBorder="1"/>
    <xf numFmtId="0" fontId="2" fillId="0" borderId="36" xfId="0" applyFont="1" applyBorder="1"/>
    <xf numFmtId="172" fontId="1" fillId="0" borderId="36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vertical="center"/>
    </xf>
    <xf numFmtId="44" fontId="3" fillId="13" borderId="1" xfId="0" applyNumberFormat="1" applyFont="1" applyFill="1" applyBorder="1"/>
    <xf numFmtId="0" fontId="3" fillId="0" borderId="36" xfId="7" applyFont="1" applyBorder="1" applyAlignment="1">
      <alignment horizontal="center" vertical="center" wrapText="1"/>
    </xf>
    <xf numFmtId="0" fontId="1" fillId="0" borderId="23" xfId="5" applyBorder="1" applyAlignment="1">
      <alignment vertical="center" wrapText="1"/>
    </xf>
    <xf numFmtId="0" fontId="1" fillId="0" borderId="56" xfId="5" applyBorder="1" applyAlignment="1">
      <alignment vertical="center" wrapText="1"/>
    </xf>
    <xf numFmtId="0" fontId="3" fillId="12" borderId="42" xfId="5" applyFont="1" applyFill="1" applyBorder="1" applyAlignment="1">
      <alignment horizontal="center" vertical="center" wrapText="1"/>
    </xf>
    <xf numFmtId="0" fontId="3" fillId="12" borderId="13" xfId="5" applyFont="1" applyFill="1" applyBorder="1" applyAlignment="1">
      <alignment horizontal="center" vertical="center"/>
    </xf>
    <xf numFmtId="0" fontId="29" fillId="12" borderId="42" xfId="5" applyFont="1" applyFill="1" applyBorder="1" applyAlignment="1">
      <alignment horizontal="center" vertical="center" wrapText="1"/>
    </xf>
    <xf numFmtId="4" fontId="1" fillId="0" borderId="57" xfId="5" applyNumberFormat="1" applyBorder="1" applyAlignment="1">
      <alignment horizontal="center" vertical="center" wrapText="1"/>
    </xf>
    <xf numFmtId="0" fontId="1" fillId="0" borderId="58" xfId="5" applyBorder="1" applyAlignment="1">
      <alignment horizontal="center" vertical="center" wrapText="1"/>
    </xf>
    <xf numFmtId="0" fontId="1" fillId="0" borderId="57" xfId="5" applyBorder="1" applyAlignment="1">
      <alignment horizontal="center" vertical="center" wrapText="1"/>
    </xf>
    <xf numFmtId="0" fontId="1" fillId="0" borderId="59" xfId="5" applyBorder="1" applyAlignment="1">
      <alignment horizontal="center" vertical="center" wrapText="1"/>
    </xf>
    <xf numFmtId="44" fontId="1" fillId="0" borderId="1" xfId="3" applyFont="1" applyFill="1" applyBorder="1" applyAlignment="1">
      <alignment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12" xfId="5" applyFont="1" applyBorder="1" applyAlignment="1">
      <alignment horizontal="center" vertical="center" wrapText="1"/>
    </xf>
    <xf numFmtId="0" fontId="12" fillId="0" borderId="13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" fillId="0" borderId="12" xfId="5" applyBorder="1" applyAlignment="1">
      <alignment horizontal="left" vertical="center" wrapText="1"/>
    </xf>
    <xf numFmtId="0" fontId="1" fillId="0" borderId="13" xfId="5" applyBorder="1" applyAlignment="1">
      <alignment horizontal="left" vertical="center" wrapText="1"/>
    </xf>
    <xf numFmtId="0" fontId="1" fillId="0" borderId="14" xfId="5" applyBorder="1" applyAlignment="1">
      <alignment horizontal="left" vertical="center" wrapText="1"/>
    </xf>
    <xf numFmtId="0" fontId="27" fillId="0" borderId="12" xfId="5" applyFont="1" applyBorder="1" applyAlignment="1">
      <alignment horizontal="center" vertical="center" wrapText="1"/>
    </xf>
    <xf numFmtId="0" fontId="27" fillId="0" borderId="13" xfId="5" applyFont="1" applyBorder="1" applyAlignment="1">
      <alignment horizontal="center" vertical="center" wrapText="1"/>
    </xf>
    <xf numFmtId="0" fontId="27" fillId="0" borderId="14" xfId="5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 wrapText="1"/>
    </xf>
    <xf numFmtId="0" fontId="3" fillId="8" borderId="39" xfId="5" applyFont="1" applyFill="1" applyBorder="1" applyAlignment="1">
      <alignment horizontal="center" vertical="center"/>
    </xf>
    <xf numFmtId="0" fontId="3" fillId="8" borderId="40" xfId="5" applyFont="1" applyFill="1" applyBorder="1" applyAlignment="1">
      <alignment horizontal="center" vertical="center"/>
    </xf>
    <xf numFmtId="0" fontId="3" fillId="8" borderId="23" xfId="5" applyFont="1" applyFill="1" applyBorder="1" applyAlignment="1">
      <alignment horizontal="center" vertical="center"/>
    </xf>
    <xf numFmtId="0" fontId="3" fillId="8" borderId="2" xfId="5" applyFont="1" applyFill="1" applyBorder="1" applyAlignment="1">
      <alignment horizontal="center" vertical="center"/>
    </xf>
    <xf numFmtId="0" fontId="3" fillId="8" borderId="36" xfId="5" applyFont="1" applyFill="1" applyBorder="1" applyAlignment="1">
      <alignment horizontal="center" vertical="center"/>
    </xf>
    <xf numFmtId="0" fontId="1" fillId="0" borderId="52" xfId="5" applyBorder="1" applyAlignment="1">
      <alignment horizontal="left" vertical="center" wrapText="1"/>
    </xf>
    <xf numFmtId="0" fontId="27" fillId="0" borderId="52" xfId="5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8" borderId="27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4" fontId="3" fillId="7" borderId="1" xfId="3" applyFont="1" applyFill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9" fillId="12" borderId="53" xfId="5" applyFont="1" applyFill="1" applyBorder="1" applyAlignment="1">
      <alignment horizontal="center" vertical="center"/>
    </xf>
    <xf numFmtId="0" fontId="29" fillId="12" borderId="54" xfId="5" applyFont="1" applyFill="1" applyBorder="1" applyAlignment="1">
      <alignment horizontal="center" vertical="center"/>
    </xf>
    <xf numFmtId="0" fontId="29" fillId="12" borderId="55" xfId="5" applyFont="1" applyFill="1" applyBorder="1" applyAlignment="1">
      <alignment horizontal="center" vertical="center"/>
    </xf>
    <xf numFmtId="0" fontId="3" fillId="2" borderId="10" xfId="5" applyFont="1" applyFill="1" applyBorder="1" applyAlignment="1">
      <alignment horizontal="left" vertical="center" wrapText="1"/>
    </xf>
    <xf numFmtId="0" fontId="3" fillId="2" borderId="17" xfId="5" applyFont="1" applyFill="1" applyBorder="1" applyAlignment="1">
      <alignment horizontal="left" vertical="center" wrapText="1"/>
    </xf>
    <xf numFmtId="0" fontId="3" fillId="2" borderId="18" xfId="5" applyFont="1" applyFill="1" applyBorder="1" applyAlignment="1">
      <alignment horizontal="left" vertical="center" wrapText="1"/>
    </xf>
    <xf numFmtId="0" fontId="10" fillId="9" borderId="1" xfId="5" applyFont="1" applyFill="1" applyBorder="1" applyAlignment="1">
      <alignment horizontal="center" vertical="center" wrapText="1"/>
    </xf>
    <xf numFmtId="0" fontId="3" fillId="10" borderId="1" xfId="5" applyFont="1" applyFill="1" applyBorder="1" applyAlignment="1">
      <alignment horizontal="center" wrapText="1"/>
    </xf>
    <xf numFmtId="0" fontId="3" fillId="0" borderId="48" xfId="5" applyFont="1" applyBorder="1" applyAlignment="1">
      <alignment horizontal="center" vertical="center"/>
    </xf>
    <xf numFmtId="0" fontId="9" fillId="8" borderId="30" xfId="5" applyFont="1" applyFill="1" applyBorder="1" applyAlignment="1">
      <alignment horizontal="center" vertical="center" wrapText="1"/>
    </xf>
    <xf numFmtId="0" fontId="9" fillId="8" borderId="31" xfId="5" applyFont="1" applyFill="1" applyBorder="1" applyAlignment="1">
      <alignment horizontal="center" vertical="center" wrapText="1"/>
    </xf>
    <xf numFmtId="0" fontId="9" fillId="8" borderId="32" xfId="5" applyFont="1" applyFill="1" applyBorder="1" applyAlignment="1">
      <alignment horizontal="center" vertical="center" wrapText="1"/>
    </xf>
    <xf numFmtId="0" fontId="3" fillId="8" borderId="25" xfId="5" applyFont="1" applyFill="1" applyBorder="1" applyAlignment="1">
      <alignment horizontal="center" vertical="center" wrapText="1"/>
    </xf>
    <xf numFmtId="0" fontId="3" fillId="8" borderId="26" xfId="5" applyFont="1" applyFill="1" applyBorder="1" applyAlignment="1">
      <alignment horizontal="center" vertical="center" wrapText="1"/>
    </xf>
    <xf numFmtId="0" fontId="3" fillId="8" borderId="27" xfId="5" applyFont="1" applyFill="1" applyBorder="1" applyAlignment="1">
      <alignment horizontal="center" vertical="center" wrapText="1"/>
    </xf>
    <xf numFmtId="0" fontId="3" fillId="7" borderId="1" xfId="5" applyFont="1" applyFill="1" applyBorder="1" applyAlignment="1">
      <alignment horizontal="left" vertical="center" wrapText="1"/>
    </xf>
    <xf numFmtId="0" fontId="3" fillId="8" borderId="20" xfId="5" applyFont="1" applyFill="1" applyBorder="1" applyAlignment="1">
      <alignment horizontal="center" vertical="center" wrapText="1"/>
    </xf>
    <xf numFmtId="0" fontId="3" fillId="8" borderId="22" xfId="5" applyFont="1" applyFill="1" applyBorder="1" applyAlignment="1">
      <alignment horizontal="center" vertical="center" wrapText="1"/>
    </xf>
    <xf numFmtId="0" fontId="3" fillId="8" borderId="23" xfId="5" applyFont="1" applyFill="1" applyBorder="1" applyAlignment="1">
      <alignment horizontal="center" vertical="center" wrapText="1"/>
    </xf>
    <xf numFmtId="0" fontId="3" fillId="8" borderId="24" xfId="5" applyFont="1" applyFill="1" applyBorder="1" applyAlignment="1">
      <alignment horizontal="center" vertical="center" wrapText="1"/>
    </xf>
    <xf numFmtId="0" fontId="3" fillId="8" borderId="19" xfId="5" applyFont="1" applyFill="1" applyBorder="1" applyAlignment="1">
      <alignment horizontal="center" vertical="center" wrapText="1"/>
    </xf>
    <xf numFmtId="0" fontId="3" fillId="8" borderId="1" xfId="5" applyFont="1" applyFill="1" applyBorder="1" applyAlignment="1">
      <alignment horizontal="center" vertical="center" wrapText="1"/>
    </xf>
    <xf numFmtId="0" fontId="3" fillId="8" borderId="21" xfId="5" applyFont="1" applyFill="1" applyBorder="1" applyAlignment="1">
      <alignment horizontal="center" vertical="center" wrapText="1"/>
    </xf>
    <xf numFmtId="0" fontId="3" fillId="8" borderId="2" xfId="5" applyFont="1" applyFill="1" applyBorder="1" applyAlignment="1">
      <alignment horizontal="center" vertical="center" wrapText="1"/>
    </xf>
    <xf numFmtId="0" fontId="3" fillId="8" borderId="5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left" vertical="center" wrapText="1"/>
    </xf>
    <xf numFmtId="0" fontId="3" fillId="9" borderId="1" xfId="5" applyFont="1" applyFill="1" applyBorder="1" applyAlignment="1">
      <alignment horizontal="left" vertical="center" wrapText="1"/>
    </xf>
    <xf numFmtId="0" fontId="3" fillId="8" borderId="28" xfId="5" applyFont="1" applyFill="1" applyBorder="1" applyAlignment="1">
      <alignment horizontal="center" vertical="center" wrapText="1"/>
    </xf>
    <xf numFmtId="0" fontId="3" fillId="8" borderId="29" xfId="5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14" borderId="3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left" vertical="center" wrapText="1"/>
    </xf>
    <xf numFmtId="0" fontId="3" fillId="7" borderId="46" xfId="0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7" borderId="39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0" borderId="2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33" xfId="1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2" fillId="2" borderId="38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3" fillId="0" borderId="9" xfId="6" applyFont="1" applyFill="1" applyBorder="1" applyAlignment="1">
      <alignment horizontal="center" vertical="center" wrapText="1"/>
    </xf>
    <xf numFmtId="44" fontId="3" fillId="0" borderId="41" xfId="6" applyFont="1" applyFill="1" applyBorder="1" applyAlignment="1">
      <alignment horizontal="center" vertical="center" wrapText="1"/>
    </xf>
  </cellXfs>
  <cellStyles count="8">
    <cellStyle name="Normalny" xfId="0" builtinId="0"/>
    <cellStyle name="Normalny 2" xfId="1" xr:uid="{00000000-0005-0000-0000-000001000000}"/>
    <cellStyle name="Normalny 3" xfId="5" xr:uid="{958E9C28-2863-454F-8186-D2797A5C49A0}"/>
    <cellStyle name="Normalny 4" xfId="7" xr:uid="{293A56F9-6383-4B60-B1F1-82B6396255D4}"/>
    <cellStyle name="Normalny_pozostałe dane" xfId="2" xr:uid="{00000000-0005-0000-0000-000002000000}"/>
    <cellStyle name="Walutowy" xfId="3" builtinId="4"/>
    <cellStyle name="Walutowy 2" xfId="4" xr:uid="{00000000-0005-0000-0000-000004000000}"/>
    <cellStyle name="Walutowy 3" xfId="6" xr:uid="{3A71DF9F-A4A7-4144-B491-261713D1BA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1661160</xdr:colOff>
      <xdr:row>3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E4ACED8-B033-4060-85B6-236958B4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311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2286000</xdr:colOff>
      <xdr:row>4</xdr:row>
      <xdr:rowOff>144780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3F1698-42EA-4B01-880B-A6687574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2860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9</xdr:row>
          <xdr:rowOff>228600</xdr:rowOff>
        </xdr:from>
        <xdr:to>
          <xdr:col>2</xdr:col>
          <xdr:colOff>161925</xdr:colOff>
          <xdr:row>11</xdr:row>
          <xdr:rowOff>28575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10</xdr:row>
          <xdr:rowOff>114300</xdr:rowOff>
        </xdr:from>
        <xdr:to>
          <xdr:col>2</xdr:col>
          <xdr:colOff>161925</xdr:colOff>
          <xdr:row>11</xdr:row>
          <xdr:rowOff>333375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12</xdr:row>
          <xdr:rowOff>228600</xdr:rowOff>
        </xdr:from>
        <xdr:to>
          <xdr:col>2</xdr:col>
          <xdr:colOff>161925</xdr:colOff>
          <xdr:row>14</xdr:row>
          <xdr:rowOff>28575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13</xdr:row>
          <xdr:rowOff>114300</xdr:rowOff>
        </xdr:from>
        <xdr:to>
          <xdr:col>2</xdr:col>
          <xdr:colOff>161925</xdr:colOff>
          <xdr:row>15</xdr:row>
          <xdr:rowOff>28575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15</xdr:row>
          <xdr:rowOff>76200</xdr:rowOff>
        </xdr:from>
        <xdr:to>
          <xdr:col>2</xdr:col>
          <xdr:colOff>161925</xdr:colOff>
          <xdr:row>15</xdr:row>
          <xdr:rowOff>419100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15</xdr:row>
          <xdr:rowOff>400050</xdr:rowOff>
        </xdr:from>
        <xdr:to>
          <xdr:col>2</xdr:col>
          <xdr:colOff>161925</xdr:colOff>
          <xdr:row>15</xdr:row>
          <xdr:rowOff>666750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1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18</xdr:row>
          <xdr:rowOff>76200</xdr:rowOff>
        </xdr:from>
        <xdr:to>
          <xdr:col>2</xdr:col>
          <xdr:colOff>161925</xdr:colOff>
          <xdr:row>21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19</xdr:row>
          <xdr:rowOff>85725</xdr:rowOff>
        </xdr:from>
        <xdr:to>
          <xdr:col>2</xdr:col>
          <xdr:colOff>161925</xdr:colOff>
          <xdr:row>20</xdr:row>
          <xdr:rowOff>114300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28575</xdr:rowOff>
        </xdr:from>
        <xdr:to>
          <xdr:col>2</xdr:col>
          <xdr:colOff>142875</xdr:colOff>
          <xdr:row>22</xdr:row>
          <xdr:rowOff>142875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1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21</xdr:row>
          <xdr:rowOff>95250</xdr:rowOff>
        </xdr:from>
        <xdr:to>
          <xdr:col>2</xdr:col>
          <xdr:colOff>142875</xdr:colOff>
          <xdr:row>24</xdr:row>
          <xdr:rowOff>47625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1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24</xdr:row>
          <xdr:rowOff>57150</xdr:rowOff>
        </xdr:from>
        <xdr:to>
          <xdr:col>2</xdr:col>
          <xdr:colOff>161925</xdr:colOff>
          <xdr:row>25</xdr:row>
          <xdr:rowOff>114300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25</xdr:row>
          <xdr:rowOff>114300</xdr:rowOff>
        </xdr:from>
        <xdr:to>
          <xdr:col>2</xdr:col>
          <xdr:colOff>161925</xdr:colOff>
          <xdr:row>27</xdr:row>
          <xdr:rowOff>66675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27</xdr:row>
          <xdr:rowOff>76200</xdr:rowOff>
        </xdr:from>
        <xdr:to>
          <xdr:col>2</xdr:col>
          <xdr:colOff>161925</xdr:colOff>
          <xdr:row>28</xdr:row>
          <xdr:rowOff>57150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28</xdr:row>
          <xdr:rowOff>57150</xdr:rowOff>
        </xdr:from>
        <xdr:to>
          <xdr:col>2</xdr:col>
          <xdr:colOff>161925</xdr:colOff>
          <xdr:row>29</xdr:row>
          <xdr:rowOff>104775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28</xdr:row>
          <xdr:rowOff>266700</xdr:rowOff>
        </xdr:from>
        <xdr:to>
          <xdr:col>2</xdr:col>
          <xdr:colOff>161925</xdr:colOff>
          <xdr:row>30</xdr:row>
          <xdr:rowOff>66675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29</xdr:row>
          <xdr:rowOff>142875</xdr:rowOff>
        </xdr:from>
        <xdr:to>
          <xdr:col>2</xdr:col>
          <xdr:colOff>161925</xdr:colOff>
          <xdr:row>30</xdr:row>
          <xdr:rowOff>180975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31</xdr:row>
          <xdr:rowOff>57150</xdr:rowOff>
        </xdr:from>
        <xdr:to>
          <xdr:col>2</xdr:col>
          <xdr:colOff>161925</xdr:colOff>
          <xdr:row>32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31</xdr:row>
          <xdr:rowOff>180975</xdr:rowOff>
        </xdr:from>
        <xdr:to>
          <xdr:col>2</xdr:col>
          <xdr:colOff>161925</xdr:colOff>
          <xdr:row>33</xdr:row>
          <xdr:rowOff>66675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1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32</xdr:row>
          <xdr:rowOff>142875</xdr:rowOff>
        </xdr:from>
        <xdr:to>
          <xdr:col>2</xdr:col>
          <xdr:colOff>161925</xdr:colOff>
          <xdr:row>33</xdr:row>
          <xdr:rowOff>180975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1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34</xdr:row>
          <xdr:rowOff>76200</xdr:rowOff>
        </xdr:from>
        <xdr:to>
          <xdr:col>2</xdr:col>
          <xdr:colOff>161925</xdr:colOff>
          <xdr:row>36</xdr:row>
          <xdr:rowOff>28575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1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35</xdr:row>
          <xdr:rowOff>85725</xdr:rowOff>
        </xdr:from>
        <xdr:to>
          <xdr:col>2</xdr:col>
          <xdr:colOff>161925</xdr:colOff>
          <xdr:row>37</xdr:row>
          <xdr:rowOff>66675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1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37</xdr:row>
          <xdr:rowOff>76200</xdr:rowOff>
        </xdr:from>
        <xdr:to>
          <xdr:col>2</xdr:col>
          <xdr:colOff>161925</xdr:colOff>
          <xdr:row>38</xdr:row>
          <xdr:rowOff>104775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1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38</xdr:row>
          <xdr:rowOff>152400</xdr:rowOff>
        </xdr:from>
        <xdr:to>
          <xdr:col>2</xdr:col>
          <xdr:colOff>161925</xdr:colOff>
          <xdr:row>39</xdr:row>
          <xdr:rowOff>447675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1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40</xdr:row>
          <xdr:rowOff>76200</xdr:rowOff>
        </xdr:from>
        <xdr:to>
          <xdr:col>2</xdr:col>
          <xdr:colOff>161925</xdr:colOff>
          <xdr:row>41</xdr:row>
          <xdr:rowOff>142875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1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41</xdr:row>
          <xdr:rowOff>152400</xdr:rowOff>
        </xdr:from>
        <xdr:to>
          <xdr:col>2</xdr:col>
          <xdr:colOff>161925</xdr:colOff>
          <xdr:row>43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1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43</xdr:row>
          <xdr:rowOff>38100</xdr:rowOff>
        </xdr:from>
        <xdr:to>
          <xdr:col>2</xdr:col>
          <xdr:colOff>161925</xdr:colOff>
          <xdr:row>43</xdr:row>
          <xdr:rowOff>352425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1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43</xdr:row>
          <xdr:rowOff>247650</xdr:rowOff>
        </xdr:from>
        <xdr:to>
          <xdr:col>2</xdr:col>
          <xdr:colOff>161925</xdr:colOff>
          <xdr:row>44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1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43</xdr:row>
          <xdr:rowOff>457200</xdr:rowOff>
        </xdr:from>
        <xdr:to>
          <xdr:col>2</xdr:col>
          <xdr:colOff>161925</xdr:colOff>
          <xdr:row>46</xdr:row>
          <xdr:rowOff>247650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1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46</xdr:row>
          <xdr:rowOff>247650</xdr:rowOff>
        </xdr:from>
        <xdr:to>
          <xdr:col>2</xdr:col>
          <xdr:colOff>161925</xdr:colOff>
          <xdr:row>47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1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46</xdr:row>
          <xdr:rowOff>523875</xdr:rowOff>
        </xdr:from>
        <xdr:to>
          <xdr:col>2</xdr:col>
          <xdr:colOff>161925</xdr:colOff>
          <xdr:row>49</xdr:row>
          <xdr:rowOff>247650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1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49</xdr:row>
          <xdr:rowOff>247650</xdr:rowOff>
        </xdr:from>
        <xdr:to>
          <xdr:col>2</xdr:col>
          <xdr:colOff>161925</xdr:colOff>
          <xdr:row>50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1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49</xdr:row>
          <xdr:rowOff>457200</xdr:rowOff>
        </xdr:from>
        <xdr:to>
          <xdr:col>2</xdr:col>
          <xdr:colOff>161925</xdr:colOff>
          <xdr:row>50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1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52</xdr:row>
          <xdr:rowOff>57150</xdr:rowOff>
        </xdr:from>
        <xdr:to>
          <xdr:col>2</xdr:col>
          <xdr:colOff>161925</xdr:colOff>
          <xdr:row>53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1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52</xdr:row>
          <xdr:rowOff>314325</xdr:rowOff>
        </xdr:from>
        <xdr:to>
          <xdr:col>2</xdr:col>
          <xdr:colOff>161925</xdr:colOff>
          <xdr:row>54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1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54</xdr:row>
          <xdr:rowOff>19050</xdr:rowOff>
        </xdr:from>
        <xdr:to>
          <xdr:col>2</xdr:col>
          <xdr:colOff>161925</xdr:colOff>
          <xdr:row>54</xdr:row>
          <xdr:rowOff>228600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1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55</xdr:row>
          <xdr:rowOff>76200</xdr:rowOff>
        </xdr:from>
        <xdr:to>
          <xdr:col>2</xdr:col>
          <xdr:colOff>161925</xdr:colOff>
          <xdr:row>57</xdr:row>
          <xdr:rowOff>200025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56</xdr:row>
          <xdr:rowOff>9525</xdr:rowOff>
        </xdr:from>
        <xdr:to>
          <xdr:col>2</xdr:col>
          <xdr:colOff>161925</xdr:colOff>
          <xdr:row>57</xdr:row>
          <xdr:rowOff>285750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1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1744980</xdr:colOff>
      <xdr:row>4</xdr:row>
      <xdr:rowOff>0</xdr:rowOff>
    </xdr:to>
    <xdr:pic>
      <xdr:nvPicPr>
        <xdr:cNvPr id="6154" name="Picture 2">
          <a:extLst>
            <a:ext uri="{FF2B5EF4-FFF2-40B4-BE49-F238E27FC236}">
              <a16:creationId xmlns:a16="http://schemas.microsoft.com/office/drawing/2014/main" id="{00000000-0008-0000-02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21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2651125</xdr:colOff>
      <xdr:row>0</xdr:row>
      <xdr:rowOff>79375</xdr:rowOff>
    </xdr:from>
    <xdr:to>
      <xdr:col>1</xdr:col>
      <xdr:colOff>4258945</xdr:colOff>
      <xdr:row>2</xdr:row>
      <xdr:rowOff>96520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5694B0-6434-49E5-9066-DC5A6D4E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250" y="79375"/>
          <a:ext cx="1607820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403860</xdr:colOff>
      <xdr:row>5</xdr:row>
      <xdr:rowOff>22860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49F7883-37EF-4F7F-AECC-9B252CDE8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2710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274320</xdr:colOff>
      <xdr:row>5</xdr:row>
      <xdr:rowOff>22860</xdr:rowOff>
    </xdr:to>
    <xdr:pic>
      <xdr:nvPicPr>
        <xdr:cNvPr id="3083" name="Picture 2">
          <a:extLst>
            <a:ext uri="{FF2B5EF4-FFF2-40B4-BE49-F238E27FC236}">
              <a16:creationId xmlns:a16="http://schemas.microsoft.com/office/drawing/2014/main" id="{00000000-0008-0000-0500-00000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74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1638300</xdr:colOff>
      <xdr:row>5</xdr:row>
      <xdr:rowOff>22860</xdr:rowOff>
    </xdr:to>
    <xdr:pic>
      <xdr:nvPicPr>
        <xdr:cNvPr id="8202" name="Picture 2">
          <a:extLst>
            <a:ext uri="{FF2B5EF4-FFF2-40B4-BE49-F238E27FC236}">
              <a16:creationId xmlns:a16="http://schemas.microsoft.com/office/drawing/2014/main" id="{00000000-0008-0000-06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2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1691640</xdr:colOff>
      <xdr:row>5</xdr:row>
      <xdr:rowOff>22860</xdr:rowOff>
    </xdr:to>
    <xdr:pic>
      <xdr:nvPicPr>
        <xdr:cNvPr id="5130" name="Picture 2">
          <a:extLst>
            <a:ext uri="{FF2B5EF4-FFF2-40B4-BE49-F238E27FC236}">
              <a16:creationId xmlns:a16="http://schemas.microsoft.com/office/drawing/2014/main" id="{00000000-0008-0000-0700-00000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45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1752600</xdr:colOff>
      <xdr:row>5</xdr:row>
      <xdr:rowOff>22860</xdr:rowOff>
    </xdr:to>
    <xdr:pic>
      <xdr:nvPicPr>
        <xdr:cNvPr id="4106" name="Picture 2">
          <a:extLst>
            <a:ext uri="{FF2B5EF4-FFF2-40B4-BE49-F238E27FC236}">
              <a16:creationId xmlns:a16="http://schemas.microsoft.com/office/drawing/2014/main" id="{00000000-0008-0000-0800-00000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45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4088-16C7-4D1D-8EFF-2BB74316D97A}">
  <sheetPr>
    <pageSetUpPr fitToPage="1"/>
  </sheetPr>
  <dimension ref="A6:G19"/>
  <sheetViews>
    <sheetView tabSelected="1" zoomScaleNormal="100" workbookViewId="0">
      <selection activeCell="B19" sqref="B19"/>
    </sheetView>
  </sheetViews>
  <sheetFormatPr defaultColWidth="9.140625" defaultRowHeight="12.75" x14ac:dyDescent="0.2"/>
  <cols>
    <col min="1" max="1" width="5.42578125" style="57" customWidth="1"/>
    <col min="2" max="2" width="45.7109375" style="57" customWidth="1"/>
    <col min="3" max="3" width="14.5703125" style="57" customWidth="1"/>
    <col min="4" max="4" width="12.7109375" style="55" customWidth="1"/>
    <col min="5" max="5" width="15" style="55" customWidth="1"/>
    <col min="6" max="6" width="50.140625" style="55" customWidth="1"/>
    <col min="7" max="7" width="18.140625" style="57" customWidth="1"/>
    <col min="8" max="16384" width="9.140625" style="57"/>
  </cols>
  <sheetData>
    <row r="6" spans="1:7" x14ac:dyDescent="0.2">
      <c r="A6" s="53" t="s">
        <v>89</v>
      </c>
      <c r="G6" s="70"/>
    </row>
    <row r="8" spans="1:7" ht="48" x14ac:dyDescent="0.2">
      <c r="A8" s="71" t="s">
        <v>7</v>
      </c>
      <c r="B8" s="71" t="s">
        <v>8</v>
      </c>
      <c r="C8" s="71" t="s">
        <v>9</v>
      </c>
      <c r="D8" s="71" t="s">
        <v>10</v>
      </c>
      <c r="E8" s="71" t="s">
        <v>6</v>
      </c>
      <c r="F8" s="72" t="s">
        <v>44</v>
      </c>
      <c r="G8" s="72" t="s">
        <v>90</v>
      </c>
    </row>
    <row r="9" spans="1:7" s="76" customFormat="1" ht="25.5" customHeight="1" x14ac:dyDescent="0.2">
      <c r="A9" s="73">
        <v>1</v>
      </c>
      <c r="B9" s="74" t="s">
        <v>91</v>
      </c>
      <c r="C9" s="73">
        <v>7440005554</v>
      </c>
      <c r="D9" s="75">
        <v>510011569</v>
      </c>
      <c r="E9" s="73" t="s">
        <v>92</v>
      </c>
      <c r="F9" s="60" t="s">
        <v>93</v>
      </c>
      <c r="G9" s="73" t="s">
        <v>94</v>
      </c>
    </row>
    <row r="10" spans="1:7" s="76" customFormat="1" ht="25.5" customHeight="1" x14ac:dyDescent="0.2">
      <c r="A10" s="73">
        <v>2</v>
      </c>
      <c r="B10" s="74" t="s">
        <v>95</v>
      </c>
      <c r="C10" s="73">
        <v>7441308357</v>
      </c>
      <c r="D10" s="75" t="s">
        <v>96</v>
      </c>
      <c r="E10" s="60" t="s">
        <v>97</v>
      </c>
      <c r="F10" s="60" t="s">
        <v>98</v>
      </c>
      <c r="G10" s="73" t="s">
        <v>94</v>
      </c>
    </row>
    <row r="11" spans="1:7" s="76" customFormat="1" ht="25.5" customHeight="1" x14ac:dyDescent="0.2">
      <c r="A11" s="73">
        <v>3</v>
      </c>
      <c r="B11" s="74" t="s">
        <v>99</v>
      </c>
      <c r="C11" s="60">
        <v>7440009687</v>
      </c>
      <c r="D11" s="73">
        <v>510255640</v>
      </c>
      <c r="E11" s="60" t="s">
        <v>100</v>
      </c>
      <c r="F11" s="60" t="s">
        <v>101</v>
      </c>
      <c r="G11" s="73" t="s">
        <v>94</v>
      </c>
    </row>
    <row r="12" spans="1:7" s="76" customFormat="1" ht="25.5" customHeight="1" x14ac:dyDescent="0.2">
      <c r="A12" s="73">
        <v>4</v>
      </c>
      <c r="B12" s="74" t="s">
        <v>102</v>
      </c>
      <c r="C12" s="73">
        <v>7441674665</v>
      </c>
      <c r="D12" s="77" t="s">
        <v>103</v>
      </c>
      <c r="E12" s="78" t="s">
        <v>104</v>
      </c>
      <c r="F12" s="78" t="s">
        <v>105</v>
      </c>
      <c r="G12" s="73" t="s">
        <v>94</v>
      </c>
    </row>
    <row r="13" spans="1:7" s="76" customFormat="1" ht="25.5" customHeight="1" x14ac:dyDescent="0.2">
      <c r="A13" s="73">
        <v>5</v>
      </c>
      <c r="B13" s="74" t="s">
        <v>106</v>
      </c>
      <c r="C13" s="73">
        <v>7441314257</v>
      </c>
      <c r="D13" s="77" t="s">
        <v>107</v>
      </c>
      <c r="E13" s="78" t="s">
        <v>108</v>
      </c>
      <c r="F13" s="78" t="s">
        <v>109</v>
      </c>
      <c r="G13" s="73" t="s">
        <v>94</v>
      </c>
    </row>
    <row r="14" spans="1:7" s="76" customFormat="1" ht="25.5" customHeight="1" x14ac:dyDescent="0.2">
      <c r="A14" s="73">
        <v>6</v>
      </c>
      <c r="B14" s="74" t="s">
        <v>110</v>
      </c>
      <c r="C14" s="73">
        <v>7441022075</v>
      </c>
      <c r="D14" s="77" t="s">
        <v>111</v>
      </c>
      <c r="E14" s="77" t="s">
        <v>112</v>
      </c>
      <c r="F14" s="78" t="s">
        <v>113</v>
      </c>
      <c r="G14" s="73" t="s">
        <v>94</v>
      </c>
    </row>
    <row r="15" spans="1:7" s="76" customFormat="1" ht="25.5" customHeight="1" x14ac:dyDescent="0.2">
      <c r="A15" s="73">
        <v>7</v>
      </c>
      <c r="B15" s="74" t="s">
        <v>114</v>
      </c>
      <c r="C15" s="73">
        <v>7441286259</v>
      </c>
      <c r="D15" s="77" t="s">
        <v>115</v>
      </c>
      <c r="E15" s="77" t="s">
        <v>116</v>
      </c>
      <c r="F15" s="78" t="s">
        <v>117</v>
      </c>
      <c r="G15" s="73" t="s">
        <v>94</v>
      </c>
    </row>
    <row r="16" spans="1:7" s="76" customFormat="1" ht="54.75" customHeight="1" x14ac:dyDescent="0.2">
      <c r="A16" s="73">
        <v>8</v>
      </c>
      <c r="B16" s="74" t="s">
        <v>118</v>
      </c>
      <c r="C16" s="73">
        <v>7441809415</v>
      </c>
      <c r="D16" s="75">
        <v>281461648</v>
      </c>
      <c r="E16" s="60" t="s">
        <v>119</v>
      </c>
      <c r="F16" s="60" t="s">
        <v>120</v>
      </c>
      <c r="G16" s="73" t="s">
        <v>94</v>
      </c>
    </row>
    <row r="17" spans="1:7" s="76" customFormat="1" ht="25.5" customHeight="1" x14ac:dyDescent="0.2">
      <c r="A17" s="73">
        <v>9</v>
      </c>
      <c r="B17" s="74" t="s">
        <v>121</v>
      </c>
      <c r="C17" s="73">
        <v>7441795883</v>
      </c>
      <c r="D17" s="73">
        <v>280574310</v>
      </c>
      <c r="E17" s="73" t="s">
        <v>122</v>
      </c>
      <c r="F17" s="60" t="s">
        <v>123</v>
      </c>
      <c r="G17" s="73" t="s">
        <v>94</v>
      </c>
    </row>
    <row r="18" spans="1:7" ht="25.5" x14ac:dyDescent="0.2">
      <c r="A18" s="73">
        <v>10</v>
      </c>
      <c r="B18" s="74" t="s">
        <v>124</v>
      </c>
      <c r="C18" s="73">
        <v>7441516966</v>
      </c>
      <c r="D18" s="77" t="s">
        <v>125</v>
      </c>
      <c r="E18" s="73" t="s">
        <v>126</v>
      </c>
      <c r="F18" s="60" t="s">
        <v>127</v>
      </c>
      <c r="G18" s="73" t="s">
        <v>94</v>
      </c>
    </row>
    <row r="19" spans="1:7" ht="27.75" customHeight="1" x14ac:dyDescent="0.2">
      <c r="A19" s="73">
        <v>11</v>
      </c>
      <c r="B19" s="74" t="s">
        <v>128</v>
      </c>
      <c r="C19" s="73">
        <v>7441814267</v>
      </c>
      <c r="D19" s="73">
        <v>365652151</v>
      </c>
      <c r="E19" s="73" t="s">
        <v>129</v>
      </c>
      <c r="F19" s="60" t="s">
        <v>130</v>
      </c>
      <c r="G19" s="73" t="s">
        <v>94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>
    <oddFooter>&amp;CStrona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7:D19"/>
  <sheetViews>
    <sheetView zoomScaleNormal="100" workbookViewId="0">
      <selection activeCell="O30" sqref="O30"/>
    </sheetView>
  </sheetViews>
  <sheetFormatPr defaultRowHeight="12.75" x14ac:dyDescent="0.2"/>
  <cols>
    <col min="1" max="1" width="4.140625" style="33" customWidth="1"/>
    <col min="2" max="2" width="53.28515625" customWidth="1"/>
    <col min="3" max="3" width="37.5703125" customWidth="1"/>
  </cols>
  <sheetData>
    <row r="7" spans="1:4" ht="15" customHeight="1" x14ac:dyDescent="0.2">
      <c r="B7" s="9" t="s">
        <v>82</v>
      </c>
      <c r="C7" s="39"/>
    </row>
    <row r="8" spans="1:4" x14ac:dyDescent="0.2">
      <c r="B8" s="9"/>
    </row>
    <row r="9" spans="1:4" ht="69" customHeight="1" x14ac:dyDescent="0.25">
      <c r="A9" s="379" t="s">
        <v>828</v>
      </c>
      <c r="B9" s="379"/>
      <c r="C9" s="379"/>
      <c r="D9" s="41"/>
    </row>
    <row r="10" spans="1:4" ht="9" customHeight="1" x14ac:dyDescent="0.25">
      <c r="A10" s="40"/>
      <c r="B10" s="40"/>
      <c r="C10" s="40"/>
      <c r="D10" s="41"/>
    </row>
    <row r="12" spans="1:4" ht="30.75" customHeight="1" x14ac:dyDescent="0.2">
      <c r="A12" s="145" t="s">
        <v>20</v>
      </c>
      <c r="B12" s="145" t="s">
        <v>34</v>
      </c>
      <c r="C12" s="83" t="s">
        <v>35</v>
      </c>
    </row>
    <row r="13" spans="1:4" ht="17.25" customHeight="1" x14ac:dyDescent="0.2">
      <c r="A13" s="380" t="s">
        <v>822</v>
      </c>
      <c r="B13" s="381"/>
      <c r="C13" s="382"/>
    </row>
    <row r="14" spans="1:4" ht="18" customHeight="1" x14ac:dyDescent="0.2">
      <c r="A14" s="386">
        <v>1</v>
      </c>
      <c r="B14" s="389" t="s">
        <v>823</v>
      </c>
      <c r="C14" s="130" t="s">
        <v>824</v>
      </c>
    </row>
    <row r="15" spans="1:4" ht="18" customHeight="1" x14ac:dyDescent="0.2">
      <c r="A15" s="387"/>
      <c r="B15" s="390"/>
      <c r="C15" s="130" t="s">
        <v>825</v>
      </c>
    </row>
    <row r="16" spans="1:4" ht="18" customHeight="1" x14ac:dyDescent="0.2">
      <c r="A16" s="387"/>
      <c r="B16" s="390"/>
      <c r="C16" s="130" t="s">
        <v>826</v>
      </c>
    </row>
    <row r="17" spans="1:3" ht="18" customHeight="1" x14ac:dyDescent="0.2">
      <c r="A17" s="388"/>
      <c r="B17" s="391"/>
      <c r="C17" s="130" t="s">
        <v>827</v>
      </c>
    </row>
    <row r="18" spans="1:3" ht="17.25" customHeight="1" x14ac:dyDescent="0.2">
      <c r="A18" s="383" t="s">
        <v>930</v>
      </c>
      <c r="B18" s="384"/>
      <c r="C18" s="385"/>
    </row>
    <row r="19" spans="1:3" ht="25.5" x14ac:dyDescent="0.2">
      <c r="A19" s="10">
        <v>1</v>
      </c>
      <c r="B19" s="203" t="s">
        <v>931</v>
      </c>
      <c r="C19" s="10"/>
    </row>
  </sheetData>
  <mergeCells count="5">
    <mergeCell ref="A9:C9"/>
    <mergeCell ref="A13:C13"/>
    <mergeCell ref="A18:C18"/>
    <mergeCell ref="A14:A17"/>
    <mergeCell ref="B14:B17"/>
  </mergeCells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642A-4E8A-4407-9EE5-5B6F56058A45}">
  <sheetPr>
    <pageSetUpPr fitToPage="1"/>
  </sheetPr>
  <dimension ref="A2:C60"/>
  <sheetViews>
    <sheetView view="pageBreakPreview" zoomScale="110" zoomScaleNormal="100" zoomScaleSheetLayoutView="110" workbookViewId="0">
      <selection activeCell="A25" sqref="A25:A28"/>
    </sheetView>
  </sheetViews>
  <sheetFormatPr defaultColWidth="9.140625" defaultRowHeight="12.75" x14ac:dyDescent="0.2"/>
  <cols>
    <col min="1" max="1" width="84.85546875" style="57" customWidth="1"/>
    <col min="2" max="2" width="20.5703125" style="57" customWidth="1"/>
    <col min="3" max="3" width="46.5703125" style="57" customWidth="1"/>
    <col min="4" max="16384" width="9.140625" style="57"/>
  </cols>
  <sheetData>
    <row r="2" spans="1:3" x14ac:dyDescent="0.2">
      <c r="B2" s="310"/>
    </row>
    <row r="3" spans="1:3" x14ac:dyDescent="0.2">
      <c r="B3" s="310"/>
    </row>
    <row r="4" spans="1:3" x14ac:dyDescent="0.2">
      <c r="B4" s="310"/>
    </row>
    <row r="7" spans="1:3" ht="21" customHeight="1" x14ac:dyDescent="0.2">
      <c r="A7" s="269" t="s">
        <v>1010</v>
      </c>
    </row>
    <row r="8" spans="1:3" ht="21" customHeight="1" x14ac:dyDescent="0.2">
      <c r="A8" s="311" t="s">
        <v>84</v>
      </c>
      <c r="B8" s="312"/>
      <c r="C8" s="315" t="s">
        <v>88</v>
      </c>
    </row>
    <row r="9" spans="1:3" x14ac:dyDescent="0.2">
      <c r="A9" s="313"/>
      <c r="B9" s="314"/>
      <c r="C9" s="315"/>
    </row>
    <row r="10" spans="1:3" ht="25.5" customHeight="1" x14ac:dyDescent="0.2">
      <c r="A10" s="316" t="s">
        <v>77</v>
      </c>
      <c r="B10" s="317"/>
      <c r="C10" s="270"/>
    </row>
    <row r="11" spans="1:3" x14ac:dyDescent="0.2">
      <c r="A11" s="305"/>
      <c r="B11" s="308"/>
      <c r="C11" s="270"/>
    </row>
    <row r="12" spans="1:3" ht="40.15" customHeight="1" thickBot="1" x14ac:dyDescent="0.25">
      <c r="A12" s="306"/>
      <c r="B12" s="309"/>
      <c r="C12" s="271"/>
    </row>
    <row r="13" spans="1:3" ht="25.5" customHeight="1" x14ac:dyDescent="0.2">
      <c r="A13" s="304" t="s">
        <v>78</v>
      </c>
      <c r="B13" s="307"/>
      <c r="C13" s="307"/>
    </row>
    <row r="14" spans="1:3" x14ac:dyDescent="0.2">
      <c r="A14" s="305"/>
      <c r="B14" s="308"/>
      <c r="C14" s="308"/>
    </row>
    <row r="15" spans="1:3" ht="24" customHeight="1" thickBot="1" x14ac:dyDescent="0.25">
      <c r="A15" s="306"/>
      <c r="B15" s="309"/>
      <c r="C15" s="309"/>
    </row>
    <row r="16" spans="1:3" ht="60" customHeight="1" thickBot="1" x14ac:dyDescent="0.25">
      <c r="A16" s="304" t="s">
        <v>79</v>
      </c>
      <c r="B16" s="307"/>
      <c r="C16" s="270"/>
    </row>
    <row r="17" spans="1:3" ht="13.15" hidden="1" customHeight="1" thickBot="1" x14ac:dyDescent="0.25">
      <c r="A17" s="305"/>
      <c r="B17" s="308"/>
      <c r="C17" s="270"/>
    </row>
    <row r="18" spans="1:3" ht="13.9" hidden="1" customHeight="1" x14ac:dyDescent="0.2">
      <c r="A18" s="306"/>
      <c r="B18" s="309"/>
      <c r="C18" s="271"/>
    </row>
    <row r="19" spans="1:3" ht="25.5" customHeight="1" x14ac:dyDescent="0.2">
      <c r="A19" s="304" t="s">
        <v>80</v>
      </c>
      <c r="B19" s="307"/>
      <c r="C19" s="272"/>
    </row>
    <row r="20" spans="1:3" ht="15" customHeight="1" x14ac:dyDescent="0.2">
      <c r="A20" s="305"/>
      <c r="B20" s="308"/>
      <c r="C20" s="270"/>
    </row>
    <row r="21" spans="1:3" ht="18.600000000000001" customHeight="1" thickBot="1" x14ac:dyDescent="0.25">
      <c r="A21" s="306"/>
      <c r="B21" s="309"/>
      <c r="C21" s="271"/>
    </row>
    <row r="22" spans="1:3" ht="19.149999999999999" customHeight="1" x14ac:dyDescent="0.2">
      <c r="A22" s="304" t="s">
        <v>998</v>
      </c>
      <c r="B22" s="307"/>
      <c r="C22" s="307"/>
    </row>
    <row r="23" spans="1:3" x14ac:dyDescent="0.2">
      <c r="A23" s="305"/>
      <c r="B23" s="308"/>
      <c r="C23" s="308"/>
    </row>
    <row r="24" spans="1:3" ht="18" customHeight="1" thickBot="1" x14ac:dyDescent="0.25">
      <c r="A24" s="306"/>
      <c r="B24" s="309"/>
      <c r="C24" s="309"/>
    </row>
    <row r="25" spans="1:3" ht="12.75" customHeight="1" x14ac:dyDescent="0.2">
      <c r="A25" s="304" t="s">
        <v>999</v>
      </c>
      <c r="B25" s="307"/>
      <c r="C25" s="307"/>
    </row>
    <row r="26" spans="1:3" x14ac:dyDescent="0.2">
      <c r="A26" s="305"/>
      <c r="B26" s="308"/>
      <c r="C26" s="308"/>
    </row>
    <row r="27" spans="1:3" ht="14.25" customHeight="1" x14ac:dyDescent="0.2">
      <c r="A27" s="305"/>
      <c r="B27" s="308"/>
      <c r="C27" s="308"/>
    </row>
    <row r="28" spans="1:3" ht="26.25" customHeight="1" thickBot="1" x14ac:dyDescent="0.25">
      <c r="A28" s="306"/>
      <c r="B28" s="309"/>
      <c r="C28" s="309"/>
    </row>
    <row r="29" spans="1:3" ht="25.5" customHeight="1" x14ac:dyDescent="0.2">
      <c r="A29" s="304" t="s">
        <v>1000</v>
      </c>
      <c r="B29" s="307"/>
      <c r="C29" s="272"/>
    </row>
    <row r="30" spans="1:3" x14ac:dyDescent="0.2">
      <c r="A30" s="305"/>
      <c r="B30" s="308"/>
      <c r="C30" s="270"/>
    </row>
    <row r="31" spans="1:3" ht="17.45" customHeight="1" thickBot="1" x14ac:dyDescent="0.25">
      <c r="A31" s="306"/>
      <c r="B31" s="309"/>
      <c r="C31" s="270"/>
    </row>
    <row r="32" spans="1:3" ht="21" customHeight="1" x14ac:dyDescent="0.2">
      <c r="A32" s="304" t="s">
        <v>1001</v>
      </c>
      <c r="B32" s="307"/>
      <c r="C32" s="272"/>
    </row>
    <row r="33" spans="1:3" x14ac:dyDescent="0.2">
      <c r="A33" s="305"/>
      <c r="B33" s="308"/>
      <c r="C33" s="270"/>
    </row>
    <row r="34" spans="1:3" ht="17.45" customHeight="1" thickBot="1" x14ac:dyDescent="0.25">
      <c r="A34" s="306"/>
      <c r="B34" s="309"/>
      <c r="C34" s="270"/>
    </row>
    <row r="35" spans="1:3" ht="27" customHeight="1" x14ac:dyDescent="0.2">
      <c r="A35" s="304" t="s">
        <v>1002</v>
      </c>
      <c r="B35" s="307"/>
      <c r="C35" s="307"/>
    </row>
    <row r="36" spans="1:3" ht="7.5" customHeight="1" x14ac:dyDescent="0.2">
      <c r="A36" s="305"/>
      <c r="B36" s="308"/>
      <c r="C36" s="308"/>
    </row>
    <row r="37" spans="1:3" ht="20.45" customHeight="1" thickBot="1" x14ac:dyDescent="0.25">
      <c r="A37" s="306"/>
      <c r="B37" s="309"/>
      <c r="C37" s="309"/>
    </row>
    <row r="38" spans="1:3" ht="16.149999999999999" customHeight="1" x14ac:dyDescent="0.2">
      <c r="A38" s="304" t="s">
        <v>1003</v>
      </c>
      <c r="B38" s="307"/>
      <c r="C38" s="307" t="s">
        <v>1011</v>
      </c>
    </row>
    <row r="39" spans="1:3" x14ac:dyDescent="0.2">
      <c r="A39" s="305"/>
      <c r="B39" s="308"/>
      <c r="C39" s="308"/>
    </row>
    <row r="40" spans="1:3" ht="69" customHeight="1" thickBot="1" x14ac:dyDescent="0.25">
      <c r="A40" s="306"/>
      <c r="B40" s="309"/>
      <c r="C40" s="309"/>
    </row>
    <row r="41" spans="1:3" ht="12.75" customHeight="1" x14ac:dyDescent="0.2">
      <c r="A41" s="304" t="s">
        <v>1004</v>
      </c>
      <c r="B41" s="307"/>
      <c r="C41" s="272"/>
    </row>
    <row r="42" spans="1:3" x14ac:dyDescent="0.2">
      <c r="A42" s="305"/>
      <c r="B42" s="308"/>
      <c r="C42" s="270"/>
    </row>
    <row r="43" spans="1:3" ht="30" customHeight="1" thickBot="1" x14ac:dyDescent="0.25">
      <c r="A43" s="306"/>
      <c r="B43" s="309"/>
      <c r="C43" s="271"/>
    </row>
    <row r="44" spans="1:3" ht="42" customHeight="1" thickBot="1" x14ac:dyDescent="0.25">
      <c r="A44" s="304" t="s">
        <v>1005</v>
      </c>
      <c r="B44" s="307"/>
      <c r="C44" s="272"/>
    </row>
    <row r="45" spans="1:3" ht="13.5" hidden="1" customHeight="1" thickBot="1" x14ac:dyDescent="0.25">
      <c r="A45" s="305"/>
      <c r="B45" s="308"/>
      <c r="C45" s="270"/>
    </row>
    <row r="46" spans="1:3" ht="13.5" hidden="1" customHeight="1" thickBot="1" x14ac:dyDescent="0.25">
      <c r="A46" s="306"/>
      <c r="B46" s="309"/>
      <c r="C46" s="271"/>
    </row>
    <row r="47" spans="1:3" ht="43.9" customHeight="1" thickBot="1" x14ac:dyDescent="0.25">
      <c r="A47" s="304" t="s">
        <v>1006</v>
      </c>
      <c r="B47" s="307"/>
      <c r="C47" s="272"/>
    </row>
    <row r="48" spans="1:3" ht="6.6" hidden="1" customHeight="1" thickBot="1" x14ac:dyDescent="0.25">
      <c r="A48" s="305"/>
      <c r="B48" s="308"/>
      <c r="C48" s="270"/>
    </row>
    <row r="49" spans="1:3" ht="13.5" hidden="1" customHeight="1" thickBot="1" x14ac:dyDescent="0.25">
      <c r="A49" s="306"/>
      <c r="B49" s="309"/>
      <c r="C49" s="271"/>
    </row>
    <row r="50" spans="1:3" ht="55.5" customHeight="1" thickBot="1" x14ac:dyDescent="0.25">
      <c r="A50" s="304" t="s">
        <v>1007</v>
      </c>
      <c r="B50" s="307"/>
      <c r="C50" s="272"/>
    </row>
    <row r="51" spans="1:3" ht="13.5" hidden="1" customHeight="1" thickBot="1" x14ac:dyDescent="0.25">
      <c r="A51" s="305"/>
      <c r="B51" s="308"/>
      <c r="C51" s="270"/>
    </row>
    <row r="52" spans="1:3" ht="13.5" hidden="1" customHeight="1" x14ac:dyDescent="0.2">
      <c r="A52" s="306"/>
      <c r="B52" s="309"/>
      <c r="C52" s="270"/>
    </row>
    <row r="53" spans="1:3" ht="26.45" customHeight="1" x14ac:dyDescent="0.2">
      <c r="A53" s="304" t="s">
        <v>1008</v>
      </c>
      <c r="B53" s="307"/>
      <c r="C53" s="272"/>
    </row>
    <row r="54" spans="1:3" ht="15" customHeight="1" x14ac:dyDescent="0.2">
      <c r="A54" s="305"/>
      <c r="B54" s="308"/>
      <c r="C54" s="270"/>
    </row>
    <row r="55" spans="1:3" ht="39.6" customHeight="1" thickBot="1" x14ac:dyDescent="0.25">
      <c r="A55" s="306"/>
      <c r="B55" s="309"/>
      <c r="C55" s="270"/>
    </row>
    <row r="56" spans="1:3" ht="21" customHeight="1" x14ac:dyDescent="0.2">
      <c r="A56" s="304" t="s">
        <v>1009</v>
      </c>
      <c r="B56" s="307"/>
      <c r="C56" s="301" t="s">
        <v>1012</v>
      </c>
    </row>
    <row r="57" spans="1:3" ht="48.75" hidden="1" customHeight="1" x14ac:dyDescent="0.2">
      <c r="A57" s="305"/>
      <c r="B57" s="308"/>
      <c r="C57" s="302"/>
    </row>
    <row r="58" spans="1:3" ht="24.75" customHeight="1" x14ac:dyDescent="0.2">
      <c r="A58" s="305"/>
      <c r="B58" s="308"/>
      <c r="C58" s="302"/>
    </row>
    <row r="59" spans="1:3" ht="29.25" hidden="1" customHeight="1" thickBot="1" x14ac:dyDescent="0.25">
      <c r="A59" s="306"/>
      <c r="B59" s="309"/>
      <c r="C59" s="303"/>
    </row>
    <row r="60" spans="1:3" x14ac:dyDescent="0.2">
      <c r="A60" s="76"/>
    </row>
  </sheetData>
  <mergeCells count="41">
    <mergeCell ref="A13:A15"/>
    <mergeCell ref="B13:B15"/>
    <mergeCell ref="C13:C15"/>
    <mergeCell ref="B2:B4"/>
    <mergeCell ref="A8:B9"/>
    <mergeCell ref="C8:C9"/>
    <mergeCell ref="A10:A12"/>
    <mergeCell ref="B10:B12"/>
    <mergeCell ref="A16:A18"/>
    <mergeCell ref="B16:B18"/>
    <mergeCell ref="A19:A21"/>
    <mergeCell ref="B19:B21"/>
    <mergeCell ref="A22:A24"/>
    <mergeCell ref="B22:B24"/>
    <mergeCell ref="A38:A40"/>
    <mergeCell ref="B38:B40"/>
    <mergeCell ref="C38:C40"/>
    <mergeCell ref="C22:C24"/>
    <mergeCell ref="A25:A28"/>
    <mergeCell ref="B25:B28"/>
    <mergeCell ref="C25:C28"/>
    <mergeCell ref="A29:A31"/>
    <mergeCell ref="B29:B31"/>
    <mergeCell ref="A32:A34"/>
    <mergeCell ref="B32:B34"/>
    <mergeCell ref="A35:A37"/>
    <mergeCell ref="B35:B37"/>
    <mergeCell ref="C35:C37"/>
    <mergeCell ref="A41:A43"/>
    <mergeCell ref="B41:B43"/>
    <mergeCell ref="A44:A46"/>
    <mergeCell ref="B44:B46"/>
    <mergeCell ref="A47:A49"/>
    <mergeCell ref="B47:B49"/>
    <mergeCell ref="C56:C59"/>
    <mergeCell ref="A50:A52"/>
    <mergeCell ref="B50:B52"/>
    <mergeCell ref="A53:A55"/>
    <mergeCell ref="B53:B55"/>
    <mergeCell ref="A56:A59"/>
    <mergeCell ref="B56:B59"/>
  </mergeCells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314325</xdr:colOff>
                    <xdr:row>9</xdr:row>
                    <xdr:rowOff>228600</xdr:rowOff>
                  </from>
                  <to>
                    <xdr:col>2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314325</xdr:colOff>
                    <xdr:row>10</xdr:row>
                    <xdr:rowOff>114300</xdr:rowOff>
                  </from>
                  <to>
                    <xdr:col>2</xdr:col>
                    <xdr:colOff>161925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314325</xdr:colOff>
                    <xdr:row>12</xdr:row>
                    <xdr:rowOff>228600</xdr:rowOff>
                  </from>
                  <to>
                    <xdr:col>2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314325</xdr:colOff>
                    <xdr:row>13</xdr:row>
                    <xdr:rowOff>114300</xdr:rowOff>
                  </from>
                  <to>
                    <xdr:col>2</xdr:col>
                    <xdr:colOff>161925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314325</xdr:colOff>
                    <xdr:row>15</xdr:row>
                    <xdr:rowOff>76200</xdr:rowOff>
                  </from>
                  <to>
                    <xdr:col>2</xdr:col>
                    <xdr:colOff>161925</xdr:colOff>
                    <xdr:row>15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</xdr:col>
                    <xdr:colOff>314325</xdr:colOff>
                    <xdr:row>15</xdr:row>
                    <xdr:rowOff>400050</xdr:rowOff>
                  </from>
                  <to>
                    <xdr:col>2</xdr:col>
                    <xdr:colOff>161925</xdr:colOff>
                    <xdr:row>15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</xdr:col>
                    <xdr:colOff>314325</xdr:colOff>
                    <xdr:row>18</xdr:row>
                    <xdr:rowOff>76200</xdr:rowOff>
                  </from>
                  <to>
                    <xdr:col>2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</xdr:col>
                    <xdr:colOff>314325</xdr:colOff>
                    <xdr:row>19</xdr:row>
                    <xdr:rowOff>85725</xdr:rowOff>
                  </from>
                  <to>
                    <xdr:col>2</xdr:col>
                    <xdr:colOff>161925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28575</xdr:rowOff>
                  </from>
                  <to>
                    <xdr:col>2</xdr:col>
                    <xdr:colOff>142875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1</xdr:col>
                    <xdr:colOff>295275</xdr:colOff>
                    <xdr:row>21</xdr:row>
                    <xdr:rowOff>95250</xdr:rowOff>
                  </from>
                  <to>
                    <xdr:col>2</xdr:col>
                    <xdr:colOff>142875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1</xdr:col>
                    <xdr:colOff>314325</xdr:colOff>
                    <xdr:row>24</xdr:row>
                    <xdr:rowOff>57150</xdr:rowOff>
                  </from>
                  <to>
                    <xdr:col>2</xdr:col>
                    <xdr:colOff>161925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1</xdr:col>
                    <xdr:colOff>314325</xdr:colOff>
                    <xdr:row>25</xdr:row>
                    <xdr:rowOff>114300</xdr:rowOff>
                  </from>
                  <to>
                    <xdr:col>2</xdr:col>
                    <xdr:colOff>161925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1</xdr:col>
                    <xdr:colOff>314325</xdr:colOff>
                    <xdr:row>27</xdr:row>
                    <xdr:rowOff>76200</xdr:rowOff>
                  </from>
                  <to>
                    <xdr:col>2</xdr:col>
                    <xdr:colOff>161925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1</xdr:col>
                    <xdr:colOff>314325</xdr:colOff>
                    <xdr:row>28</xdr:row>
                    <xdr:rowOff>57150</xdr:rowOff>
                  </from>
                  <to>
                    <xdr:col>2</xdr:col>
                    <xdr:colOff>161925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1</xdr:col>
                    <xdr:colOff>314325</xdr:colOff>
                    <xdr:row>28</xdr:row>
                    <xdr:rowOff>266700</xdr:rowOff>
                  </from>
                  <to>
                    <xdr:col>2</xdr:col>
                    <xdr:colOff>161925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1</xdr:col>
                    <xdr:colOff>314325</xdr:colOff>
                    <xdr:row>29</xdr:row>
                    <xdr:rowOff>142875</xdr:rowOff>
                  </from>
                  <to>
                    <xdr:col>2</xdr:col>
                    <xdr:colOff>161925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1</xdr:col>
                    <xdr:colOff>314325</xdr:colOff>
                    <xdr:row>31</xdr:row>
                    <xdr:rowOff>57150</xdr:rowOff>
                  </from>
                  <to>
                    <xdr:col>2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1</xdr:col>
                    <xdr:colOff>314325</xdr:colOff>
                    <xdr:row>31</xdr:row>
                    <xdr:rowOff>180975</xdr:rowOff>
                  </from>
                  <to>
                    <xdr:col>2</xdr:col>
                    <xdr:colOff>161925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1</xdr:col>
                    <xdr:colOff>314325</xdr:colOff>
                    <xdr:row>32</xdr:row>
                    <xdr:rowOff>142875</xdr:rowOff>
                  </from>
                  <to>
                    <xdr:col>2</xdr:col>
                    <xdr:colOff>161925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1</xdr:col>
                    <xdr:colOff>314325</xdr:colOff>
                    <xdr:row>34</xdr:row>
                    <xdr:rowOff>76200</xdr:rowOff>
                  </from>
                  <to>
                    <xdr:col>2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1</xdr:col>
                    <xdr:colOff>314325</xdr:colOff>
                    <xdr:row>35</xdr:row>
                    <xdr:rowOff>85725</xdr:rowOff>
                  </from>
                  <to>
                    <xdr:col>2</xdr:col>
                    <xdr:colOff>161925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1</xdr:col>
                    <xdr:colOff>314325</xdr:colOff>
                    <xdr:row>37</xdr:row>
                    <xdr:rowOff>76200</xdr:rowOff>
                  </from>
                  <to>
                    <xdr:col>2</xdr:col>
                    <xdr:colOff>161925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1</xdr:col>
                    <xdr:colOff>314325</xdr:colOff>
                    <xdr:row>38</xdr:row>
                    <xdr:rowOff>152400</xdr:rowOff>
                  </from>
                  <to>
                    <xdr:col>2</xdr:col>
                    <xdr:colOff>161925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1</xdr:col>
                    <xdr:colOff>314325</xdr:colOff>
                    <xdr:row>40</xdr:row>
                    <xdr:rowOff>76200</xdr:rowOff>
                  </from>
                  <to>
                    <xdr:col>2</xdr:col>
                    <xdr:colOff>161925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1</xdr:col>
                    <xdr:colOff>314325</xdr:colOff>
                    <xdr:row>41</xdr:row>
                    <xdr:rowOff>152400</xdr:rowOff>
                  </from>
                  <to>
                    <xdr:col>2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1</xdr:col>
                    <xdr:colOff>314325</xdr:colOff>
                    <xdr:row>43</xdr:row>
                    <xdr:rowOff>38100</xdr:rowOff>
                  </from>
                  <to>
                    <xdr:col>2</xdr:col>
                    <xdr:colOff>161925</xdr:colOff>
                    <xdr:row>43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1</xdr:col>
                    <xdr:colOff>314325</xdr:colOff>
                    <xdr:row>43</xdr:row>
                    <xdr:rowOff>247650</xdr:rowOff>
                  </from>
                  <to>
                    <xdr:col>2</xdr:col>
                    <xdr:colOff>161925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1</xdr:col>
                    <xdr:colOff>314325</xdr:colOff>
                    <xdr:row>43</xdr:row>
                    <xdr:rowOff>457200</xdr:rowOff>
                  </from>
                  <to>
                    <xdr:col>2</xdr:col>
                    <xdr:colOff>161925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1</xdr:col>
                    <xdr:colOff>314325</xdr:colOff>
                    <xdr:row>46</xdr:row>
                    <xdr:rowOff>247650</xdr:rowOff>
                  </from>
                  <to>
                    <xdr:col>2</xdr:col>
                    <xdr:colOff>161925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1</xdr:col>
                    <xdr:colOff>314325</xdr:colOff>
                    <xdr:row>46</xdr:row>
                    <xdr:rowOff>523875</xdr:rowOff>
                  </from>
                  <to>
                    <xdr:col>2</xdr:col>
                    <xdr:colOff>161925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1</xdr:col>
                    <xdr:colOff>314325</xdr:colOff>
                    <xdr:row>49</xdr:row>
                    <xdr:rowOff>247650</xdr:rowOff>
                  </from>
                  <to>
                    <xdr:col>2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1</xdr:col>
                    <xdr:colOff>314325</xdr:colOff>
                    <xdr:row>49</xdr:row>
                    <xdr:rowOff>457200</xdr:rowOff>
                  </from>
                  <to>
                    <xdr:col>2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1</xdr:col>
                    <xdr:colOff>314325</xdr:colOff>
                    <xdr:row>52</xdr:row>
                    <xdr:rowOff>57150</xdr:rowOff>
                  </from>
                  <to>
                    <xdr:col>2</xdr:col>
                    <xdr:colOff>161925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1</xdr:col>
                    <xdr:colOff>314325</xdr:colOff>
                    <xdr:row>52</xdr:row>
                    <xdr:rowOff>314325</xdr:rowOff>
                  </from>
                  <to>
                    <xdr:col>2</xdr:col>
                    <xdr:colOff>161925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1</xdr:col>
                    <xdr:colOff>314325</xdr:colOff>
                    <xdr:row>54</xdr:row>
                    <xdr:rowOff>19050</xdr:rowOff>
                  </from>
                  <to>
                    <xdr:col>2</xdr:col>
                    <xdr:colOff>161925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1</xdr:col>
                    <xdr:colOff>314325</xdr:colOff>
                    <xdr:row>55</xdr:row>
                    <xdr:rowOff>76200</xdr:rowOff>
                  </from>
                  <to>
                    <xdr:col>2</xdr:col>
                    <xdr:colOff>161925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1</xdr:col>
                    <xdr:colOff>314325</xdr:colOff>
                    <xdr:row>56</xdr:row>
                    <xdr:rowOff>9525</xdr:rowOff>
                  </from>
                  <to>
                    <xdr:col>2</xdr:col>
                    <xdr:colOff>161925</xdr:colOff>
                    <xdr:row>57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159"/>
  <sheetViews>
    <sheetView view="pageBreakPreview" topLeftCell="A144" zoomScale="80" zoomScaleNormal="100" zoomScaleSheetLayoutView="80" workbookViewId="0">
      <selection activeCell="A16" sqref="A16:XFD17"/>
    </sheetView>
  </sheetViews>
  <sheetFormatPr defaultRowHeight="12.75" x14ac:dyDescent="0.2"/>
  <cols>
    <col min="1" max="1" width="4.28515625" style="7" customWidth="1"/>
    <col min="2" max="2" width="28.7109375" style="184" customWidth="1"/>
    <col min="3" max="3" width="24.28515625" style="184" customWidth="1"/>
    <col min="4" max="4" width="16.42578125" style="12" customWidth="1"/>
    <col min="5" max="5" width="16.42578125" style="175" customWidth="1"/>
    <col min="6" max="6" width="11" style="5" customWidth="1"/>
    <col min="7" max="7" width="22.5703125" style="7" customWidth="1"/>
    <col min="8" max="8" width="13.5703125" style="7" customWidth="1"/>
    <col min="9" max="9" width="36.140625" style="184" customWidth="1"/>
    <col min="10" max="10" width="20" style="184" customWidth="1"/>
    <col min="11" max="13" width="15.140625" style="184" customWidth="1"/>
    <col min="14" max="14" width="23.28515625" style="184" customWidth="1"/>
    <col min="15" max="16" width="11" style="5" customWidth="1"/>
    <col min="17" max="17" width="11.5703125" style="181" customWidth="1"/>
    <col min="18" max="20" width="11" style="181" customWidth="1"/>
    <col min="21" max="21" width="14.28515625" style="181" customWidth="1"/>
    <col min="22" max="22" width="14.140625" style="181" customWidth="1"/>
    <col min="23" max="23" width="15.5703125" style="181" customWidth="1"/>
    <col min="24" max="24" width="12.7109375" style="181" customWidth="1"/>
  </cols>
  <sheetData>
    <row r="2" spans="1:24" x14ac:dyDescent="0.2">
      <c r="E2" s="5"/>
    </row>
    <row r="3" spans="1:24" x14ac:dyDescent="0.2">
      <c r="E3" s="5"/>
    </row>
    <row r="4" spans="1:24" x14ac:dyDescent="0.2">
      <c r="E4" s="5"/>
    </row>
    <row r="5" spans="1:24" x14ac:dyDescent="0.2">
      <c r="E5" s="5"/>
    </row>
    <row r="6" spans="1:24" x14ac:dyDescent="0.2">
      <c r="E6" s="5"/>
    </row>
    <row r="7" spans="1:24" ht="13.5" thickBot="1" x14ac:dyDescent="0.25">
      <c r="A7" s="9" t="s">
        <v>131</v>
      </c>
      <c r="F7" s="176"/>
    </row>
    <row r="8" spans="1:24" ht="62.25" customHeight="1" x14ac:dyDescent="0.2">
      <c r="A8" s="318" t="s">
        <v>45</v>
      </c>
      <c r="B8" s="320" t="s">
        <v>87</v>
      </c>
      <c r="C8" s="320" t="s">
        <v>46</v>
      </c>
      <c r="D8" s="318" t="s">
        <v>47</v>
      </c>
      <c r="E8" s="318" t="s">
        <v>48</v>
      </c>
      <c r="F8" s="318" t="s">
        <v>49</v>
      </c>
      <c r="G8" s="318" t="s">
        <v>63</v>
      </c>
      <c r="H8" s="318" t="s">
        <v>64</v>
      </c>
      <c r="I8" s="320" t="s">
        <v>85</v>
      </c>
      <c r="J8" s="320" t="s">
        <v>11</v>
      </c>
      <c r="K8" s="320" t="s">
        <v>50</v>
      </c>
      <c r="L8" s="320"/>
      <c r="M8" s="320"/>
      <c r="N8" s="322" t="s">
        <v>86</v>
      </c>
      <c r="O8" s="318" t="s">
        <v>65</v>
      </c>
      <c r="P8" s="318"/>
      <c r="Q8" s="318"/>
      <c r="R8" s="318"/>
      <c r="S8" s="318"/>
      <c r="T8" s="318"/>
      <c r="U8" s="318" t="s">
        <v>132</v>
      </c>
      <c r="V8" s="318" t="s">
        <v>51</v>
      </c>
      <c r="W8" s="318" t="s">
        <v>52</v>
      </c>
      <c r="X8" s="318" t="s">
        <v>53</v>
      </c>
    </row>
    <row r="9" spans="1:24" ht="62.25" customHeight="1" thickBot="1" x14ac:dyDescent="0.25">
      <c r="A9" s="318"/>
      <c r="B9" s="320"/>
      <c r="C9" s="320"/>
      <c r="D9" s="318"/>
      <c r="E9" s="318"/>
      <c r="F9" s="318"/>
      <c r="G9" s="318"/>
      <c r="H9" s="318"/>
      <c r="I9" s="320"/>
      <c r="J9" s="320"/>
      <c r="K9" s="185" t="s">
        <v>54</v>
      </c>
      <c r="L9" s="185" t="s">
        <v>55</v>
      </c>
      <c r="M9" s="185" t="s">
        <v>56</v>
      </c>
      <c r="N9" s="323"/>
      <c r="O9" s="83" t="s">
        <v>57</v>
      </c>
      <c r="P9" s="83" t="s">
        <v>58</v>
      </c>
      <c r="Q9" s="83" t="s">
        <v>59</v>
      </c>
      <c r="R9" s="83" t="s">
        <v>60</v>
      </c>
      <c r="S9" s="83" t="s">
        <v>61</v>
      </c>
      <c r="T9" s="83" t="s">
        <v>62</v>
      </c>
      <c r="U9" s="318"/>
      <c r="V9" s="318"/>
      <c r="W9" s="318"/>
      <c r="X9" s="318"/>
    </row>
    <row r="10" spans="1:24" ht="13.5" customHeight="1" x14ac:dyDescent="0.2">
      <c r="A10" s="321" t="s">
        <v>133</v>
      </c>
      <c r="B10" s="321"/>
      <c r="C10" s="321"/>
      <c r="D10" s="321"/>
      <c r="E10" s="321"/>
      <c r="F10" s="177"/>
      <c r="G10" s="43"/>
      <c r="H10" s="43"/>
      <c r="I10" s="186"/>
      <c r="J10" s="186"/>
      <c r="K10" s="186"/>
      <c r="L10" s="186"/>
      <c r="M10" s="186"/>
      <c r="N10" s="186"/>
      <c r="O10" s="182"/>
      <c r="P10" s="182"/>
      <c r="Q10" s="183"/>
      <c r="R10" s="183"/>
      <c r="S10" s="183"/>
      <c r="T10" s="183"/>
      <c r="U10" s="183"/>
      <c r="V10" s="183"/>
      <c r="W10" s="183"/>
      <c r="X10" s="183"/>
    </row>
    <row r="11" spans="1:24" s="7" customFormat="1" ht="63.75" x14ac:dyDescent="0.2">
      <c r="A11" s="1">
        <v>1</v>
      </c>
      <c r="B11" s="187" t="s">
        <v>134</v>
      </c>
      <c r="C11" s="187" t="s">
        <v>135</v>
      </c>
      <c r="D11" s="91" t="s">
        <v>136</v>
      </c>
      <c r="E11" s="91" t="s">
        <v>94</v>
      </c>
      <c r="F11" s="85">
        <v>1975</v>
      </c>
      <c r="G11" s="169">
        <v>5150000</v>
      </c>
      <c r="H11" s="96" t="s">
        <v>928</v>
      </c>
      <c r="I11" s="191" t="s">
        <v>145</v>
      </c>
      <c r="J11" s="187" t="s">
        <v>146</v>
      </c>
      <c r="K11" s="187" t="s">
        <v>147</v>
      </c>
      <c r="L11" s="187" t="s">
        <v>147</v>
      </c>
      <c r="M11" s="187" t="s">
        <v>148</v>
      </c>
      <c r="N11" s="188"/>
      <c r="O11" s="91" t="s">
        <v>165</v>
      </c>
      <c r="P11" s="91" t="s">
        <v>165</v>
      </c>
      <c r="Q11" s="91" t="s">
        <v>165</v>
      </c>
      <c r="R11" s="91" t="s">
        <v>165</v>
      </c>
      <c r="S11" s="91" t="s">
        <v>152</v>
      </c>
      <c r="T11" s="91" t="s">
        <v>165</v>
      </c>
      <c r="U11" s="85" t="s">
        <v>166</v>
      </c>
      <c r="V11" s="85">
        <v>2</v>
      </c>
      <c r="W11" s="85" t="s">
        <v>167</v>
      </c>
      <c r="X11" s="85" t="s">
        <v>94</v>
      </c>
    </row>
    <row r="12" spans="1:24" s="7" customFormat="1" ht="63.75" x14ac:dyDescent="0.2">
      <c r="A12" s="1">
        <v>2</v>
      </c>
      <c r="B12" s="189" t="s">
        <v>137</v>
      </c>
      <c r="C12" s="189" t="s">
        <v>138</v>
      </c>
      <c r="D12" s="90" t="s">
        <v>136</v>
      </c>
      <c r="E12" s="90" t="s">
        <v>136</v>
      </c>
      <c r="F12" s="86">
        <v>2012</v>
      </c>
      <c r="G12" s="170">
        <v>509436.66</v>
      </c>
      <c r="H12" s="96" t="s">
        <v>584</v>
      </c>
      <c r="I12" s="192" t="s">
        <v>149</v>
      </c>
      <c r="J12" s="189" t="s">
        <v>150</v>
      </c>
      <c r="K12" s="189" t="s">
        <v>151</v>
      </c>
      <c r="L12" s="189" t="s">
        <v>152</v>
      </c>
      <c r="M12" s="189" t="s">
        <v>153</v>
      </c>
      <c r="N12" s="188"/>
      <c r="O12" s="90" t="s">
        <v>152</v>
      </c>
      <c r="P12" s="90" t="s">
        <v>168</v>
      </c>
      <c r="Q12" s="90" t="s">
        <v>152</v>
      </c>
      <c r="R12" s="90" t="s">
        <v>152</v>
      </c>
      <c r="S12" s="90" t="s">
        <v>152</v>
      </c>
      <c r="T12" s="90" t="s">
        <v>152</v>
      </c>
      <c r="U12" s="86" t="s">
        <v>152</v>
      </c>
      <c r="V12" s="86" t="s">
        <v>152</v>
      </c>
      <c r="W12" s="86" t="s">
        <v>152</v>
      </c>
      <c r="X12" s="86" t="s">
        <v>152</v>
      </c>
    </row>
    <row r="13" spans="1:24" s="7" customFormat="1" ht="51" x14ac:dyDescent="0.2">
      <c r="A13" s="1">
        <v>3</v>
      </c>
      <c r="B13" s="189" t="s">
        <v>139</v>
      </c>
      <c r="C13" s="189" t="s">
        <v>140</v>
      </c>
      <c r="D13" s="90" t="s">
        <v>136</v>
      </c>
      <c r="E13" s="90" t="s">
        <v>136</v>
      </c>
      <c r="F13" s="86">
        <v>2014</v>
      </c>
      <c r="G13" s="170">
        <v>813167.85</v>
      </c>
      <c r="H13" s="96" t="s">
        <v>584</v>
      </c>
      <c r="I13" s="192" t="s">
        <v>152</v>
      </c>
      <c r="J13" s="189" t="s">
        <v>154</v>
      </c>
      <c r="K13" s="189" t="s">
        <v>155</v>
      </c>
      <c r="L13" s="189" t="s">
        <v>152</v>
      </c>
      <c r="M13" s="189" t="s">
        <v>153</v>
      </c>
      <c r="N13" s="188"/>
      <c r="O13" s="90" t="s">
        <v>152</v>
      </c>
      <c r="P13" s="90" t="s">
        <v>168</v>
      </c>
      <c r="Q13" s="90" t="s">
        <v>152</v>
      </c>
      <c r="R13" s="90" t="s">
        <v>152</v>
      </c>
      <c r="S13" s="90" t="s">
        <v>152</v>
      </c>
      <c r="T13" s="90" t="s">
        <v>152</v>
      </c>
      <c r="U13" s="86" t="s">
        <v>169</v>
      </c>
      <c r="V13" s="86" t="s">
        <v>152</v>
      </c>
      <c r="W13" s="86" t="s">
        <v>152</v>
      </c>
      <c r="X13" s="86" t="s">
        <v>152</v>
      </c>
    </row>
    <row r="14" spans="1:24" s="7" customFormat="1" ht="63.75" x14ac:dyDescent="0.2">
      <c r="A14" s="1">
        <v>4</v>
      </c>
      <c r="B14" s="189" t="s">
        <v>141</v>
      </c>
      <c r="C14" s="189" t="s">
        <v>142</v>
      </c>
      <c r="D14" s="90" t="s">
        <v>136</v>
      </c>
      <c r="E14" s="90" t="s">
        <v>94</v>
      </c>
      <c r="F14" s="86">
        <v>2018</v>
      </c>
      <c r="G14" s="170">
        <v>3687000</v>
      </c>
      <c r="H14" s="96" t="s">
        <v>928</v>
      </c>
      <c r="I14" s="189" t="s">
        <v>156</v>
      </c>
      <c r="J14" s="189" t="s">
        <v>157</v>
      </c>
      <c r="K14" s="189" t="s">
        <v>158</v>
      </c>
      <c r="L14" s="189" t="s">
        <v>147</v>
      </c>
      <c r="M14" s="189" t="s">
        <v>159</v>
      </c>
      <c r="N14" s="188"/>
      <c r="O14" s="90" t="s">
        <v>168</v>
      </c>
      <c r="P14" s="90" t="s">
        <v>168</v>
      </c>
      <c r="Q14" s="90" t="s">
        <v>168</v>
      </c>
      <c r="R14" s="90" t="s">
        <v>168</v>
      </c>
      <c r="S14" s="90" t="s">
        <v>168</v>
      </c>
      <c r="T14" s="90" t="s">
        <v>168</v>
      </c>
      <c r="U14" s="86" t="s">
        <v>170</v>
      </c>
      <c r="V14" s="86">
        <v>1</v>
      </c>
      <c r="W14" s="86" t="s">
        <v>171</v>
      </c>
      <c r="X14" s="86" t="s">
        <v>94</v>
      </c>
    </row>
    <row r="15" spans="1:24" s="7" customFormat="1" ht="63.75" x14ac:dyDescent="0.2">
      <c r="A15" s="1">
        <v>5</v>
      </c>
      <c r="B15" s="189" t="s">
        <v>143</v>
      </c>
      <c r="C15" s="189" t="s">
        <v>144</v>
      </c>
      <c r="D15" s="90" t="s">
        <v>136</v>
      </c>
      <c r="E15" s="90" t="s">
        <v>94</v>
      </c>
      <c r="F15" s="86">
        <v>2018</v>
      </c>
      <c r="G15" s="170">
        <v>2323000</v>
      </c>
      <c r="H15" s="96" t="s">
        <v>928</v>
      </c>
      <c r="I15" s="192" t="s">
        <v>160</v>
      </c>
      <c r="J15" s="189" t="s">
        <v>161</v>
      </c>
      <c r="K15" s="189" t="s">
        <v>162</v>
      </c>
      <c r="L15" s="189" t="s">
        <v>163</v>
      </c>
      <c r="M15" s="189" t="s">
        <v>164</v>
      </c>
      <c r="N15" s="188"/>
      <c r="O15" s="90" t="s">
        <v>168</v>
      </c>
      <c r="P15" s="90" t="s">
        <v>168</v>
      </c>
      <c r="Q15" s="90" t="s">
        <v>168</v>
      </c>
      <c r="R15" s="90" t="s">
        <v>168</v>
      </c>
      <c r="S15" s="90" t="s">
        <v>168</v>
      </c>
      <c r="T15" s="90" t="s">
        <v>168</v>
      </c>
      <c r="U15" s="86" t="s">
        <v>172</v>
      </c>
      <c r="V15" s="86">
        <v>3</v>
      </c>
      <c r="W15" s="86" t="s">
        <v>136</v>
      </c>
      <c r="X15" s="86" t="s">
        <v>94</v>
      </c>
    </row>
    <row r="16" spans="1:24" s="7" customFormat="1" ht="38.25" x14ac:dyDescent="0.2">
      <c r="A16" s="1">
        <v>6</v>
      </c>
      <c r="B16" s="95" t="s">
        <v>915</v>
      </c>
      <c r="C16" s="95" t="s">
        <v>915</v>
      </c>
      <c r="D16" s="96" t="s">
        <v>136</v>
      </c>
      <c r="E16" s="96" t="s">
        <v>94</v>
      </c>
      <c r="F16" s="96">
        <v>1989</v>
      </c>
      <c r="G16" s="298">
        <v>32115.599999999999</v>
      </c>
      <c r="H16" s="299" t="s">
        <v>584</v>
      </c>
      <c r="I16" s="95" t="s">
        <v>160</v>
      </c>
      <c r="J16" s="95" t="s">
        <v>916</v>
      </c>
      <c r="K16" s="95" t="s">
        <v>158</v>
      </c>
      <c r="L16" s="95" t="s">
        <v>917</v>
      </c>
      <c r="M16" s="300"/>
      <c r="N16" s="188"/>
      <c r="O16" s="96" t="s">
        <v>921</v>
      </c>
      <c r="P16" s="96" t="s">
        <v>711</v>
      </c>
      <c r="Q16" s="96" t="s">
        <v>921</v>
      </c>
      <c r="R16" s="96" t="s">
        <v>711</v>
      </c>
      <c r="S16" s="96" t="s">
        <v>152</v>
      </c>
      <c r="T16" s="96" t="s">
        <v>711</v>
      </c>
      <c r="U16" s="100">
        <v>49.6</v>
      </c>
      <c r="V16" s="100">
        <v>1</v>
      </c>
      <c r="W16" s="100" t="s">
        <v>833</v>
      </c>
      <c r="X16" s="100" t="s">
        <v>833</v>
      </c>
    </row>
    <row r="17" spans="1:24" s="7" customFormat="1" ht="25.5" x14ac:dyDescent="0.2">
      <c r="A17" s="1">
        <v>7</v>
      </c>
      <c r="B17" s="95" t="s">
        <v>918</v>
      </c>
      <c r="C17" s="95" t="s">
        <v>918</v>
      </c>
      <c r="D17" s="96" t="s">
        <v>136</v>
      </c>
      <c r="E17" s="96" t="s">
        <v>94</v>
      </c>
      <c r="F17" s="96">
        <v>2018</v>
      </c>
      <c r="G17" s="298">
        <v>30750</v>
      </c>
      <c r="H17" s="299" t="s">
        <v>584</v>
      </c>
      <c r="I17" s="95" t="s">
        <v>160</v>
      </c>
      <c r="J17" s="95" t="s">
        <v>919</v>
      </c>
      <c r="K17" s="330" t="s">
        <v>920</v>
      </c>
      <c r="L17" s="331"/>
      <c r="M17" s="332"/>
      <c r="N17" s="188"/>
      <c r="O17" s="96" t="s">
        <v>922</v>
      </c>
      <c r="P17" s="96" t="s">
        <v>922</v>
      </c>
      <c r="Q17" s="96" t="s">
        <v>922</v>
      </c>
      <c r="R17" s="96" t="s">
        <v>922</v>
      </c>
      <c r="S17" s="96" t="s">
        <v>152</v>
      </c>
      <c r="T17" s="96" t="s">
        <v>922</v>
      </c>
      <c r="U17" s="100" t="s">
        <v>152</v>
      </c>
      <c r="V17" s="100">
        <v>1</v>
      </c>
      <c r="W17" s="100" t="s">
        <v>833</v>
      </c>
      <c r="X17" s="100" t="s">
        <v>833</v>
      </c>
    </row>
    <row r="18" spans="1:24" x14ac:dyDescent="0.2">
      <c r="A18" s="319" t="s">
        <v>0</v>
      </c>
      <c r="B18" s="319" t="s">
        <v>0</v>
      </c>
      <c r="C18" s="319"/>
      <c r="D18" s="26"/>
      <c r="E18" s="16"/>
      <c r="F18" s="2"/>
      <c r="G18" s="84">
        <f>SUM(G11:G15)</f>
        <v>12482604.51</v>
      </c>
      <c r="H18" s="11"/>
      <c r="I18" s="188"/>
      <c r="J18" s="188"/>
      <c r="K18" s="188"/>
      <c r="L18" s="188"/>
      <c r="M18" s="188"/>
      <c r="N18" s="188"/>
      <c r="O18" s="178"/>
      <c r="P18" s="178"/>
      <c r="Q18" s="10"/>
      <c r="R18" s="10"/>
      <c r="S18" s="10"/>
      <c r="T18" s="10"/>
      <c r="U18" s="10"/>
      <c r="V18" s="10"/>
      <c r="W18" s="10"/>
      <c r="X18" s="10"/>
    </row>
    <row r="19" spans="1:24" ht="12.75" customHeight="1" x14ac:dyDescent="0.2">
      <c r="A19" s="321" t="s">
        <v>267</v>
      </c>
      <c r="B19" s="321"/>
      <c r="C19" s="321"/>
      <c r="D19" s="321"/>
      <c r="E19" s="321"/>
      <c r="F19" s="321"/>
      <c r="G19" s="321"/>
      <c r="H19" s="44"/>
      <c r="I19" s="186"/>
      <c r="J19" s="186"/>
      <c r="K19" s="186"/>
      <c r="L19" s="186"/>
      <c r="M19" s="186"/>
      <c r="N19" s="186"/>
      <c r="O19" s="182"/>
      <c r="P19" s="182"/>
      <c r="Q19" s="183"/>
      <c r="R19" s="183"/>
      <c r="S19" s="183"/>
      <c r="T19" s="183"/>
      <c r="U19" s="183"/>
      <c r="V19" s="183"/>
      <c r="W19" s="183"/>
      <c r="X19" s="183"/>
    </row>
    <row r="20" spans="1:24" s="7" customFormat="1" ht="51" x14ac:dyDescent="0.2">
      <c r="A20" s="1">
        <v>1</v>
      </c>
      <c r="B20" s="92" t="s">
        <v>95</v>
      </c>
      <c r="C20" s="92" t="s">
        <v>256</v>
      </c>
      <c r="D20" s="93" t="s">
        <v>257</v>
      </c>
      <c r="E20" s="93" t="s">
        <v>258</v>
      </c>
      <c r="F20" s="93" t="s">
        <v>259</v>
      </c>
      <c r="G20" s="94">
        <v>7345000</v>
      </c>
      <c r="H20" s="2" t="s">
        <v>928</v>
      </c>
      <c r="I20" s="193" t="s">
        <v>268</v>
      </c>
      <c r="J20" s="92" t="s">
        <v>269</v>
      </c>
      <c r="K20" s="92" t="s">
        <v>162</v>
      </c>
      <c r="L20" s="92" t="s">
        <v>270</v>
      </c>
      <c r="M20" s="92" t="s">
        <v>271</v>
      </c>
      <c r="N20" s="188"/>
      <c r="O20" s="93"/>
      <c r="P20" s="93"/>
      <c r="Q20" s="93"/>
      <c r="R20" s="93"/>
      <c r="S20" s="93"/>
      <c r="T20" s="93"/>
      <c r="U20" s="99">
        <v>1034.32</v>
      </c>
      <c r="V20" s="99">
        <v>3</v>
      </c>
      <c r="W20" s="99" t="s">
        <v>257</v>
      </c>
      <c r="X20" s="99" t="s">
        <v>257</v>
      </c>
    </row>
    <row r="21" spans="1:24" s="7" customFormat="1" ht="76.5" x14ac:dyDescent="0.2">
      <c r="A21" s="1">
        <v>2</v>
      </c>
      <c r="B21" s="95" t="s">
        <v>260</v>
      </c>
      <c r="C21" s="92" t="s">
        <v>256</v>
      </c>
      <c r="D21" s="96" t="s">
        <v>257</v>
      </c>
      <c r="E21" s="96" t="s">
        <v>258</v>
      </c>
      <c r="F21" s="96" t="s">
        <v>261</v>
      </c>
      <c r="G21" s="97">
        <v>5211000</v>
      </c>
      <c r="H21" s="2" t="s">
        <v>928</v>
      </c>
      <c r="I21" s="194" t="s">
        <v>272</v>
      </c>
      <c r="J21" s="95" t="s">
        <v>273</v>
      </c>
      <c r="K21" s="95" t="s">
        <v>162</v>
      </c>
      <c r="L21" s="95" t="s">
        <v>270</v>
      </c>
      <c r="M21" s="95" t="s">
        <v>997</v>
      </c>
      <c r="N21" s="188"/>
      <c r="O21" s="96"/>
      <c r="P21" s="96"/>
      <c r="Q21" s="96"/>
      <c r="R21" s="96"/>
      <c r="S21" s="96"/>
      <c r="T21" s="96"/>
      <c r="U21" s="100">
        <v>515.17999999999995</v>
      </c>
      <c r="V21" s="100">
        <v>2</v>
      </c>
      <c r="W21" s="100" t="s">
        <v>257</v>
      </c>
      <c r="X21" s="100" t="s">
        <v>258</v>
      </c>
    </row>
    <row r="22" spans="1:24" s="7" customFormat="1" ht="102" x14ac:dyDescent="0.2">
      <c r="A22" s="1">
        <v>3</v>
      </c>
      <c r="B22" s="95" t="s">
        <v>262</v>
      </c>
      <c r="C22" s="92" t="s">
        <v>256</v>
      </c>
      <c r="D22" s="96" t="s">
        <v>257</v>
      </c>
      <c r="E22" s="96" t="s">
        <v>257</v>
      </c>
      <c r="F22" s="96" t="s">
        <v>263</v>
      </c>
      <c r="G22" s="97">
        <v>3196000</v>
      </c>
      <c r="H22" s="2" t="s">
        <v>928</v>
      </c>
      <c r="I22" s="194" t="s">
        <v>274</v>
      </c>
      <c r="J22" s="95" t="s">
        <v>275</v>
      </c>
      <c r="K22" s="95" t="s">
        <v>162</v>
      </c>
      <c r="L22" s="95" t="s">
        <v>270</v>
      </c>
      <c r="M22" s="95" t="s">
        <v>276</v>
      </c>
      <c r="N22" s="188"/>
      <c r="O22" s="96"/>
      <c r="P22" s="96"/>
      <c r="Q22" s="96"/>
      <c r="R22" s="96"/>
      <c r="S22" s="96"/>
      <c r="T22" s="96"/>
      <c r="U22" s="100">
        <v>428.66</v>
      </c>
      <c r="V22" s="100">
        <v>4</v>
      </c>
      <c r="W22" s="100" t="s">
        <v>257</v>
      </c>
      <c r="X22" s="100" t="s">
        <v>257</v>
      </c>
    </row>
    <row r="23" spans="1:24" s="7" customFormat="1" ht="76.5" x14ac:dyDescent="0.2">
      <c r="A23" s="1">
        <v>4</v>
      </c>
      <c r="B23" s="95" t="s">
        <v>264</v>
      </c>
      <c r="C23" s="92" t="s">
        <v>256</v>
      </c>
      <c r="D23" s="96" t="s">
        <v>257</v>
      </c>
      <c r="E23" s="96" t="s">
        <v>257</v>
      </c>
      <c r="F23" s="96">
        <v>2020</v>
      </c>
      <c r="G23" s="97">
        <v>21300000</v>
      </c>
      <c r="H23" s="96" t="s">
        <v>584</v>
      </c>
      <c r="I23" s="194" t="s">
        <v>277</v>
      </c>
      <c r="J23" s="95" t="s">
        <v>278</v>
      </c>
      <c r="K23" s="95" t="s">
        <v>279</v>
      </c>
      <c r="L23" s="95" t="s">
        <v>280</v>
      </c>
      <c r="M23" s="95" t="s">
        <v>281</v>
      </c>
      <c r="N23" s="188"/>
      <c r="O23" s="96" t="s">
        <v>286</v>
      </c>
      <c r="P23" s="96" t="s">
        <v>286</v>
      </c>
      <c r="Q23" s="96" t="s">
        <v>286</v>
      </c>
      <c r="R23" s="96" t="s">
        <v>286</v>
      </c>
      <c r="S23" s="96" t="s">
        <v>284</v>
      </c>
      <c r="T23" s="96" t="s">
        <v>286</v>
      </c>
      <c r="U23" s="100">
        <v>891.17</v>
      </c>
      <c r="V23" s="100">
        <v>2</v>
      </c>
      <c r="W23" s="100" t="s">
        <v>257</v>
      </c>
      <c r="X23" s="100" t="s">
        <v>257</v>
      </c>
    </row>
    <row r="24" spans="1:24" s="7" customFormat="1" ht="25.5" x14ac:dyDescent="0.2">
      <c r="A24" s="1">
        <v>5</v>
      </c>
      <c r="B24" s="95" t="s">
        <v>265</v>
      </c>
      <c r="C24" s="95" t="s">
        <v>266</v>
      </c>
      <c r="D24" s="96" t="s">
        <v>257</v>
      </c>
      <c r="E24" s="96" t="s">
        <v>257</v>
      </c>
      <c r="F24" s="96">
        <v>2014</v>
      </c>
      <c r="G24" s="97">
        <v>394686.75</v>
      </c>
      <c r="H24" s="96" t="s">
        <v>584</v>
      </c>
      <c r="I24" s="194"/>
      <c r="J24" s="95" t="s">
        <v>282</v>
      </c>
      <c r="K24" s="95" t="s">
        <v>283</v>
      </c>
      <c r="L24" s="95" t="s">
        <v>284</v>
      </c>
      <c r="M24" s="95" t="s">
        <v>285</v>
      </c>
      <c r="N24" s="188"/>
      <c r="O24" s="96" t="s">
        <v>284</v>
      </c>
      <c r="P24" s="96" t="s">
        <v>284</v>
      </c>
      <c r="Q24" s="96" t="s">
        <v>284</v>
      </c>
      <c r="R24" s="96" t="s">
        <v>284</v>
      </c>
      <c r="S24" s="96" t="s">
        <v>284</v>
      </c>
      <c r="T24" s="96" t="s">
        <v>284</v>
      </c>
      <c r="U24" s="100"/>
      <c r="V24" s="100"/>
      <c r="W24" s="100"/>
      <c r="X24" s="100"/>
    </row>
    <row r="25" spans="1:24" x14ac:dyDescent="0.2">
      <c r="A25" s="319" t="s">
        <v>0</v>
      </c>
      <c r="B25" s="319" t="s">
        <v>0</v>
      </c>
      <c r="C25" s="319"/>
      <c r="D25" s="26"/>
      <c r="E25" s="16"/>
      <c r="F25" s="2"/>
      <c r="G25" s="98">
        <f>SUM(G20:G24)</f>
        <v>37446686.75</v>
      </c>
      <c r="H25" s="11"/>
      <c r="I25" s="188"/>
      <c r="J25" s="188"/>
      <c r="K25" s="188"/>
      <c r="L25" s="188"/>
      <c r="M25" s="188"/>
      <c r="N25" s="188"/>
      <c r="O25" s="178"/>
      <c r="P25" s="178"/>
      <c r="Q25" s="10"/>
      <c r="R25" s="10"/>
      <c r="S25" s="10"/>
      <c r="T25" s="10"/>
      <c r="U25" s="10"/>
      <c r="V25" s="10"/>
      <c r="W25" s="10"/>
      <c r="X25" s="10"/>
    </row>
    <row r="26" spans="1:24" ht="12.75" customHeight="1" x14ac:dyDescent="0.2">
      <c r="A26" s="321" t="s">
        <v>364</v>
      </c>
      <c r="B26" s="321"/>
      <c r="C26" s="321"/>
      <c r="D26" s="321"/>
      <c r="E26" s="321"/>
      <c r="F26" s="321"/>
      <c r="G26" s="321"/>
      <c r="H26" s="44"/>
      <c r="I26" s="186"/>
      <c r="J26" s="186"/>
      <c r="K26" s="186"/>
      <c r="L26" s="186"/>
      <c r="M26" s="186"/>
      <c r="N26" s="186"/>
      <c r="O26" s="182"/>
      <c r="P26" s="182"/>
      <c r="Q26" s="183"/>
      <c r="R26" s="183"/>
      <c r="S26" s="183"/>
      <c r="T26" s="183"/>
      <c r="U26" s="183"/>
      <c r="V26" s="183"/>
      <c r="W26" s="183"/>
      <c r="X26" s="183"/>
    </row>
    <row r="27" spans="1:24" ht="25.5" x14ac:dyDescent="0.2">
      <c r="A27" s="2">
        <v>1</v>
      </c>
      <c r="B27" s="196" t="s">
        <v>365</v>
      </c>
      <c r="C27" s="196"/>
      <c r="D27" s="101" t="s">
        <v>257</v>
      </c>
      <c r="E27" s="101" t="s">
        <v>258</v>
      </c>
      <c r="F27" s="101">
        <v>2005</v>
      </c>
      <c r="G27" s="103">
        <v>630000</v>
      </c>
      <c r="H27" s="96" t="s">
        <v>584</v>
      </c>
      <c r="I27" s="195" t="s">
        <v>456</v>
      </c>
      <c r="J27" s="196" t="s">
        <v>457</v>
      </c>
      <c r="K27" s="188"/>
      <c r="L27" s="188"/>
      <c r="M27" s="188"/>
      <c r="N27" s="188"/>
      <c r="O27" s="178"/>
      <c r="P27" s="178"/>
      <c r="Q27" s="10"/>
      <c r="R27" s="10"/>
      <c r="S27" s="10"/>
      <c r="T27" s="10"/>
      <c r="U27" s="10"/>
      <c r="V27" s="10"/>
      <c r="W27" s="10"/>
      <c r="X27" s="10"/>
    </row>
    <row r="28" spans="1:24" ht="25.5" x14ac:dyDescent="0.2">
      <c r="A28" s="2">
        <v>2</v>
      </c>
      <c r="B28" s="198" t="s">
        <v>366</v>
      </c>
      <c r="C28" s="198"/>
      <c r="D28" s="102" t="s">
        <v>257</v>
      </c>
      <c r="E28" s="102" t="s">
        <v>258</v>
      </c>
      <c r="F28" s="102">
        <v>2005</v>
      </c>
      <c r="G28" s="104">
        <v>339092.11</v>
      </c>
      <c r="H28" s="96" t="s">
        <v>584</v>
      </c>
      <c r="I28" s="197" t="s">
        <v>458</v>
      </c>
      <c r="J28" s="196" t="s">
        <v>457</v>
      </c>
      <c r="K28" s="188"/>
      <c r="L28" s="188"/>
      <c r="M28" s="188"/>
      <c r="N28" s="188"/>
      <c r="O28" s="178"/>
      <c r="P28" s="178"/>
      <c r="Q28" s="10"/>
      <c r="R28" s="10"/>
      <c r="S28" s="10"/>
      <c r="T28" s="10"/>
      <c r="U28" s="10"/>
      <c r="V28" s="10"/>
      <c r="W28" s="10"/>
      <c r="X28" s="10"/>
    </row>
    <row r="29" spans="1:24" ht="25.5" x14ac:dyDescent="0.2">
      <c r="A29" s="2">
        <v>3</v>
      </c>
      <c r="B29" s="198" t="s">
        <v>367</v>
      </c>
      <c r="C29" s="198"/>
      <c r="D29" s="102" t="s">
        <v>257</v>
      </c>
      <c r="E29" s="102" t="s">
        <v>258</v>
      </c>
      <c r="F29" s="102">
        <v>2005</v>
      </c>
      <c r="G29" s="104">
        <v>7441.49</v>
      </c>
      <c r="H29" s="96" t="s">
        <v>584</v>
      </c>
      <c r="I29" s="197" t="s">
        <v>459</v>
      </c>
      <c r="J29" s="196" t="s">
        <v>460</v>
      </c>
      <c r="K29" s="188"/>
      <c r="L29" s="188"/>
      <c r="M29" s="188"/>
      <c r="N29" s="188"/>
      <c r="O29" s="178"/>
      <c r="P29" s="178"/>
      <c r="Q29" s="10"/>
      <c r="R29" s="10"/>
      <c r="S29" s="10"/>
      <c r="T29" s="10"/>
      <c r="U29" s="10"/>
      <c r="V29" s="10"/>
      <c r="W29" s="10"/>
      <c r="X29" s="10"/>
    </row>
    <row r="30" spans="1:24" ht="38.25" x14ac:dyDescent="0.2">
      <c r="A30" s="2">
        <v>4</v>
      </c>
      <c r="B30" s="198" t="s">
        <v>368</v>
      </c>
      <c r="C30" s="198"/>
      <c r="D30" s="102" t="s">
        <v>257</v>
      </c>
      <c r="E30" s="102" t="s">
        <v>258</v>
      </c>
      <c r="F30" s="102" t="s">
        <v>369</v>
      </c>
      <c r="G30" s="104">
        <v>33492.39</v>
      </c>
      <c r="H30" s="96" t="s">
        <v>584</v>
      </c>
      <c r="I30" s="197" t="s">
        <v>461</v>
      </c>
      <c r="J30" s="198" t="s">
        <v>462</v>
      </c>
      <c r="K30" s="188"/>
      <c r="L30" s="188"/>
      <c r="M30" s="188"/>
      <c r="N30" s="188"/>
      <c r="O30" s="178"/>
      <c r="P30" s="178"/>
      <c r="Q30" s="10"/>
      <c r="R30" s="10"/>
      <c r="S30" s="10"/>
      <c r="T30" s="10"/>
      <c r="U30" s="10"/>
      <c r="V30" s="10"/>
      <c r="W30" s="10"/>
      <c r="X30" s="10"/>
    </row>
    <row r="31" spans="1:24" ht="38.25" x14ac:dyDescent="0.2">
      <c r="A31" s="2">
        <v>5</v>
      </c>
      <c r="B31" s="198" t="s">
        <v>370</v>
      </c>
      <c r="C31" s="198"/>
      <c r="D31" s="102" t="s">
        <v>257</v>
      </c>
      <c r="E31" s="102" t="s">
        <v>258</v>
      </c>
      <c r="F31" s="102" t="s">
        <v>369</v>
      </c>
      <c r="G31" s="104">
        <v>9480.77</v>
      </c>
      <c r="H31" s="96" t="s">
        <v>584</v>
      </c>
      <c r="I31" s="197" t="s">
        <v>463</v>
      </c>
      <c r="J31" s="198" t="s">
        <v>462</v>
      </c>
      <c r="K31" s="188"/>
      <c r="L31" s="188"/>
      <c r="M31" s="188"/>
      <c r="N31" s="188"/>
      <c r="O31" s="178"/>
      <c r="P31" s="178"/>
      <c r="Q31" s="10"/>
      <c r="R31" s="10"/>
      <c r="S31" s="10"/>
      <c r="T31" s="10"/>
      <c r="U31" s="10"/>
      <c r="V31" s="10"/>
      <c r="W31" s="10"/>
      <c r="X31" s="10"/>
    </row>
    <row r="32" spans="1:24" ht="25.5" x14ac:dyDescent="0.2">
      <c r="A32" s="2">
        <v>6</v>
      </c>
      <c r="B32" s="198" t="s">
        <v>371</v>
      </c>
      <c r="C32" s="198"/>
      <c r="D32" s="102" t="s">
        <v>257</v>
      </c>
      <c r="E32" s="102" t="s">
        <v>258</v>
      </c>
      <c r="F32" s="102">
        <v>1988</v>
      </c>
      <c r="G32" s="104">
        <v>1266.8</v>
      </c>
      <c r="H32" s="96" t="s">
        <v>584</v>
      </c>
      <c r="I32" s="197"/>
      <c r="J32" s="198" t="s">
        <v>462</v>
      </c>
      <c r="K32" s="188"/>
      <c r="L32" s="188"/>
      <c r="M32" s="188"/>
      <c r="N32" s="188"/>
      <c r="O32" s="178"/>
      <c r="P32" s="178"/>
      <c r="Q32" s="10"/>
      <c r="R32" s="10"/>
      <c r="S32" s="10"/>
      <c r="T32" s="10"/>
      <c r="U32" s="10"/>
      <c r="V32" s="10"/>
      <c r="W32" s="10"/>
      <c r="X32" s="10"/>
    </row>
    <row r="33" spans="1:24" ht="38.25" x14ac:dyDescent="0.2">
      <c r="A33" s="2">
        <v>7</v>
      </c>
      <c r="B33" s="198" t="s">
        <v>372</v>
      </c>
      <c r="C33" s="198"/>
      <c r="D33" s="102" t="s">
        <v>257</v>
      </c>
      <c r="E33" s="102" t="s">
        <v>258</v>
      </c>
      <c r="F33" s="102" t="s">
        <v>373</v>
      </c>
      <c r="G33" s="104">
        <v>489000</v>
      </c>
      <c r="H33" s="96" t="s">
        <v>584</v>
      </c>
      <c r="I33" s="197" t="s">
        <v>464</v>
      </c>
      <c r="J33" s="198" t="s">
        <v>462</v>
      </c>
      <c r="K33" s="188"/>
      <c r="L33" s="188"/>
      <c r="M33" s="188"/>
      <c r="N33" s="188"/>
      <c r="O33" s="178"/>
      <c r="P33" s="178"/>
      <c r="Q33" s="10"/>
      <c r="R33" s="10"/>
      <c r="S33" s="10"/>
      <c r="T33" s="10"/>
      <c r="U33" s="10"/>
      <c r="V33" s="10"/>
      <c r="W33" s="10"/>
      <c r="X33" s="10"/>
    </row>
    <row r="34" spans="1:24" ht="25.5" x14ac:dyDescent="0.2">
      <c r="A34" s="2">
        <v>8</v>
      </c>
      <c r="B34" s="198" t="s">
        <v>374</v>
      </c>
      <c r="C34" s="198"/>
      <c r="D34" s="102" t="s">
        <v>257</v>
      </c>
      <c r="E34" s="102" t="s">
        <v>258</v>
      </c>
      <c r="F34" s="102">
        <v>1990</v>
      </c>
      <c r="G34" s="104">
        <v>12717.44</v>
      </c>
      <c r="H34" s="96" t="s">
        <v>584</v>
      </c>
      <c r="I34" s="197"/>
      <c r="J34" s="198" t="s">
        <v>462</v>
      </c>
      <c r="K34" s="188"/>
      <c r="L34" s="188"/>
      <c r="M34" s="188"/>
      <c r="N34" s="188"/>
      <c r="O34" s="178"/>
      <c r="P34" s="178"/>
      <c r="Q34" s="10"/>
      <c r="R34" s="10"/>
      <c r="S34" s="10"/>
      <c r="T34" s="10"/>
      <c r="U34" s="10"/>
      <c r="V34" s="10"/>
      <c r="W34" s="10"/>
      <c r="X34" s="10"/>
    </row>
    <row r="35" spans="1:24" ht="25.5" x14ac:dyDescent="0.2">
      <c r="A35" s="2">
        <v>9</v>
      </c>
      <c r="B35" s="198" t="s">
        <v>375</v>
      </c>
      <c r="C35" s="198"/>
      <c r="D35" s="102" t="s">
        <v>257</v>
      </c>
      <c r="E35" s="102" t="s">
        <v>258</v>
      </c>
      <c r="F35" s="102">
        <v>1992</v>
      </c>
      <c r="G35" s="104">
        <v>299000</v>
      </c>
      <c r="H35" s="96" t="s">
        <v>584</v>
      </c>
      <c r="I35" s="197" t="s">
        <v>465</v>
      </c>
      <c r="J35" s="198" t="s">
        <v>462</v>
      </c>
      <c r="K35" s="188"/>
      <c r="L35" s="188"/>
      <c r="M35" s="188"/>
      <c r="N35" s="188"/>
      <c r="O35" s="178"/>
      <c r="P35" s="178"/>
      <c r="Q35" s="10"/>
      <c r="R35" s="10"/>
      <c r="S35" s="10"/>
      <c r="T35" s="10"/>
      <c r="U35" s="10"/>
      <c r="V35" s="10"/>
      <c r="W35" s="10"/>
      <c r="X35" s="10"/>
    </row>
    <row r="36" spans="1:24" ht="25.5" x14ac:dyDescent="0.2">
      <c r="A36" s="2">
        <v>10</v>
      </c>
      <c r="B36" s="198" t="s">
        <v>376</v>
      </c>
      <c r="C36" s="198"/>
      <c r="D36" s="102" t="s">
        <v>257</v>
      </c>
      <c r="E36" s="102" t="s">
        <v>258</v>
      </c>
      <c r="F36" s="102">
        <v>2005</v>
      </c>
      <c r="G36" s="104">
        <v>35803</v>
      </c>
      <c r="H36" s="96" t="s">
        <v>584</v>
      </c>
      <c r="I36" s="197"/>
      <c r="J36" s="198" t="s">
        <v>457</v>
      </c>
      <c r="K36" s="188"/>
      <c r="L36" s="188"/>
      <c r="M36" s="188"/>
      <c r="N36" s="188"/>
      <c r="O36" s="178"/>
      <c r="P36" s="178"/>
      <c r="Q36" s="10"/>
      <c r="R36" s="10"/>
      <c r="S36" s="10"/>
      <c r="T36" s="10"/>
      <c r="U36" s="10"/>
      <c r="V36" s="10"/>
      <c r="W36" s="10"/>
      <c r="X36" s="10"/>
    </row>
    <row r="37" spans="1:24" ht="25.5" x14ac:dyDescent="0.2">
      <c r="A37" s="2">
        <v>11</v>
      </c>
      <c r="B37" s="198" t="s">
        <v>377</v>
      </c>
      <c r="C37" s="198"/>
      <c r="D37" s="102" t="s">
        <v>257</v>
      </c>
      <c r="E37" s="102" t="s">
        <v>258</v>
      </c>
      <c r="F37" s="102">
        <v>2011</v>
      </c>
      <c r="G37" s="104">
        <v>116624.36</v>
      </c>
      <c r="H37" s="96" t="s">
        <v>584</v>
      </c>
      <c r="I37" s="197" t="s">
        <v>466</v>
      </c>
      <c r="J37" s="198" t="s">
        <v>462</v>
      </c>
      <c r="K37" s="188"/>
      <c r="L37" s="188"/>
      <c r="M37" s="188"/>
      <c r="N37" s="188"/>
      <c r="O37" s="178"/>
      <c r="P37" s="178"/>
      <c r="Q37" s="10"/>
      <c r="R37" s="10"/>
      <c r="S37" s="10"/>
      <c r="T37" s="10"/>
      <c r="U37" s="10"/>
      <c r="V37" s="10"/>
      <c r="W37" s="10"/>
      <c r="X37" s="10"/>
    </row>
    <row r="38" spans="1:24" ht="25.5" x14ac:dyDescent="0.2">
      <c r="A38" s="2">
        <v>12</v>
      </c>
      <c r="B38" s="198" t="s">
        <v>378</v>
      </c>
      <c r="C38" s="198"/>
      <c r="D38" s="102" t="s">
        <v>257</v>
      </c>
      <c r="E38" s="102" t="s">
        <v>258</v>
      </c>
      <c r="F38" s="102">
        <v>2011</v>
      </c>
      <c r="G38" s="104">
        <v>324233.83</v>
      </c>
      <c r="H38" s="96" t="s">
        <v>584</v>
      </c>
      <c r="I38" s="197" t="s">
        <v>467</v>
      </c>
      <c r="J38" s="198" t="s">
        <v>462</v>
      </c>
      <c r="K38" s="188"/>
      <c r="L38" s="188"/>
      <c r="M38" s="188"/>
      <c r="N38" s="188"/>
      <c r="O38" s="178"/>
      <c r="P38" s="178"/>
      <c r="Q38" s="10"/>
      <c r="R38" s="10"/>
      <c r="S38" s="10"/>
      <c r="T38" s="10"/>
      <c r="U38" s="10"/>
      <c r="V38" s="10"/>
      <c r="W38" s="10"/>
      <c r="X38" s="10"/>
    </row>
    <row r="39" spans="1:24" ht="25.5" x14ac:dyDescent="0.2">
      <c r="A39" s="2">
        <v>13</v>
      </c>
      <c r="B39" s="198" t="s">
        <v>379</v>
      </c>
      <c r="C39" s="198"/>
      <c r="D39" s="102" t="s">
        <v>257</v>
      </c>
      <c r="E39" s="102" t="s">
        <v>258</v>
      </c>
      <c r="F39" s="102">
        <v>2011</v>
      </c>
      <c r="G39" s="104">
        <v>184133.43</v>
      </c>
      <c r="H39" s="96" t="s">
        <v>584</v>
      </c>
      <c r="I39" s="197" t="s">
        <v>468</v>
      </c>
      <c r="J39" s="198" t="s">
        <v>462</v>
      </c>
      <c r="K39" s="188"/>
      <c r="L39" s="188"/>
      <c r="M39" s="188"/>
      <c r="N39" s="188"/>
      <c r="O39" s="178"/>
      <c r="P39" s="178"/>
      <c r="Q39" s="10"/>
      <c r="R39" s="10"/>
      <c r="S39" s="10"/>
      <c r="T39" s="10"/>
      <c r="U39" s="10"/>
      <c r="V39" s="10"/>
      <c r="W39" s="10"/>
      <c r="X39" s="10"/>
    </row>
    <row r="40" spans="1:24" ht="25.5" x14ac:dyDescent="0.2">
      <c r="A40" s="2">
        <v>14</v>
      </c>
      <c r="B40" s="198" t="s">
        <v>380</v>
      </c>
      <c r="C40" s="198"/>
      <c r="D40" s="102" t="s">
        <v>257</v>
      </c>
      <c r="E40" s="102" t="s">
        <v>258</v>
      </c>
      <c r="F40" s="102">
        <v>2011</v>
      </c>
      <c r="G40" s="104">
        <v>129995.73</v>
      </c>
      <c r="H40" s="96" t="s">
        <v>584</v>
      </c>
      <c r="I40" s="197" t="s">
        <v>469</v>
      </c>
      <c r="J40" s="198" t="s">
        <v>462</v>
      </c>
      <c r="K40" s="188"/>
      <c r="L40" s="188"/>
      <c r="M40" s="188"/>
      <c r="N40" s="188"/>
      <c r="O40" s="178"/>
      <c r="P40" s="178"/>
      <c r="Q40" s="10"/>
      <c r="R40" s="10"/>
      <c r="S40" s="10"/>
      <c r="T40" s="10"/>
      <c r="U40" s="10"/>
      <c r="V40" s="10"/>
      <c r="W40" s="10"/>
      <c r="X40" s="10"/>
    </row>
    <row r="41" spans="1:24" ht="25.5" x14ac:dyDescent="0.2">
      <c r="A41" s="2">
        <v>15</v>
      </c>
      <c r="B41" s="198" t="s">
        <v>381</v>
      </c>
      <c r="C41" s="198"/>
      <c r="D41" s="102" t="s">
        <v>257</v>
      </c>
      <c r="E41" s="102" t="s">
        <v>258</v>
      </c>
      <c r="F41" s="102">
        <v>2011</v>
      </c>
      <c r="G41" s="104">
        <v>27800.36</v>
      </c>
      <c r="H41" s="96" t="s">
        <v>584</v>
      </c>
      <c r="I41" s="197" t="s">
        <v>470</v>
      </c>
      <c r="J41" s="198" t="s">
        <v>462</v>
      </c>
      <c r="K41" s="188"/>
      <c r="L41" s="188"/>
      <c r="M41" s="188"/>
      <c r="N41" s="188"/>
      <c r="O41" s="178"/>
      <c r="P41" s="178"/>
      <c r="Q41" s="10"/>
      <c r="R41" s="10"/>
      <c r="S41" s="10"/>
      <c r="T41" s="10"/>
      <c r="U41" s="10"/>
      <c r="V41" s="10"/>
      <c r="W41" s="10"/>
      <c r="X41" s="10"/>
    </row>
    <row r="42" spans="1:24" ht="25.5" x14ac:dyDescent="0.2">
      <c r="A42" s="2">
        <v>16</v>
      </c>
      <c r="B42" s="198" t="s">
        <v>382</v>
      </c>
      <c r="C42" s="198"/>
      <c r="D42" s="102" t="s">
        <v>257</v>
      </c>
      <c r="E42" s="102" t="s">
        <v>258</v>
      </c>
      <c r="F42" s="102">
        <v>2011</v>
      </c>
      <c r="G42" s="104">
        <v>57385.71</v>
      </c>
      <c r="H42" s="96" t="s">
        <v>584</v>
      </c>
      <c r="I42" s="197" t="s">
        <v>471</v>
      </c>
      <c r="J42" s="198" t="s">
        <v>462</v>
      </c>
      <c r="K42" s="188"/>
      <c r="L42" s="188"/>
      <c r="M42" s="188"/>
      <c r="N42" s="188"/>
      <c r="O42" s="178"/>
      <c r="P42" s="178"/>
      <c r="Q42" s="10"/>
      <c r="R42" s="10"/>
      <c r="S42" s="10"/>
      <c r="T42" s="10"/>
      <c r="U42" s="10"/>
      <c r="V42" s="10"/>
      <c r="W42" s="10"/>
      <c r="X42" s="10"/>
    </row>
    <row r="43" spans="1:24" ht="25.5" x14ac:dyDescent="0.2">
      <c r="A43" s="2">
        <v>17</v>
      </c>
      <c r="B43" s="198" t="s">
        <v>383</v>
      </c>
      <c r="C43" s="198"/>
      <c r="D43" s="102" t="s">
        <v>257</v>
      </c>
      <c r="E43" s="102" t="s">
        <v>258</v>
      </c>
      <c r="F43" s="102">
        <v>2011</v>
      </c>
      <c r="G43" s="104">
        <v>1149278.1000000001</v>
      </c>
      <c r="H43" s="96" t="s">
        <v>584</v>
      </c>
      <c r="I43" s="197" t="s">
        <v>472</v>
      </c>
      <c r="J43" s="198" t="s">
        <v>462</v>
      </c>
      <c r="K43" s="188"/>
      <c r="L43" s="188"/>
      <c r="M43" s="188"/>
      <c r="N43" s="188"/>
      <c r="O43" s="178"/>
      <c r="P43" s="178"/>
      <c r="Q43" s="10"/>
      <c r="R43" s="10"/>
      <c r="S43" s="10"/>
      <c r="T43" s="10"/>
      <c r="U43" s="10"/>
      <c r="V43" s="10"/>
      <c r="W43" s="10"/>
      <c r="X43" s="10"/>
    </row>
    <row r="44" spans="1:24" ht="25.5" x14ac:dyDescent="0.2">
      <c r="A44" s="2">
        <v>18</v>
      </c>
      <c r="B44" s="198" t="s">
        <v>384</v>
      </c>
      <c r="C44" s="198" t="s">
        <v>385</v>
      </c>
      <c r="D44" s="102" t="s">
        <v>257</v>
      </c>
      <c r="E44" s="102" t="s">
        <v>258</v>
      </c>
      <c r="F44" s="102">
        <v>2013</v>
      </c>
      <c r="G44" s="104">
        <v>137579.07999999999</v>
      </c>
      <c r="H44" s="96" t="s">
        <v>584</v>
      </c>
      <c r="I44" s="197"/>
      <c r="J44" s="198" t="s">
        <v>473</v>
      </c>
      <c r="K44" s="188"/>
      <c r="L44" s="188"/>
      <c r="M44" s="188"/>
      <c r="N44" s="188"/>
      <c r="O44" s="178"/>
      <c r="P44" s="178"/>
      <c r="Q44" s="10"/>
      <c r="R44" s="10"/>
      <c r="S44" s="10"/>
      <c r="T44" s="10"/>
      <c r="U44" s="10"/>
      <c r="V44" s="10"/>
      <c r="W44" s="10"/>
      <c r="X44" s="10"/>
    </row>
    <row r="45" spans="1:24" ht="25.5" x14ac:dyDescent="0.2">
      <c r="A45" s="2">
        <v>19</v>
      </c>
      <c r="B45" s="198" t="s">
        <v>386</v>
      </c>
      <c r="C45" s="198" t="s">
        <v>385</v>
      </c>
      <c r="D45" s="102" t="s">
        <v>257</v>
      </c>
      <c r="E45" s="102" t="s">
        <v>258</v>
      </c>
      <c r="F45" s="102">
        <v>2013</v>
      </c>
      <c r="G45" s="104">
        <v>72472.09</v>
      </c>
      <c r="H45" s="96" t="s">
        <v>584</v>
      </c>
      <c r="I45" s="197"/>
      <c r="J45" s="198" t="s">
        <v>474</v>
      </c>
      <c r="K45" s="188"/>
      <c r="L45" s="188"/>
      <c r="M45" s="188"/>
      <c r="N45" s="188"/>
      <c r="O45" s="178"/>
      <c r="P45" s="178"/>
      <c r="Q45" s="10"/>
      <c r="R45" s="10"/>
      <c r="S45" s="10"/>
      <c r="T45" s="10"/>
      <c r="U45" s="10"/>
      <c r="V45" s="10"/>
      <c r="W45" s="10"/>
      <c r="X45" s="10"/>
    </row>
    <row r="46" spans="1:24" ht="25.5" x14ac:dyDescent="0.2">
      <c r="A46" s="2">
        <v>20</v>
      </c>
      <c r="B46" s="198" t="s">
        <v>387</v>
      </c>
      <c r="C46" s="198" t="s">
        <v>385</v>
      </c>
      <c r="D46" s="102" t="s">
        <v>257</v>
      </c>
      <c r="E46" s="102" t="s">
        <v>258</v>
      </c>
      <c r="F46" s="102">
        <v>2013</v>
      </c>
      <c r="G46" s="104">
        <v>34118.949999999997</v>
      </c>
      <c r="H46" s="96" t="s">
        <v>584</v>
      </c>
      <c r="I46" s="197"/>
      <c r="J46" s="198" t="s">
        <v>475</v>
      </c>
      <c r="K46" s="188"/>
      <c r="L46" s="188"/>
      <c r="M46" s="188"/>
      <c r="N46" s="188"/>
      <c r="O46" s="178"/>
      <c r="P46" s="178"/>
      <c r="Q46" s="10"/>
      <c r="R46" s="10"/>
      <c r="S46" s="10"/>
      <c r="T46" s="10"/>
      <c r="U46" s="10"/>
      <c r="V46" s="10"/>
      <c r="W46" s="10"/>
      <c r="X46" s="10"/>
    </row>
    <row r="47" spans="1:24" x14ac:dyDescent="0.2">
      <c r="A47" s="2">
        <v>21</v>
      </c>
      <c r="B47" s="198" t="s">
        <v>388</v>
      </c>
      <c r="C47" s="198" t="s">
        <v>389</v>
      </c>
      <c r="D47" s="102" t="s">
        <v>257</v>
      </c>
      <c r="E47" s="102" t="s">
        <v>258</v>
      </c>
      <c r="F47" s="102">
        <v>2013</v>
      </c>
      <c r="G47" s="104">
        <v>9600</v>
      </c>
      <c r="H47" s="96" t="s">
        <v>584</v>
      </c>
      <c r="I47" s="197"/>
      <c r="J47" s="198" t="s">
        <v>476</v>
      </c>
      <c r="K47" s="188"/>
      <c r="L47" s="188"/>
      <c r="M47" s="188"/>
      <c r="N47" s="188"/>
      <c r="O47" s="178"/>
      <c r="P47" s="178"/>
      <c r="Q47" s="10"/>
      <c r="R47" s="10"/>
      <c r="S47" s="10"/>
      <c r="T47" s="10"/>
      <c r="U47" s="10"/>
      <c r="V47" s="10"/>
      <c r="W47" s="10"/>
      <c r="X47" s="10"/>
    </row>
    <row r="48" spans="1:24" x14ac:dyDescent="0.2">
      <c r="A48" s="2">
        <v>22</v>
      </c>
      <c r="B48" s="198" t="s">
        <v>390</v>
      </c>
      <c r="C48" s="198" t="s">
        <v>385</v>
      </c>
      <c r="D48" s="102" t="s">
        <v>257</v>
      </c>
      <c r="E48" s="102" t="s">
        <v>258</v>
      </c>
      <c r="F48" s="102">
        <v>2013</v>
      </c>
      <c r="G48" s="104">
        <v>11534.19</v>
      </c>
      <c r="H48" s="96" t="s">
        <v>584</v>
      </c>
      <c r="I48" s="197"/>
      <c r="J48" s="198" t="s">
        <v>477</v>
      </c>
      <c r="K48" s="188"/>
      <c r="L48" s="188"/>
      <c r="M48" s="188"/>
      <c r="N48" s="188"/>
      <c r="O48" s="178"/>
      <c r="P48" s="178"/>
      <c r="Q48" s="10"/>
      <c r="R48" s="10"/>
      <c r="S48" s="10"/>
      <c r="T48" s="10"/>
      <c r="U48" s="10"/>
      <c r="V48" s="10"/>
      <c r="W48" s="10"/>
      <c r="X48" s="10"/>
    </row>
    <row r="49" spans="1:24" ht="25.5" x14ac:dyDescent="0.2">
      <c r="A49" s="2">
        <v>23</v>
      </c>
      <c r="B49" s="198" t="s">
        <v>391</v>
      </c>
      <c r="C49" s="198" t="s">
        <v>385</v>
      </c>
      <c r="D49" s="102" t="s">
        <v>257</v>
      </c>
      <c r="E49" s="102" t="s">
        <v>258</v>
      </c>
      <c r="F49" s="102">
        <v>2013</v>
      </c>
      <c r="G49" s="104">
        <v>160050.15</v>
      </c>
      <c r="H49" s="96" t="s">
        <v>584</v>
      </c>
      <c r="I49" s="197"/>
      <c r="J49" s="198" t="s">
        <v>478</v>
      </c>
      <c r="K49" s="188"/>
      <c r="L49" s="188"/>
      <c r="M49" s="188"/>
      <c r="N49" s="188"/>
      <c r="O49" s="178"/>
      <c r="P49" s="178"/>
      <c r="Q49" s="10"/>
      <c r="R49" s="10"/>
      <c r="S49" s="10"/>
      <c r="T49" s="10"/>
      <c r="U49" s="10"/>
      <c r="V49" s="10"/>
      <c r="W49" s="10"/>
      <c r="X49" s="10"/>
    </row>
    <row r="50" spans="1:24" x14ac:dyDescent="0.2">
      <c r="A50" s="2">
        <v>24</v>
      </c>
      <c r="B50" s="198" t="s">
        <v>392</v>
      </c>
      <c r="C50" s="198" t="s">
        <v>393</v>
      </c>
      <c r="D50" s="102" t="s">
        <v>257</v>
      </c>
      <c r="E50" s="102" t="s">
        <v>258</v>
      </c>
      <c r="F50" s="102">
        <v>2014</v>
      </c>
      <c r="G50" s="104">
        <v>81126.240000000005</v>
      </c>
      <c r="H50" s="96" t="s">
        <v>584</v>
      </c>
      <c r="I50" s="197"/>
      <c r="J50" s="198" t="s">
        <v>479</v>
      </c>
      <c r="K50" s="188"/>
      <c r="L50" s="188"/>
      <c r="M50" s="188"/>
      <c r="N50" s="188"/>
      <c r="O50" s="178"/>
      <c r="P50" s="178"/>
      <c r="Q50" s="10"/>
      <c r="R50" s="10"/>
      <c r="S50" s="10"/>
      <c r="T50" s="10"/>
      <c r="U50" s="10"/>
      <c r="V50" s="10"/>
      <c r="W50" s="10"/>
      <c r="X50" s="10"/>
    </row>
    <row r="51" spans="1:24" ht="25.5" x14ac:dyDescent="0.2">
      <c r="A51" s="2">
        <v>25</v>
      </c>
      <c r="B51" s="198" t="s">
        <v>394</v>
      </c>
      <c r="C51" s="198" t="s">
        <v>389</v>
      </c>
      <c r="D51" s="102" t="s">
        <v>257</v>
      </c>
      <c r="E51" s="102" t="s">
        <v>258</v>
      </c>
      <c r="F51" s="102">
        <v>2014</v>
      </c>
      <c r="G51" s="104">
        <v>199951.45</v>
      </c>
      <c r="H51" s="96" t="s">
        <v>584</v>
      </c>
      <c r="I51" s="197"/>
      <c r="J51" s="198" t="s">
        <v>480</v>
      </c>
      <c r="K51" s="188"/>
      <c r="L51" s="188"/>
      <c r="M51" s="188"/>
      <c r="N51" s="188"/>
      <c r="O51" s="178"/>
      <c r="P51" s="178"/>
      <c r="Q51" s="10"/>
      <c r="R51" s="10"/>
      <c r="S51" s="10"/>
      <c r="T51" s="10"/>
      <c r="U51" s="10"/>
      <c r="V51" s="10"/>
      <c r="W51" s="10"/>
      <c r="X51" s="10"/>
    </row>
    <row r="52" spans="1:24" ht="25.5" x14ac:dyDescent="0.2">
      <c r="A52" s="2">
        <v>26</v>
      </c>
      <c r="B52" s="198" t="s">
        <v>395</v>
      </c>
      <c r="C52" s="198" t="s">
        <v>393</v>
      </c>
      <c r="D52" s="102" t="s">
        <v>257</v>
      </c>
      <c r="E52" s="102" t="s">
        <v>258</v>
      </c>
      <c r="F52" s="102">
        <v>2014</v>
      </c>
      <c r="G52" s="104">
        <v>11863.53</v>
      </c>
      <c r="H52" s="96" t="s">
        <v>584</v>
      </c>
      <c r="I52" s="197"/>
      <c r="J52" s="198" t="s">
        <v>481</v>
      </c>
      <c r="K52" s="188"/>
      <c r="L52" s="188"/>
      <c r="M52" s="188"/>
      <c r="N52" s="188"/>
      <c r="O52" s="178"/>
      <c r="P52" s="178"/>
      <c r="Q52" s="10"/>
      <c r="R52" s="10"/>
      <c r="S52" s="10"/>
      <c r="T52" s="10"/>
      <c r="U52" s="10"/>
      <c r="V52" s="10"/>
      <c r="W52" s="10"/>
      <c r="X52" s="10"/>
    </row>
    <row r="53" spans="1:24" x14ac:dyDescent="0.2">
      <c r="A53" s="2">
        <v>27</v>
      </c>
      <c r="B53" s="198" t="s">
        <v>396</v>
      </c>
      <c r="C53" s="198" t="s">
        <v>385</v>
      </c>
      <c r="D53" s="102" t="s">
        <v>257</v>
      </c>
      <c r="E53" s="102" t="s">
        <v>258</v>
      </c>
      <c r="F53" s="102">
        <v>2016</v>
      </c>
      <c r="G53" s="104">
        <v>4159.88</v>
      </c>
      <c r="H53" s="96" t="s">
        <v>584</v>
      </c>
      <c r="I53" s="197"/>
      <c r="J53" s="198" t="s">
        <v>482</v>
      </c>
      <c r="K53" s="188"/>
      <c r="L53" s="188"/>
      <c r="M53" s="188"/>
      <c r="N53" s="188"/>
      <c r="O53" s="178"/>
      <c r="P53" s="178"/>
      <c r="Q53" s="10"/>
      <c r="R53" s="10"/>
      <c r="S53" s="10"/>
      <c r="T53" s="10"/>
      <c r="U53" s="10"/>
      <c r="V53" s="10"/>
      <c r="W53" s="10"/>
      <c r="X53" s="10"/>
    </row>
    <row r="54" spans="1:24" ht="25.5" x14ac:dyDescent="0.2">
      <c r="A54" s="2">
        <v>28</v>
      </c>
      <c r="B54" s="198" t="s">
        <v>397</v>
      </c>
      <c r="C54" s="198" t="s">
        <v>385</v>
      </c>
      <c r="D54" s="102" t="s">
        <v>257</v>
      </c>
      <c r="E54" s="102" t="s">
        <v>258</v>
      </c>
      <c r="F54" s="102">
        <v>2016</v>
      </c>
      <c r="G54" s="104">
        <v>1753.04</v>
      </c>
      <c r="H54" s="96" t="s">
        <v>584</v>
      </c>
      <c r="I54" s="197"/>
      <c r="J54" s="198" t="s">
        <v>483</v>
      </c>
      <c r="K54" s="188"/>
      <c r="L54" s="188"/>
      <c r="M54" s="188"/>
      <c r="N54" s="188"/>
      <c r="O54" s="178"/>
      <c r="P54" s="178"/>
      <c r="Q54" s="10"/>
      <c r="R54" s="10"/>
      <c r="S54" s="10"/>
      <c r="T54" s="10"/>
      <c r="U54" s="10"/>
      <c r="V54" s="10"/>
      <c r="W54" s="10"/>
      <c r="X54" s="10"/>
    </row>
    <row r="55" spans="1:24" ht="25.5" x14ac:dyDescent="0.2">
      <c r="A55" s="2">
        <v>29</v>
      </c>
      <c r="B55" s="198" t="s">
        <v>398</v>
      </c>
      <c r="C55" s="198" t="s">
        <v>389</v>
      </c>
      <c r="D55" s="102" t="s">
        <v>257</v>
      </c>
      <c r="E55" s="102" t="s">
        <v>258</v>
      </c>
      <c r="F55" s="102">
        <v>2016</v>
      </c>
      <c r="G55" s="104">
        <v>5208.9399999999996</v>
      </c>
      <c r="H55" s="96" t="s">
        <v>584</v>
      </c>
      <c r="I55" s="197"/>
      <c r="J55" s="198" t="s">
        <v>484</v>
      </c>
      <c r="K55" s="188"/>
      <c r="L55" s="188"/>
      <c r="M55" s="188"/>
      <c r="N55" s="188"/>
      <c r="O55" s="178"/>
      <c r="P55" s="178"/>
      <c r="Q55" s="10"/>
      <c r="R55" s="10"/>
      <c r="S55" s="10"/>
      <c r="T55" s="10"/>
      <c r="U55" s="10"/>
      <c r="V55" s="10"/>
      <c r="W55" s="10"/>
      <c r="X55" s="10"/>
    </row>
    <row r="56" spans="1:24" ht="38.25" x14ac:dyDescent="0.2">
      <c r="A56" s="2">
        <v>30</v>
      </c>
      <c r="B56" s="198" t="s">
        <v>399</v>
      </c>
      <c r="C56" s="198" t="s">
        <v>389</v>
      </c>
      <c r="D56" s="102" t="s">
        <v>257</v>
      </c>
      <c r="E56" s="102" t="s">
        <v>258</v>
      </c>
      <c r="F56" s="102">
        <v>2016</v>
      </c>
      <c r="G56" s="104">
        <v>30513.360000000001</v>
      </c>
      <c r="H56" s="96" t="s">
        <v>584</v>
      </c>
      <c r="I56" s="197"/>
      <c r="J56" s="198" t="s">
        <v>485</v>
      </c>
      <c r="K56" s="188"/>
      <c r="L56" s="188"/>
      <c r="M56" s="188"/>
      <c r="N56" s="188"/>
      <c r="O56" s="178"/>
      <c r="P56" s="178"/>
      <c r="Q56" s="10"/>
      <c r="R56" s="10"/>
      <c r="S56" s="10"/>
      <c r="T56" s="10"/>
      <c r="U56" s="10"/>
      <c r="V56" s="10"/>
      <c r="W56" s="10"/>
      <c r="X56" s="10"/>
    </row>
    <row r="57" spans="1:24" ht="25.5" x14ac:dyDescent="0.2">
      <c r="A57" s="2">
        <v>31</v>
      </c>
      <c r="B57" s="198" t="s">
        <v>400</v>
      </c>
      <c r="C57" s="198" t="s">
        <v>389</v>
      </c>
      <c r="D57" s="102" t="s">
        <v>257</v>
      </c>
      <c r="E57" s="102" t="s">
        <v>258</v>
      </c>
      <c r="F57" s="102">
        <v>2016</v>
      </c>
      <c r="G57" s="104">
        <v>35803.71</v>
      </c>
      <c r="H57" s="96" t="s">
        <v>584</v>
      </c>
      <c r="I57" s="197"/>
      <c r="J57" s="198" t="s">
        <v>486</v>
      </c>
      <c r="K57" s="188"/>
      <c r="L57" s="188"/>
      <c r="M57" s="188"/>
      <c r="N57" s="188"/>
      <c r="O57" s="178"/>
      <c r="P57" s="178"/>
      <c r="Q57" s="10"/>
      <c r="R57" s="10"/>
      <c r="S57" s="10"/>
      <c r="T57" s="10"/>
      <c r="U57" s="10"/>
      <c r="V57" s="10"/>
      <c r="W57" s="10"/>
      <c r="X57" s="10"/>
    </row>
    <row r="58" spans="1:24" ht="25.5" x14ac:dyDescent="0.2">
      <c r="A58" s="2">
        <v>32</v>
      </c>
      <c r="B58" s="198" t="s">
        <v>401</v>
      </c>
      <c r="C58" s="198" t="s">
        <v>385</v>
      </c>
      <c r="D58" s="102" t="s">
        <v>257</v>
      </c>
      <c r="E58" s="102" t="s">
        <v>258</v>
      </c>
      <c r="F58" s="102">
        <v>2016</v>
      </c>
      <c r="G58" s="104">
        <v>35803.71</v>
      </c>
      <c r="H58" s="96" t="s">
        <v>584</v>
      </c>
      <c r="I58" s="197"/>
      <c r="J58" s="198" t="s">
        <v>486</v>
      </c>
      <c r="K58" s="188"/>
      <c r="L58" s="188"/>
      <c r="M58" s="188"/>
      <c r="N58" s="188"/>
      <c r="O58" s="178"/>
      <c r="P58" s="178"/>
      <c r="Q58" s="10"/>
      <c r="R58" s="10"/>
      <c r="S58" s="10"/>
      <c r="T58" s="10"/>
      <c r="U58" s="10"/>
      <c r="V58" s="10"/>
      <c r="W58" s="10"/>
      <c r="X58" s="10"/>
    </row>
    <row r="59" spans="1:24" ht="25.5" x14ac:dyDescent="0.2">
      <c r="A59" s="2">
        <v>33</v>
      </c>
      <c r="B59" s="198" t="s">
        <v>402</v>
      </c>
      <c r="C59" s="198" t="s">
        <v>385</v>
      </c>
      <c r="D59" s="102" t="s">
        <v>257</v>
      </c>
      <c r="E59" s="102" t="s">
        <v>258</v>
      </c>
      <c r="F59" s="102">
        <v>2016</v>
      </c>
      <c r="G59" s="104">
        <v>223917.8</v>
      </c>
      <c r="H59" s="96" t="s">
        <v>584</v>
      </c>
      <c r="I59" s="197"/>
      <c r="J59" s="198" t="s">
        <v>487</v>
      </c>
      <c r="K59" s="188"/>
      <c r="L59" s="188"/>
      <c r="M59" s="188"/>
      <c r="N59" s="188"/>
      <c r="O59" s="178"/>
      <c r="P59" s="178"/>
      <c r="Q59" s="10"/>
      <c r="R59" s="10"/>
      <c r="S59" s="10"/>
      <c r="T59" s="10"/>
      <c r="U59" s="10"/>
      <c r="V59" s="10"/>
      <c r="W59" s="10"/>
      <c r="X59" s="10"/>
    </row>
    <row r="60" spans="1:24" ht="25.5" x14ac:dyDescent="0.2">
      <c r="A60" s="2">
        <v>34</v>
      </c>
      <c r="B60" s="198" t="s">
        <v>403</v>
      </c>
      <c r="C60" s="198" t="s">
        <v>389</v>
      </c>
      <c r="D60" s="102" t="s">
        <v>257</v>
      </c>
      <c r="E60" s="102" t="s">
        <v>258</v>
      </c>
      <c r="F60" s="102">
        <v>2016</v>
      </c>
      <c r="G60" s="104">
        <v>113427.61</v>
      </c>
      <c r="H60" s="96" t="s">
        <v>584</v>
      </c>
      <c r="I60" s="197"/>
      <c r="J60" s="198" t="s">
        <v>487</v>
      </c>
      <c r="K60" s="188"/>
      <c r="L60" s="188"/>
      <c r="M60" s="188"/>
      <c r="N60" s="188"/>
      <c r="O60" s="178"/>
      <c r="P60" s="178"/>
      <c r="Q60" s="10"/>
      <c r="R60" s="10"/>
      <c r="S60" s="10"/>
      <c r="T60" s="10"/>
      <c r="U60" s="10"/>
      <c r="V60" s="10"/>
      <c r="W60" s="10"/>
      <c r="X60" s="10"/>
    </row>
    <row r="61" spans="1:24" x14ac:dyDescent="0.2">
      <c r="A61" s="2">
        <v>35</v>
      </c>
      <c r="B61" s="198" t="s">
        <v>404</v>
      </c>
      <c r="C61" s="198" t="s">
        <v>385</v>
      </c>
      <c r="D61" s="102" t="s">
        <v>257</v>
      </c>
      <c r="E61" s="102" t="s">
        <v>258</v>
      </c>
      <c r="F61" s="102">
        <v>2016</v>
      </c>
      <c r="G61" s="104">
        <v>28727.67</v>
      </c>
      <c r="H61" s="96" t="s">
        <v>584</v>
      </c>
      <c r="I61" s="197"/>
      <c r="J61" s="198" t="s">
        <v>488</v>
      </c>
      <c r="K61" s="188"/>
      <c r="L61" s="188"/>
      <c r="M61" s="188"/>
      <c r="N61" s="188"/>
      <c r="O61" s="178"/>
      <c r="P61" s="178"/>
      <c r="Q61" s="10"/>
      <c r="R61" s="10"/>
      <c r="S61" s="10"/>
      <c r="T61" s="10"/>
      <c r="U61" s="10"/>
      <c r="V61" s="10"/>
      <c r="W61" s="10"/>
      <c r="X61" s="10"/>
    </row>
    <row r="62" spans="1:24" x14ac:dyDescent="0.2">
      <c r="A62" s="2">
        <v>36</v>
      </c>
      <c r="B62" s="198" t="s">
        <v>405</v>
      </c>
      <c r="C62" s="198" t="s">
        <v>389</v>
      </c>
      <c r="D62" s="102" t="s">
        <v>257</v>
      </c>
      <c r="E62" s="102" t="s">
        <v>258</v>
      </c>
      <c r="F62" s="102">
        <v>2016</v>
      </c>
      <c r="G62" s="104">
        <v>10333</v>
      </c>
      <c r="H62" s="96" t="s">
        <v>584</v>
      </c>
      <c r="I62" s="197"/>
      <c r="J62" s="198" t="s">
        <v>489</v>
      </c>
      <c r="K62" s="188"/>
      <c r="L62" s="188"/>
      <c r="M62" s="188"/>
      <c r="N62" s="188"/>
      <c r="O62" s="178"/>
      <c r="P62" s="178"/>
      <c r="Q62" s="10"/>
      <c r="R62" s="10"/>
      <c r="S62" s="10"/>
      <c r="T62" s="10"/>
      <c r="U62" s="10"/>
      <c r="V62" s="10"/>
      <c r="W62" s="10"/>
      <c r="X62" s="10"/>
    </row>
    <row r="63" spans="1:24" x14ac:dyDescent="0.2">
      <c r="A63" s="2">
        <v>37</v>
      </c>
      <c r="B63" s="198" t="s">
        <v>406</v>
      </c>
      <c r="C63" s="198" t="s">
        <v>385</v>
      </c>
      <c r="D63" s="102" t="s">
        <v>257</v>
      </c>
      <c r="E63" s="102" t="s">
        <v>258</v>
      </c>
      <c r="F63" s="102">
        <v>2016</v>
      </c>
      <c r="G63" s="104">
        <v>92999.09</v>
      </c>
      <c r="H63" s="96" t="s">
        <v>584</v>
      </c>
      <c r="I63" s="197"/>
      <c r="J63" s="198" t="s">
        <v>489</v>
      </c>
      <c r="K63" s="188"/>
      <c r="L63" s="188"/>
      <c r="M63" s="188"/>
      <c r="N63" s="188"/>
      <c r="O63" s="178"/>
      <c r="P63" s="178"/>
      <c r="Q63" s="10"/>
      <c r="R63" s="10"/>
      <c r="S63" s="10"/>
      <c r="T63" s="10"/>
      <c r="U63" s="10"/>
      <c r="V63" s="10"/>
      <c r="W63" s="10"/>
      <c r="X63" s="10"/>
    </row>
    <row r="64" spans="1:24" x14ac:dyDescent="0.2">
      <c r="A64" s="2">
        <v>38</v>
      </c>
      <c r="B64" s="198" t="s">
        <v>407</v>
      </c>
      <c r="C64" s="198" t="s">
        <v>385</v>
      </c>
      <c r="D64" s="102" t="s">
        <v>257</v>
      </c>
      <c r="E64" s="102" t="s">
        <v>258</v>
      </c>
      <c r="F64" s="102">
        <v>2016</v>
      </c>
      <c r="G64" s="104">
        <v>395321.07</v>
      </c>
      <c r="H64" s="96" t="s">
        <v>584</v>
      </c>
      <c r="I64" s="197"/>
      <c r="J64" s="198" t="s">
        <v>490</v>
      </c>
      <c r="K64" s="188"/>
      <c r="L64" s="188"/>
      <c r="M64" s="188"/>
      <c r="N64" s="188"/>
      <c r="O64" s="178"/>
      <c r="P64" s="178"/>
      <c r="Q64" s="10"/>
      <c r="R64" s="10"/>
      <c r="S64" s="10"/>
      <c r="T64" s="10"/>
      <c r="U64" s="10"/>
      <c r="V64" s="10"/>
      <c r="W64" s="10"/>
      <c r="X64" s="10"/>
    </row>
    <row r="65" spans="1:24" ht="25.5" x14ac:dyDescent="0.2">
      <c r="A65" s="2">
        <v>39</v>
      </c>
      <c r="B65" s="198" t="s">
        <v>408</v>
      </c>
      <c r="C65" s="198" t="s">
        <v>389</v>
      </c>
      <c r="D65" s="102" t="s">
        <v>257</v>
      </c>
      <c r="E65" s="102" t="s">
        <v>258</v>
      </c>
      <c r="F65" s="102">
        <v>2016</v>
      </c>
      <c r="G65" s="104">
        <v>56383.53</v>
      </c>
      <c r="H65" s="96" t="s">
        <v>584</v>
      </c>
      <c r="I65" s="197"/>
      <c r="J65" s="198" t="s">
        <v>491</v>
      </c>
      <c r="K65" s="188"/>
      <c r="L65" s="188"/>
      <c r="M65" s="188"/>
      <c r="N65" s="188"/>
      <c r="O65" s="178"/>
      <c r="P65" s="178"/>
      <c r="Q65" s="10"/>
      <c r="R65" s="10"/>
      <c r="S65" s="10"/>
      <c r="T65" s="10"/>
      <c r="U65" s="10"/>
      <c r="V65" s="10"/>
      <c r="W65" s="10"/>
      <c r="X65" s="10"/>
    </row>
    <row r="66" spans="1:24" x14ac:dyDescent="0.2">
      <c r="A66" s="2">
        <v>40</v>
      </c>
      <c r="B66" s="198" t="s">
        <v>409</v>
      </c>
      <c r="C66" s="198" t="s">
        <v>389</v>
      </c>
      <c r="D66" s="102" t="s">
        <v>257</v>
      </c>
      <c r="E66" s="102" t="s">
        <v>258</v>
      </c>
      <c r="F66" s="102">
        <v>2017</v>
      </c>
      <c r="G66" s="104">
        <v>11214.58</v>
      </c>
      <c r="H66" s="96" t="s">
        <v>584</v>
      </c>
      <c r="I66" s="197"/>
      <c r="J66" s="198" t="s">
        <v>492</v>
      </c>
      <c r="K66" s="188"/>
      <c r="L66" s="188"/>
      <c r="M66" s="188"/>
      <c r="N66" s="188"/>
      <c r="O66" s="178"/>
      <c r="P66" s="178"/>
      <c r="Q66" s="10"/>
      <c r="R66" s="10"/>
      <c r="S66" s="10"/>
      <c r="T66" s="10"/>
      <c r="U66" s="10"/>
      <c r="V66" s="10"/>
      <c r="W66" s="10"/>
      <c r="X66" s="10"/>
    </row>
    <row r="67" spans="1:24" ht="25.5" x14ac:dyDescent="0.2">
      <c r="A67" s="2">
        <v>41</v>
      </c>
      <c r="B67" s="198" t="s">
        <v>410</v>
      </c>
      <c r="C67" s="198" t="s">
        <v>389</v>
      </c>
      <c r="D67" s="102" t="s">
        <v>257</v>
      </c>
      <c r="E67" s="102" t="s">
        <v>258</v>
      </c>
      <c r="F67" s="102">
        <v>2017</v>
      </c>
      <c r="G67" s="104">
        <v>11214.77</v>
      </c>
      <c r="H67" s="96" t="s">
        <v>584</v>
      </c>
      <c r="I67" s="197"/>
      <c r="J67" s="198" t="s">
        <v>493</v>
      </c>
      <c r="K67" s="188"/>
      <c r="L67" s="188"/>
      <c r="M67" s="188"/>
      <c r="N67" s="188"/>
      <c r="O67" s="178"/>
      <c r="P67" s="178"/>
      <c r="Q67" s="10"/>
      <c r="R67" s="10"/>
      <c r="S67" s="10"/>
      <c r="T67" s="10"/>
      <c r="U67" s="10"/>
      <c r="V67" s="10"/>
      <c r="W67" s="10"/>
      <c r="X67" s="10"/>
    </row>
    <row r="68" spans="1:24" x14ac:dyDescent="0.2">
      <c r="A68" s="2">
        <v>42</v>
      </c>
      <c r="B68" s="198" t="s">
        <v>411</v>
      </c>
      <c r="C68" s="198" t="s">
        <v>385</v>
      </c>
      <c r="D68" s="102" t="s">
        <v>257</v>
      </c>
      <c r="E68" s="102" t="s">
        <v>258</v>
      </c>
      <c r="F68" s="102">
        <v>2018</v>
      </c>
      <c r="G68" s="104">
        <v>28538.720000000001</v>
      </c>
      <c r="H68" s="96" t="s">
        <v>584</v>
      </c>
      <c r="I68" s="197"/>
      <c r="J68" s="198" t="s">
        <v>494</v>
      </c>
      <c r="K68" s="188"/>
      <c r="L68" s="188"/>
      <c r="M68" s="188"/>
      <c r="N68" s="188"/>
      <c r="O68" s="178"/>
      <c r="P68" s="178"/>
      <c r="Q68" s="10"/>
      <c r="R68" s="10"/>
      <c r="S68" s="10"/>
      <c r="T68" s="10"/>
      <c r="U68" s="10"/>
      <c r="V68" s="10"/>
      <c r="W68" s="10"/>
      <c r="X68" s="10"/>
    </row>
    <row r="69" spans="1:24" x14ac:dyDescent="0.2">
      <c r="A69" s="2">
        <v>43</v>
      </c>
      <c r="B69" s="198" t="s">
        <v>412</v>
      </c>
      <c r="C69" s="198" t="s">
        <v>385</v>
      </c>
      <c r="D69" s="102" t="s">
        <v>257</v>
      </c>
      <c r="E69" s="102" t="s">
        <v>258</v>
      </c>
      <c r="F69" s="102">
        <v>2018</v>
      </c>
      <c r="G69" s="104">
        <v>26028.89</v>
      </c>
      <c r="H69" s="96" t="s">
        <v>584</v>
      </c>
      <c r="I69" s="197"/>
      <c r="J69" s="198" t="s">
        <v>495</v>
      </c>
      <c r="K69" s="188"/>
      <c r="L69" s="188"/>
      <c r="M69" s="188"/>
      <c r="N69" s="188"/>
      <c r="O69" s="178"/>
      <c r="P69" s="178"/>
      <c r="Q69" s="10"/>
      <c r="R69" s="10"/>
      <c r="S69" s="10"/>
      <c r="T69" s="10"/>
      <c r="U69" s="10"/>
      <c r="V69" s="10"/>
      <c r="W69" s="10"/>
      <c r="X69" s="10"/>
    </row>
    <row r="70" spans="1:24" x14ac:dyDescent="0.2">
      <c r="A70" s="2">
        <v>44</v>
      </c>
      <c r="B70" s="198" t="s">
        <v>413</v>
      </c>
      <c r="C70" s="198" t="s">
        <v>389</v>
      </c>
      <c r="D70" s="102" t="s">
        <v>257</v>
      </c>
      <c r="E70" s="102" t="s">
        <v>258</v>
      </c>
      <c r="F70" s="102">
        <v>2018</v>
      </c>
      <c r="G70" s="104">
        <v>17352.599999999999</v>
      </c>
      <c r="H70" s="96" t="s">
        <v>584</v>
      </c>
      <c r="I70" s="197"/>
      <c r="J70" s="198" t="s">
        <v>495</v>
      </c>
      <c r="K70" s="188"/>
      <c r="L70" s="188"/>
      <c r="M70" s="188"/>
      <c r="N70" s="188"/>
      <c r="O70" s="178"/>
      <c r="P70" s="178"/>
      <c r="Q70" s="10"/>
      <c r="R70" s="10"/>
      <c r="S70" s="10"/>
      <c r="T70" s="10"/>
      <c r="U70" s="10"/>
      <c r="V70" s="10"/>
      <c r="W70" s="10"/>
      <c r="X70" s="10"/>
    </row>
    <row r="71" spans="1:24" x14ac:dyDescent="0.2">
      <c r="A71" s="2">
        <v>45</v>
      </c>
      <c r="B71" s="198" t="s">
        <v>414</v>
      </c>
      <c r="C71" s="198" t="s">
        <v>385</v>
      </c>
      <c r="D71" s="102" t="s">
        <v>257</v>
      </c>
      <c r="E71" s="102" t="s">
        <v>258</v>
      </c>
      <c r="F71" s="102">
        <v>2018</v>
      </c>
      <c r="G71" s="104">
        <v>49008.38</v>
      </c>
      <c r="H71" s="96" t="s">
        <v>584</v>
      </c>
      <c r="I71" s="197"/>
      <c r="J71" s="198" t="s">
        <v>496</v>
      </c>
      <c r="K71" s="188"/>
      <c r="L71" s="188"/>
      <c r="M71" s="188"/>
      <c r="N71" s="188"/>
      <c r="O71" s="178"/>
      <c r="P71" s="178"/>
      <c r="Q71" s="10"/>
      <c r="R71" s="10"/>
      <c r="S71" s="10"/>
      <c r="T71" s="10"/>
      <c r="U71" s="10"/>
      <c r="V71" s="10"/>
      <c r="W71" s="10"/>
      <c r="X71" s="10"/>
    </row>
    <row r="72" spans="1:24" x14ac:dyDescent="0.2">
      <c r="A72" s="2">
        <v>46</v>
      </c>
      <c r="B72" s="198" t="s">
        <v>415</v>
      </c>
      <c r="C72" s="198" t="s">
        <v>416</v>
      </c>
      <c r="D72" s="102" t="s">
        <v>257</v>
      </c>
      <c r="E72" s="102" t="s">
        <v>258</v>
      </c>
      <c r="F72" s="102">
        <v>2018</v>
      </c>
      <c r="G72" s="104">
        <v>16819.54</v>
      </c>
      <c r="H72" s="96" t="s">
        <v>584</v>
      </c>
      <c r="I72" s="197"/>
      <c r="J72" s="198" t="s">
        <v>497</v>
      </c>
      <c r="K72" s="188"/>
      <c r="L72" s="188"/>
      <c r="M72" s="188"/>
      <c r="N72" s="188"/>
      <c r="O72" s="178"/>
      <c r="P72" s="178"/>
      <c r="Q72" s="10"/>
      <c r="R72" s="10"/>
      <c r="S72" s="10"/>
      <c r="T72" s="10"/>
      <c r="U72" s="10"/>
      <c r="V72" s="10"/>
      <c r="W72" s="10"/>
      <c r="X72" s="10"/>
    </row>
    <row r="73" spans="1:24" ht="25.5" x14ac:dyDescent="0.2">
      <c r="A73" s="2">
        <v>47</v>
      </c>
      <c r="B73" s="198" t="s">
        <v>417</v>
      </c>
      <c r="C73" s="198" t="s">
        <v>389</v>
      </c>
      <c r="D73" s="102" t="s">
        <v>257</v>
      </c>
      <c r="E73" s="102" t="s">
        <v>258</v>
      </c>
      <c r="F73" s="102">
        <v>2018</v>
      </c>
      <c r="G73" s="104">
        <v>16323</v>
      </c>
      <c r="H73" s="96" t="s">
        <v>584</v>
      </c>
      <c r="I73" s="197"/>
      <c r="J73" s="198" t="s">
        <v>498</v>
      </c>
      <c r="K73" s="188"/>
      <c r="L73" s="188"/>
      <c r="M73" s="188"/>
      <c r="N73" s="188"/>
      <c r="O73" s="178"/>
      <c r="P73" s="178"/>
      <c r="Q73" s="10"/>
      <c r="R73" s="10"/>
      <c r="S73" s="10"/>
      <c r="T73" s="10"/>
      <c r="U73" s="10"/>
      <c r="V73" s="10"/>
      <c r="W73" s="10"/>
      <c r="X73" s="10"/>
    </row>
    <row r="74" spans="1:24" x14ac:dyDescent="0.2">
      <c r="A74" s="2">
        <v>48</v>
      </c>
      <c r="B74" s="198" t="s">
        <v>418</v>
      </c>
      <c r="C74" s="198" t="s">
        <v>389</v>
      </c>
      <c r="D74" s="102" t="s">
        <v>257</v>
      </c>
      <c r="E74" s="102" t="s">
        <v>258</v>
      </c>
      <c r="F74" s="102">
        <v>2019</v>
      </c>
      <c r="G74" s="104">
        <v>310732.59000000003</v>
      </c>
      <c r="H74" s="96" t="s">
        <v>584</v>
      </c>
      <c r="I74" s="197"/>
      <c r="J74" s="198" t="s">
        <v>499</v>
      </c>
      <c r="K74" s="188"/>
      <c r="L74" s="188"/>
      <c r="M74" s="188"/>
      <c r="N74" s="188"/>
      <c r="O74" s="178"/>
      <c r="P74" s="178"/>
      <c r="Q74" s="10"/>
      <c r="R74" s="10"/>
      <c r="S74" s="10"/>
      <c r="T74" s="10"/>
      <c r="U74" s="10"/>
      <c r="V74" s="10"/>
      <c r="W74" s="10"/>
      <c r="X74" s="10"/>
    </row>
    <row r="75" spans="1:24" x14ac:dyDescent="0.2">
      <c r="A75" s="2">
        <v>49</v>
      </c>
      <c r="B75" s="198" t="s">
        <v>419</v>
      </c>
      <c r="C75" s="198" t="s">
        <v>385</v>
      </c>
      <c r="D75" s="102" t="s">
        <v>257</v>
      </c>
      <c r="E75" s="102" t="s">
        <v>258</v>
      </c>
      <c r="F75" s="102">
        <v>2019</v>
      </c>
      <c r="G75" s="104">
        <v>3914524</v>
      </c>
      <c r="H75" s="96" t="s">
        <v>584</v>
      </c>
      <c r="I75" s="197"/>
      <c r="J75" s="198" t="s">
        <v>499</v>
      </c>
      <c r="K75" s="188"/>
      <c r="L75" s="188"/>
      <c r="M75" s="188"/>
      <c r="N75" s="188"/>
      <c r="O75" s="178"/>
      <c r="P75" s="178"/>
      <c r="Q75" s="10"/>
      <c r="R75" s="10"/>
      <c r="S75" s="10"/>
      <c r="T75" s="10"/>
      <c r="U75" s="10"/>
      <c r="V75" s="10"/>
      <c r="W75" s="10"/>
      <c r="X75" s="10"/>
    </row>
    <row r="76" spans="1:24" x14ac:dyDescent="0.2">
      <c r="A76" s="2">
        <v>50</v>
      </c>
      <c r="B76" s="198" t="s">
        <v>420</v>
      </c>
      <c r="C76" s="198" t="s">
        <v>385</v>
      </c>
      <c r="D76" s="102" t="s">
        <v>257</v>
      </c>
      <c r="E76" s="102" t="s">
        <v>258</v>
      </c>
      <c r="F76" s="102">
        <v>2019</v>
      </c>
      <c r="G76" s="104">
        <v>47913.68</v>
      </c>
      <c r="H76" s="96" t="s">
        <v>584</v>
      </c>
      <c r="I76" s="197"/>
      <c r="J76" s="198" t="s">
        <v>500</v>
      </c>
      <c r="K76" s="188"/>
      <c r="L76" s="188"/>
      <c r="M76" s="188"/>
      <c r="N76" s="188"/>
      <c r="O76" s="178"/>
      <c r="P76" s="178"/>
      <c r="Q76" s="10"/>
      <c r="R76" s="10"/>
      <c r="S76" s="10"/>
      <c r="T76" s="10"/>
      <c r="U76" s="10"/>
      <c r="V76" s="10"/>
      <c r="W76" s="10"/>
      <c r="X76" s="10"/>
    </row>
    <row r="77" spans="1:24" ht="25.5" x14ac:dyDescent="0.2">
      <c r="A77" s="2">
        <v>51</v>
      </c>
      <c r="B77" s="198" t="s">
        <v>421</v>
      </c>
      <c r="C77" s="198" t="s">
        <v>389</v>
      </c>
      <c r="D77" s="102" t="s">
        <v>257</v>
      </c>
      <c r="E77" s="102" t="s">
        <v>258</v>
      </c>
      <c r="F77" s="102">
        <v>2019</v>
      </c>
      <c r="G77" s="104">
        <v>4093.7</v>
      </c>
      <c r="H77" s="96" t="s">
        <v>584</v>
      </c>
      <c r="I77" s="197"/>
      <c r="J77" s="198" t="s">
        <v>501</v>
      </c>
      <c r="K77" s="188"/>
      <c r="L77" s="188"/>
      <c r="M77" s="188"/>
      <c r="N77" s="188"/>
      <c r="O77" s="178"/>
      <c r="P77" s="178"/>
      <c r="Q77" s="10"/>
      <c r="R77" s="10"/>
      <c r="S77" s="10"/>
      <c r="T77" s="10"/>
      <c r="U77" s="10"/>
      <c r="V77" s="10"/>
      <c r="W77" s="10"/>
      <c r="X77" s="10"/>
    </row>
    <row r="78" spans="1:24" ht="25.5" x14ac:dyDescent="0.2">
      <c r="A78" s="2">
        <v>52</v>
      </c>
      <c r="B78" s="198" t="s">
        <v>422</v>
      </c>
      <c r="C78" s="198" t="s">
        <v>389</v>
      </c>
      <c r="D78" s="102" t="s">
        <v>257</v>
      </c>
      <c r="E78" s="102" t="s">
        <v>258</v>
      </c>
      <c r="F78" s="102">
        <v>2019</v>
      </c>
      <c r="G78" s="104">
        <v>55329.24</v>
      </c>
      <c r="H78" s="96" t="s">
        <v>584</v>
      </c>
      <c r="I78" s="197"/>
      <c r="J78" s="198" t="s">
        <v>502</v>
      </c>
      <c r="K78" s="188"/>
      <c r="L78" s="188"/>
      <c r="M78" s="188"/>
      <c r="N78" s="188"/>
      <c r="O78" s="178"/>
      <c r="P78" s="178"/>
      <c r="Q78" s="10"/>
      <c r="R78" s="10"/>
      <c r="S78" s="10"/>
      <c r="T78" s="10"/>
      <c r="U78" s="10"/>
      <c r="V78" s="10"/>
      <c r="W78" s="10"/>
      <c r="X78" s="10"/>
    </row>
    <row r="79" spans="1:24" ht="25.5" x14ac:dyDescent="0.2">
      <c r="A79" s="2">
        <v>53</v>
      </c>
      <c r="B79" s="198" t="s">
        <v>423</v>
      </c>
      <c r="C79" s="198" t="s">
        <v>385</v>
      </c>
      <c r="D79" s="102" t="s">
        <v>257</v>
      </c>
      <c r="E79" s="102" t="s">
        <v>258</v>
      </c>
      <c r="F79" s="102">
        <v>2019</v>
      </c>
      <c r="G79" s="104">
        <v>6573.64</v>
      </c>
      <c r="H79" s="96" t="s">
        <v>584</v>
      </c>
      <c r="I79" s="197"/>
      <c r="J79" s="198" t="s">
        <v>503</v>
      </c>
      <c r="K79" s="188"/>
      <c r="L79" s="188"/>
      <c r="M79" s="188"/>
      <c r="N79" s="188"/>
      <c r="O79" s="178"/>
      <c r="P79" s="178"/>
      <c r="Q79" s="10"/>
      <c r="R79" s="10"/>
      <c r="S79" s="10"/>
      <c r="T79" s="10"/>
      <c r="U79" s="10"/>
      <c r="V79" s="10"/>
      <c r="W79" s="10"/>
      <c r="X79" s="10"/>
    </row>
    <row r="80" spans="1:24" ht="25.5" x14ac:dyDescent="0.2">
      <c r="A80" s="2">
        <v>54</v>
      </c>
      <c r="B80" s="198" t="s">
        <v>424</v>
      </c>
      <c r="C80" s="198" t="s">
        <v>389</v>
      </c>
      <c r="D80" s="102" t="s">
        <v>257</v>
      </c>
      <c r="E80" s="102" t="s">
        <v>258</v>
      </c>
      <c r="F80" s="102">
        <v>2019</v>
      </c>
      <c r="G80" s="104">
        <v>2008.4</v>
      </c>
      <c r="H80" s="96" t="s">
        <v>584</v>
      </c>
      <c r="I80" s="197"/>
      <c r="J80" s="198" t="s">
        <v>503</v>
      </c>
      <c r="K80" s="188"/>
      <c r="L80" s="188"/>
      <c r="M80" s="188"/>
      <c r="N80" s="188"/>
      <c r="O80" s="178"/>
      <c r="P80" s="178"/>
      <c r="Q80" s="10"/>
      <c r="R80" s="10"/>
      <c r="S80" s="10"/>
      <c r="T80" s="10"/>
      <c r="U80" s="10"/>
      <c r="V80" s="10"/>
      <c r="W80" s="10"/>
      <c r="X80" s="10"/>
    </row>
    <row r="81" spans="1:24" x14ac:dyDescent="0.2">
      <c r="A81" s="2">
        <v>55</v>
      </c>
      <c r="B81" s="198" t="s">
        <v>413</v>
      </c>
      <c r="C81" s="198" t="s">
        <v>389</v>
      </c>
      <c r="D81" s="102" t="s">
        <v>257</v>
      </c>
      <c r="E81" s="102" t="s">
        <v>258</v>
      </c>
      <c r="F81" s="102">
        <v>2020</v>
      </c>
      <c r="G81" s="104">
        <v>4836.72</v>
      </c>
      <c r="H81" s="96" t="s">
        <v>584</v>
      </c>
      <c r="I81" s="197"/>
      <c r="J81" s="198" t="s">
        <v>489</v>
      </c>
      <c r="K81" s="188"/>
      <c r="L81" s="188"/>
      <c r="M81" s="188"/>
      <c r="N81" s="188"/>
      <c r="O81" s="178"/>
      <c r="P81" s="178"/>
      <c r="Q81" s="10"/>
      <c r="R81" s="10"/>
      <c r="S81" s="10"/>
      <c r="T81" s="10"/>
      <c r="U81" s="10"/>
      <c r="V81" s="10"/>
      <c r="W81" s="10"/>
      <c r="X81" s="10"/>
    </row>
    <row r="82" spans="1:24" x14ac:dyDescent="0.2">
      <c r="A82" s="2">
        <v>56</v>
      </c>
      <c r="B82" s="198" t="s">
        <v>425</v>
      </c>
      <c r="C82" s="198" t="s">
        <v>385</v>
      </c>
      <c r="D82" s="102" t="s">
        <v>257</v>
      </c>
      <c r="E82" s="102" t="s">
        <v>258</v>
      </c>
      <c r="F82" s="102">
        <v>2020</v>
      </c>
      <c r="G82" s="104">
        <v>10407.89</v>
      </c>
      <c r="H82" s="96" t="s">
        <v>584</v>
      </c>
      <c r="I82" s="197"/>
      <c r="J82" s="198" t="s">
        <v>489</v>
      </c>
      <c r="K82" s="188"/>
      <c r="L82" s="188"/>
      <c r="M82" s="188"/>
      <c r="N82" s="188"/>
      <c r="O82" s="178"/>
      <c r="P82" s="178"/>
      <c r="Q82" s="10"/>
      <c r="R82" s="10"/>
      <c r="S82" s="10"/>
      <c r="T82" s="10"/>
      <c r="U82" s="10"/>
      <c r="V82" s="10"/>
      <c r="W82" s="10"/>
      <c r="X82" s="10"/>
    </row>
    <row r="83" spans="1:24" ht="25.5" x14ac:dyDescent="0.2">
      <c r="A83" s="2">
        <v>57</v>
      </c>
      <c r="B83" s="198" t="s">
        <v>426</v>
      </c>
      <c r="C83" s="198" t="s">
        <v>385</v>
      </c>
      <c r="D83" s="102" t="s">
        <v>257</v>
      </c>
      <c r="E83" s="102" t="s">
        <v>258</v>
      </c>
      <c r="F83" s="102">
        <v>2020</v>
      </c>
      <c r="G83" s="104">
        <v>405829.37</v>
      </c>
      <c r="H83" s="96" t="s">
        <v>584</v>
      </c>
      <c r="I83" s="197"/>
      <c r="J83" s="198" t="s">
        <v>504</v>
      </c>
      <c r="K83" s="188"/>
      <c r="L83" s="188"/>
      <c r="M83" s="188"/>
      <c r="N83" s="188"/>
      <c r="O83" s="178"/>
      <c r="P83" s="178"/>
      <c r="Q83" s="10"/>
      <c r="R83" s="10"/>
      <c r="S83" s="10"/>
      <c r="T83" s="10"/>
      <c r="U83" s="10"/>
      <c r="V83" s="10"/>
      <c r="W83" s="10"/>
      <c r="X83" s="10"/>
    </row>
    <row r="84" spans="1:24" ht="25.5" x14ac:dyDescent="0.2">
      <c r="A84" s="2">
        <v>58</v>
      </c>
      <c r="B84" s="198" t="s">
        <v>427</v>
      </c>
      <c r="C84" s="198" t="s">
        <v>389</v>
      </c>
      <c r="D84" s="102" t="s">
        <v>257</v>
      </c>
      <c r="E84" s="102" t="s">
        <v>258</v>
      </c>
      <c r="F84" s="102">
        <v>2020</v>
      </c>
      <c r="G84" s="104">
        <v>3500.37</v>
      </c>
      <c r="H84" s="96" t="s">
        <v>584</v>
      </c>
      <c r="I84" s="197"/>
      <c r="J84" s="198" t="s">
        <v>505</v>
      </c>
      <c r="K84" s="188"/>
      <c r="L84" s="188"/>
      <c r="M84" s="188"/>
      <c r="N84" s="188"/>
      <c r="O84" s="178"/>
      <c r="P84" s="178"/>
      <c r="Q84" s="10"/>
      <c r="R84" s="10"/>
      <c r="S84" s="10"/>
      <c r="T84" s="10"/>
      <c r="U84" s="10"/>
      <c r="V84" s="10"/>
      <c r="W84" s="10"/>
      <c r="X84" s="10"/>
    </row>
    <row r="85" spans="1:24" ht="25.5" x14ac:dyDescent="0.2">
      <c r="A85" s="2">
        <v>59</v>
      </c>
      <c r="B85" s="198" t="s">
        <v>428</v>
      </c>
      <c r="C85" s="198" t="s">
        <v>385</v>
      </c>
      <c r="D85" s="102" t="s">
        <v>257</v>
      </c>
      <c r="E85" s="102" t="s">
        <v>258</v>
      </c>
      <c r="F85" s="102">
        <v>2020</v>
      </c>
      <c r="G85" s="104">
        <v>32346.87</v>
      </c>
      <c r="H85" s="96" t="s">
        <v>584</v>
      </c>
      <c r="I85" s="197"/>
      <c r="J85" s="198" t="s">
        <v>505</v>
      </c>
      <c r="K85" s="188"/>
      <c r="L85" s="188"/>
      <c r="M85" s="188"/>
      <c r="N85" s="188"/>
      <c r="O85" s="178"/>
      <c r="P85" s="178"/>
      <c r="Q85" s="10"/>
      <c r="R85" s="10"/>
      <c r="S85" s="10"/>
      <c r="T85" s="10"/>
      <c r="U85" s="10"/>
      <c r="V85" s="10"/>
      <c r="W85" s="10"/>
      <c r="X85" s="10"/>
    </row>
    <row r="86" spans="1:24" ht="25.5" x14ac:dyDescent="0.2">
      <c r="A86" s="2">
        <v>60</v>
      </c>
      <c r="B86" s="198" t="s">
        <v>429</v>
      </c>
      <c r="C86" s="198" t="s">
        <v>385</v>
      </c>
      <c r="D86" s="102" t="s">
        <v>257</v>
      </c>
      <c r="E86" s="102" t="s">
        <v>258</v>
      </c>
      <c r="F86" s="102">
        <v>2020</v>
      </c>
      <c r="G86" s="104">
        <v>25000</v>
      </c>
      <c r="H86" s="96" t="s">
        <v>584</v>
      </c>
      <c r="I86" s="197"/>
      <c r="J86" s="198" t="s">
        <v>506</v>
      </c>
      <c r="K86" s="188"/>
      <c r="L86" s="188"/>
      <c r="M86" s="188"/>
      <c r="N86" s="188"/>
      <c r="O86" s="178"/>
      <c r="P86" s="178"/>
      <c r="Q86" s="10"/>
      <c r="R86" s="10"/>
      <c r="S86" s="10"/>
      <c r="T86" s="10"/>
      <c r="U86" s="10"/>
      <c r="V86" s="10"/>
      <c r="W86" s="10"/>
      <c r="X86" s="10"/>
    </row>
    <row r="87" spans="1:24" x14ac:dyDescent="0.2">
      <c r="A87" s="2">
        <v>61</v>
      </c>
      <c r="B87" s="198" t="s">
        <v>430</v>
      </c>
      <c r="C87" s="198" t="s">
        <v>389</v>
      </c>
      <c r="D87" s="102" t="s">
        <v>257</v>
      </c>
      <c r="E87" s="102" t="s">
        <v>258</v>
      </c>
      <c r="F87" s="102">
        <v>2020</v>
      </c>
      <c r="G87" s="104">
        <v>4000</v>
      </c>
      <c r="H87" s="96" t="s">
        <v>584</v>
      </c>
      <c r="I87" s="197"/>
      <c r="J87" s="198" t="s">
        <v>489</v>
      </c>
      <c r="K87" s="188"/>
      <c r="L87" s="188"/>
      <c r="M87" s="188"/>
      <c r="N87" s="188"/>
      <c r="O87" s="178"/>
      <c r="P87" s="178"/>
      <c r="Q87" s="10"/>
      <c r="R87" s="10"/>
      <c r="S87" s="10"/>
      <c r="T87" s="10"/>
      <c r="U87" s="10"/>
      <c r="V87" s="10"/>
      <c r="W87" s="10"/>
      <c r="X87" s="10"/>
    </row>
    <row r="88" spans="1:24" x14ac:dyDescent="0.2">
      <c r="A88" s="2">
        <v>62</v>
      </c>
      <c r="B88" s="198" t="s">
        <v>431</v>
      </c>
      <c r="C88" s="198" t="s">
        <v>385</v>
      </c>
      <c r="D88" s="102" t="s">
        <v>257</v>
      </c>
      <c r="E88" s="102" t="s">
        <v>258</v>
      </c>
      <c r="F88" s="102">
        <v>2020</v>
      </c>
      <c r="G88" s="104">
        <v>35551.39</v>
      </c>
      <c r="H88" s="96" t="s">
        <v>584</v>
      </c>
      <c r="I88" s="197"/>
      <c r="J88" s="198" t="s">
        <v>488</v>
      </c>
      <c r="K88" s="188"/>
      <c r="L88" s="188"/>
      <c r="M88" s="188"/>
      <c r="N88" s="188"/>
      <c r="O88" s="178"/>
      <c r="P88" s="178"/>
      <c r="Q88" s="10"/>
      <c r="R88" s="10"/>
      <c r="S88" s="10"/>
      <c r="T88" s="10"/>
      <c r="U88" s="10"/>
      <c r="V88" s="10"/>
      <c r="W88" s="10"/>
      <c r="X88" s="10"/>
    </row>
    <row r="89" spans="1:24" x14ac:dyDescent="0.2">
      <c r="A89" s="2">
        <v>63</v>
      </c>
      <c r="B89" s="198" t="s">
        <v>432</v>
      </c>
      <c r="C89" s="198" t="s">
        <v>389</v>
      </c>
      <c r="D89" s="102" t="s">
        <v>257</v>
      </c>
      <c r="E89" s="102" t="s">
        <v>258</v>
      </c>
      <c r="F89" s="102">
        <v>2020</v>
      </c>
      <c r="G89" s="104">
        <v>36758.199999999997</v>
      </c>
      <c r="H89" s="96" t="s">
        <v>584</v>
      </c>
      <c r="I89" s="197"/>
      <c r="J89" s="198" t="s">
        <v>488</v>
      </c>
      <c r="K89" s="188"/>
      <c r="L89" s="188"/>
      <c r="M89" s="188"/>
      <c r="N89" s="188"/>
      <c r="O89" s="178"/>
      <c r="P89" s="178"/>
      <c r="Q89" s="10"/>
      <c r="R89" s="10"/>
      <c r="S89" s="10"/>
      <c r="T89" s="10"/>
      <c r="U89" s="10"/>
      <c r="V89" s="10"/>
      <c r="W89" s="10"/>
      <c r="X89" s="10"/>
    </row>
    <row r="90" spans="1:24" x14ac:dyDescent="0.2">
      <c r="A90" s="2">
        <v>64</v>
      </c>
      <c r="B90" s="198" t="s">
        <v>433</v>
      </c>
      <c r="C90" s="198" t="s">
        <v>389</v>
      </c>
      <c r="D90" s="102" t="s">
        <v>257</v>
      </c>
      <c r="E90" s="102" t="s">
        <v>258</v>
      </c>
      <c r="F90" s="102">
        <v>2020</v>
      </c>
      <c r="G90" s="104">
        <v>21987.38</v>
      </c>
      <c r="H90" s="96" t="s">
        <v>584</v>
      </c>
      <c r="I90" s="197"/>
      <c r="J90" s="198" t="s">
        <v>507</v>
      </c>
      <c r="K90" s="188"/>
      <c r="L90" s="188"/>
      <c r="M90" s="188"/>
      <c r="N90" s="188"/>
      <c r="O90" s="178"/>
      <c r="P90" s="178"/>
      <c r="Q90" s="10"/>
      <c r="R90" s="10"/>
      <c r="S90" s="10"/>
      <c r="T90" s="10"/>
      <c r="U90" s="10"/>
      <c r="V90" s="10"/>
      <c r="W90" s="10"/>
      <c r="X90" s="10"/>
    </row>
    <row r="91" spans="1:24" x14ac:dyDescent="0.2">
      <c r="A91" s="2">
        <v>65</v>
      </c>
      <c r="B91" s="198" t="s">
        <v>434</v>
      </c>
      <c r="C91" s="198" t="s">
        <v>385</v>
      </c>
      <c r="D91" s="102" t="s">
        <v>257</v>
      </c>
      <c r="E91" s="102" t="s">
        <v>258</v>
      </c>
      <c r="F91" s="102">
        <v>2020</v>
      </c>
      <c r="G91" s="104">
        <v>69322.740000000005</v>
      </c>
      <c r="H91" s="96" t="s">
        <v>584</v>
      </c>
      <c r="I91" s="197"/>
      <c r="J91" s="198" t="s">
        <v>508</v>
      </c>
      <c r="K91" s="188"/>
      <c r="L91" s="188"/>
      <c r="M91" s="188"/>
      <c r="N91" s="188"/>
      <c r="O91" s="178"/>
      <c r="P91" s="178"/>
      <c r="Q91" s="10"/>
      <c r="R91" s="10"/>
      <c r="S91" s="10"/>
      <c r="T91" s="10"/>
      <c r="U91" s="10"/>
      <c r="V91" s="10"/>
      <c r="W91" s="10"/>
      <c r="X91" s="10"/>
    </row>
    <row r="92" spans="1:24" x14ac:dyDescent="0.2">
      <c r="A92" s="2">
        <v>66</v>
      </c>
      <c r="B92" s="198" t="s">
        <v>435</v>
      </c>
      <c r="C92" s="198" t="s">
        <v>389</v>
      </c>
      <c r="D92" s="102" t="s">
        <v>257</v>
      </c>
      <c r="E92" s="102" t="s">
        <v>258</v>
      </c>
      <c r="F92" s="102">
        <v>2020</v>
      </c>
      <c r="G92" s="104">
        <v>19954.509999999998</v>
      </c>
      <c r="H92" s="96" t="s">
        <v>584</v>
      </c>
      <c r="I92" s="197"/>
      <c r="J92" s="198" t="s">
        <v>508</v>
      </c>
      <c r="K92" s="188"/>
      <c r="L92" s="188"/>
      <c r="M92" s="188"/>
      <c r="N92" s="188"/>
      <c r="O92" s="178"/>
      <c r="P92" s="178"/>
      <c r="Q92" s="10"/>
      <c r="R92" s="10"/>
      <c r="S92" s="10"/>
      <c r="T92" s="10"/>
      <c r="U92" s="10"/>
      <c r="V92" s="10"/>
      <c r="W92" s="10"/>
      <c r="X92" s="10"/>
    </row>
    <row r="93" spans="1:24" ht="25.5" x14ac:dyDescent="0.2">
      <c r="A93" s="2">
        <v>67</v>
      </c>
      <c r="B93" s="198" t="s">
        <v>436</v>
      </c>
      <c r="C93" s="198" t="s">
        <v>385</v>
      </c>
      <c r="D93" s="102" t="s">
        <v>257</v>
      </c>
      <c r="E93" s="102" t="s">
        <v>258</v>
      </c>
      <c r="F93" s="102">
        <v>2020</v>
      </c>
      <c r="G93" s="104">
        <v>32500</v>
      </c>
      <c r="H93" s="96" t="s">
        <v>584</v>
      </c>
      <c r="I93" s="197"/>
      <c r="J93" s="198" t="s">
        <v>509</v>
      </c>
      <c r="K93" s="188"/>
      <c r="L93" s="188"/>
      <c r="M93" s="188"/>
      <c r="N93" s="188"/>
      <c r="O93" s="178"/>
      <c r="P93" s="178"/>
      <c r="Q93" s="10"/>
      <c r="R93" s="10"/>
      <c r="S93" s="10"/>
      <c r="T93" s="10"/>
      <c r="U93" s="10"/>
      <c r="V93" s="10"/>
      <c r="W93" s="10"/>
      <c r="X93" s="10"/>
    </row>
    <row r="94" spans="1:24" ht="25.5" x14ac:dyDescent="0.2">
      <c r="A94" s="2">
        <v>68</v>
      </c>
      <c r="B94" s="198" t="s">
        <v>437</v>
      </c>
      <c r="C94" s="198" t="s">
        <v>416</v>
      </c>
      <c r="D94" s="102" t="s">
        <v>257</v>
      </c>
      <c r="E94" s="102" t="s">
        <v>258</v>
      </c>
      <c r="F94" s="102">
        <v>2021</v>
      </c>
      <c r="G94" s="104">
        <v>18985.830000000002</v>
      </c>
      <c r="H94" s="96" t="s">
        <v>584</v>
      </c>
      <c r="I94" s="197"/>
      <c r="J94" s="198" t="s">
        <v>510</v>
      </c>
      <c r="K94" s="188"/>
      <c r="L94" s="188"/>
      <c r="M94" s="188"/>
      <c r="N94" s="188"/>
      <c r="O94" s="178"/>
      <c r="P94" s="178"/>
      <c r="Q94" s="10"/>
      <c r="R94" s="10"/>
      <c r="S94" s="10"/>
      <c r="T94" s="10"/>
      <c r="U94" s="10"/>
      <c r="V94" s="10"/>
      <c r="W94" s="10"/>
      <c r="X94" s="10"/>
    </row>
    <row r="95" spans="1:24" ht="25.5" x14ac:dyDescent="0.2">
      <c r="A95" s="2">
        <v>69</v>
      </c>
      <c r="B95" s="198" t="s">
        <v>438</v>
      </c>
      <c r="C95" s="198" t="s">
        <v>385</v>
      </c>
      <c r="D95" s="102" t="s">
        <v>257</v>
      </c>
      <c r="E95" s="102" t="s">
        <v>258</v>
      </c>
      <c r="F95" s="102">
        <v>2021</v>
      </c>
      <c r="G95" s="104">
        <v>35805.919999999998</v>
      </c>
      <c r="H95" s="96" t="s">
        <v>584</v>
      </c>
      <c r="I95" s="197"/>
      <c r="J95" s="198" t="s">
        <v>510</v>
      </c>
      <c r="K95" s="188"/>
      <c r="L95" s="188"/>
      <c r="M95" s="188"/>
      <c r="N95" s="188"/>
      <c r="O95" s="178"/>
      <c r="P95" s="178"/>
      <c r="Q95" s="10"/>
      <c r="R95" s="10"/>
      <c r="S95" s="10"/>
      <c r="T95" s="10"/>
      <c r="U95" s="10"/>
      <c r="V95" s="10"/>
      <c r="W95" s="10"/>
      <c r="X95" s="10"/>
    </row>
    <row r="96" spans="1:24" ht="25.5" x14ac:dyDescent="0.2">
      <c r="A96" s="2">
        <v>70</v>
      </c>
      <c r="B96" s="198" t="s">
        <v>439</v>
      </c>
      <c r="C96" s="198" t="s">
        <v>389</v>
      </c>
      <c r="D96" s="102" t="s">
        <v>257</v>
      </c>
      <c r="E96" s="102" t="s">
        <v>258</v>
      </c>
      <c r="F96" s="102">
        <v>2021</v>
      </c>
      <c r="G96" s="105">
        <v>12119.14</v>
      </c>
      <c r="H96" s="96" t="s">
        <v>584</v>
      </c>
      <c r="I96" s="197"/>
      <c r="J96" s="198" t="s">
        <v>511</v>
      </c>
      <c r="K96" s="188"/>
      <c r="L96" s="188"/>
      <c r="M96" s="188"/>
      <c r="N96" s="188"/>
      <c r="O96" s="178"/>
      <c r="P96" s="178"/>
      <c r="Q96" s="10"/>
      <c r="R96" s="10"/>
      <c r="S96" s="10"/>
      <c r="T96" s="10"/>
      <c r="U96" s="10"/>
      <c r="V96" s="10"/>
      <c r="W96" s="10"/>
      <c r="X96" s="10"/>
    </row>
    <row r="97" spans="1:24" ht="25.5" x14ac:dyDescent="0.2">
      <c r="A97" s="2">
        <v>71</v>
      </c>
      <c r="B97" s="198" t="s">
        <v>440</v>
      </c>
      <c r="C97" s="198" t="s">
        <v>385</v>
      </c>
      <c r="D97" s="102" t="s">
        <v>257</v>
      </c>
      <c r="E97" s="102" t="s">
        <v>258</v>
      </c>
      <c r="F97" s="102">
        <v>2021</v>
      </c>
      <c r="G97" s="105">
        <v>21420</v>
      </c>
      <c r="H97" s="96" t="s">
        <v>584</v>
      </c>
      <c r="I97" s="197"/>
      <c r="J97" s="198" t="s">
        <v>512</v>
      </c>
      <c r="K97" s="188"/>
      <c r="L97" s="188"/>
      <c r="M97" s="188"/>
      <c r="N97" s="188"/>
      <c r="O97" s="178"/>
      <c r="P97" s="178"/>
      <c r="Q97" s="10"/>
      <c r="R97" s="10"/>
      <c r="S97" s="10"/>
      <c r="T97" s="10"/>
      <c r="U97" s="10"/>
      <c r="V97" s="10"/>
      <c r="W97" s="10"/>
      <c r="X97" s="10"/>
    </row>
    <row r="98" spans="1:24" ht="25.5" x14ac:dyDescent="0.2">
      <c r="A98" s="2">
        <v>72</v>
      </c>
      <c r="B98" s="198" t="s">
        <v>441</v>
      </c>
      <c r="C98" s="198" t="s">
        <v>385</v>
      </c>
      <c r="D98" s="102" t="s">
        <v>257</v>
      </c>
      <c r="E98" s="102" t="s">
        <v>258</v>
      </c>
      <c r="F98" s="102">
        <v>2022</v>
      </c>
      <c r="G98" s="105">
        <v>496453.13</v>
      </c>
      <c r="H98" s="96" t="s">
        <v>584</v>
      </c>
      <c r="I98" s="197"/>
      <c r="J98" s="198" t="s">
        <v>513</v>
      </c>
      <c r="K98" s="188"/>
      <c r="L98" s="188"/>
      <c r="M98" s="188"/>
      <c r="N98" s="188"/>
      <c r="O98" s="178"/>
      <c r="P98" s="178"/>
      <c r="Q98" s="10"/>
      <c r="R98" s="10"/>
      <c r="S98" s="10"/>
      <c r="T98" s="10"/>
      <c r="U98" s="10"/>
      <c r="V98" s="10"/>
      <c r="W98" s="10"/>
      <c r="X98" s="10"/>
    </row>
    <row r="99" spans="1:24" ht="25.5" x14ac:dyDescent="0.2">
      <c r="A99" s="2">
        <v>73</v>
      </c>
      <c r="B99" s="198" t="s">
        <v>442</v>
      </c>
      <c r="C99" s="198" t="s">
        <v>385</v>
      </c>
      <c r="D99" s="102" t="s">
        <v>257</v>
      </c>
      <c r="E99" s="102" t="s">
        <v>258</v>
      </c>
      <c r="F99" s="102">
        <v>2022</v>
      </c>
      <c r="G99" s="105">
        <v>416799.21</v>
      </c>
      <c r="H99" s="96" t="s">
        <v>584</v>
      </c>
      <c r="I99" s="197"/>
      <c r="J99" s="198" t="s">
        <v>513</v>
      </c>
      <c r="K99" s="188"/>
      <c r="L99" s="188"/>
      <c r="M99" s="188"/>
      <c r="N99" s="188"/>
      <c r="O99" s="178"/>
      <c r="P99" s="178"/>
      <c r="Q99" s="10"/>
      <c r="R99" s="10"/>
      <c r="S99" s="10"/>
      <c r="T99" s="10"/>
      <c r="U99" s="10"/>
      <c r="V99" s="10"/>
      <c r="W99" s="10"/>
      <c r="X99" s="10"/>
    </row>
    <row r="100" spans="1:24" ht="25.5" x14ac:dyDescent="0.2">
      <c r="A100" s="2">
        <v>74</v>
      </c>
      <c r="B100" s="198" t="s">
        <v>443</v>
      </c>
      <c r="C100" s="198" t="s">
        <v>389</v>
      </c>
      <c r="D100" s="102" t="s">
        <v>257</v>
      </c>
      <c r="E100" s="102" t="s">
        <v>258</v>
      </c>
      <c r="F100" s="102">
        <v>2022</v>
      </c>
      <c r="G100" s="105">
        <v>134693.98000000001</v>
      </c>
      <c r="H100" s="96" t="s">
        <v>584</v>
      </c>
      <c r="I100" s="197"/>
      <c r="J100" s="198" t="s">
        <v>514</v>
      </c>
      <c r="K100" s="188"/>
      <c r="L100" s="188"/>
      <c r="M100" s="188"/>
      <c r="N100" s="188"/>
      <c r="O100" s="178"/>
      <c r="P100" s="178"/>
      <c r="Q100" s="10"/>
      <c r="R100" s="10"/>
      <c r="S100" s="10"/>
      <c r="T100" s="10"/>
      <c r="U100" s="10"/>
      <c r="V100" s="10"/>
      <c r="W100" s="10"/>
      <c r="X100" s="10"/>
    </row>
    <row r="101" spans="1:24" ht="25.5" x14ac:dyDescent="0.2">
      <c r="A101" s="2">
        <v>75</v>
      </c>
      <c r="B101" s="95" t="s">
        <v>444</v>
      </c>
      <c r="C101" s="95" t="s">
        <v>389</v>
      </c>
      <c r="D101" s="102" t="s">
        <v>257</v>
      </c>
      <c r="E101" s="102" t="s">
        <v>258</v>
      </c>
      <c r="F101" s="102">
        <v>2022</v>
      </c>
      <c r="G101" s="106">
        <v>47196.43</v>
      </c>
      <c r="H101" s="96" t="s">
        <v>584</v>
      </c>
      <c r="I101" s="197"/>
      <c r="J101" s="95" t="s">
        <v>515</v>
      </c>
      <c r="K101" s="188"/>
      <c r="L101" s="188"/>
      <c r="M101" s="188"/>
      <c r="N101" s="188"/>
      <c r="O101" s="178"/>
      <c r="P101" s="178"/>
      <c r="Q101" s="10"/>
      <c r="R101" s="10"/>
      <c r="S101" s="10"/>
      <c r="T101" s="10"/>
      <c r="U101" s="10"/>
      <c r="V101" s="10"/>
      <c r="W101" s="10"/>
      <c r="X101" s="10"/>
    </row>
    <row r="102" spans="1:24" ht="25.5" x14ac:dyDescent="0.2">
      <c r="A102" s="2">
        <v>76</v>
      </c>
      <c r="B102" s="95" t="s">
        <v>445</v>
      </c>
      <c r="C102" s="95" t="s">
        <v>385</v>
      </c>
      <c r="D102" s="102" t="s">
        <v>257</v>
      </c>
      <c r="E102" s="102" t="s">
        <v>258</v>
      </c>
      <c r="F102" s="102">
        <v>2022</v>
      </c>
      <c r="G102" s="106">
        <v>78660.710000000006</v>
      </c>
      <c r="H102" s="96" t="s">
        <v>584</v>
      </c>
      <c r="I102" s="197"/>
      <c r="J102" s="95" t="s">
        <v>515</v>
      </c>
      <c r="K102" s="188"/>
      <c r="L102" s="188"/>
      <c r="M102" s="188"/>
      <c r="N102" s="188"/>
      <c r="O102" s="178"/>
      <c r="P102" s="178"/>
      <c r="Q102" s="10"/>
      <c r="R102" s="10"/>
      <c r="S102" s="10"/>
      <c r="T102" s="10"/>
      <c r="U102" s="10"/>
      <c r="V102" s="10"/>
      <c r="W102" s="10"/>
      <c r="X102" s="10"/>
    </row>
    <row r="103" spans="1:24" ht="25.5" x14ac:dyDescent="0.2">
      <c r="A103" s="2">
        <v>77</v>
      </c>
      <c r="B103" s="95" t="s">
        <v>446</v>
      </c>
      <c r="C103" s="95" t="s">
        <v>389</v>
      </c>
      <c r="D103" s="102" t="s">
        <v>257</v>
      </c>
      <c r="E103" s="102" t="s">
        <v>258</v>
      </c>
      <c r="F103" s="102">
        <v>2022</v>
      </c>
      <c r="G103" s="106">
        <v>26446.04</v>
      </c>
      <c r="H103" s="96" t="s">
        <v>584</v>
      </c>
      <c r="I103" s="197"/>
      <c r="J103" s="95" t="s">
        <v>508</v>
      </c>
      <c r="K103" s="188"/>
      <c r="L103" s="188"/>
      <c r="M103" s="188"/>
      <c r="N103" s="188"/>
      <c r="O103" s="178"/>
      <c r="P103" s="178"/>
      <c r="Q103" s="10"/>
      <c r="R103" s="10"/>
      <c r="S103" s="10"/>
      <c r="T103" s="10"/>
      <c r="U103" s="10"/>
      <c r="V103" s="10"/>
      <c r="W103" s="10"/>
      <c r="X103" s="10"/>
    </row>
    <row r="104" spans="1:24" ht="25.5" x14ac:dyDescent="0.2">
      <c r="A104" s="2">
        <v>78</v>
      </c>
      <c r="B104" s="95" t="s">
        <v>447</v>
      </c>
      <c r="C104" s="95" t="s">
        <v>385</v>
      </c>
      <c r="D104" s="102" t="s">
        <v>257</v>
      </c>
      <c r="E104" s="102" t="s">
        <v>258</v>
      </c>
      <c r="F104" s="102">
        <v>2022</v>
      </c>
      <c r="G104" s="106">
        <v>49393.58</v>
      </c>
      <c r="H104" s="96" t="s">
        <v>584</v>
      </c>
      <c r="I104" s="197"/>
      <c r="J104" s="95" t="s">
        <v>508</v>
      </c>
      <c r="K104" s="188"/>
      <c r="L104" s="188"/>
      <c r="M104" s="188"/>
      <c r="N104" s="188"/>
      <c r="O104" s="178"/>
      <c r="P104" s="178"/>
      <c r="Q104" s="10"/>
      <c r="R104" s="10"/>
      <c r="S104" s="10"/>
      <c r="T104" s="10"/>
      <c r="U104" s="10"/>
      <c r="V104" s="10"/>
      <c r="W104" s="10"/>
      <c r="X104" s="10"/>
    </row>
    <row r="105" spans="1:24" ht="25.5" x14ac:dyDescent="0.2">
      <c r="A105" s="2">
        <v>79</v>
      </c>
      <c r="B105" s="95" t="s">
        <v>448</v>
      </c>
      <c r="C105" s="95" t="s">
        <v>449</v>
      </c>
      <c r="D105" s="102" t="s">
        <v>257</v>
      </c>
      <c r="E105" s="102" t="s">
        <v>258</v>
      </c>
      <c r="F105" s="102">
        <v>2022</v>
      </c>
      <c r="G105" s="106">
        <v>20231.150000000001</v>
      </c>
      <c r="H105" s="96" t="s">
        <v>584</v>
      </c>
      <c r="I105" s="197"/>
      <c r="J105" s="95" t="s">
        <v>516</v>
      </c>
      <c r="K105" s="188"/>
      <c r="L105" s="188"/>
      <c r="M105" s="188"/>
      <c r="N105" s="188"/>
      <c r="O105" s="178"/>
      <c r="P105" s="178"/>
      <c r="Q105" s="10"/>
      <c r="R105" s="10"/>
      <c r="S105" s="10"/>
      <c r="T105" s="10"/>
      <c r="U105" s="10"/>
      <c r="V105" s="10"/>
      <c r="W105" s="10"/>
      <c r="X105" s="10"/>
    </row>
    <row r="106" spans="1:24" x14ac:dyDescent="0.2">
      <c r="A106" s="2">
        <v>80</v>
      </c>
      <c r="B106" s="95" t="s">
        <v>450</v>
      </c>
      <c r="C106" s="95" t="s">
        <v>389</v>
      </c>
      <c r="D106" s="102" t="s">
        <v>257</v>
      </c>
      <c r="E106" s="102" t="s">
        <v>258</v>
      </c>
      <c r="F106" s="102">
        <v>2023</v>
      </c>
      <c r="G106" s="106">
        <v>797291.68</v>
      </c>
      <c r="H106" s="96" t="s">
        <v>584</v>
      </c>
      <c r="I106" s="197"/>
      <c r="J106" s="95" t="s">
        <v>508</v>
      </c>
      <c r="K106" s="188"/>
      <c r="L106" s="188"/>
      <c r="M106" s="188"/>
      <c r="N106" s="188"/>
      <c r="O106" s="178"/>
      <c r="P106" s="178"/>
      <c r="Q106" s="10"/>
      <c r="R106" s="10"/>
      <c r="S106" s="10"/>
      <c r="T106" s="10"/>
      <c r="U106" s="10"/>
      <c r="V106" s="10"/>
      <c r="W106" s="10"/>
      <c r="X106" s="10"/>
    </row>
    <row r="107" spans="1:24" ht="25.5" x14ac:dyDescent="0.2">
      <c r="A107" s="2">
        <v>81</v>
      </c>
      <c r="B107" s="95" t="s">
        <v>451</v>
      </c>
      <c r="C107" s="95" t="s">
        <v>385</v>
      </c>
      <c r="D107" s="102" t="s">
        <v>257</v>
      </c>
      <c r="E107" s="102" t="s">
        <v>258</v>
      </c>
      <c r="F107" s="102">
        <v>2023</v>
      </c>
      <c r="G107" s="106">
        <v>176416.92</v>
      </c>
      <c r="H107" s="96" t="s">
        <v>584</v>
      </c>
      <c r="I107" s="197"/>
      <c r="J107" s="95" t="s">
        <v>517</v>
      </c>
      <c r="K107" s="188"/>
      <c r="L107" s="188"/>
      <c r="M107" s="188"/>
      <c r="N107" s="188"/>
      <c r="O107" s="178"/>
      <c r="P107" s="178"/>
      <c r="Q107" s="10"/>
      <c r="R107" s="10"/>
      <c r="S107" s="10"/>
      <c r="T107" s="10"/>
      <c r="U107" s="10"/>
      <c r="V107" s="10"/>
      <c r="W107" s="10"/>
      <c r="X107" s="10"/>
    </row>
    <row r="108" spans="1:24" ht="25.5" x14ac:dyDescent="0.2">
      <c r="A108" s="2">
        <v>82</v>
      </c>
      <c r="B108" s="95" t="s">
        <v>452</v>
      </c>
      <c r="C108" s="95" t="s">
        <v>385</v>
      </c>
      <c r="D108" s="102" t="s">
        <v>257</v>
      </c>
      <c r="E108" s="102" t="s">
        <v>258</v>
      </c>
      <c r="F108" s="102">
        <v>2023</v>
      </c>
      <c r="G108" s="106">
        <v>113329.57</v>
      </c>
      <c r="H108" s="96" t="s">
        <v>584</v>
      </c>
      <c r="I108" s="197"/>
      <c r="J108" s="95" t="s">
        <v>518</v>
      </c>
      <c r="K108" s="188"/>
      <c r="L108" s="188"/>
      <c r="M108" s="188"/>
      <c r="N108" s="188"/>
      <c r="O108" s="178"/>
      <c r="P108" s="178"/>
      <c r="Q108" s="10"/>
      <c r="R108" s="10"/>
      <c r="S108" s="10"/>
      <c r="T108" s="10"/>
      <c r="U108" s="10"/>
      <c r="V108" s="10"/>
      <c r="W108" s="10"/>
      <c r="X108" s="10"/>
    </row>
    <row r="109" spans="1:24" x14ac:dyDescent="0.2">
      <c r="A109" s="2">
        <v>83</v>
      </c>
      <c r="B109" s="95" t="s">
        <v>453</v>
      </c>
      <c r="C109" s="95" t="s">
        <v>389</v>
      </c>
      <c r="D109" s="102" t="s">
        <v>257</v>
      </c>
      <c r="E109" s="102" t="s">
        <v>258</v>
      </c>
      <c r="F109" s="96">
        <v>2024</v>
      </c>
      <c r="G109" s="107">
        <v>19020</v>
      </c>
      <c r="H109" s="96" t="s">
        <v>584</v>
      </c>
      <c r="I109" s="197"/>
      <c r="J109" s="95" t="s">
        <v>519</v>
      </c>
      <c r="K109" s="188"/>
      <c r="L109" s="188"/>
      <c r="M109" s="188"/>
      <c r="N109" s="188"/>
      <c r="O109" s="178"/>
      <c r="P109" s="178"/>
      <c r="Q109" s="10"/>
      <c r="R109" s="10"/>
      <c r="S109" s="10"/>
      <c r="T109" s="10"/>
      <c r="U109" s="10"/>
      <c r="V109" s="10"/>
      <c r="W109" s="10"/>
      <c r="X109" s="10"/>
    </row>
    <row r="110" spans="1:24" ht="25.5" x14ac:dyDescent="0.2">
      <c r="A110" s="2">
        <v>84</v>
      </c>
      <c r="B110" s="95" t="s">
        <v>454</v>
      </c>
      <c r="C110" s="95" t="s">
        <v>455</v>
      </c>
      <c r="D110" s="102" t="s">
        <v>257</v>
      </c>
      <c r="E110" s="102" t="s">
        <v>258</v>
      </c>
      <c r="F110" s="96">
        <v>2024</v>
      </c>
      <c r="G110" s="107">
        <v>670506.14</v>
      </c>
      <c r="H110" s="96" t="s">
        <v>584</v>
      </c>
      <c r="I110" s="197"/>
      <c r="J110" s="95" t="s">
        <v>520</v>
      </c>
      <c r="K110" s="188"/>
      <c r="L110" s="188"/>
      <c r="M110" s="188"/>
      <c r="N110" s="188"/>
      <c r="O110" s="178"/>
      <c r="P110" s="178"/>
      <c r="Q110" s="10"/>
      <c r="R110" s="10"/>
      <c r="S110" s="10"/>
      <c r="T110" s="10"/>
      <c r="U110" s="10"/>
      <c r="V110" s="10"/>
      <c r="W110" s="10"/>
      <c r="X110" s="10"/>
    </row>
    <row r="111" spans="1:24" x14ac:dyDescent="0.2">
      <c r="A111" s="319" t="s">
        <v>0</v>
      </c>
      <c r="B111" s="319"/>
      <c r="C111" s="319"/>
      <c r="D111" s="26"/>
      <c r="E111" s="16"/>
      <c r="F111" s="2"/>
      <c r="G111" s="98">
        <f>SUM(G27:G110)</f>
        <v>13953834.210000003</v>
      </c>
      <c r="H111" s="11"/>
      <c r="I111" s="188"/>
      <c r="J111" s="188"/>
      <c r="K111" s="188"/>
      <c r="L111" s="188"/>
      <c r="M111" s="188"/>
      <c r="N111" s="188"/>
      <c r="O111" s="178"/>
      <c r="P111" s="178"/>
      <c r="Q111" s="10"/>
      <c r="R111" s="10"/>
      <c r="S111" s="10"/>
      <c r="T111" s="10"/>
      <c r="U111" s="10"/>
      <c r="V111" s="10"/>
      <c r="W111" s="10"/>
      <c r="X111" s="10"/>
    </row>
    <row r="112" spans="1:24" ht="12.75" customHeight="1" x14ac:dyDescent="0.2">
      <c r="A112" s="321" t="s">
        <v>578</v>
      </c>
      <c r="B112" s="321"/>
      <c r="C112" s="321"/>
      <c r="D112" s="321"/>
      <c r="E112" s="321"/>
      <c r="F112" s="321"/>
      <c r="G112" s="321"/>
      <c r="H112" s="44"/>
      <c r="I112" s="186"/>
      <c r="J112" s="186"/>
      <c r="K112" s="186"/>
      <c r="L112" s="186"/>
      <c r="M112" s="186"/>
      <c r="N112" s="186"/>
      <c r="O112" s="182"/>
      <c r="P112" s="182"/>
      <c r="Q112" s="183"/>
      <c r="R112" s="183"/>
      <c r="S112" s="183"/>
      <c r="T112" s="183"/>
      <c r="U112" s="183"/>
      <c r="V112" s="183"/>
      <c r="W112" s="183"/>
      <c r="X112" s="183"/>
    </row>
    <row r="113" spans="1:24" ht="51" x14ac:dyDescent="0.2">
      <c r="A113" s="2">
        <v>1</v>
      </c>
      <c r="B113" s="92" t="s">
        <v>579</v>
      </c>
      <c r="C113" s="92"/>
      <c r="D113" s="93" t="s">
        <v>257</v>
      </c>
      <c r="E113" s="93" t="s">
        <v>258</v>
      </c>
      <c r="F113" s="93">
        <v>2006</v>
      </c>
      <c r="G113" s="108">
        <v>8536000</v>
      </c>
      <c r="H113" s="93" t="s">
        <v>580</v>
      </c>
      <c r="I113" s="199" t="s">
        <v>581</v>
      </c>
      <c r="J113" s="116" t="s">
        <v>582</v>
      </c>
      <c r="K113" s="95" t="s">
        <v>923</v>
      </c>
      <c r="L113" s="95" t="s">
        <v>280</v>
      </c>
      <c r="M113" s="95" t="s">
        <v>924</v>
      </c>
      <c r="N113" s="188"/>
      <c r="O113" s="96" t="s">
        <v>286</v>
      </c>
      <c r="P113" s="96" t="s">
        <v>286</v>
      </c>
      <c r="Q113" s="96" t="s">
        <v>286</v>
      </c>
      <c r="R113" s="96" t="s">
        <v>286</v>
      </c>
      <c r="S113" s="96" t="s">
        <v>284</v>
      </c>
      <c r="T113" s="96" t="s">
        <v>286</v>
      </c>
      <c r="U113" s="96">
        <v>1591.2</v>
      </c>
      <c r="V113" s="96">
        <v>3</v>
      </c>
      <c r="W113" s="96" t="s">
        <v>257</v>
      </c>
      <c r="X113" s="96" t="s">
        <v>258</v>
      </c>
    </row>
    <row r="114" spans="1:24" ht="38.25" x14ac:dyDescent="0.2">
      <c r="A114" s="2">
        <v>2</v>
      </c>
      <c r="B114" s="95" t="s">
        <v>583</v>
      </c>
      <c r="C114" s="95"/>
      <c r="D114" s="96" t="s">
        <v>257</v>
      </c>
      <c r="E114" s="96" t="s">
        <v>258</v>
      </c>
      <c r="F114" s="96">
        <v>1960</v>
      </c>
      <c r="G114" s="109">
        <v>420000</v>
      </c>
      <c r="H114" s="93" t="s">
        <v>580</v>
      </c>
      <c r="I114" s="200" t="s">
        <v>465</v>
      </c>
      <c r="J114" s="116" t="s">
        <v>585</v>
      </c>
      <c r="K114" s="95" t="s">
        <v>162</v>
      </c>
      <c r="L114" s="95" t="s">
        <v>280</v>
      </c>
      <c r="M114" s="95" t="s">
        <v>925</v>
      </c>
      <c r="N114" s="188"/>
      <c r="O114" s="96" t="s">
        <v>652</v>
      </c>
      <c r="P114" s="96" t="s">
        <v>652</v>
      </c>
      <c r="Q114" s="96" t="s">
        <v>652</v>
      </c>
      <c r="R114" s="96" t="s">
        <v>652</v>
      </c>
      <c r="S114" s="96" t="s">
        <v>284</v>
      </c>
      <c r="T114" s="96" t="s">
        <v>652</v>
      </c>
      <c r="U114" s="96">
        <v>62</v>
      </c>
      <c r="V114" s="96">
        <v>3</v>
      </c>
      <c r="W114" s="96" t="s">
        <v>257</v>
      </c>
      <c r="X114" s="96" t="s">
        <v>258</v>
      </c>
    </row>
    <row r="115" spans="1:24" ht="38.25" x14ac:dyDescent="0.2">
      <c r="A115" s="2">
        <v>3</v>
      </c>
      <c r="B115" s="95" t="s">
        <v>583</v>
      </c>
      <c r="C115" s="95"/>
      <c r="D115" s="96" t="s">
        <v>257</v>
      </c>
      <c r="E115" s="96" t="s">
        <v>258</v>
      </c>
      <c r="F115" s="96">
        <v>1960</v>
      </c>
      <c r="G115" s="109">
        <v>420000</v>
      </c>
      <c r="H115" s="93" t="s">
        <v>580</v>
      </c>
      <c r="I115" s="200" t="s">
        <v>465</v>
      </c>
      <c r="J115" s="116" t="s">
        <v>585</v>
      </c>
      <c r="K115" s="95" t="s">
        <v>162</v>
      </c>
      <c r="L115" s="95" t="s">
        <v>280</v>
      </c>
      <c r="M115" s="95" t="s">
        <v>926</v>
      </c>
      <c r="N115" s="188"/>
      <c r="O115" s="96" t="s">
        <v>652</v>
      </c>
      <c r="P115" s="96" t="s">
        <v>652</v>
      </c>
      <c r="Q115" s="96" t="s">
        <v>652</v>
      </c>
      <c r="R115" s="96" t="s">
        <v>652</v>
      </c>
      <c r="S115" s="96" t="s">
        <v>284</v>
      </c>
      <c r="T115" s="96" t="s">
        <v>652</v>
      </c>
      <c r="U115" s="96">
        <v>62</v>
      </c>
      <c r="V115" s="96">
        <v>3</v>
      </c>
      <c r="W115" s="96" t="s">
        <v>257</v>
      </c>
      <c r="X115" s="96" t="s">
        <v>258</v>
      </c>
    </row>
    <row r="116" spans="1:24" ht="51" x14ac:dyDescent="0.2">
      <c r="A116" s="2">
        <v>4</v>
      </c>
      <c r="B116" s="95" t="s">
        <v>579</v>
      </c>
      <c r="C116" s="95"/>
      <c r="D116" s="96" t="s">
        <v>257</v>
      </c>
      <c r="E116" s="96" t="s">
        <v>258</v>
      </c>
      <c r="F116" s="96">
        <v>2009</v>
      </c>
      <c r="G116" s="109">
        <v>8845000</v>
      </c>
      <c r="H116" s="93" t="s">
        <v>580</v>
      </c>
      <c r="I116" s="200" t="s">
        <v>581</v>
      </c>
      <c r="J116" s="116" t="s">
        <v>586</v>
      </c>
      <c r="K116" s="95" t="s">
        <v>923</v>
      </c>
      <c r="L116" s="95" t="s">
        <v>280</v>
      </c>
      <c r="M116" s="95" t="s">
        <v>924</v>
      </c>
      <c r="N116" s="188"/>
      <c r="O116" s="96" t="s">
        <v>286</v>
      </c>
      <c r="P116" s="96" t="s">
        <v>286</v>
      </c>
      <c r="Q116" s="96" t="s">
        <v>286</v>
      </c>
      <c r="R116" s="96" t="s">
        <v>286</v>
      </c>
      <c r="S116" s="96" t="s">
        <v>284</v>
      </c>
      <c r="T116" s="96" t="s">
        <v>286</v>
      </c>
      <c r="U116" s="96">
        <v>1648.74</v>
      </c>
      <c r="V116" s="96">
        <v>3</v>
      </c>
      <c r="W116" s="96" t="s">
        <v>257</v>
      </c>
      <c r="X116" s="96" t="s">
        <v>258</v>
      </c>
    </row>
    <row r="117" spans="1:24" ht="51" x14ac:dyDescent="0.2">
      <c r="A117" s="2">
        <v>5</v>
      </c>
      <c r="B117" s="95" t="s">
        <v>587</v>
      </c>
      <c r="C117" s="95"/>
      <c r="D117" s="96" t="s">
        <v>257</v>
      </c>
      <c r="E117" s="96" t="s">
        <v>258</v>
      </c>
      <c r="F117" s="96">
        <v>1990</v>
      </c>
      <c r="G117" s="110">
        <v>298000</v>
      </c>
      <c r="H117" s="93" t="s">
        <v>580</v>
      </c>
      <c r="I117" s="200"/>
      <c r="J117" s="95" t="s">
        <v>588</v>
      </c>
      <c r="K117" s="95" t="s">
        <v>162</v>
      </c>
      <c r="L117" s="95" t="s">
        <v>280</v>
      </c>
      <c r="M117" s="95" t="s">
        <v>927</v>
      </c>
      <c r="N117" s="188"/>
      <c r="O117" s="96" t="s">
        <v>652</v>
      </c>
      <c r="P117" s="96" t="s">
        <v>652</v>
      </c>
      <c r="Q117" s="96" t="s">
        <v>652</v>
      </c>
      <c r="R117" s="96" t="s">
        <v>652</v>
      </c>
      <c r="S117" s="96" t="s">
        <v>284</v>
      </c>
      <c r="T117" s="96" t="s">
        <v>652</v>
      </c>
      <c r="U117" s="96">
        <v>56.41</v>
      </c>
      <c r="V117" s="96">
        <v>3</v>
      </c>
      <c r="W117" s="96" t="s">
        <v>257</v>
      </c>
      <c r="X117" s="96" t="s">
        <v>258</v>
      </c>
    </row>
    <row r="118" spans="1:24" ht="51" x14ac:dyDescent="0.2">
      <c r="A118" s="2">
        <v>6</v>
      </c>
      <c r="B118" s="95" t="s">
        <v>587</v>
      </c>
      <c r="C118" s="95"/>
      <c r="D118" s="96" t="s">
        <v>257</v>
      </c>
      <c r="E118" s="96" t="s">
        <v>258</v>
      </c>
      <c r="F118" s="96">
        <v>1990</v>
      </c>
      <c r="G118" s="110">
        <v>298000</v>
      </c>
      <c r="H118" s="93" t="s">
        <v>580</v>
      </c>
      <c r="I118" s="200"/>
      <c r="J118" s="95" t="s">
        <v>589</v>
      </c>
      <c r="K118" s="95" t="s">
        <v>162</v>
      </c>
      <c r="L118" s="95" t="s">
        <v>280</v>
      </c>
      <c r="M118" s="95" t="s">
        <v>924</v>
      </c>
      <c r="N118" s="188"/>
      <c r="O118" s="96" t="s">
        <v>652</v>
      </c>
      <c r="P118" s="96" t="s">
        <v>652</v>
      </c>
      <c r="Q118" s="96" t="s">
        <v>652</v>
      </c>
      <c r="R118" s="96" t="s">
        <v>652</v>
      </c>
      <c r="S118" s="96" t="s">
        <v>284</v>
      </c>
      <c r="T118" s="96" t="s">
        <v>652</v>
      </c>
      <c r="U118" s="96">
        <v>56.37</v>
      </c>
      <c r="V118" s="96">
        <v>3</v>
      </c>
      <c r="W118" s="96" t="s">
        <v>257</v>
      </c>
      <c r="X118" s="96" t="s">
        <v>258</v>
      </c>
    </row>
    <row r="119" spans="1:24" ht="51" x14ac:dyDescent="0.2">
      <c r="A119" s="2">
        <v>7</v>
      </c>
      <c r="B119" s="95" t="s">
        <v>590</v>
      </c>
      <c r="C119" s="95"/>
      <c r="D119" s="111" t="s">
        <v>257</v>
      </c>
      <c r="E119" s="96" t="s">
        <v>258</v>
      </c>
      <c r="F119" s="96">
        <v>2016</v>
      </c>
      <c r="G119" s="110">
        <v>2137000</v>
      </c>
      <c r="H119" s="93" t="s">
        <v>580</v>
      </c>
      <c r="I119" s="200" t="s">
        <v>581</v>
      </c>
      <c r="J119" s="95" t="s">
        <v>591</v>
      </c>
      <c r="K119" s="95" t="s">
        <v>923</v>
      </c>
      <c r="L119" s="95" t="s">
        <v>280</v>
      </c>
      <c r="M119" s="95" t="s">
        <v>924</v>
      </c>
      <c r="N119" s="188"/>
      <c r="O119" s="96" t="s">
        <v>286</v>
      </c>
      <c r="P119" s="96" t="s">
        <v>286</v>
      </c>
      <c r="Q119" s="96" t="s">
        <v>286</v>
      </c>
      <c r="R119" s="96" t="s">
        <v>286</v>
      </c>
      <c r="S119" s="96" t="s">
        <v>284</v>
      </c>
      <c r="T119" s="96" t="s">
        <v>286</v>
      </c>
      <c r="U119" s="96">
        <v>398.44</v>
      </c>
      <c r="V119" s="96">
        <v>3</v>
      </c>
      <c r="W119" s="96" t="s">
        <v>257</v>
      </c>
      <c r="X119" s="96" t="s">
        <v>258</v>
      </c>
    </row>
    <row r="120" spans="1:24" s="7" customFormat="1" x14ac:dyDescent="0.2">
      <c r="A120" s="1"/>
      <c r="B120" s="326" t="s">
        <v>0</v>
      </c>
      <c r="C120" s="326"/>
      <c r="D120" s="26"/>
      <c r="E120" s="14"/>
      <c r="F120" s="178"/>
      <c r="G120" s="98">
        <f>SUM(G113:G119)</f>
        <v>20954000</v>
      </c>
      <c r="H120" s="11"/>
      <c r="I120" s="188"/>
      <c r="J120" s="188"/>
      <c r="K120" s="188"/>
      <c r="L120" s="188"/>
      <c r="M120" s="188"/>
      <c r="N120" s="18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</row>
    <row r="121" spans="1:24" ht="12.75" customHeight="1" x14ac:dyDescent="0.2">
      <c r="A121" s="321" t="s">
        <v>592</v>
      </c>
      <c r="B121" s="321"/>
      <c r="C121" s="321"/>
      <c r="D121" s="321"/>
      <c r="E121" s="321"/>
      <c r="F121" s="321"/>
      <c r="G121" s="321"/>
      <c r="H121" s="42"/>
      <c r="I121" s="186"/>
      <c r="J121" s="186"/>
      <c r="K121" s="186"/>
      <c r="L121" s="186"/>
      <c r="M121" s="186"/>
      <c r="N121" s="186"/>
      <c r="O121" s="182"/>
      <c r="P121" s="182"/>
      <c r="Q121" s="183"/>
      <c r="R121" s="183"/>
      <c r="S121" s="183"/>
      <c r="T121" s="183"/>
      <c r="U121" s="183"/>
      <c r="V121" s="183"/>
      <c r="W121" s="183"/>
      <c r="X121" s="183"/>
    </row>
    <row r="122" spans="1:24" s="17" customFormat="1" ht="89.25" x14ac:dyDescent="0.2">
      <c r="A122" s="19">
        <v>1</v>
      </c>
      <c r="B122" s="116" t="s">
        <v>595</v>
      </c>
      <c r="C122" s="116" t="s">
        <v>596</v>
      </c>
      <c r="D122" s="93" t="s">
        <v>257</v>
      </c>
      <c r="E122" s="93" t="s">
        <v>258</v>
      </c>
      <c r="F122" s="125">
        <v>2010</v>
      </c>
      <c r="G122" s="106">
        <v>436573.61</v>
      </c>
      <c r="H122" s="96" t="s">
        <v>584</v>
      </c>
      <c r="I122" s="118" t="s">
        <v>623</v>
      </c>
      <c r="J122" s="116" t="s">
        <v>624</v>
      </c>
      <c r="K122" s="116"/>
      <c r="L122" s="116"/>
      <c r="M122" s="116"/>
      <c r="N122" s="188"/>
      <c r="O122" s="93" t="s">
        <v>284</v>
      </c>
      <c r="P122" s="93" t="s">
        <v>284</v>
      </c>
      <c r="Q122" s="93" t="s">
        <v>284</v>
      </c>
      <c r="R122" s="93" t="s">
        <v>284</v>
      </c>
      <c r="S122" s="93" t="s">
        <v>284</v>
      </c>
      <c r="T122" s="93" t="s">
        <v>284</v>
      </c>
      <c r="U122" s="99"/>
      <c r="V122" s="99"/>
      <c r="W122" s="99"/>
      <c r="X122" s="99"/>
    </row>
    <row r="123" spans="1:24" s="17" customFormat="1" ht="127.5" x14ac:dyDescent="0.2">
      <c r="A123" s="19">
        <v>2</v>
      </c>
      <c r="B123" s="116" t="s">
        <v>597</v>
      </c>
      <c r="C123" s="116" t="s">
        <v>598</v>
      </c>
      <c r="D123" s="93" t="s">
        <v>257</v>
      </c>
      <c r="E123" s="93" t="s">
        <v>258</v>
      </c>
      <c r="F123" s="93">
        <v>1997</v>
      </c>
      <c r="G123" s="106">
        <v>10060000</v>
      </c>
      <c r="H123" s="2" t="s">
        <v>580</v>
      </c>
      <c r="I123" s="118" t="s">
        <v>625</v>
      </c>
      <c r="J123" s="116" t="s">
        <v>624</v>
      </c>
      <c r="K123" s="119" t="s">
        <v>626</v>
      </c>
      <c r="L123" s="119" t="s">
        <v>627</v>
      </c>
      <c r="M123" s="119" t="s">
        <v>628</v>
      </c>
      <c r="N123" s="188"/>
      <c r="O123" s="93" t="s">
        <v>286</v>
      </c>
      <c r="P123" s="93" t="s">
        <v>286</v>
      </c>
      <c r="Q123" s="93" t="s">
        <v>286</v>
      </c>
      <c r="R123" s="93" t="s">
        <v>652</v>
      </c>
      <c r="S123" s="93" t="s">
        <v>284</v>
      </c>
      <c r="T123" s="93" t="s">
        <v>286</v>
      </c>
      <c r="U123" s="99">
        <v>1700</v>
      </c>
      <c r="V123" s="99">
        <v>2</v>
      </c>
      <c r="W123" s="99" t="s">
        <v>258</v>
      </c>
      <c r="X123" s="99" t="s">
        <v>258</v>
      </c>
    </row>
    <row r="124" spans="1:24" s="17" customFormat="1" ht="127.5" x14ac:dyDescent="0.2">
      <c r="A124" s="19">
        <v>3</v>
      </c>
      <c r="B124" s="116" t="s">
        <v>599</v>
      </c>
      <c r="C124" s="116" t="s">
        <v>600</v>
      </c>
      <c r="D124" s="125" t="s">
        <v>257</v>
      </c>
      <c r="E124" s="125" t="s">
        <v>258</v>
      </c>
      <c r="F124" s="125">
        <v>2014</v>
      </c>
      <c r="G124" s="106">
        <v>288000</v>
      </c>
      <c r="H124" s="2" t="s">
        <v>580</v>
      </c>
      <c r="I124" s="118" t="s">
        <v>629</v>
      </c>
      <c r="J124" s="116" t="s">
        <v>630</v>
      </c>
      <c r="K124" s="190" t="s">
        <v>631</v>
      </c>
      <c r="L124" s="190" t="s">
        <v>632</v>
      </c>
      <c r="M124" s="190" t="s">
        <v>633</v>
      </c>
      <c r="N124" s="188"/>
      <c r="O124" s="93" t="s">
        <v>286</v>
      </c>
      <c r="P124" s="93" t="s">
        <v>286</v>
      </c>
      <c r="Q124" s="93" t="s">
        <v>286</v>
      </c>
      <c r="R124" s="93" t="s">
        <v>286</v>
      </c>
      <c r="S124" s="93" t="s">
        <v>284</v>
      </c>
      <c r="T124" s="93" t="s">
        <v>286</v>
      </c>
      <c r="U124" s="157">
        <v>41.1</v>
      </c>
      <c r="V124" s="157">
        <v>1</v>
      </c>
      <c r="W124" s="157" t="s">
        <v>653</v>
      </c>
      <c r="X124" s="157" t="s">
        <v>258</v>
      </c>
    </row>
    <row r="125" spans="1:24" s="17" customFormat="1" ht="63.75" x14ac:dyDescent="0.2">
      <c r="A125" s="19">
        <v>4</v>
      </c>
      <c r="B125" s="116" t="s">
        <v>601</v>
      </c>
      <c r="C125" s="116" t="s">
        <v>602</v>
      </c>
      <c r="D125" s="93" t="s">
        <v>257</v>
      </c>
      <c r="E125" s="93" t="s">
        <v>258</v>
      </c>
      <c r="F125" s="125">
        <v>2016</v>
      </c>
      <c r="G125" s="106">
        <v>7041.47</v>
      </c>
      <c r="H125" s="96" t="s">
        <v>584</v>
      </c>
      <c r="I125" s="118" t="s">
        <v>629</v>
      </c>
      <c r="J125" s="116" t="s">
        <v>630</v>
      </c>
      <c r="K125" s="116" t="s">
        <v>634</v>
      </c>
      <c r="L125" s="116"/>
      <c r="M125" s="116" t="s">
        <v>635</v>
      </c>
      <c r="N125" s="188"/>
      <c r="O125" s="93" t="s">
        <v>286</v>
      </c>
      <c r="P125" s="93" t="s">
        <v>286</v>
      </c>
      <c r="Q125" s="93" t="s">
        <v>284</v>
      </c>
      <c r="R125" s="93" t="s">
        <v>286</v>
      </c>
      <c r="S125" s="93" t="s">
        <v>284</v>
      </c>
      <c r="T125" s="93" t="s">
        <v>284</v>
      </c>
      <c r="U125" s="157">
        <v>15</v>
      </c>
      <c r="V125" s="157">
        <v>1</v>
      </c>
      <c r="W125" s="157" t="s">
        <v>258</v>
      </c>
      <c r="X125" s="157" t="s">
        <v>258</v>
      </c>
    </row>
    <row r="126" spans="1:24" s="17" customFormat="1" ht="191.25" x14ac:dyDescent="0.2">
      <c r="A126" s="19">
        <v>5</v>
      </c>
      <c r="B126" s="116" t="s">
        <v>603</v>
      </c>
      <c r="C126" s="116" t="s">
        <v>604</v>
      </c>
      <c r="D126" s="93" t="s">
        <v>257</v>
      </c>
      <c r="E126" s="93" t="s">
        <v>258</v>
      </c>
      <c r="F126" s="125">
        <v>2006</v>
      </c>
      <c r="G126" s="106">
        <v>17816000</v>
      </c>
      <c r="H126" s="2" t="s">
        <v>580</v>
      </c>
      <c r="I126" s="118" t="s">
        <v>636</v>
      </c>
      <c r="J126" s="116" t="s">
        <v>637</v>
      </c>
      <c r="K126" s="119" t="s">
        <v>638</v>
      </c>
      <c r="L126" s="119" t="s">
        <v>639</v>
      </c>
      <c r="M126" s="119" t="s">
        <v>639</v>
      </c>
      <c r="N126" s="188"/>
      <c r="O126" s="93" t="s">
        <v>652</v>
      </c>
      <c r="P126" s="93" t="s">
        <v>286</v>
      </c>
      <c r="Q126" s="93" t="s">
        <v>286</v>
      </c>
      <c r="R126" s="93" t="s">
        <v>286</v>
      </c>
      <c r="S126" s="93" t="s">
        <v>284</v>
      </c>
      <c r="T126" s="93" t="s">
        <v>286</v>
      </c>
      <c r="U126" s="121">
        <v>2748.9</v>
      </c>
      <c r="V126" s="157">
        <v>2</v>
      </c>
      <c r="W126" s="157" t="s">
        <v>258</v>
      </c>
      <c r="X126" s="157" t="s">
        <v>258</v>
      </c>
    </row>
    <row r="127" spans="1:24" s="17" customFormat="1" ht="140.25" x14ac:dyDescent="0.2">
      <c r="A127" s="19">
        <v>6</v>
      </c>
      <c r="B127" s="116" t="s">
        <v>605</v>
      </c>
      <c r="C127" s="115" t="s">
        <v>606</v>
      </c>
      <c r="D127" s="93" t="s">
        <v>257</v>
      </c>
      <c r="E127" s="93" t="s">
        <v>258</v>
      </c>
      <c r="F127" s="125">
        <v>2014</v>
      </c>
      <c r="G127" s="106">
        <f>3502845.64+258637.15</f>
        <v>3761482.79</v>
      </c>
      <c r="H127" s="96" t="s">
        <v>584</v>
      </c>
      <c r="I127" s="118" t="s">
        <v>640</v>
      </c>
      <c r="J127" s="116" t="s">
        <v>630</v>
      </c>
      <c r="K127" s="116"/>
      <c r="L127" s="116"/>
      <c r="M127" s="116"/>
      <c r="N127" s="188"/>
      <c r="O127" s="93" t="s">
        <v>284</v>
      </c>
      <c r="P127" s="93" t="s">
        <v>284</v>
      </c>
      <c r="Q127" s="93" t="s">
        <v>284</v>
      </c>
      <c r="R127" s="93" t="s">
        <v>284</v>
      </c>
      <c r="S127" s="93" t="s">
        <v>284</v>
      </c>
      <c r="T127" s="93" t="s">
        <v>284</v>
      </c>
      <c r="U127" s="157"/>
      <c r="V127" s="157"/>
      <c r="W127" s="157"/>
      <c r="X127" s="157"/>
    </row>
    <row r="128" spans="1:24" s="17" customFormat="1" ht="204" x14ac:dyDescent="0.2">
      <c r="A128" s="19">
        <v>7</v>
      </c>
      <c r="B128" s="116" t="s">
        <v>607</v>
      </c>
      <c r="C128" s="116" t="s">
        <v>608</v>
      </c>
      <c r="D128" s="93" t="s">
        <v>257</v>
      </c>
      <c r="E128" s="93" t="s">
        <v>258</v>
      </c>
      <c r="F128" s="125">
        <v>2006</v>
      </c>
      <c r="G128" s="106">
        <f>5492751.57+12922.8</f>
        <v>5505674.3700000001</v>
      </c>
      <c r="H128" s="96" t="s">
        <v>584</v>
      </c>
      <c r="I128" s="118" t="s">
        <v>641</v>
      </c>
      <c r="J128" s="116" t="s">
        <v>624</v>
      </c>
      <c r="K128" s="116"/>
      <c r="L128" s="116"/>
      <c r="M128" s="116"/>
      <c r="N128" s="188"/>
      <c r="O128" s="93" t="s">
        <v>284</v>
      </c>
      <c r="P128" s="93" t="s">
        <v>286</v>
      </c>
      <c r="Q128" s="93" t="s">
        <v>284</v>
      </c>
      <c r="R128" s="93" t="s">
        <v>284</v>
      </c>
      <c r="S128" s="93" t="s">
        <v>284</v>
      </c>
      <c r="T128" s="93" t="s">
        <v>284</v>
      </c>
      <c r="U128" s="157"/>
      <c r="V128" s="157"/>
      <c r="W128" s="157"/>
      <c r="X128" s="157"/>
    </row>
    <row r="129" spans="1:24" s="17" customFormat="1" ht="25.5" x14ac:dyDescent="0.2">
      <c r="A129" s="19">
        <v>8</v>
      </c>
      <c r="B129" s="116" t="s">
        <v>609</v>
      </c>
      <c r="C129" s="116" t="s">
        <v>609</v>
      </c>
      <c r="D129" s="93" t="s">
        <v>257</v>
      </c>
      <c r="E129" s="93" t="s">
        <v>258</v>
      </c>
      <c r="F129" s="125">
        <v>2015</v>
      </c>
      <c r="G129" s="106">
        <v>4099.3999999999996</v>
      </c>
      <c r="H129" s="96" t="s">
        <v>584</v>
      </c>
      <c r="I129" s="118" t="s">
        <v>642</v>
      </c>
      <c r="J129" s="116" t="s">
        <v>624</v>
      </c>
      <c r="K129" s="116"/>
      <c r="L129" s="116"/>
      <c r="M129" s="116"/>
      <c r="N129" s="188"/>
      <c r="O129" s="93" t="s">
        <v>284</v>
      </c>
      <c r="P129" s="93" t="s">
        <v>284</v>
      </c>
      <c r="Q129" s="93" t="s">
        <v>284</v>
      </c>
      <c r="R129" s="93" t="s">
        <v>284</v>
      </c>
      <c r="S129" s="93" t="s">
        <v>284</v>
      </c>
      <c r="T129" s="93" t="s">
        <v>284</v>
      </c>
      <c r="U129" s="157"/>
      <c r="V129" s="157"/>
      <c r="W129" s="157"/>
      <c r="X129" s="157"/>
    </row>
    <row r="130" spans="1:24" s="17" customFormat="1" ht="165.75" x14ac:dyDescent="0.2">
      <c r="A130" s="19">
        <v>9</v>
      </c>
      <c r="B130" s="116" t="s">
        <v>610</v>
      </c>
      <c r="C130" s="201" t="s">
        <v>611</v>
      </c>
      <c r="D130" s="125" t="s">
        <v>257</v>
      </c>
      <c r="E130" s="93" t="s">
        <v>258</v>
      </c>
      <c r="F130" s="125">
        <v>2017</v>
      </c>
      <c r="G130" s="171">
        <v>916496.34</v>
      </c>
      <c r="H130" s="96" t="s">
        <v>584</v>
      </c>
      <c r="I130" s="118" t="s">
        <v>643</v>
      </c>
      <c r="J130" s="116" t="s">
        <v>644</v>
      </c>
      <c r="K130" s="116"/>
      <c r="L130" s="116"/>
      <c r="M130" s="116"/>
      <c r="N130" s="188"/>
      <c r="O130" s="93" t="s">
        <v>284</v>
      </c>
      <c r="P130" s="93" t="s">
        <v>286</v>
      </c>
      <c r="Q130" s="93" t="s">
        <v>284</v>
      </c>
      <c r="R130" s="93" t="s">
        <v>284</v>
      </c>
      <c r="S130" s="93" t="s">
        <v>284</v>
      </c>
      <c r="T130" s="93" t="s">
        <v>284</v>
      </c>
      <c r="U130" s="157"/>
      <c r="V130" s="157"/>
      <c r="W130" s="157"/>
      <c r="X130" s="157"/>
    </row>
    <row r="131" spans="1:24" s="17" customFormat="1" ht="25.5" customHeight="1" x14ac:dyDescent="0.2">
      <c r="A131" s="19">
        <v>10</v>
      </c>
      <c r="B131" s="116" t="s">
        <v>612</v>
      </c>
      <c r="C131" s="116" t="s">
        <v>613</v>
      </c>
      <c r="D131" s="125" t="s">
        <v>257</v>
      </c>
      <c r="E131" s="93" t="s">
        <v>258</v>
      </c>
      <c r="F131" s="125">
        <v>2017</v>
      </c>
      <c r="G131" s="171">
        <v>11473.05</v>
      </c>
      <c r="H131" s="96" t="s">
        <v>584</v>
      </c>
      <c r="I131" s="118" t="s">
        <v>643</v>
      </c>
      <c r="J131" s="116" t="s">
        <v>644</v>
      </c>
      <c r="K131" s="333" t="s">
        <v>645</v>
      </c>
      <c r="L131" s="333"/>
      <c r="M131" s="333"/>
      <c r="N131" s="188"/>
      <c r="O131" s="93" t="s">
        <v>286</v>
      </c>
      <c r="P131" s="93" t="s">
        <v>286</v>
      </c>
      <c r="Q131" s="93" t="s">
        <v>286</v>
      </c>
      <c r="R131" s="93" t="s">
        <v>286</v>
      </c>
      <c r="S131" s="93" t="s">
        <v>284</v>
      </c>
      <c r="T131" s="93" t="s">
        <v>284</v>
      </c>
      <c r="U131" s="157">
        <v>15</v>
      </c>
      <c r="V131" s="157">
        <v>1</v>
      </c>
      <c r="W131" s="157" t="s">
        <v>258</v>
      </c>
      <c r="X131" s="157" t="s">
        <v>258</v>
      </c>
    </row>
    <row r="132" spans="1:24" s="17" customFormat="1" ht="25.5" x14ac:dyDescent="0.2">
      <c r="A132" s="19">
        <v>11</v>
      </c>
      <c r="B132" s="116" t="s">
        <v>612</v>
      </c>
      <c r="C132" s="116" t="s">
        <v>614</v>
      </c>
      <c r="D132" s="125" t="s">
        <v>257</v>
      </c>
      <c r="E132" s="93" t="s">
        <v>258</v>
      </c>
      <c r="F132" s="125">
        <v>2017</v>
      </c>
      <c r="G132" s="171">
        <v>12726.77</v>
      </c>
      <c r="H132" s="96" t="s">
        <v>584</v>
      </c>
      <c r="I132" s="118" t="s">
        <v>643</v>
      </c>
      <c r="J132" s="116" t="s">
        <v>644</v>
      </c>
      <c r="K132" s="333"/>
      <c r="L132" s="333"/>
      <c r="M132" s="333"/>
      <c r="N132" s="188"/>
      <c r="O132" s="93" t="s">
        <v>286</v>
      </c>
      <c r="P132" s="93" t="s">
        <v>286</v>
      </c>
      <c r="Q132" s="93" t="s">
        <v>286</v>
      </c>
      <c r="R132" s="93" t="s">
        <v>286</v>
      </c>
      <c r="S132" s="93" t="s">
        <v>284</v>
      </c>
      <c r="T132" s="93" t="s">
        <v>284</v>
      </c>
      <c r="U132" s="157">
        <v>10</v>
      </c>
      <c r="V132" s="157">
        <v>1</v>
      </c>
      <c r="W132" s="157" t="s">
        <v>258</v>
      </c>
      <c r="X132" s="157" t="s">
        <v>258</v>
      </c>
    </row>
    <row r="133" spans="1:24" s="17" customFormat="1" ht="102" x14ac:dyDescent="0.2">
      <c r="A133" s="19">
        <v>12</v>
      </c>
      <c r="B133" s="116" t="s">
        <v>615</v>
      </c>
      <c r="C133" s="116" t="s">
        <v>616</v>
      </c>
      <c r="D133" s="125" t="s">
        <v>257</v>
      </c>
      <c r="E133" s="125" t="s">
        <v>258</v>
      </c>
      <c r="F133" s="125">
        <v>2021</v>
      </c>
      <c r="G133" s="106">
        <v>268530.34999999998</v>
      </c>
      <c r="H133" s="96" t="s">
        <v>584</v>
      </c>
      <c r="I133" s="118" t="s">
        <v>646</v>
      </c>
      <c r="J133" s="116" t="s">
        <v>647</v>
      </c>
      <c r="K133" s="116"/>
      <c r="L133" s="116"/>
      <c r="M133" s="116"/>
      <c r="N133" s="188"/>
      <c r="O133" s="93" t="s">
        <v>284</v>
      </c>
      <c r="P133" s="93" t="s">
        <v>286</v>
      </c>
      <c r="Q133" s="93" t="s">
        <v>284</v>
      </c>
      <c r="R133" s="93" t="s">
        <v>284</v>
      </c>
      <c r="S133" s="93" t="s">
        <v>284</v>
      </c>
      <c r="T133" s="93" t="s">
        <v>284</v>
      </c>
      <c r="U133" s="157"/>
      <c r="V133" s="157"/>
      <c r="W133" s="157"/>
      <c r="X133" s="157"/>
    </row>
    <row r="134" spans="1:24" s="17" customFormat="1" ht="229.5" x14ac:dyDescent="0.2">
      <c r="A134" s="19">
        <v>13</v>
      </c>
      <c r="B134" s="116" t="s">
        <v>617</v>
      </c>
      <c r="C134" s="116" t="s">
        <v>618</v>
      </c>
      <c r="D134" s="125" t="s">
        <v>257</v>
      </c>
      <c r="E134" s="125" t="s">
        <v>258</v>
      </c>
      <c r="F134" s="125">
        <v>2024</v>
      </c>
      <c r="G134" s="172">
        <v>6296801.0099999998</v>
      </c>
      <c r="H134" s="96" t="s">
        <v>584</v>
      </c>
      <c r="I134" s="118" t="s">
        <v>648</v>
      </c>
      <c r="J134" s="116" t="s">
        <v>637</v>
      </c>
      <c r="K134" s="116"/>
      <c r="L134" s="116"/>
      <c r="M134" s="116"/>
      <c r="N134" s="188"/>
      <c r="O134" s="93" t="s">
        <v>284</v>
      </c>
      <c r="P134" s="93" t="s">
        <v>284</v>
      </c>
      <c r="Q134" s="93" t="s">
        <v>284</v>
      </c>
      <c r="R134" s="93" t="s">
        <v>284</v>
      </c>
      <c r="S134" s="93" t="s">
        <v>284</v>
      </c>
      <c r="T134" s="93" t="s">
        <v>284</v>
      </c>
      <c r="U134" s="157"/>
      <c r="V134" s="157"/>
      <c r="W134" s="157"/>
      <c r="X134" s="157"/>
    </row>
    <row r="135" spans="1:24" s="17" customFormat="1" ht="51" x14ac:dyDescent="0.2">
      <c r="A135" s="19">
        <v>14</v>
      </c>
      <c r="B135" s="116" t="s">
        <v>619</v>
      </c>
      <c r="C135" s="116" t="s">
        <v>620</v>
      </c>
      <c r="D135" s="125" t="s">
        <v>257</v>
      </c>
      <c r="E135" s="125" t="s">
        <v>258</v>
      </c>
      <c r="F135" s="125">
        <v>2024</v>
      </c>
      <c r="G135" s="172">
        <v>345394.14</v>
      </c>
      <c r="H135" s="96" t="s">
        <v>584</v>
      </c>
      <c r="I135" s="118" t="s">
        <v>648</v>
      </c>
      <c r="J135" s="116" t="s">
        <v>637</v>
      </c>
      <c r="K135" s="116" t="s">
        <v>649</v>
      </c>
      <c r="L135" s="116" t="s">
        <v>284</v>
      </c>
      <c r="M135" s="116" t="s">
        <v>650</v>
      </c>
      <c r="N135" s="188"/>
      <c r="O135" s="93" t="s">
        <v>286</v>
      </c>
      <c r="P135" s="93" t="s">
        <v>286</v>
      </c>
      <c r="Q135" s="93" t="s">
        <v>286</v>
      </c>
      <c r="R135" s="93" t="s">
        <v>286</v>
      </c>
      <c r="S135" s="93" t="s">
        <v>284</v>
      </c>
      <c r="T135" s="93" t="s">
        <v>286</v>
      </c>
      <c r="U135" s="157">
        <v>86.1</v>
      </c>
      <c r="V135" s="157">
        <v>1</v>
      </c>
      <c r="W135" s="157" t="s">
        <v>258</v>
      </c>
      <c r="X135" s="157" t="s">
        <v>258</v>
      </c>
    </row>
    <row r="136" spans="1:24" s="17" customFormat="1" ht="140.25" x14ac:dyDescent="0.2">
      <c r="A136" s="19">
        <v>15</v>
      </c>
      <c r="B136" s="116" t="s">
        <v>621</v>
      </c>
      <c r="C136" s="116" t="s">
        <v>622</v>
      </c>
      <c r="D136" s="125" t="s">
        <v>257</v>
      </c>
      <c r="E136" s="125" t="s">
        <v>258</v>
      </c>
      <c r="F136" s="125">
        <v>2023</v>
      </c>
      <c r="G136" s="172">
        <v>279493.09999999998</v>
      </c>
      <c r="H136" s="96" t="s">
        <v>584</v>
      </c>
      <c r="I136" s="118" t="s">
        <v>651</v>
      </c>
      <c r="J136" s="116" t="s">
        <v>630</v>
      </c>
      <c r="K136" s="116" t="s">
        <v>284</v>
      </c>
      <c r="L136" s="116" t="s">
        <v>284</v>
      </c>
      <c r="M136" s="116" t="s">
        <v>635</v>
      </c>
      <c r="N136" s="188"/>
      <c r="O136" s="125" t="s">
        <v>286</v>
      </c>
      <c r="P136" s="93" t="s">
        <v>286</v>
      </c>
      <c r="Q136" s="93" t="s">
        <v>286</v>
      </c>
      <c r="R136" s="93" t="s">
        <v>284</v>
      </c>
      <c r="S136" s="93" t="s">
        <v>284</v>
      </c>
      <c r="T136" s="93" t="s">
        <v>284</v>
      </c>
      <c r="U136" s="157"/>
      <c r="V136" s="157"/>
      <c r="W136" s="157"/>
      <c r="X136" s="157"/>
    </row>
    <row r="137" spans="1:24" ht="14.25" customHeight="1" x14ac:dyDescent="0.2">
      <c r="A137" s="319" t="s">
        <v>18</v>
      </c>
      <c r="B137" s="319"/>
      <c r="C137" s="319"/>
      <c r="D137" s="26"/>
      <c r="E137" s="16"/>
      <c r="F137" s="2"/>
      <c r="G137" s="117">
        <f>SUM(G122:G136)</f>
        <v>46009786.399999999</v>
      </c>
      <c r="H137" s="11"/>
      <c r="I137" s="188"/>
      <c r="J137" s="188"/>
      <c r="K137" s="188"/>
      <c r="L137" s="188"/>
      <c r="M137" s="188"/>
      <c r="N137" s="188"/>
      <c r="O137" s="178"/>
      <c r="P137" s="178"/>
      <c r="Q137" s="10"/>
      <c r="R137" s="10"/>
      <c r="S137" s="10"/>
      <c r="T137" s="10"/>
      <c r="U137" s="10"/>
      <c r="V137" s="10"/>
      <c r="W137" s="10"/>
      <c r="X137" s="10"/>
    </row>
    <row r="138" spans="1:24" ht="15" customHeight="1" x14ac:dyDescent="0.2">
      <c r="A138" s="327" t="s">
        <v>696</v>
      </c>
      <c r="B138" s="327"/>
      <c r="C138" s="327"/>
      <c r="D138" s="327"/>
      <c r="E138" s="327"/>
      <c r="F138" s="327"/>
      <c r="G138" s="327"/>
      <c r="H138" s="45"/>
      <c r="I138" s="186"/>
      <c r="J138" s="186"/>
      <c r="K138" s="186"/>
      <c r="L138" s="186"/>
      <c r="M138" s="186"/>
      <c r="N138" s="186"/>
      <c r="O138" s="182"/>
      <c r="P138" s="182"/>
      <c r="Q138" s="183"/>
      <c r="R138" s="183"/>
      <c r="S138" s="183"/>
      <c r="T138" s="183"/>
      <c r="U138" s="183"/>
      <c r="V138" s="183"/>
      <c r="W138" s="183"/>
      <c r="X138" s="183"/>
    </row>
    <row r="139" spans="1:24" s="17" customFormat="1" ht="63.75" x14ac:dyDescent="0.2">
      <c r="A139" s="19">
        <v>1</v>
      </c>
      <c r="B139" s="92" t="s">
        <v>698</v>
      </c>
      <c r="C139" s="92" t="s">
        <v>699</v>
      </c>
      <c r="D139" s="93" t="s">
        <v>136</v>
      </c>
      <c r="E139" s="93" t="s">
        <v>94</v>
      </c>
      <c r="F139" s="93">
        <v>1999</v>
      </c>
      <c r="G139" s="173">
        <v>12463073.220000001</v>
      </c>
      <c r="H139" s="96" t="s">
        <v>584</v>
      </c>
      <c r="I139" s="193" t="s">
        <v>701</v>
      </c>
      <c r="J139" s="92" t="s">
        <v>702</v>
      </c>
      <c r="K139" s="92" t="s">
        <v>162</v>
      </c>
      <c r="L139" s="92" t="s">
        <v>703</v>
      </c>
      <c r="M139" s="92" t="s">
        <v>704</v>
      </c>
      <c r="N139" s="92" t="s">
        <v>284</v>
      </c>
      <c r="O139" s="93" t="s">
        <v>710</v>
      </c>
      <c r="P139" s="93" t="s">
        <v>652</v>
      </c>
      <c r="Q139" s="93" t="s">
        <v>711</v>
      </c>
      <c r="R139" s="93" t="s">
        <v>711</v>
      </c>
      <c r="S139" s="93" t="s">
        <v>285</v>
      </c>
      <c r="T139" s="93" t="s">
        <v>652</v>
      </c>
      <c r="U139" s="99">
        <v>1471.27</v>
      </c>
      <c r="V139" s="99">
        <v>4</v>
      </c>
      <c r="W139" s="99" t="s">
        <v>136</v>
      </c>
      <c r="X139" s="99" t="s">
        <v>136</v>
      </c>
    </row>
    <row r="140" spans="1:24" s="17" customFormat="1" ht="114.75" x14ac:dyDescent="0.2">
      <c r="A140" s="19">
        <v>2</v>
      </c>
      <c r="B140" s="116" t="s">
        <v>929</v>
      </c>
      <c r="C140" s="116" t="s">
        <v>699</v>
      </c>
      <c r="D140" s="125" t="s">
        <v>136</v>
      </c>
      <c r="E140" s="125" t="s">
        <v>94</v>
      </c>
      <c r="F140" s="125">
        <v>1975</v>
      </c>
      <c r="G140" s="174">
        <f>19737000+55905.25</f>
        <v>19792905.25</v>
      </c>
      <c r="H140" s="2" t="s">
        <v>580</v>
      </c>
      <c r="I140" s="118" t="s">
        <v>705</v>
      </c>
      <c r="J140" s="116" t="s">
        <v>706</v>
      </c>
      <c r="K140" s="116" t="s">
        <v>707</v>
      </c>
      <c r="L140" s="116" t="s">
        <v>708</v>
      </c>
      <c r="M140" s="116" t="s">
        <v>709</v>
      </c>
      <c r="N140" s="116" t="s">
        <v>712</v>
      </c>
      <c r="O140" s="125" t="s">
        <v>713</v>
      </c>
      <c r="P140" s="125" t="s">
        <v>713</v>
      </c>
      <c r="Q140" s="125" t="s">
        <v>713</v>
      </c>
      <c r="R140" s="125" t="s">
        <v>713</v>
      </c>
      <c r="S140" s="125" t="s">
        <v>285</v>
      </c>
      <c r="T140" s="125" t="s">
        <v>713</v>
      </c>
      <c r="U140" s="157">
        <v>5490.04</v>
      </c>
      <c r="V140" s="157">
        <v>4</v>
      </c>
      <c r="W140" s="157" t="s">
        <v>136</v>
      </c>
      <c r="X140" s="157" t="s">
        <v>136</v>
      </c>
    </row>
    <row r="141" spans="1:24" s="17" customFormat="1" ht="51" x14ac:dyDescent="0.2">
      <c r="A141" s="19">
        <v>3</v>
      </c>
      <c r="B141" s="116" t="s">
        <v>700</v>
      </c>
      <c r="C141" s="116"/>
      <c r="D141" s="125" t="s">
        <v>136</v>
      </c>
      <c r="E141" s="125" t="s">
        <v>94</v>
      </c>
      <c r="F141" s="125">
        <v>2009</v>
      </c>
      <c r="G141" s="174">
        <v>1328819.78</v>
      </c>
      <c r="H141" s="96" t="s">
        <v>584</v>
      </c>
      <c r="I141" s="118"/>
      <c r="J141" s="116" t="s">
        <v>706</v>
      </c>
      <c r="K141" s="116"/>
      <c r="L141" s="116"/>
      <c r="M141" s="116"/>
      <c r="N141" s="116"/>
      <c r="O141" s="125"/>
      <c r="P141" s="125"/>
      <c r="Q141" s="125"/>
      <c r="R141" s="125"/>
      <c r="S141" s="125"/>
      <c r="T141" s="125"/>
      <c r="U141" s="157">
        <v>2873</v>
      </c>
      <c r="V141" s="157"/>
      <c r="W141" s="157"/>
      <c r="X141" s="157"/>
    </row>
    <row r="142" spans="1:24" ht="18" customHeight="1" x14ac:dyDescent="0.2">
      <c r="A142" s="319" t="s">
        <v>18</v>
      </c>
      <c r="B142" s="319"/>
      <c r="C142" s="319"/>
      <c r="D142" s="26"/>
      <c r="E142" s="16"/>
      <c r="F142" s="2"/>
      <c r="G142" s="117">
        <f>SUM(G139:G141)</f>
        <v>33584798.25</v>
      </c>
      <c r="H142" s="11"/>
      <c r="I142" s="188"/>
      <c r="J142" s="188"/>
      <c r="K142" s="188"/>
      <c r="L142" s="188"/>
      <c r="M142" s="188"/>
      <c r="N142" s="188"/>
      <c r="O142" s="178"/>
      <c r="P142" s="178"/>
      <c r="Q142" s="10"/>
      <c r="R142" s="10"/>
      <c r="S142" s="10"/>
      <c r="T142" s="10"/>
      <c r="U142" s="10"/>
      <c r="V142" s="10"/>
      <c r="W142" s="10"/>
      <c r="X142" s="10"/>
    </row>
    <row r="143" spans="1:24" ht="14.25" customHeight="1" x14ac:dyDescent="0.2">
      <c r="A143" s="329" t="s">
        <v>829</v>
      </c>
      <c r="B143" s="329"/>
      <c r="C143" s="329"/>
      <c r="D143" s="329"/>
      <c r="E143" s="329"/>
      <c r="F143" s="329"/>
      <c r="G143" s="329"/>
      <c r="H143" s="46"/>
      <c r="I143" s="186"/>
      <c r="J143" s="186"/>
      <c r="K143" s="186"/>
      <c r="L143" s="186"/>
      <c r="M143" s="186"/>
      <c r="N143" s="186"/>
      <c r="O143" s="182"/>
      <c r="P143" s="182"/>
      <c r="Q143" s="183"/>
      <c r="R143" s="183"/>
      <c r="S143" s="183"/>
      <c r="T143" s="183"/>
      <c r="U143" s="183"/>
      <c r="V143" s="183"/>
      <c r="W143" s="183"/>
      <c r="X143" s="183"/>
    </row>
    <row r="144" spans="1:24" s="17" customFormat="1" ht="255" x14ac:dyDescent="0.2">
      <c r="A144" s="19">
        <v>1</v>
      </c>
      <c r="B144" s="92" t="s">
        <v>830</v>
      </c>
      <c r="C144" s="92" t="s">
        <v>831</v>
      </c>
      <c r="D144" s="93" t="s">
        <v>832</v>
      </c>
      <c r="E144" s="93" t="s">
        <v>833</v>
      </c>
      <c r="F144" s="93">
        <v>1995</v>
      </c>
      <c r="G144" s="173">
        <v>4999000</v>
      </c>
      <c r="H144" s="2" t="s">
        <v>580</v>
      </c>
      <c r="I144" s="193" t="s">
        <v>834</v>
      </c>
      <c r="J144" s="116" t="s">
        <v>835</v>
      </c>
      <c r="K144" s="92" t="s">
        <v>836</v>
      </c>
      <c r="L144" s="92" t="s">
        <v>837</v>
      </c>
      <c r="M144" s="92" t="s">
        <v>838</v>
      </c>
      <c r="N144" s="92" t="s">
        <v>839</v>
      </c>
      <c r="O144" s="93" t="s">
        <v>286</v>
      </c>
      <c r="P144" s="93" t="s">
        <v>286</v>
      </c>
      <c r="Q144" s="93" t="s">
        <v>286</v>
      </c>
      <c r="R144" s="93" t="s">
        <v>286</v>
      </c>
      <c r="S144" s="93" t="s">
        <v>284</v>
      </c>
      <c r="T144" s="93" t="s">
        <v>286</v>
      </c>
      <c r="U144" s="99">
        <v>750.3</v>
      </c>
      <c r="V144" s="99">
        <v>1</v>
      </c>
      <c r="W144" s="99" t="s">
        <v>257</v>
      </c>
      <c r="X144" s="99" t="s">
        <v>258</v>
      </c>
    </row>
    <row r="145" spans="1:24" s="7" customFormat="1" x14ac:dyDescent="0.2">
      <c r="A145" s="328" t="s">
        <v>18</v>
      </c>
      <c r="B145" s="328"/>
      <c r="C145" s="328"/>
      <c r="D145" s="179"/>
      <c r="E145" s="18"/>
      <c r="F145" s="180"/>
      <c r="G145" s="84">
        <f>SUM(G144)</f>
        <v>4999000</v>
      </c>
      <c r="H145" s="11"/>
      <c r="I145" s="188"/>
      <c r="J145" s="188"/>
      <c r="K145" s="188"/>
      <c r="L145" s="188"/>
      <c r="M145" s="188"/>
      <c r="N145" s="18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</row>
    <row r="146" spans="1:24" s="7" customFormat="1" ht="12.75" customHeight="1" x14ac:dyDescent="0.2">
      <c r="A146" s="321" t="s">
        <v>858</v>
      </c>
      <c r="B146" s="321"/>
      <c r="C146" s="321"/>
      <c r="D146" s="321"/>
      <c r="E146" s="321"/>
      <c r="F146" s="321"/>
      <c r="G146" s="321"/>
      <c r="H146" s="44"/>
      <c r="I146" s="186"/>
      <c r="J146" s="186"/>
      <c r="K146" s="186"/>
      <c r="L146" s="186"/>
      <c r="M146" s="186"/>
      <c r="N146" s="186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</row>
    <row r="147" spans="1:24" s="17" customFormat="1" ht="38.25" x14ac:dyDescent="0.2">
      <c r="A147" s="19">
        <v>1</v>
      </c>
      <c r="B147" s="92" t="s">
        <v>121</v>
      </c>
      <c r="C147" s="92" t="s">
        <v>859</v>
      </c>
      <c r="D147" s="93" t="s">
        <v>257</v>
      </c>
      <c r="E147" s="93" t="s">
        <v>258</v>
      </c>
      <c r="F147" s="93" t="s">
        <v>860</v>
      </c>
      <c r="G147" s="173">
        <v>6123000</v>
      </c>
      <c r="H147" s="2" t="s">
        <v>580</v>
      </c>
      <c r="I147" s="193" t="s">
        <v>861</v>
      </c>
      <c r="J147" s="92" t="s">
        <v>862</v>
      </c>
      <c r="K147" s="92" t="s">
        <v>863</v>
      </c>
      <c r="L147" s="92" t="s">
        <v>280</v>
      </c>
      <c r="M147" s="92" t="s">
        <v>864</v>
      </c>
      <c r="N147" s="92" t="s">
        <v>870</v>
      </c>
      <c r="O147" s="125" t="s">
        <v>871</v>
      </c>
      <c r="P147" s="125" t="s">
        <v>871</v>
      </c>
      <c r="Q147" s="125" t="s">
        <v>871</v>
      </c>
      <c r="R147" s="93" t="s">
        <v>872</v>
      </c>
      <c r="S147" s="93" t="s">
        <v>284</v>
      </c>
      <c r="T147" s="93" t="s">
        <v>286</v>
      </c>
      <c r="U147" s="99">
        <v>1111.48</v>
      </c>
      <c r="V147" s="99">
        <v>2</v>
      </c>
      <c r="W147" s="99" t="s">
        <v>257</v>
      </c>
      <c r="X147" s="99" t="s">
        <v>873</v>
      </c>
    </row>
    <row r="148" spans="1:24" s="17" customFormat="1" ht="153" x14ac:dyDescent="0.2">
      <c r="A148" s="19">
        <v>2</v>
      </c>
      <c r="B148" s="92" t="s">
        <v>121</v>
      </c>
      <c r="C148" s="92" t="s">
        <v>859</v>
      </c>
      <c r="D148" s="93" t="s">
        <v>136</v>
      </c>
      <c r="E148" s="93" t="s">
        <v>94</v>
      </c>
      <c r="F148" s="93">
        <v>2008</v>
      </c>
      <c r="G148" s="174">
        <v>2262000</v>
      </c>
      <c r="H148" s="2" t="s">
        <v>580</v>
      </c>
      <c r="I148" s="193" t="s">
        <v>865</v>
      </c>
      <c r="J148" s="92" t="s">
        <v>866</v>
      </c>
      <c r="K148" s="92" t="s">
        <v>867</v>
      </c>
      <c r="L148" s="92" t="s">
        <v>868</v>
      </c>
      <c r="M148" s="92" t="s">
        <v>869</v>
      </c>
      <c r="N148" s="116"/>
      <c r="O148" s="125" t="s">
        <v>871</v>
      </c>
      <c r="P148" s="125" t="s">
        <v>871</v>
      </c>
      <c r="Q148" s="125" t="s">
        <v>871</v>
      </c>
      <c r="R148" s="93" t="s">
        <v>872</v>
      </c>
      <c r="S148" s="93" t="s">
        <v>874</v>
      </c>
      <c r="T148" s="93" t="s">
        <v>872</v>
      </c>
      <c r="U148" s="99">
        <v>410.66</v>
      </c>
      <c r="V148" s="99">
        <v>2</v>
      </c>
      <c r="W148" s="99" t="s">
        <v>136</v>
      </c>
      <c r="X148" s="99" t="s">
        <v>94</v>
      </c>
    </row>
    <row r="149" spans="1:24" s="7" customFormat="1" x14ac:dyDescent="0.2">
      <c r="A149" s="1"/>
      <c r="B149" s="326" t="s">
        <v>0</v>
      </c>
      <c r="C149" s="326"/>
      <c r="D149" s="26"/>
      <c r="E149" s="16"/>
      <c r="F149" s="2"/>
      <c r="G149" s="84">
        <f>SUM(G147:G148)</f>
        <v>8385000</v>
      </c>
      <c r="H149" s="11"/>
      <c r="I149" s="188"/>
      <c r="J149" s="188"/>
      <c r="K149" s="188"/>
      <c r="L149" s="188"/>
      <c r="M149" s="188"/>
      <c r="N149" s="18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</row>
    <row r="150" spans="1:24" s="7" customFormat="1" x14ac:dyDescent="0.2">
      <c r="A150" s="321" t="s">
        <v>886</v>
      </c>
      <c r="B150" s="321"/>
      <c r="C150" s="321"/>
      <c r="D150" s="321"/>
      <c r="E150" s="321"/>
      <c r="F150" s="321"/>
      <c r="G150" s="321"/>
      <c r="H150" s="44"/>
      <c r="I150" s="186"/>
      <c r="J150" s="186"/>
      <c r="K150" s="186"/>
      <c r="L150" s="186"/>
      <c r="M150" s="186"/>
      <c r="N150" s="186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</row>
    <row r="151" spans="1:24" s="17" customFormat="1" ht="38.25" x14ac:dyDescent="0.2">
      <c r="A151" s="19">
        <v>1</v>
      </c>
      <c r="B151" s="92" t="s">
        <v>887</v>
      </c>
      <c r="C151" s="92" t="s">
        <v>887</v>
      </c>
      <c r="D151" s="93" t="s">
        <v>257</v>
      </c>
      <c r="E151" s="93" t="s">
        <v>258</v>
      </c>
      <c r="F151" s="93">
        <v>1972</v>
      </c>
      <c r="G151" s="173">
        <v>3733000</v>
      </c>
      <c r="H151" s="2" t="s">
        <v>580</v>
      </c>
      <c r="I151" s="193" t="s">
        <v>888</v>
      </c>
      <c r="J151" s="92" t="s">
        <v>889</v>
      </c>
      <c r="K151" s="92" t="s">
        <v>890</v>
      </c>
      <c r="L151" s="92" t="s">
        <v>890</v>
      </c>
      <c r="M151" s="92" t="s">
        <v>891</v>
      </c>
      <c r="N151" s="188"/>
      <c r="O151" s="93" t="s">
        <v>652</v>
      </c>
      <c r="P151" s="93" t="s">
        <v>652</v>
      </c>
      <c r="Q151" s="93" t="s">
        <v>652</v>
      </c>
      <c r="R151" s="93" t="s">
        <v>652</v>
      </c>
      <c r="S151" s="93" t="s">
        <v>284</v>
      </c>
      <c r="T151" s="93" t="s">
        <v>652</v>
      </c>
      <c r="U151" s="99">
        <v>1137.5</v>
      </c>
      <c r="V151" s="99">
        <v>3</v>
      </c>
      <c r="W151" s="99" t="s">
        <v>257</v>
      </c>
      <c r="X151" s="99" t="s">
        <v>257</v>
      </c>
    </row>
    <row r="152" spans="1:24" s="7" customFormat="1" ht="19.5" customHeight="1" thickBot="1" x14ac:dyDescent="0.25">
      <c r="A152" s="1"/>
      <c r="B152" s="326" t="s">
        <v>0</v>
      </c>
      <c r="C152" s="326"/>
      <c r="D152" s="26"/>
      <c r="E152" s="16"/>
      <c r="F152" s="2"/>
      <c r="G152" s="117">
        <f>SUM(G151)</f>
        <v>3733000</v>
      </c>
      <c r="H152" s="11"/>
      <c r="I152" s="188"/>
      <c r="J152" s="188"/>
      <c r="K152" s="188"/>
      <c r="L152" s="188"/>
      <c r="M152" s="188"/>
      <c r="N152" s="18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</row>
    <row r="153" spans="1:24" ht="13.5" thickBot="1" x14ac:dyDescent="0.25">
      <c r="C153" s="202"/>
      <c r="D153" s="181"/>
      <c r="E153" s="324" t="s">
        <v>66</v>
      </c>
      <c r="F153" s="325"/>
      <c r="G153" s="47">
        <f>G152+G149+G145+G142+G137+G120+G111+G25+G18</f>
        <v>181548710.12</v>
      </c>
    </row>
    <row r="155" spans="1:24" ht="12.75" customHeight="1" x14ac:dyDescent="0.2"/>
    <row r="159" spans="1:24" ht="21.75" customHeight="1" x14ac:dyDescent="0.2"/>
  </sheetData>
  <mergeCells count="38">
    <mergeCell ref="A143:G143"/>
    <mergeCell ref="A142:C142"/>
    <mergeCell ref="B149:C149"/>
    <mergeCell ref="A146:G146"/>
    <mergeCell ref="K17:M17"/>
    <mergeCell ref="K131:M132"/>
    <mergeCell ref="A25:C25"/>
    <mergeCell ref="A19:G19"/>
    <mergeCell ref="A111:C111"/>
    <mergeCell ref="X8:X9"/>
    <mergeCell ref="I8:I9"/>
    <mergeCell ref="J8:J9"/>
    <mergeCell ref="K8:M8"/>
    <mergeCell ref="E153:F153"/>
    <mergeCell ref="U8:U9"/>
    <mergeCell ref="V8:V9"/>
    <mergeCell ref="A26:G26"/>
    <mergeCell ref="A112:G112"/>
    <mergeCell ref="B120:C120"/>
    <mergeCell ref="A121:G121"/>
    <mergeCell ref="A137:C137"/>
    <mergeCell ref="A138:G138"/>
    <mergeCell ref="A150:G150"/>
    <mergeCell ref="B152:C152"/>
    <mergeCell ref="A145:C145"/>
    <mergeCell ref="W8:W9"/>
    <mergeCell ref="G8:G9"/>
    <mergeCell ref="A18:C18"/>
    <mergeCell ref="A8:A9"/>
    <mergeCell ref="B8:B9"/>
    <mergeCell ref="H8:H9"/>
    <mergeCell ref="D8:D9"/>
    <mergeCell ref="E8:E9"/>
    <mergeCell ref="A10:E10"/>
    <mergeCell ref="O8:T8"/>
    <mergeCell ref="F8:F9"/>
    <mergeCell ref="N8:N9"/>
    <mergeCell ref="C8:C9"/>
  </mergeCells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4" pageOrder="overThenDown" orientation="landscape" r:id="rId1"/>
  <headerFooter alignWithMargins="0">
    <oddFooter>&amp;CStrona &amp;P z &amp;N</oddFooter>
  </headerFooter>
  <rowBreaks count="6" manualBreakCount="6">
    <brk id="28" max="23" man="1"/>
    <brk id="60" max="23" man="1"/>
    <brk id="111" max="23" man="1"/>
    <brk id="126" max="23" man="1"/>
    <brk id="134" max="23" man="1"/>
    <brk id="153" max="23" man="1"/>
  </rowBreaks>
  <colBreaks count="1" manualBreakCount="1">
    <brk id="10" max="15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1B85-F9FE-4FF3-9DDA-48772394DE9E}">
  <sheetPr>
    <pageSetUpPr fitToPage="1"/>
  </sheetPr>
  <dimension ref="A2:B28"/>
  <sheetViews>
    <sheetView view="pageBreakPreview" topLeftCell="A9" zoomScale="60" zoomScaleNormal="100" workbookViewId="0">
      <selection activeCell="G14" sqref="G14"/>
    </sheetView>
  </sheetViews>
  <sheetFormatPr defaultColWidth="9.140625" defaultRowHeight="12.75" x14ac:dyDescent="0.2"/>
  <cols>
    <col min="1" max="1" width="45.5703125" style="57" customWidth="1"/>
    <col min="2" max="2" width="70" style="57" customWidth="1"/>
    <col min="3" max="16384" width="9.140625" style="57"/>
  </cols>
  <sheetData>
    <row r="2" spans="1:2" ht="15" customHeight="1" x14ac:dyDescent="0.25">
      <c r="A2" s="138" t="s">
        <v>714</v>
      </c>
    </row>
    <row r="4" spans="1:2" x14ac:dyDescent="0.2">
      <c r="A4" s="139" t="s">
        <v>745</v>
      </c>
    </row>
    <row r="6" spans="1:2" ht="13.5" thickBot="1" x14ac:dyDescent="0.25">
      <c r="A6" s="53" t="s">
        <v>1014</v>
      </c>
    </row>
    <row r="7" spans="1:2" ht="22.9" customHeight="1" thickBot="1" x14ac:dyDescent="0.25">
      <c r="A7" s="334" t="s">
        <v>715</v>
      </c>
      <c r="B7" s="291" t="s">
        <v>716</v>
      </c>
    </row>
    <row r="8" spans="1:2" ht="25.9" customHeight="1" thickBot="1" x14ac:dyDescent="0.25">
      <c r="A8" s="335"/>
      <c r="B8" s="292" t="s">
        <v>717</v>
      </c>
    </row>
    <row r="9" spans="1:2" ht="46.15" customHeight="1" thickBot="1" x14ac:dyDescent="0.25">
      <c r="A9" s="336"/>
      <c r="B9" s="293" t="s">
        <v>746</v>
      </c>
    </row>
    <row r="10" spans="1:2" ht="31.9" customHeight="1" x14ac:dyDescent="0.2">
      <c r="A10" s="289" t="s">
        <v>718</v>
      </c>
      <c r="B10" s="294">
        <v>55905.25</v>
      </c>
    </row>
    <row r="11" spans="1:2" ht="31.9" customHeight="1" x14ac:dyDescent="0.2">
      <c r="A11" s="290" t="s">
        <v>719</v>
      </c>
      <c r="B11" s="295">
        <v>2023</v>
      </c>
    </row>
    <row r="12" spans="1:2" ht="31.9" customHeight="1" x14ac:dyDescent="0.2">
      <c r="A12" s="290" t="s">
        <v>720</v>
      </c>
      <c r="B12" s="295">
        <v>18</v>
      </c>
    </row>
    <row r="13" spans="1:2" ht="31.9" customHeight="1" x14ac:dyDescent="0.2">
      <c r="A13" s="290" t="s">
        <v>721</v>
      </c>
      <c r="B13" s="295" t="s">
        <v>722</v>
      </c>
    </row>
    <row r="14" spans="1:2" ht="31.9" customHeight="1" x14ac:dyDescent="0.2">
      <c r="A14" s="289" t="s">
        <v>723</v>
      </c>
      <c r="B14" s="296" t="s">
        <v>724</v>
      </c>
    </row>
    <row r="15" spans="1:2" ht="31.9" customHeight="1" x14ac:dyDescent="0.2">
      <c r="A15" s="290" t="s">
        <v>725</v>
      </c>
      <c r="B15" s="295" t="s">
        <v>726</v>
      </c>
    </row>
    <row r="16" spans="1:2" ht="31.9" customHeight="1" x14ac:dyDescent="0.2">
      <c r="A16" s="290" t="s">
        <v>727</v>
      </c>
      <c r="B16" s="295" t="s">
        <v>728</v>
      </c>
    </row>
    <row r="17" spans="1:2" ht="31.9" customHeight="1" x14ac:dyDescent="0.2">
      <c r="A17" s="290" t="s">
        <v>729</v>
      </c>
      <c r="B17" s="295" t="s">
        <v>257</v>
      </c>
    </row>
    <row r="18" spans="1:2" ht="31.9" customHeight="1" x14ac:dyDescent="0.2">
      <c r="A18" s="290" t="s">
        <v>730</v>
      </c>
      <c r="B18" s="295" t="s">
        <v>257</v>
      </c>
    </row>
    <row r="19" spans="1:2" ht="31.9" customHeight="1" x14ac:dyDescent="0.2">
      <c r="A19" s="290" t="s">
        <v>731</v>
      </c>
      <c r="B19" s="295" t="s">
        <v>257</v>
      </c>
    </row>
    <row r="20" spans="1:2" ht="40.9" customHeight="1" x14ac:dyDescent="0.2">
      <c r="A20" s="290" t="s">
        <v>732</v>
      </c>
      <c r="B20" s="295" t="s">
        <v>257</v>
      </c>
    </row>
    <row r="21" spans="1:2" ht="31.9" customHeight="1" x14ac:dyDescent="0.2">
      <c r="A21" s="290" t="s">
        <v>733</v>
      </c>
      <c r="B21" s="295" t="s">
        <v>257</v>
      </c>
    </row>
    <row r="22" spans="1:2" ht="31.9" customHeight="1" x14ac:dyDescent="0.2">
      <c r="A22" s="290" t="s">
        <v>734</v>
      </c>
      <c r="B22" s="295" t="s">
        <v>257</v>
      </c>
    </row>
    <row r="23" spans="1:2" ht="53.45" customHeight="1" x14ac:dyDescent="0.2">
      <c r="A23" s="290" t="s">
        <v>735</v>
      </c>
      <c r="B23" s="295" t="s">
        <v>736</v>
      </c>
    </row>
    <row r="24" spans="1:2" ht="44.45" customHeight="1" x14ac:dyDescent="0.2">
      <c r="A24" s="290" t="s">
        <v>737</v>
      </c>
      <c r="B24" s="295" t="s">
        <v>738</v>
      </c>
    </row>
    <row r="25" spans="1:2" ht="70.150000000000006" customHeight="1" x14ac:dyDescent="0.2">
      <c r="A25" s="290" t="s">
        <v>739</v>
      </c>
      <c r="B25" s="295" t="s">
        <v>740</v>
      </c>
    </row>
    <row r="26" spans="1:2" ht="97.15" customHeight="1" x14ac:dyDescent="0.2">
      <c r="A26" s="290" t="s">
        <v>741</v>
      </c>
      <c r="B26" s="295" t="s">
        <v>742</v>
      </c>
    </row>
    <row r="27" spans="1:2" ht="51.6" customHeight="1" x14ac:dyDescent="0.2">
      <c r="A27" s="290" t="s">
        <v>743</v>
      </c>
      <c r="B27" s="295" t="s">
        <v>257</v>
      </c>
    </row>
    <row r="28" spans="1:2" ht="31.9" customHeight="1" thickBot="1" x14ac:dyDescent="0.25">
      <c r="A28" s="290" t="s">
        <v>744</v>
      </c>
      <c r="B28" s="297" t="s">
        <v>258</v>
      </c>
    </row>
  </sheetData>
  <mergeCells count="1">
    <mergeCell ref="A7:A9"/>
  </mergeCells>
  <pageMargins left="0.7" right="0.7" top="0.75" bottom="0.75" header="0.3" footer="0.3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296C-566C-4E38-885B-79F927EFE187}">
  <dimension ref="A1:F903"/>
  <sheetViews>
    <sheetView view="pageBreakPreview" topLeftCell="A14" zoomScale="75" zoomScaleNormal="110" zoomScaleSheetLayoutView="75" workbookViewId="0">
      <selection activeCell="B289" sqref="B289"/>
    </sheetView>
  </sheetViews>
  <sheetFormatPr defaultRowHeight="12.75" x14ac:dyDescent="0.2"/>
  <cols>
    <col min="1" max="1" width="5.5703125" style="57" customWidth="1"/>
    <col min="2" max="2" width="47.5703125" style="54" customWidth="1"/>
    <col min="3" max="3" width="15.42578125" style="55" customWidth="1"/>
    <col min="4" max="4" width="18.42578125" style="69" customWidth="1"/>
    <col min="5" max="5" width="12.140625" style="57" bestFit="1" customWidth="1"/>
    <col min="6" max="6" width="11.140625" style="57" customWidth="1"/>
    <col min="7" max="256" width="9.140625" style="57"/>
    <col min="257" max="257" width="5.5703125" style="57" customWidth="1"/>
    <col min="258" max="258" width="47.5703125" style="57" customWidth="1"/>
    <col min="259" max="259" width="15.42578125" style="57" customWidth="1"/>
    <col min="260" max="260" width="18.42578125" style="57" customWidth="1"/>
    <col min="261" max="261" width="12.140625" style="57" bestFit="1" customWidth="1"/>
    <col min="262" max="262" width="11.140625" style="57" customWidth="1"/>
    <col min="263" max="512" width="9.140625" style="57"/>
    <col min="513" max="513" width="5.5703125" style="57" customWidth="1"/>
    <col min="514" max="514" width="47.5703125" style="57" customWidth="1"/>
    <col min="515" max="515" width="15.42578125" style="57" customWidth="1"/>
    <col min="516" max="516" width="18.42578125" style="57" customWidth="1"/>
    <col min="517" max="517" width="12.140625" style="57" bestFit="1" customWidth="1"/>
    <col min="518" max="518" width="11.140625" style="57" customWidth="1"/>
    <col min="519" max="768" width="9.140625" style="57"/>
    <col min="769" max="769" width="5.5703125" style="57" customWidth="1"/>
    <col min="770" max="770" width="47.5703125" style="57" customWidth="1"/>
    <col min="771" max="771" width="15.42578125" style="57" customWidth="1"/>
    <col min="772" max="772" width="18.42578125" style="57" customWidth="1"/>
    <col min="773" max="773" width="12.140625" style="57" bestFit="1" customWidth="1"/>
    <col min="774" max="774" width="11.140625" style="57" customWidth="1"/>
    <col min="775" max="1024" width="9.140625" style="57"/>
    <col min="1025" max="1025" width="5.5703125" style="57" customWidth="1"/>
    <col min="1026" max="1026" width="47.5703125" style="57" customWidth="1"/>
    <col min="1027" max="1027" width="15.42578125" style="57" customWidth="1"/>
    <col min="1028" max="1028" width="18.42578125" style="57" customWidth="1"/>
    <col min="1029" max="1029" width="12.140625" style="57" bestFit="1" customWidth="1"/>
    <col min="1030" max="1030" width="11.140625" style="57" customWidth="1"/>
    <col min="1031" max="1280" width="9.140625" style="57"/>
    <col min="1281" max="1281" width="5.5703125" style="57" customWidth="1"/>
    <col min="1282" max="1282" width="47.5703125" style="57" customWidth="1"/>
    <col min="1283" max="1283" width="15.42578125" style="57" customWidth="1"/>
    <col min="1284" max="1284" width="18.42578125" style="57" customWidth="1"/>
    <col min="1285" max="1285" width="12.140625" style="57" bestFit="1" customWidth="1"/>
    <col min="1286" max="1286" width="11.140625" style="57" customWidth="1"/>
    <col min="1287" max="1536" width="9.140625" style="57"/>
    <col min="1537" max="1537" width="5.5703125" style="57" customWidth="1"/>
    <col min="1538" max="1538" width="47.5703125" style="57" customWidth="1"/>
    <col min="1539" max="1539" width="15.42578125" style="57" customWidth="1"/>
    <col min="1540" max="1540" width="18.42578125" style="57" customWidth="1"/>
    <col min="1541" max="1541" width="12.140625" style="57" bestFit="1" customWidth="1"/>
    <col min="1542" max="1542" width="11.140625" style="57" customWidth="1"/>
    <col min="1543" max="1792" width="9.140625" style="57"/>
    <col min="1793" max="1793" width="5.5703125" style="57" customWidth="1"/>
    <col min="1794" max="1794" width="47.5703125" style="57" customWidth="1"/>
    <col min="1795" max="1795" width="15.42578125" style="57" customWidth="1"/>
    <col min="1796" max="1796" width="18.42578125" style="57" customWidth="1"/>
    <col min="1797" max="1797" width="12.140625" style="57" bestFit="1" customWidth="1"/>
    <col min="1798" max="1798" width="11.140625" style="57" customWidth="1"/>
    <col min="1799" max="2048" width="9.140625" style="57"/>
    <col min="2049" max="2049" width="5.5703125" style="57" customWidth="1"/>
    <col min="2050" max="2050" width="47.5703125" style="57" customWidth="1"/>
    <col min="2051" max="2051" width="15.42578125" style="57" customWidth="1"/>
    <col min="2052" max="2052" width="18.42578125" style="57" customWidth="1"/>
    <col min="2053" max="2053" width="12.140625" style="57" bestFit="1" customWidth="1"/>
    <col min="2054" max="2054" width="11.140625" style="57" customWidth="1"/>
    <col min="2055" max="2304" width="9.140625" style="57"/>
    <col min="2305" max="2305" width="5.5703125" style="57" customWidth="1"/>
    <col min="2306" max="2306" width="47.5703125" style="57" customWidth="1"/>
    <col min="2307" max="2307" width="15.42578125" style="57" customWidth="1"/>
    <col min="2308" max="2308" width="18.42578125" style="57" customWidth="1"/>
    <col min="2309" max="2309" width="12.140625" style="57" bestFit="1" customWidth="1"/>
    <col min="2310" max="2310" width="11.140625" style="57" customWidth="1"/>
    <col min="2311" max="2560" width="9.140625" style="57"/>
    <col min="2561" max="2561" width="5.5703125" style="57" customWidth="1"/>
    <col min="2562" max="2562" width="47.5703125" style="57" customWidth="1"/>
    <col min="2563" max="2563" width="15.42578125" style="57" customWidth="1"/>
    <col min="2564" max="2564" width="18.42578125" style="57" customWidth="1"/>
    <col min="2565" max="2565" width="12.140625" style="57" bestFit="1" customWidth="1"/>
    <col min="2566" max="2566" width="11.140625" style="57" customWidth="1"/>
    <col min="2567" max="2816" width="9.140625" style="57"/>
    <col min="2817" max="2817" width="5.5703125" style="57" customWidth="1"/>
    <col min="2818" max="2818" width="47.5703125" style="57" customWidth="1"/>
    <col min="2819" max="2819" width="15.42578125" style="57" customWidth="1"/>
    <col min="2820" max="2820" width="18.42578125" style="57" customWidth="1"/>
    <col min="2821" max="2821" width="12.140625" style="57" bestFit="1" customWidth="1"/>
    <col min="2822" max="2822" width="11.140625" style="57" customWidth="1"/>
    <col min="2823" max="3072" width="9.140625" style="57"/>
    <col min="3073" max="3073" width="5.5703125" style="57" customWidth="1"/>
    <col min="3074" max="3074" width="47.5703125" style="57" customWidth="1"/>
    <col min="3075" max="3075" width="15.42578125" style="57" customWidth="1"/>
    <col min="3076" max="3076" width="18.42578125" style="57" customWidth="1"/>
    <col min="3077" max="3077" width="12.140625" style="57" bestFit="1" customWidth="1"/>
    <col min="3078" max="3078" width="11.140625" style="57" customWidth="1"/>
    <col min="3079" max="3328" width="9.140625" style="57"/>
    <col min="3329" max="3329" width="5.5703125" style="57" customWidth="1"/>
    <col min="3330" max="3330" width="47.5703125" style="57" customWidth="1"/>
    <col min="3331" max="3331" width="15.42578125" style="57" customWidth="1"/>
    <col min="3332" max="3332" width="18.42578125" style="57" customWidth="1"/>
    <col min="3333" max="3333" width="12.140625" style="57" bestFit="1" customWidth="1"/>
    <col min="3334" max="3334" width="11.140625" style="57" customWidth="1"/>
    <col min="3335" max="3584" width="9.140625" style="57"/>
    <col min="3585" max="3585" width="5.5703125" style="57" customWidth="1"/>
    <col min="3586" max="3586" width="47.5703125" style="57" customWidth="1"/>
    <col min="3587" max="3587" width="15.42578125" style="57" customWidth="1"/>
    <col min="3588" max="3588" width="18.42578125" style="57" customWidth="1"/>
    <col min="3589" max="3589" width="12.140625" style="57" bestFit="1" customWidth="1"/>
    <col min="3590" max="3590" width="11.140625" style="57" customWidth="1"/>
    <col min="3591" max="3840" width="9.140625" style="57"/>
    <col min="3841" max="3841" width="5.5703125" style="57" customWidth="1"/>
    <col min="3842" max="3842" width="47.5703125" style="57" customWidth="1"/>
    <col min="3843" max="3843" width="15.42578125" style="57" customWidth="1"/>
    <col min="3844" max="3844" width="18.42578125" style="57" customWidth="1"/>
    <col min="3845" max="3845" width="12.140625" style="57" bestFit="1" customWidth="1"/>
    <col min="3846" max="3846" width="11.140625" style="57" customWidth="1"/>
    <col min="3847" max="4096" width="9.140625" style="57"/>
    <col min="4097" max="4097" width="5.5703125" style="57" customWidth="1"/>
    <col min="4098" max="4098" width="47.5703125" style="57" customWidth="1"/>
    <col min="4099" max="4099" width="15.42578125" style="57" customWidth="1"/>
    <col min="4100" max="4100" width="18.42578125" style="57" customWidth="1"/>
    <col min="4101" max="4101" width="12.140625" style="57" bestFit="1" customWidth="1"/>
    <col min="4102" max="4102" width="11.140625" style="57" customWidth="1"/>
    <col min="4103" max="4352" width="9.140625" style="57"/>
    <col min="4353" max="4353" width="5.5703125" style="57" customWidth="1"/>
    <col min="4354" max="4354" width="47.5703125" style="57" customWidth="1"/>
    <col min="4355" max="4355" width="15.42578125" style="57" customWidth="1"/>
    <col min="4356" max="4356" width="18.42578125" style="57" customWidth="1"/>
    <col min="4357" max="4357" width="12.140625" style="57" bestFit="1" customWidth="1"/>
    <col min="4358" max="4358" width="11.140625" style="57" customWidth="1"/>
    <col min="4359" max="4608" width="9.140625" style="57"/>
    <col min="4609" max="4609" width="5.5703125" style="57" customWidth="1"/>
    <col min="4610" max="4610" width="47.5703125" style="57" customWidth="1"/>
    <col min="4611" max="4611" width="15.42578125" style="57" customWidth="1"/>
    <col min="4612" max="4612" width="18.42578125" style="57" customWidth="1"/>
    <col min="4613" max="4613" width="12.140625" style="57" bestFit="1" customWidth="1"/>
    <col min="4614" max="4614" width="11.140625" style="57" customWidth="1"/>
    <col min="4615" max="4864" width="9.140625" style="57"/>
    <col min="4865" max="4865" width="5.5703125" style="57" customWidth="1"/>
    <col min="4866" max="4866" width="47.5703125" style="57" customWidth="1"/>
    <col min="4867" max="4867" width="15.42578125" style="57" customWidth="1"/>
    <col min="4868" max="4868" width="18.42578125" style="57" customWidth="1"/>
    <col min="4869" max="4869" width="12.140625" style="57" bestFit="1" customWidth="1"/>
    <col min="4870" max="4870" width="11.140625" style="57" customWidth="1"/>
    <col min="4871" max="5120" width="9.140625" style="57"/>
    <col min="5121" max="5121" width="5.5703125" style="57" customWidth="1"/>
    <col min="5122" max="5122" width="47.5703125" style="57" customWidth="1"/>
    <col min="5123" max="5123" width="15.42578125" style="57" customWidth="1"/>
    <col min="5124" max="5124" width="18.42578125" style="57" customWidth="1"/>
    <col min="5125" max="5125" width="12.140625" style="57" bestFit="1" customWidth="1"/>
    <col min="5126" max="5126" width="11.140625" style="57" customWidth="1"/>
    <col min="5127" max="5376" width="9.140625" style="57"/>
    <col min="5377" max="5377" width="5.5703125" style="57" customWidth="1"/>
    <col min="5378" max="5378" width="47.5703125" style="57" customWidth="1"/>
    <col min="5379" max="5379" width="15.42578125" style="57" customWidth="1"/>
    <col min="5380" max="5380" width="18.42578125" style="57" customWidth="1"/>
    <col min="5381" max="5381" width="12.140625" style="57" bestFit="1" customWidth="1"/>
    <col min="5382" max="5382" width="11.140625" style="57" customWidth="1"/>
    <col min="5383" max="5632" width="9.140625" style="57"/>
    <col min="5633" max="5633" width="5.5703125" style="57" customWidth="1"/>
    <col min="5634" max="5634" width="47.5703125" style="57" customWidth="1"/>
    <col min="5635" max="5635" width="15.42578125" style="57" customWidth="1"/>
    <col min="5636" max="5636" width="18.42578125" style="57" customWidth="1"/>
    <col min="5637" max="5637" width="12.140625" style="57" bestFit="1" customWidth="1"/>
    <col min="5638" max="5638" width="11.140625" style="57" customWidth="1"/>
    <col min="5639" max="5888" width="9.140625" style="57"/>
    <col min="5889" max="5889" width="5.5703125" style="57" customWidth="1"/>
    <col min="5890" max="5890" width="47.5703125" style="57" customWidth="1"/>
    <col min="5891" max="5891" width="15.42578125" style="57" customWidth="1"/>
    <col min="5892" max="5892" width="18.42578125" style="57" customWidth="1"/>
    <col min="5893" max="5893" width="12.140625" style="57" bestFit="1" customWidth="1"/>
    <col min="5894" max="5894" width="11.140625" style="57" customWidth="1"/>
    <col min="5895" max="6144" width="9.140625" style="57"/>
    <col min="6145" max="6145" width="5.5703125" style="57" customWidth="1"/>
    <col min="6146" max="6146" width="47.5703125" style="57" customWidth="1"/>
    <col min="6147" max="6147" width="15.42578125" style="57" customWidth="1"/>
    <col min="6148" max="6148" width="18.42578125" style="57" customWidth="1"/>
    <col min="6149" max="6149" width="12.140625" style="57" bestFit="1" customWidth="1"/>
    <col min="6150" max="6150" width="11.140625" style="57" customWidth="1"/>
    <col min="6151" max="6400" width="9.140625" style="57"/>
    <col min="6401" max="6401" width="5.5703125" style="57" customWidth="1"/>
    <col min="6402" max="6402" width="47.5703125" style="57" customWidth="1"/>
    <col min="6403" max="6403" width="15.42578125" style="57" customWidth="1"/>
    <col min="6404" max="6404" width="18.42578125" style="57" customWidth="1"/>
    <col min="6405" max="6405" width="12.140625" style="57" bestFit="1" customWidth="1"/>
    <col min="6406" max="6406" width="11.140625" style="57" customWidth="1"/>
    <col min="6407" max="6656" width="9.140625" style="57"/>
    <col min="6657" max="6657" width="5.5703125" style="57" customWidth="1"/>
    <col min="6658" max="6658" width="47.5703125" style="57" customWidth="1"/>
    <col min="6659" max="6659" width="15.42578125" style="57" customWidth="1"/>
    <col min="6660" max="6660" width="18.42578125" style="57" customWidth="1"/>
    <col min="6661" max="6661" width="12.140625" style="57" bestFit="1" customWidth="1"/>
    <col min="6662" max="6662" width="11.140625" style="57" customWidth="1"/>
    <col min="6663" max="6912" width="9.140625" style="57"/>
    <col min="6913" max="6913" width="5.5703125" style="57" customWidth="1"/>
    <col min="6914" max="6914" width="47.5703125" style="57" customWidth="1"/>
    <col min="6915" max="6915" width="15.42578125" style="57" customWidth="1"/>
    <col min="6916" max="6916" width="18.42578125" style="57" customWidth="1"/>
    <col min="6917" max="6917" width="12.140625" style="57" bestFit="1" customWidth="1"/>
    <col min="6918" max="6918" width="11.140625" style="57" customWidth="1"/>
    <col min="6919" max="7168" width="9.140625" style="57"/>
    <col min="7169" max="7169" width="5.5703125" style="57" customWidth="1"/>
    <col min="7170" max="7170" width="47.5703125" style="57" customWidth="1"/>
    <col min="7171" max="7171" width="15.42578125" style="57" customWidth="1"/>
    <col min="7172" max="7172" width="18.42578125" style="57" customWidth="1"/>
    <col min="7173" max="7173" width="12.140625" style="57" bestFit="1" customWidth="1"/>
    <col min="7174" max="7174" width="11.140625" style="57" customWidth="1"/>
    <col min="7175" max="7424" width="9.140625" style="57"/>
    <col min="7425" max="7425" width="5.5703125" style="57" customWidth="1"/>
    <col min="7426" max="7426" width="47.5703125" style="57" customWidth="1"/>
    <col min="7427" max="7427" width="15.42578125" style="57" customWidth="1"/>
    <col min="7428" max="7428" width="18.42578125" style="57" customWidth="1"/>
    <col min="7429" max="7429" width="12.140625" style="57" bestFit="1" customWidth="1"/>
    <col min="7430" max="7430" width="11.140625" style="57" customWidth="1"/>
    <col min="7431" max="7680" width="9.140625" style="57"/>
    <col min="7681" max="7681" width="5.5703125" style="57" customWidth="1"/>
    <col min="7682" max="7682" width="47.5703125" style="57" customWidth="1"/>
    <col min="7683" max="7683" width="15.42578125" style="57" customWidth="1"/>
    <col min="7684" max="7684" width="18.42578125" style="57" customWidth="1"/>
    <col min="7685" max="7685" width="12.140625" style="57" bestFit="1" customWidth="1"/>
    <col min="7686" max="7686" width="11.140625" style="57" customWidth="1"/>
    <col min="7687" max="7936" width="9.140625" style="57"/>
    <col min="7937" max="7937" width="5.5703125" style="57" customWidth="1"/>
    <col min="7938" max="7938" width="47.5703125" style="57" customWidth="1"/>
    <col min="7939" max="7939" width="15.42578125" style="57" customWidth="1"/>
    <col min="7940" max="7940" width="18.42578125" style="57" customWidth="1"/>
    <col min="7941" max="7941" width="12.140625" style="57" bestFit="1" customWidth="1"/>
    <col min="7942" max="7942" width="11.140625" style="57" customWidth="1"/>
    <col min="7943" max="8192" width="9.140625" style="57"/>
    <col min="8193" max="8193" width="5.5703125" style="57" customWidth="1"/>
    <col min="8194" max="8194" width="47.5703125" style="57" customWidth="1"/>
    <col min="8195" max="8195" width="15.42578125" style="57" customWidth="1"/>
    <col min="8196" max="8196" width="18.42578125" style="57" customWidth="1"/>
    <col min="8197" max="8197" width="12.140625" style="57" bestFit="1" customWidth="1"/>
    <col min="8198" max="8198" width="11.140625" style="57" customWidth="1"/>
    <col min="8199" max="8448" width="9.140625" style="57"/>
    <col min="8449" max="8449" width="5.5703125" style="57" customWidth="1"/>
    <col min="8450" max="8450" width="47.5703125" style="57" customWidth="1"/>
    <col min="8451" max="8451" width="15.42578125" style="57" customWidth="1"/>
    <col min="8452" max="8452" width="18.42578125" style="57" customWidth="1"/>
    <col min="8453" max="8453" width="12.140625" style="57" bestFit="1" customWidth="1"/>
    <col min="8454" max="8454" width="11.140625" style="57" customWidth="1"/>
    <col min="8455" max="8704" width="9.140625" style="57"/>
    <col min="8705" max="8705" width="5.5703125" style="57" customWidth="1"/>
    <col min="8706" max="8706" width="47.5703125" style="57" customWidth="1"/>
    <col min="8707" max="8707" width="15.42578125" style="57" customWidth="1"/>
    <col min="8708" max="8708" width="18.42578125" style="57" customWidth="1"/>
    <col min="8709" max="8709" width="12.140625" style="57" bestFit="1" customWidth="1"/>
    <col min="8710" max="8710" width="11.140625" style="57" customWidth="1"/>
    <col min="8711" max="8960" width="9.140625" style="57"/>
    <col min="8961" max="8961" width="5.5703125" style="57" customWidth="1"/>
    <col min="8962" max="8962" width="47.5703125" style="57" customWidth="1"/>
    <col min="8963" max="8963" width="15.42578125" style="57" customWidth="1"/>
    <col min="8964" max="8964" width="18.42578125" style="57" customWidth="1"/>
    <col min="8965" max="8965" width="12.140625" style="57" bestFit="1" customWidth="1"/>
    <col min="8966" max="8966" width="11.140625" style="57" customWidth="1"/>
    <col min="8967" max="9216" width="9.140625" style="57"/>
    <col min="9217" max="9217" width="5.5703125" style="57" customWidth="1"/>
    <col min="9218" max="9218" width="47.5703125" style="57" customWidth="1"/>
    <col min="9219" max="9219" width="15.42578125" style="57" customWidth="1"/>
    <col min="9220" max="9220" width="18.42578125" style="57" customWidth="1"/>
    <col min="9221" max="9221" width="12.140625" style="57" bestFit="1" customWidth="1"/>
    <col min="9222" max="9222" width="11.140625" style="57" customWidth="1"/>
    <col min="9223" max="9472" width="9.140625" style="57"/>
    <col min="9473" max="9473" width="5.5703125" style="57" customWidth="1"/>
    <col min="9474" max="9474" width="47.5703125" style="57" customWidth="1"/>
    <col min="9475" max="9475" width="15.42578125" style="57" customWidth="1"/>
    <col min="9476" max="9476" width="18.42578125" style="57" customWidth="1"/>
    <col min="9477" max="9477" width="12.140625" style="57" bestFit="1" customWidth="1"/>
    <col min="9478" max="9478" width="11.140625" style="57" customWidth="1"/>
    <col min="9479" max="9728" width="9.140625" style="57"/>
    <col min="9729" max="9729" width="5.5703125" style="57" customWidth="1"/>
    <col min="9730" max="9730" width="47.5703125" style="57" customWidth="1"/>
    <col min="9731" max="9731" width="15.42578125" style="57" customWidth="1"/>
    <col min="9732" max="9732" width="18.42578125" style="57" customWidth="1"/>
    <col min="9733" max="9733" width="12.140625" style="57" bestFit="1" customWidth="1"/>
    <col min="9734" max="9734" width="11.140625" style="57" customWidth="1"/>
    <col min="9735" max="9984" width="9.140625" style="57"/>
    <col min="9985" max="9985" width="5.5703125" style="57" customWidth="1"/>
    <col min="9986" max="9986" width="47.5703125" style="57" customWidth="1"/>
    <col min="9987" max="9987" width="15.42578125" style="57" customWidth="1"/>
    <col min="9988" max="9988" width="18.42578125" style="57" customWidth="1"/>
    <col min="9989" max="9989" width="12.140625" style="57" bestFit="1" customWidth="1"/>
    <col min="9990" max="9990" width="11.140625" style="57" customWidth="1"/>
    <col min="9991" max="10240" width="9.140625" style="57"/>
    <col min="10241" max="10241" width="5.5703125" style="57" customWidth="1"/>
    <col min="10242" max="10242" width="47.5703125" style="57" customWidth="1"/>
    <col min="10243" max="10243" width="15.42578125" style="57" customWidth="1"/>
    <col min="10244" max="10244" width="18.42578125" style="57" customWidth="1"/>
    <col min="10245" max="10245" width="12.140625" style="57" bestFit="1" customWidth="1"/>
    <col min="10246" max="10246" width="11.140625" style="57" customWidth="1"/>
    <col min="10247" max="10496" width="9.140625" style="57"/>
    <col min="10497" max="10497" width="5.5703125" style="57" customWidth="1"/>
    <col min="10498" max="10498" width="47.5703125" style="57" customWidth="1"/>
    <col min="10499" max="10499" width="15.42578125" style="57" customWidth="1"/>
    <col min="10500" max="10500" width="18.42578125" style="57" customWidth="1"/>
    <col min="10501" max="10501" width="12.140625" style="57" bestFit="1" customWidth="1"/>
    <col min="10502" max="10502" width="11.140625" style="57" customWidth="1"/>
    <col min="10503" max="10752" width="9.140625" style="57"/>
    <col min="10753" max="10753" width="5.5703125" style="57" customWidth="1"/>
    <col min="10754" max="10754" width="47.5703125" style="57" customWidth="1"/>
    <col min="10755" max="10755" width="15.42578125" style="57" customWidth="1"/>
    <col min="10756" max="10756" width="18.42578125" style="57" customWidth="1"/>
    <col min="10757" max="10757" width="12.140625" style="57" bestFit="1" customWidth="1"/>
    <col min="10758" max="10758" width="11.140625" style="57" customWidth="1"/>
    <col min="10759" max="11008" width="9.140625" style="57"/>
    <col min="11009" max="11009" width="5.5703125" style="57" customWidth="1"/>
    <col min="11010" max="11010" width="47.5703125" style="57" customWidth="1"/>
    <col min="11011" max="11011" width="15.42578125" style="57" customWidth="1"/>
    <col min="11012" max="11012" width="18.42578125" style="57" customWidth="1"/>
    <col min="11013" max="11013" width="12.140625" style="57" bestFit="1" customWidth="1"/>
    <col min="11014" max="11014" width="11.140625" style="57" customWidth="1"/>
    <col min="11015" max="11264" width="9.140625" style="57"/>
    <col min="11265" max="11265" width="5.5703125" style="57" customWidth="1"/>
    <col min="11266" max="11266" width="47.5703125" style="57" customWidth="1"/>
    <col min="11267" max="11267" width="15.42578125" style="57" customWidth="1"/>
    <col min="11268" max="11268" width="18.42578125" style="57" customWidth="1"/>
    <col min="11269" max="11269" width="12.140625" style="57" bestFit="1" customWidth="1"/>
    <col min="11270" max="11270" width="11.140625" style="57" customWidth="1"/>
    <col min="11271" max="11520" width="9.140625" style="57"/>
    <col min="11521" max="11521" width="5.5703125" style="57" customWidth="1"/>
    <col min="11522" max="11522" width="47.5703125" style="57" customWidth="1"/>
    <col min="11523" max="11523" width="15.42578125" style="57" customWidth="1"/>
    <col min="11524" max="11524" width="18.42578125" style="57" customWidth="1"/>
    <col min="11525" max="11525" width="12.140625" style="57" bestFit="1" customWidth="1"/>
    <col min="11526" max="11526" width="11.140625" style="57" customWidth="1"/>
    <col min="11527" max="11776" width="9.140625" style="57"/>
    <col min="11777" max="11777" width="5.5703125" style="57" customWidth="1"/>
    <col min="11778" max="11778" width="47.5703125" style="57" customWidth="1"/>
    <col min="11779" max="11779" width="15.42578125" style="57" customWidth="1"/>
    <col min="11780" max="11780" width="18.42578125" style="57" customWidth="1"/>
    <col min="11781" max="11781" width="12.140625" style="57" bestFit="1" customWidth="1"/>
    <col min="11782" max="11782" width="11.140625" style="57" customWidth="1"/>
    <col min="11783" max="12032" width="9.140625" style="57"/>
    <col min="12033" max="12033" width="5.5703125" style="57" customWidth="1"/>
    <col min="12034" max="12034" width="47.5703125" style="57" customWidth="1"/>
    <col min="12035" max="12035" width="15.42578125" style="57" customWidth="1"/>
    <col min="12036" max="12036" width="18.42578125" style="57" customWidth="1"/>
    <col min="12037" max="12037" width="12.140625" style="57" bestFit="1" customWidth="1"/>
    <col min="12038" max="12038" width="11.140625" style="57" customWidth="1"/>
    <col min="12039" max="12288" width="9.140625" style="57"/>
    <col min="12289" max="12289" width="5.5703125" style="57" customWidth="1"/>
    <col min="12290" max="12290" width="47.5703125" style="57" customWidth="1"/>
    <col min="12291" max="12291" width="15.42578125" style="57" customWidth="1"/>
    <col min="12292" max="12292" width="18.42578125" style="57" customWidth="1"/>
    <col min="12293" max="12293" width="12.140625" style="57" bestFit="1" customWidth="1"/>
    <col min="12294" max="12294" width="11.140625" style="57" customWidth="1"/>
    <col min="12295" max="12544" width="9.140625" style="57"/>
    <col min="12545" max="12545" width="5.5703125" style="57" customWidth="1"/>
    <col min="12546" max="12546" width="47.5703125" style="57" customWidth="1"/>
    <col min="12547" max="12547" width="15.42578125" style="57" customWidth="1"/>
    <col min="12548" max="12548" width="18.42578125" style="57" customWidth="1"/>
    <col min="12549" max="12549" width="12.140625" style="57" bestFit="1" customWidth="1"/>
    <col min="12550" max="12550" width="11.140625" style="57" customWidth="1"/>
    <col min="12551" max="12800" width="9.140625" style="57"/>
    <col min="12801" max="12801" width="5.5703125" style="57" customWidth="1"/>
    <col min="12802" max="12802" width="47.5703125" style="57" customWidth="1"/>
    <col min="12803" max="12803" width="15.42578125" style="57" customWidth="1"/>
    <col min="12804" max="12804" width="18.42578125" style="57" customWidth="1"/>
    <col min="12805" max="12805" width="12.140625" style="57" bestFit="1" customWidth="1"/>
    <col min="12806" max="12806" width="11.140625" style="57" customWidth="1"/>
    <col min="12807" max="13056" width="9.140625" style="57"/>
    <col min="13057" max="13057" width="5.5703125" style="57" customWidth="1"/>
    <col min="13058" max="13058" width="47.5703125" style="57" customWidth="1"/>
    <col min="13059" max="13059" width="15.42578125" style="57" customWidth="1"/>
    <col min="13060" max="13060" width="18.42578125" style="57" customWidth="1"/>
    <col min="13061" max="13061" width="12.140625" style="57" bestFit="1" customWidth="1"/>
    <col min="13062" max="13062" width="11.140625" style="57" customWidth="1"/>
    <col min="13063" max="13312" width="9.140625" style="57"/>
    <col min="13313" max="13313" width="5.5703125" style="57" customWidth="1"/>
    <col min="13314" max="13314" width="47.5703125" style="57" customWidth="1"/>
    <col min="13315" max="13315" width="15.42578125" style="57" customWidth="1"/>
    <col min="13316" max="13316" width="18.42578125" style="57" customWidth="1"/>
    <col min="13317" max="13317" width="12.140625" style="57" bestFit="1" customWidth="1"/>
    <col min="13318" max="13318" width="11.140625" style="57" customWidth="1"/>
    <col min="13319" max="13568" width="9.140625" style="57"/>
    <col min="13569" max="13569" width="5.5703125" style="57" customWidth="1"/>
    <col min="13570" max="13570" width="47.5703125" style="57" customWidth="1"/>
    <col min="13571" max="13571" width="15.42578125" style="57" customWidth="1"/>
    <col min="13572" max="13572" width="18.42578125" style="57" customWidth="1"/>
    <col min="13573" max="13573" width="12.140625" style="57" bestFit="1" customWidth="1"/>
    <col min="13574" max="13574" width="11.140625" style="57" customWidth="1"/>
    <col min="13575" max="13824" width="9.140625" style="57"/>
    <col min="13825" max="13825" width="5.5703125" style="57" customWidth="1"/>
    <col min="13826" max="13826" width="47.5703125" style="57" customWidth="1"/>
    <col min="13827" max="13827" width="15.42578125" style="57" customWidth="1"/>
    <col min="13828" max="13828" width="18.42578125" style="57" customWidth="1"/>
    <col min="13829" max="13829" width="12.140625" style="57" bestFit="1" customWidth="1"/>
    <col min="13830" max="13830" width="11.140625" style="57" customWidth="1"/>
    <col min="13831" max="14080" width="9.140625" style="57"/>
    <col min="14081" max="14081" width="5.5703125" style="57" customWidth="1"/>
    <col min="14082" max="14082" width="47.5703125" style="57" customWidth="1"/>
    <col min="14083" max="14083" width="15.42578125" style="57" customWidth="1"/>
    <col min="14084" max="14084" width="18.42578125" style="57" customWidth="1"/>
    <col min="14085" max="14085" width="12.140625" style="57" bestFit="1" customWidth="1"/>
    <col min="14086" max="14086" width="11.140625" style="57" customWidth="1"/>
    <col min="14087" max="14336" width="9.140625" style="57"/>
    <col min="14337" max="14337" width="5.5703125" style="57" customWidth="1"/>
    <col min="14338" max="14338" width="47.5703125" style="57" customWidth="1"/>
    <col min="14339" max="14339" width="15.42578125" style="57" customWidth="1"/>
    <col min="14340" max="14340" width="18.42578125" style="57" customWidth="1"/>
    <col min="14341" max="14341" width="12.140625" style="57" bestFit="1" customWidth="1"/>
    <col min="14342" max="14342" width="11.140625" style="57" customWidth="1"/>
    <col min="14343" max="14592" width="9.140625" style="57"/>
    <col min="14593" max="14593" width="5.5703125" style="57" customWidth="1"/>
    <col min="14594" max="14594" width="47.5703125" style="57" customWidth="1"/>
    <col min="14595" max="14595" width="15.42578125" style="57" customWidth="1"/>
    <col min="14596" max="14596" width="18.42578125" style="57" customWidth="1"/>
    <col min="14597" max="14597" width="12.140625" style="57" bestFit="1" customWidth="1"/>
    <col min="14598" max="14598" width="11.140625" style="57" customWidth="1"/>
    <col min="14599" max="14848" width="9.140625" style="57"/>
    <col min="14849" max="14849" width="5.5703125" style="57" customWidth="1"/>
    <col min="14850" max="14850" width="47.5703125" style="57" customWidth="1"/>
    <col min="14851" max="14851" width="15.42578125" style="57" customWidth="1"/>
    <col min="14852" max="14852" width="18.42578125" style="57" customWidth="1"/>
    <col min="14853" max="14853" width="12.140625" style="57" bestFit="1" customWidth="1"/>
    <col min="14854" max="14854" width="11.140625" style="57" customWidth="1"/>
    <col min="14855" max="15104" width="9.140625" style="57"/>
    <col min="15105" max="15105" width="5.5703125" style="57" customWidth="1"/>
    <col min="15106" max="15106" width="47.5703125" style="57" customWidth="1"/>
    <col min="15107" max="15107" width="15.42578125" style="57" customWidth="1"/>
    <col min="15108" max="15108" width="18.42578125" style="57" customWidth="1"/>
    <col min="15109" max="15109" width="12.140625" style="57" bestFit="1" customWidth="1"/>
    <col min="15110" max="15110" width="11.140625" style="57" customWidth="1"/>
    <col min="15111" max="15360" width="9.140625" style="57"/>
    <col min="15361" max="15361" width="5.5703125" style="57" customWidth="1"/>
    <col min="15362" max="15362" width="47.5703125" style="57" customWidth="1"/>
    <col min="15363" max="15363" width="15.42578125" style="57" customWidth="1"/>
    <col min="15364" max="15364" width="18.42578125" style="57" customWidth="1"/>
    <col min="15365" max="15365" width="12.140625" style="57" bestFit="1" customWidth="1"/>
    <col min="15366" max="15366" width="11.140625" style="57" customWidth="1"/>
    <col min="15367" max="15616" width="9.140625" style="57"/>
    <col min="15617" max="15617" width="5.5703125" style="57" customWidth="1"/>
    <col min="15618" max="15618" width="47.5703125" style="57" customWidth="1"/>
    <col min="15619" max="15619" width="15.42578125" style="57" customWidth="1"/>
    <col min="15620" max="15620" width="18.42578125" style="57" customWidth="1"/>
    <col min="15621" max="15621" width="12.140625" style="57" bestFit="1" customWidth="1"/>
    <col min="15622" max="15622" width="11.140625" style="57" customWidth="1"/>
    <col min="15623" max="15872" width="9.140625" style="57"/>
    <col min="15873" max="15873" width="5.5703125" style="57" customWidth="1"/>
    <col min="15874" max="15874" width="47.5703125" style="57" customWidth="1"/>
    <col min="15875" max="15875" width="15.42578125" style="57" customWidth="1"/>
    <col min="15876" max="15876" width="18.42578125" style="57" customWidth="1"/>
    <col min="15877" max="15877" width="12.140625" style="57" bestFit="1" customWidth="1"/>
    <col min="15878" max="15878" width="11.140625" style="57" customWidth="1"/>
    <col min="15879" max="16128" width="9.140625" style="57"/>
    <col min="16129" max="16129" width="5.5703125" style="57" customWidth="1"/>
    <col min="16130" max="16130" width="47.5703125" style="57" customWidth="1"/>
    <col min="16131" max="16131" width="15.42578125" style="57" customWidth="1"/>
    <col min="16132" max="16132" width="18.42578125" style="57" customWidth="1"/>
    <col min="16133" max="16133" width="12.140625" style="57" bestFit="1" customWidth="1"/>
    <col min="16134" max="16134" width="11.140625" style="57" customWidth="1"/>
    <col min="16135" max="16384" width="9.140625" style="57"/>
  </cols>
  <sheetData>
    <row r="1" spans="1:4" x14ac:dyDescent="0.2">
      <c r="A1" s="53" t="s">
        <v>173</v>
      </c>
      <c r="D1" s="56"/>
    </row>
    <row r="3" spans="1:4" ht="25.5" x14ac:dyDescent="0.2">
      <c r="A3" s="58" t="s">
        <v>20</v>
      </c>
      <c r="B3" s="58" t="s">
        <v>28</v>
      </c>
      <c r="C3" s="58" t="s">
        <v>29</v>
      </c>
      <c r="D3" s="59" t="s">
        <v>30</v>
      </c>
    </row>
    <row r="4" spans="1:4" ht="12.75" customHeight="1" x14ac:dyDescent="0.2">
      <c r="A4" s="337" t="s">
        <v>133</v>
      </c>
      <c r="B4" s="338"/>
      <c r="C4" s="338"/>
      <c r="D4" s="339"/>
    </row>
    <row r="5" spans="1:4" ht="12.75" customHeight="1" x14ac:dyDescent="0.2">
      <c r="A5" s="340" t="s">
        <v>4</v>
      </c>
      <c r="B5" s="340"/>
      <c r="C5" s="340"/>
      <c r="D5" s="340"/>
    </row>
    <row r="6" spans="1:4" x14ac:dyDescent="0.2">
      <c r="A6" s="60">
        <v>1</v>
      </c>
      <c r="B6" s="87" t="s">
        <v>201</v>
      </c>
      <c r="C6" s="88">
        <v>2020</v>
      </c>
      <c r="D6" s="89">
        <v>8457.31</v>
      </c>
    </row>
    <row r="7" spans="1:4" x14ac:dyDescent="0.2">
      <c r="A7" s="60">
        <v>2</v>
      </c>
      <c r="B7" s="87" t="s">
        <v>202</v>
      </c>
      <c r="C7" s="88">
        <v>2020</v>
      </c>
      <c r="D7" s="89">
        <v>50430</v>
      </c>
    </row>
    <row r="8" spans="1:4" ht="25.5" x14ac:dyDescent="0.2">
      <c r="A8" s="60">
        <v>3</v>
      </c>
      <c r="B8" s="87" t="s">
        <v>203</v>
      </c>
      <c r="C8" s="88">
        <v>2020</v>
      </c>
      <c r="D8" s="89">
        <v>168202.5</v>
      </c>
    </row>
    <row r="9" spans="1:4" x14ac:dyDescent="0.2">
      <c r="A9" s="60">
        <v>4</v>
      </c>
      <c r="B9" s="87" t="s">
        <v>204</v>
      </c>
      <c r="C9" s="88">
        <v>2020</v>
      </c>
      <c r="D9" s="89">
        <v>13975.6</v>
      </c>
    </row>
    <row r="10" spans="1:4" x14ac:dyDescent="0.2">
      <c r="A10" s="60">
        <v>5</v>
      </c>
      <c r="B10" s="87" t="s">
        <v>205</v>
      </c>
      <c r="C10" s="88">
        <v>2020</v>
      </c>
      <c r="D10" s="89">
        <v>3199</v>
      </c>
    </row>
    <row r="11" spans="1:4" x14ac:dyDescent="0.2">
      <c r="A11" s="60">
        <v>6</v>
      </c>
      <c r="B11" s="87" t="s">
        <v>206</v>
      </c>
      <c r="C11" s="88">
        <v>2021</v>
      </c>
      <c r="D11" s="89">
        <v>2600</v>
      </c>
    </row>
    <row r="12" spans="1:4" x14ac:dyDescent="0.2">
      <c r="A12" s="60">
        <v>7</v>
      </c>
      <c r="B12" s="87" t="s">
        <v>207</v>
      </c>
      <c r="C12" s="88">
        <v>2021</v>
      </c>
      <c r="D12" s="89">
        <v>2426.1999999999998</v>
      </c>
    </row>
    <row r="13" spans="1:4" x14ac:dyDescent="0.2">
      <c r="A13" s="60">
        <v>8</v>
      </c>
      <c r="B13" s="87" t="s">
        <v>208</v>
      </c>
      <c r="C13" s="88">
        <v>2021</v>
      </c>
      <c r="D13" s="89">
        <v>3827</v>
      </c>
    </row>
    <row r="14" spans="1:4" x14ac:dyDescent="0.2">
      <c r="A14" s="60">
        <v>9</v>
      </c>
      <c r="B14" s="87" t="s">
        <v>209</v>
      </c>
      <c r="C14" s="88">
        <v>2021</v>
      </c>
      <c r="D14" s="89">
        <v>11070</v>
      </c>
    </row>
    <row r="15" spans="1:4" x14ac:dyDescent="0.2">
      <c r="A15" s="60">
        <v>10</v>
      </c>
      <c r="B15" s="87" t="s">
        <v>210</v>
      </c>
      <c r="C15" s="88">
        <v>2022</v>
      </c>
      <c r="D15" s="89">
        <v>3199</v>
      </c>
    </row>
    <row r="16" spans="1:4" x14ac:dyDescent="0.2">
      <c r="A16" s="60">
        <v>11</v>
      </c>
      <c r="B16" s="87" t="s">
        <v>211</v>
      </c>
      <c r="C16" s="88">
        <v>2022</v>
      </c>
      <c r="D16" s="89">
        <v>3603.9</v>
      </c>
    </row>
    <row r="17" spans="1:4" x14ac:dyDescent="0.2">
      <c r="A17" s="60">
        <v>12</v>
      </c>
      <c r="B17" s="87" t="s">
        <v>212</v>
      </c>
      <c r="C17" s="88">
        <v>2022</v>
      </c>
      <c r="D17" s="89">
        <v>789</v>
      </c>
    </row>
    <row r="18" spans="1:4" x14ac:dyDescent="0.2">
      <c r="A18" s="60">
        <v>13</v>
      </c>
      <c r="B18" s="87" t="s">
        <v>213</v>
      </c>
      <c r="C18" s="88">
        <v>2022</v>
      </c>
      <c r="D18" s="89">
        <v>549</v>
      </c>
    </row>
    <row r="19" spans="1:4" x14ac:dyDescent="0.2">
      <c r="A19" s="60">
        <v>14</v>
      </c>
      <c r="B19" s="87" t="s">
        <v>214</v>
      </c>
      <c r="C19" s="88">
        <v>2022</v>
      </c>
      <c r="D19" s="89">
        <v>4475</v>
      </c>
    </row>
    <row r="20" spans="1:4" x14ac:dyDescent="0.2">
      <c r="A20" s="60">
        <v>15</v>
      </c>
      <c r="B20" s="87" t="s">
        <v>215</v>
      </c>
      <c r="C20" s="88">
        <v>2022</v>
      </c>
      <c r="D20" s="89">
        <v>7300</v>
      </c>
    </row>
    <row r="21" spans="1:4" x14ac:dyDescent="0.2">
      <c r="A21" s="60">
        <v>16</v>
      </c>
      <c r="B21" s="87" t="s">
        <v>217</v>
      </c>
      <c r="C21" s="88">
        <v>2022</v>
      </c>
      <c r="D21" s="89">
        <v>4046.7</v>
      </c>
    </row>
    <row r="22" spans="1:4" x14ac:dyDescent="0.2">
      <c r="A22" s="60">
        <v>17</v>
      </c>
      <c r="B22" s="87" t="s">
        <v>218</v>
      </c>
      <c r="C22" s="88">
        <v>2022</v>
      </c>
      <c r="D22" s="89">
        <v>2599</v>
      </c>
    </row>
    <row r="23" spans="1:4" x14ac:dyDescent="0.2">
      <c r="A23" s="60">
        <v>18</v>
      </c>
      <c r="B23" s="87" t="s">
        <v>211</v>
      </c>
      <c r="C23" s="88">
        <v>2022</v>
      </c>
      <c r="D23" s="89">
        <v>21774.400000000001</v>
      </c>
    </row>
    <row r="24" spans="1:4" x14ac:dyDescent="0.2">
      <c r="A24" s="60">
        <v>19</v>
      </c>
      <c r="B24" s="87" t="s">
        <v>220</v>
      </c>
      <c r="C24" s="88">
        <v>2023</v>
      </c>
      <c r="D24" s="89">
        <v>5703</v>
      </c>
    </row>
    <row r="25" spans="1:4" x14ac:dyDescent="0.2">
      <c r="A25" s="60">
        <v>20</v>
      </c>
      <c r="B25" s="87" t="s">
        <v>221</v>
      </c>
      <c r="C25" s="88">
        <v>2023</v>
      </c>
      <c r="D25" s="89">
        <v>4498</v>
      </c>
    </row>
    <row r="26" spans="1:4" x14ac:dyDescent="0.2">
      <c r="A26" s="60">
        <v>21</v>
      </c>
      <c r="B26" s="87" t="s">
        <v>222</v>
      </c>
      <c r="C26" s="88">
        <v>2023</v>
      </c>
      <c r="D26" s="89">
        <v>1816.46</v>
      </c>
    </row>
    <row r="27" spans="1:4" x14ac:dyDescent="0.2">
      <c r="A27" s="60">
        <v>22</v>
      </c>
      <c r="B27" s="87" t="s">
        <v>223</v>
      </c>
      <c r="C27" s="88">
        <v>2023</v>
      </c>
      <c r="D27" s="89">
        <v>3325.58</v>
      </c>
    </row>
    <row r="28" spans="1:4" x14ac:dyDescent="0.2">
      <c r="A28" s="60">
        <v>23</v>
      </c>
      <c r="B28" s="87" t="s">
        <v>224</v>
      </c>
      <c r="C28" s="88">
        <v>2023</v>
      </c>
      <c r="D28" s="89">
        <v>1512.48</v>
      </c>
    </row>
    <row r="29" spans="1:4" x14ac:dyDescent="0.2">
      <c r="A29" s="60">
        <v>24</v>
      </c>
      <c r="B29" s="87" t="s">
        <v>225</v>
      </c>
      <c r="C29" s="88">
        <v>2023</v>
      </c>
      <c r="D29" s="89">
        <v>107755.38</v>
      </c>
    </row>
    <row r="30" spans="1:4" x14ac:dyDescent="0.2">
      <c r="A30" s="60">
        <v>25</v>
      </c>
      <c r="B30" s="87" t="s">
        <v>226</v>
      </c>
      <c r="C30" s="88">
        <v>2023</v>
      </c>
      <c r="D30" s="89">
        <v>15716.94</v>
      </c>
    </row>
    <row r="31" spans="1:4" x14ac:dyDescent="0.2">
      <c r="A31" s="60">
        <v>26</v>
      </c>
      <c r="B31" s="87" t="s">
        <v>227</v>
      </c>
      <c r="C31" s="88">
        <v>2023</v>
      </c>
      <c r="D31" s="89">
        <v>14933.77</v>
      </c>
    </row>
    <row r="32" spans="1:4" x14ac:dyDescent="0.2">
      <c r="A32" s="60">
        <v>27</v>
      </c>
      <c r="B32" s="87" t="s">
        <v>228</v>
      </c>
      <c r="C32" s="88">
        <v>2023</v>
      </c>
      <c r="D32" s="89">
        <v>4498</v>
      </c>
    </row>
    <row r="33" spans="1:4" x14ac:dyDescent="0.2">
      <c r="A33" s="60">
        <v>28</v>
      </c>
      <c r="B33" s="87" t="s">
        <v>223</v>
      </c>
      <c r="C33" s="88">
        <v>2023</v>
      </c>
      <c r="D33" s="89">
        <v>3325.58</v>
      </c>
    </row>
    <row r="34" spans="1:4" x14ac:dyDescent="0.2">
      <c r="A34" s="60">
        <v>29</v>
      </c>
      <c r="B34" s="87" t="s">
        <v>229</v>
      </c>
      <c r="C34" s="88">
        <v>2023</v>
      </c>
      <c r="D34" s="89">
        <v>1512.58</v>
      </c>
    </row>
    <row r="35" spans="1:4" x14ac:dyDescent="0.2">
      <c r="A35" s="60">
        <v>30</v>
      </c>
      <c r="B35" s="87" t="s">
        <v>230</v>
      </c>
      <c r="C35" s="88">
        <v>2023</v>
      </c>
      <c r="D35" s="89">
        <v>9963</v>
      </c>
    </row>
    <row r="36" spans="1:4" x14ac:dyDescent="0.2">
      <c r="A36" s="60">
        <v>31</v>
      </c>
      <c r="B36" s="87" t="s">
        <v>231</v>
      </c>
      <c r="C36" s="88">
        <v>2023</v>
      </c>
      <c r="D36" s="89">
        <v>1900</v>
      </c>
    </row>
    <row r="37" spans="1:4" x14ac:dyDescent="0.2">
      <c r="A37" s="60">
        <v>32</v>
      </c>
      <c r="B37" s="87" t="s">
        <v>232</v>
      </c>
      <c r="C37" s="88">
        <v>2024</v>
      </c>
      <c r="D37" s="89">
        <v>22115.4</v>
      </c>
    </row>
    <row r="38" spans="1:4" x14ac:dyDescent="0.2">
      <c r="A38" s="60">
        <v>33</v>
      </c>
      <c r="B38" s="87" t="s">
        <v>233</v>
      </c>
      <c r="C38" s="88">
        <v>2024</v>
      </c>
      <c r="D38" s="89">
        <v>1899.99</v>
      </c>
    </row>
    <row r="39" spans="1:4" x14ac:dyDescent="0.2">
      <c r="A39" s="60">
        <v>34</v>
      </c>
      <c r="B39" s="87" t="s">
        <v>234</v>
      </c>
      <c r="C39" s="88">
        <v>2024</v>
      </c>
      <c r="D39" s="89">
        <v>9015.9</v>
      </c>
    </row>
    <row r="40" spans="1:4" x14ac:dyDescent="0.2">
      <c r="A40" s="60">
        <v>35</v>
      </c>
      <c r="B40" s="87" t="s">
        <v>235</v>
      </c>
      <c r="C40" s="88">
        <v>2024</v>
      </c>
      <c r="D40" s="89">
        <v>5510.4</v>
      </c>
    </row>
    <row r="41" spans="1:4" x14ac:dyDescent="0.2">
      <c r="A41" s="60"/>
      <c r="B41" s="61" t="s">
        <v>0</v>
      </c>
      <c r="C41" s="60"/>
      <c r="D41" s="62">
        <f>SUM(D6:D40)</f>
        <v>527526.07000000018</v>
      </c>
    </row>
    <row r="42" spans="1:4" ht="13.5" customHeight="1" x14ac:dyDescent="0.2">
      <c r="A42" s="340" t="s">
        <v>5</v>
      </c>
      <c r="B42" s="340"/>
      <c r="C42" s="340"/>
      <c r="D42" s="340"/>
    </row>
    <row r="43" spans="1:4" x14ac:dyDescent="0.2">
      <c r="A43" s="60">
        <v>1</v>
      </c>
      <c r="B43" s="63" t="s">
        <v>182</v>
      </c>
      <c r="C43" s="60">
        <v>2020</v>
      </c>
      <c r="D43" s="64">
        <v>2502</v>
      </c>
    </row>
    <row r="44" spans="1:4" x14ac:dyDescent="0.2">
      <c r="A44" s="60">
        <v>2</v>
      </c>
      <c r="B44" s="63" t="s">
        <v>183</v>
      </c>
      <c r="C44" s="60">
        <v>2020</v>
      </c>
      <c r="D44" s="64">
        <v>1121.76</v>
      </c>
    </row>
    <row r="45" spans="1:4" x14ac:dyDescent="0.2">
      <c r="A45" s="60">
        <v>3</v>
      </c>
      <c r="B45" s="63" t="s">
        <v>184</v>
      </c>
      <c r="C45" s="60">
        <v>2021</v>
      </c>
      <c r="D45" s="64">
        <v>1399</v>
      </c>
    </row>
    <row r="46" spans="1:4" x14ac:dyDescent="0.2">
      <c r="A46" s="60">
        <v>4</v>
      </c>
      <c r="B46" s="63" t="s">
        <v>185</v>
      </c>
      <c r="C46" s="60">
        <v>2021</v>
      </c>
      <c r="D46" s="64">
        <v>19528.259999999998</v>
      </c>
    </row>
    <row r="47" spans="1:4" x14ac:dyDescent="0.2">
      <c r="A47" s="60">
        <v>5</v>
      </c>
      <c r="B47" s="63" t="s">
        <v>186</v>
      </c>
      <c r="C47" s="60">
        <v>2021</v>
      </c>
      <c r="D47" s="64">
        <v>3349</v>
      </c>
    </row>
    <row r="48" spans="1:4" x14ac:dyDescent="0.2">
      <c r="A48" s="60">
        <v>6</v>
      </c>
      <c r="B48" s="63" t="s">
        <v>187</v>
      </c>
      <c r="C48" s="60">
        <v>2021</v>
      </c>
      <c r="D48" s="64">
        <v>7349</v>
      </c>
    </row>
    <row r="49" spans="1:4" x14ac:dyDescent="0.2">
      <c r="A49" s="60">
        <v>7</v>
      </c>
      <c r="B49" s="63" t="s">
        <v>188</v>
      </c>
      <c r="C49" s="60">
        <v>2022</v>
      </c>
      <c r="D49" s="64">
        <v>4199</v>
      </c>
    </row>
    <row r="50" spans="1:4" x14ac:dyDescent="0.2">
      <c r="A50" s="60">
        <v>8</v>
      </c>
      <c r="B50" s="63" t="s">
        <v>189</v>
      </c>
      <c r="C50" s="60">
        <v>2022</v>
      </c>
      <c r="D50" s="64">
        <v>1008.6</v>
      </c>
    </row>
    <row r="51" spans="1:4" x14ac:dyDescent="0.2">
      <c r="A51" s="60">
        <v>9</v>
      </c>
      <c r="B51" s="63" t="s">
        <v>190</v>
      </c>
      <c r="C51" s="60">
        <v>2022</v>
      </c>
      <c r="D51" s="64">
        <v>11094.6</v>
      </c>
    </row>
    <row r="52" spans="1:4" ht="25.5" x14ac:dyDescent="0.2">
      <c r="A52" s="60">
        <v>10</v>
      </c>
      <c r="B52" s="63" t="s">
        <v>191</v>
      </c>
      <c r="C52" s="60">
        <v>2022</v>
      </c>
      <c r="D52" s="64">
        <v>1008.6</v>
      </c>
    </row>
    <row r="53" spans="1:4" x14ac:dyDescent="0.2">
      <c r="A53" s="60">
        <v>11</v>
      </c>
      <c r="B53" s="63" t="s">
        <v>192</v>
      </c>
      <c r="C53" s="60">
        <v>2022</v>
      </c>
      <c r="D53" s="64">
        <v>1008.6</v>
      </c>
    </row>
    <row r="54" spans="1:4" x14ac:dyDescent="0.2">
      <c r="A54" s="60">
        <v>12</v>
      </c>
      <c r="B54" s="63" t="s">
        <v>193</v>
      </c>
      <c r="C54" s="60">
        <v>2022</v>
      </c>
      <c r="D54" s="64">
        <v>2019</v>
      </c>
    </row>
    <row r="55" spans="1:4" x14ac:dyDescent="0.2">
      <c r="A55" s="60">
        <v>13</v>
      </c>
      <c r="B55" s="63" t="s">
        <v>194</v>
      </c>
      <c r="C55" s="60">
        <v>2022</v>
      </c>
      <c r="D55" s="64">
        <v>7949</v>
      </c>
    </row>
    <row r="56" spans="1:4" x14ac:dyDescent="0.2">
      <c r="A56" s="60">
        <v>14</v>
      </c>
      <c r="B56" s="63" t="s">
        <v>195</v>
      </c>
      <c r="C56" s="60">
        <v>2023</v>
      </c>
      <c r="D56" s="64">
        <v>2501.8200000000002</v>
      </c>
    </row>
    <row r="57" spans="1:4" x14ac:dyDescent="0.2">
      <c r="A57" s="60">
        <v>15</v>
      </c>
      <c r="B57" s="63" t="s">
        <v>196</v>
      </c>
      <c r="C57" s="60">
        <v>2023</v>
      </c>
      <c r="D57" s="64">
        <v>5781</v>
      </c>
    </row>
    <row r="58" spans="1:4" x14ac:dyDescent="0.2">
      <c r="A58" s="60">
        <v>16</v>
      </c>
      <c r="B58" s="63" t="s">
        <v>197</v>
      </c>
      <c r="C58" s="60">
        <v>2023</v>
      </c>
      <c r="D58" s="64">
        <v>4400</v>
      </c>
    </row>
    <row r="59" spans="1:4" x14ac:dyDescent="0.2">
      <c r="A59" s="60">
        <v>17</v>
      </c>
      <c r="B59" s="63" t="s">
        <v>198</v>
      </c>
      <c r="C59" s="60">
        <v>2024</v>
      </c>
      <c r="D59" s="64">
        <v>35000</v>
      </c>
    </row>
    <row r="60" spans="1:4" x14ac:dyDescent="0.2">
      <c r="A60" s="60">
        <v>18</v>
      </c>
      <c r="B60" s="63" t="s">
        <v>199</v>
      </c>
      <c r="C60" s="60">
        <v>2024</v>
      </c>
      <c r="D60" s="64">
        <v>5000</v>
      </c>
    </row>
    <row r="61" spans="1:4" x14ac:dyDescent="0.2">
      <c r="A61" s="60">
        <v>19</v>
      </c>
      <c r="B61" s="63" t="s">
        <v>200</v>
      </c>
      <c r="C61" s="60">
        <v>2024</v>
      </c>
      <c r="D61" s="64">
        <v>19550</v>
      </c>
    </row>
    <row r="62" spans="1:4" ht="13.5" customHeight="1" x14ac:dyDescent="0.2">
      <c r="A62" s="60"/>
      <c r="B62" s="61" t="s">
        <v>0</v>
      </c>
      <c r="C62" s="60"/>
      <c r="D62" s="65">
        <f>SUM(D43:D61)</f>
        <v>135769.24</v>
      </c>
    </row>
    <row r="63" spans="1:4" ht="13.5" customHeight="1" x14ac:dyDescent="0.2">
      <c r="A63" s="340" t="s">
        <v>37</v>
      </c>
      <c r="B63" s="340"/>
      <c r="C63" s="340"/>
      <c r="D63" s="340"/>
    </row>
    <row r="64" spans="1:4" ht="13.5" customHeight="1" x14ac:dyDescent="0.2">
      <c r="A64" s="60">
        <v>1</v>
      </c>
      <c r="B64" s="63" t="s">
        <v>174</v>
      </c>
      <c r="C64" s="60">
        <v>2020</v>
      </c>
      <c r="D64" s="64">
        <v>21500</v>
      </c>
    </row>
    <row r="65" spans="1:4" ht="38.25" x14ac:dyDescent="0.2">
      <c r="A65" s="60">
        <v>2</v>
      </c>
      <c r="B65" s="63" t="s">
        <v>175</v>
      </c>
      <c r="C65" s="60">
        <v>2020</v>
      </c>
      <c r="D65" s="64">
        <v>14760</v>
      </c>
    </row>
    <row r="66" spans="1:4" ht="25.5" x14ac:dyDescent="0.2">
      <c r="A66" s="60">
        <v>3</v>
      </c>
      <c r="B66" s="63" t="s">
        <v>176</v>
      </c>
      <c r="C66" s="60">
        <v>2021</v>
      </c>
      <c r="D66" s="64">
        <v>53553.09</v>
      </c>
    </row>
    <row r="67" spans="1:4" ht="13.5" customHeight="1" x14ac:dyDescent="0.2">
      <c r="A67" s="60">
        <v>4</v>
      </c>
      <c r="B67" s="63" t="s">
        <v>177</v>
      </c>
      <c r="C67" s="60">
        <v>2022</v>
      </c>
      <c r="D67" s="64">
        <v>17835</v>
      </c>
    </row>
    <row r="68" spans="1:4" ht="13.5" customHeight="1" x14ac:dyDescent="0.2">
      <c r="A68" s="60">
        <v>5</v>
      </c>
      <c r="B68" s="63" t="s">
        <v>178</v>
      </c>
      <c r="C68" s="60">
        <v>2022</v>
      </c>
      <c r="D68" s="64">
        <v>101196.27</v>
      </c>
    </row>
    <row r="69" spans="1:4" ht="13.5" customHeight="1" x14ac:dyDescent="0.2">
      <c r="A69" s="60">
        <v>6</v>
      </c>
      <c r="B69" s="63" t="s">
        <v>179</v>
      </c>
      <c r="C69" s="60">
        <v>2022</v>
      </c>
      <c r="D69" s="64">
        <v>107087.64</v>
      </c>
    </row>
    <row r="70" spans="1:4" ht="13.5" customHeight="1" x14ac:dyDescent="0.2">
      <c r="A70" s="60">
        <v>7</v>
      </c>
      <c r="B70" s="63" t="s">
        <v>180</v>
      </c>
      <c r="C70" s="60">
        <v>2023</v>
      </c>
      <c r="D70" s="64">
        <v>39990</v>
      </c>
    </row>
    <row r="71" spans="1:4" ht="25.5" x14ac:dyDescent="0.2">
      <c r="A71" s="60">
        <v>8</v>
      </c>
      <c r="B71" s="63" t="s">
        <v>181</v>
      </c>
      <c r="C71" s="60">
        <v>2023</v>
      </c>
      <c r="D71" s="64">
        <v>151019</v>
      </c>
    </row>
    <row r="72" spans="1:4" ht="13.5" customHeight="1" x14ac:dyDescent="0.2">
      <c r="A72" s="60"/>
      <c r="B72" s="61" t="s">
        <v>0</v>
      </c>
      <c r="C72" s="60"/>
      <c r="D72" s="65">
        <f>SUM(D64:D71)</f>
        <v>506941</v>
      </c>
    </row>
    <row r="73" spans="1:4" ht="13.5" customHeight="1" x14ac:dyDescent="0.2">
      <c r="A73" s="337" t="s">
        <v>267</v>
      </c>
      <c r="B73" s="338"/>
      <c r="C73" s="338"/>
      <c r="D73" s="339"/>
    </row>
    <row r="74" spans="1:4" ht="13.5" customHeight="1" x14ac:dyDescent="0.2">
      <c r="A74" s="340" t="s">
        <v>4</v>
      </c>
      <c r="B74" s="340"/>
      <c r="C74" s="340"/>
      <c r="D74" s="340"/>
    </row>
    <row r="75" spans="1:4" ht="13.5" customHeight="1" x14ac:dyDescent="0.2">
      <c r="A75" s="60">
        <v>1</v>
      </c>
      <c r="B75" s="87" t="s">
        <v>287</v>
      </c>
      <c r="C75" s="88">
        <v>2020</v>
      </c>
      <c r="D75" s="89">
        <v>655</v>
      </c>
    </row>
    <row r="76" spans="1:4" ht="13.5" customHeight="1" x14ac:dyDescent="0.2">
      <c r="A76" s="60">
        <v>2</v>
      </c>
      <c r="B76" s="87" t="s">
        <v>288</v>
      </c>
      <c r="C76" s="88">
        <v>2020</v>
      </c>
      <c r="D76" s="89">
        <v>890.91</v>
      </c>
    </row>
    <row r="77" spans="1:4" ht="13.5" customHeight="1" x14ac:dyDescent="0.2">
      <c r="A77" s="60">
        <v>3</v>
      </c>
      <c r="B77" s="87" t="s">
        <v>289</v>
      </c>
      <c r="C77" s="88">
        <v>2021</v>
      </c>
      <c r="D77" s="89">
        <v>1019.67</v>
      </c>
    </row>
    <row r="78" spans="1:4" ht="13.5" customHeight="1" x14ac:dyDescent="0.2">
      <c r="A78" s="60">
        <v>4</v>
      </c>
      <c r="B78" s="87" t="s">
        <v>290</v>
      </c>
      <c r="C78" s="88">
        <v>2021</v>
      </c>
      <c r="D78" s="89">
        <v>998.37</v>
      </c>
    </row>
    <row r="79" spans="1:4" ht="13.5" customHeight="1" x14ac:dyDescent="0.2">
      <c r="A79" s="60">
        <v>5</v>
      </c>
      <c r="B79" s="87" t="s">
        <v>291</v>
      </c>
      <c r="C79" s="88">
        <v>2021</v>
      </c>
      <c r="D79" s="89">
        <v>2390</v>
      </c>
    </row>
    <row r="80" spans="1:4" ht="13.5" customHeight="1" x14ac:dyDescent="0.2">
      <c r="A80" s="60">
        <v>6</v>
      </c>
      <c r="B80" s="87" t="s">
        <v>292</v>
      </c>
      <c r="C80" s="88">
        <v>2022</v>
      </c>
      <c r="D80" s="89">
        <v>745.57</v>
      </c>
    </row>
    <row r="81" spans="1:4" ht="13.5" customHeight="1" x14ac:dyDescent="0.2">
      <c r="A81" s="60">
        <v>7</v>
      </c>
      <c r="B81" s="63" t="s">
        <v>303</v>
      </c>
      <c r="C81" s="60">
        <v>2020</v>
      </c>
      <c r="D81" s="64">
        <v>7380</v>
      </c>
    </row>
    <row r="82" spans="1:4" ht="13.5" customHeight="1" x14ac:dyDescent="0.2">
      <c r="A82" s="60">
        <v>8</v>
      </c>
      <c r="B82" s="63" t="s">
        <v>304</v>
      </c>
      <c r="C82" s="60">
        <v>2020</v>
      </c>
      <c r="D82" s="64">
        <v>5600</v>
      </c>
    </row>
    <row r="83" spans="1:4" ht="25.5" x14ac:dyDescent="0.2">
      <c r="A83" s="60">
        <v>9</v>
      </c>
      <c r="B83" s="63" t="s">
        <v>331</v>
      </c>
      <c r="C83" s="60">
        <v>2022</v>
      </c>
      <c r="D83" s="64">
        <v>2113.81</v>
      </c>
    </row>
    <row r="84" spans="1:4" x14ac:dyDescent="0.2">
      <c r="A84" s="60">
        <v>10</v>
      </c>
      <c r="B84" s="262" t="s">
        <v>990</v>
      </c>
      <c r="C84" s="125">
        <v>2023</v>
      </c>
      <c r="D84" s="268">
        <v>2595.3000000000002</v>
      </c>
    </row>
    <row r="85" spans="1:4" ht="13.5" customHeight="1" x14ac:dyDescent="0.2">
      <c r="A85" s="60"/>
      <c r="B85" s="61" t="s">
        <v>0</v>
      </c>
      <c r="C85" s="60"/>
      <c r="D85" s="62">
        <f>SUM(D75:D84)</f>
        <v>24388.63</v>
      </c>
    </row>
    <row r="86" spans="1:4" ht="13.5" customHeight="1" x14ac:dyDescent="0.2">
      <c r="A86" s="340" t="s">
        <v>5</v>
      </c>
      <c r="B86" s="340"/>
      <c r="C86" s="340"/>
      <c r="D86" s="340"/>
    </row>
    <row r="87" spans="1:4" ht="13.5" customHeight="1" x14ac:dyDescent="0.2">
      <c r="A87" s="60">
        <v>1</v>
      </c>
      <c r="B87" s="63" t="s">
        <v>294</v>
      </c>
      <c r="C87" s="60">
        <v>2019</v>
      </c>
      <c r="D87" s="64">
        <v>967.67</v>
      </c>
    </row>
    <row r="88" spans="1:4" ht="13.5" customHeight="1" x14ac:dyDescent="0.2">
      <c r="A88" s="60">
        <v>2</v>
      </c>
      <c r="B88" s="63" t="s">
        <v>295</v>
      </c>
      <c r="C88" s="60">
        <v>2019</v>
      </c>
      <c r="D88" s="64">
        <v>497.38</v>
      </c>
    </row>
    <row r="89" spans="1:4" ht="13.5" customHeight="1" x14ac:dyDescent="0.2">
      <c r="A89" s="60">
        <v>3</v>
      </c>
      <c r="B89" s="63" t="s">
        <v>295</v>
      </c>
      <c r="C89" s="60">
        <v>2019</v>
      </c>
      <c r="D89" s="64">
        <v>482.87</v>
      </c>
    </row>
    <row r="90" spans="1:4" x14ac:dyDescent="0.2">
      <c r="A90" s="60">
        <v>4</v>
      </c>
      <c r="B90" s="63" t="s">
        <v>296</v>
      </c>
      <c r="C90" s="60">
        <v>2019</v>
      </c>
      <c r="D90" s="64">
        <v>2016.01</v>
      </c>
    </row>
    <row r="91" spans="1:4" ht="13.5" customHeight="1" x14ac:dyDescent="0.2">
      <c r="A91" s="60">
        <v>5</v>
      </c>
      <c r="B91" s="63" t="s">
        <v>297</v>
      </c>
      <c r="C91" s="60">
        <v>2020</v>
      </c>
      <c r="D91" s="64">
        <v>754.99</v>
      </c>
    </row>
    <row r="92" spans="1:4" ht="25.5" x14ac:dyDescent="0.2">
      <c r="A92" s="60">
        <v>6</v>
      </c>
      <c r="B92" s="63" t="s">
        <v>298</v>
      </c>
      <c r="C92" s="60">
        <v>2020</v>
      </c>
      <c r="D92" s="64">
        <v>676.5</v>
      </c>
    </row>
    <row r="93" spans="1:4" ht="25.5" x14ac:dyDescent="0.2">
      <c r="A93" s="60">
        <v>7</v>
      </c>
      <c r="B93" s="63" t="s">
        <v>299</v>
      </c>
      <c r="C93" s="60">
        <v>2020</v>
      </c>
      <c r="D93" s="64">
        <v>1000</v>
      </c>
    </row>
    <row r="94" spans="1:4" ht="13.5" customHeight="1" x14ac:dyDescent="0.2">
      <c r="A94" s="60">
        <v>8</v>
      </c>
      <c r="B94" s="63" t="s">
        <v>300</v>
      </c>
      <c r="C94" s="60">
        <v>2020</v>
      </c>
      <c r="D94" s="64">
        <v>2650</v>
      </c>
    </row>
    <row r="95" spans="1:4" ht="25.5" x14ac:dyDescent="0.2">
      <c r="A95" s="60">
        <v>9</v>
      </c>
      <c r="B95" s="63" t="s">
        <v>301</v>
      </c>
      <c r="C95" s="60">
        <v>2020</v>
      </c>
      <c r="D95" s="64">
        <v>3750</v>
      </c>
    </row>
    <row r="96" spans="1:4" ht="13.5" customHeight="1" x14ac:dyDescent="0.2">
      <c r="A96" s="60">
        <v>10</v>
      </c>
      <c r="B96" s="63" t="s">
        <v>302</v>
      </c>
      <c r="C96" s="60">
        <v>2020</v>
      </c>
      <c r="D96" s="64">
        <v>8500</v>
      </c>
    </row>
    <row r="97" spans="1:4" ht="13.5" customHeight="1" x14ac:dyDescent="0.2">
      <c r="A97" s="60">
        <v>11</v>
      </c>
      <c r="B97" s="63" t="s">
        <v>305</v>
      </c>
      <c r="C97" s="60">
        <v>2020</v>
      </c>
      <c r="D97" s="64">
        <v>750</v>
      </c>
    </row>
    <row r="98" spans="1:4" ht="13.5" customHeight="1" x14ac:dyDescent="0.2">
      <c r="A98" s="60">
        <v>12</v>
      </c>
      <c r="B98" s="63" t="s">
        <v>305</v>
      </c>
      <c r="C98" s="60">
        <v>2020</v>
      </c>
      <c r="D98" s="64">
        <v>750</v>
      </c>
    </row>
    <row r="99" spans="1:4" ht="13.5" customHeight="1" x14ac:dyDescent="0.2">
      <c r="A99" s="60">
        <v>13</v>
      </c>
      <c r="B99" s="63" t="s">
        <v>305</v>
      </c>
      <c r="C99" s="60">
        <v>2020</v>
      </c>
      <c r="D99" s="64">
        <v>169.01</v>
      </c>
    </row>
    <row r="100" spans="1:4" ht="25.5" x14ac:dyDescent="0.2">
      <c r="A100" s="60">
        <v>14</v>
      </c>
      <c r="B100" s="63" t="s">
        <v>306</v>
      </c>
      <c r="C100" s="60">
        <v>2020</v>
      </c>
      <c r="D100" s="64">
        <v>7864</v>
      </c>
    </row>
    <row r="101" spans="1:4" ht="25.5" x14ac:dyDescent="0.2">
      <c r="A101" s="60">
        <v>15</v>
      </c>
      <c r="B101" s="63" t="s">
        <v>307</v>
      </c>
      <c r="C101" s="60">
        <v>2020</v>
      </c>
      <c r="D101" s="64">
        <v>2186.91</v>
      </c>
    </row>
    <row r="102" spans="1:4" ht="25.5" x14ac:dyDescent="0.2">
      <c r="A102" s="60">
        <v>16</v>
      </c>
      <c r="B102" s="63" t="s">
        <v>308</v>
      </c>
      <c r="C102" s="60">
        <v>2020</v>
      </c>
      <c r="D102" s="64">
        <v>740.03</v>
      </c>
    </row>
    <row r="103" spans="1:4" ht="13.5" customHeight="1" x14ac:dyDescent="0.2">
      <c r="A103" s="60">
        <v>17</v>
      </c>
      <c r="B103" s="63" t="s">
        <v>309</v>
      </c>
      <c r="C103" s="60">
        <v>2020</v>
      </c>
      <c r="D103" s="64">
        <v>465.16</v>
      </c>
    </row>
    <row r="104" spans="1:4" ht="13.5" customHeight="1" x14ac:dyDescent="0.2">
      <c r="A104" s="60">
        <v>18</v>
      </c>
      <c r="B104" s="63" t="s">
        <v>310</v>
      </c>
      <c r="C104" s="60">
        <v>2020</v>
      </c>
      <c r="D104" s="64">
        <v>3490.61</v>
      </c>
    </row>
    <row r="105" spans="1:4" ht="38.25" x14ac:dyDescent="0.2">
      <c r="A105" s="60">
        <v>19</v>
      </c>
      <c r="B105" s="63" t="s">
        <v>311</v>
      </c>
      <c r="C105" s="60">
        <v>2020</v>
      </c>
      <c r="D105" s="64">
        <v>9838.77</v>
      </c>
    </row>
    <row r="106" spans="1:4" ht="13.5" customHeight="1" x14ac:dyDescent="0.2">
      <c r="A106" s="60">
        <v>20</v>
      </c>
      <c r="B106" s="63" t="s">
        <v>312</v>
      </c>
      <c r="C106" s="60">
        <v>2020</v>
      </c>
      <c r="D106" s="64">
        <v>3579</v>
      </c>
    </row>
    <row r="107" spans="1:4" ht="13.5" customHeight="1" x14ac:dyDescent="0.2">
      <c r="A107" s="60">
        <v>21</v>
      </c>
      <c r="B107" s="63" t="s">
        <v>313</v>
      </c>
      <c r="C107" s="60">
        <v>2020</v>
      </c>
      <c r="D107" s="64">
        <v>3859.63</v>
      </c>
    </row>
    <row r="108" spans="1:4" ht="13.5" customHeight="1" x14ac:dyDescent="0.2">
      <c r="A108" s="60">
        <v>22</v>
      </c>
      <c r="B108" s="63" t="s">
        <v>314</v>
      </c>
      <c r="C108" s="60">
        <v>2020</v>
      </c>
      <c r="D108" s="64">
        <v>8180</v>
      </c>
    </row>
    <row r="109" spans="1:4" ht="13.5" customHeight="1" x14ac:dyDescent="0.2">
      <c r="A109" s="60">
        <v>23</v>
      </c>
      <c r="B109" s="63" t="s">
        <v>315</v>
      </c>
      <c r="C109" s="60">
        <v>2020</v>
      </c>
      <c r="D109" s="64">
        <v>9650</v>
      </c>
    </row>
    <row r="110" spans="1:4" ht="13.5" customHeight="1" x14ac:dyDescent="0.2">
      <c r="A110" s="60">
        <v>24</v>
      </c>
      <c r="B110" s="63" t="s">
        <v>316</v>
      </c>
      <c r="C110" s="60">
        <v>2020</v>
      </c>
      <c r="D110" s="64">
        <v>9980</v>
      </c>
    </row>
    <row r="111" spans="1:4" ht="13.5" customHeight="1" x14ac:dyDescent="0.2">
      <c r="A111" s="60">
        <v>25</v>
      </c>
      <c r="B111" s="63" t="s">
        <v>317</v>
      </c>
      <c r="C111" s="60">
        <v>2020</v>
      </c>
      <c r="D111" s="64">
        <v>9940</v>
      </c>
    </row>
    <row r="112" spans="1:4" ht="13.5" customHeight="1" x14ac:dyDescent="0.2">
      <c r="A112" s="60">
        <v>26</v>
      </c>
      <c r="B112" s="63" t="s">
        <v>318</v>
      </c>
      <c r="C112" s="60">
        <v>2020</v>
      </c>
      <c r="D112" s="64">
        <v>4950</v>
      </c>
    </row>
    <row r="113" spans="1:4" ht="13.5" customHeight="1" x14ac:dyDescent="0.2">
      <c r="A113" s="60">
        <v>27</v>
      </c>
      <c r="B113" s="63" t="s">
        <v>319</v>
      </c>
      <c r="C113" s="60">
        <v>2020</v>
      </c>
      <c r="D113" s="64">
        <v>9800</v>
      </c>
    </row>
    <row r="114" spans="1:4" ht="13.5" customHeight="1" x14ac:dyDescent="0.2">
      <c r="A114" s="60">
        <v>28</v>
      </c>
      <c r="B114" s="63" t="s">
        <v>320</v>
      </c>
      <c r="C114" s="60">
        <v>2020</v>
      </c>
      <c r="D114" s="64">
        <v>579.33000000000004</v>
      </c>
    </row>
    <row r="115" spans="1:4" ht="13.5" customHeight="1" x14ac:dyDescent="0.2">
      <c r="A115" s="60">
        <v>29</v>
      </c>
      <c r="B115" s="63" t="s">
        <v>321</v>
      </c>
      <c r="C115" s="60">
        <v>2020</v>
      </c>
      <c r="D115" s="64">
        <v>2300</v>
      </c>
    </row>
    <row r="116" spans="1:4" ht="13.5" customHeight="1" x14ac:dyDescent="0.2">
      <c r="A116" s="60">
        <v>30</v>
      </c>
      <c r="B116" s="63" t="s">
        <v>322</v>
      </c>
      <c r="C116" s="60">
        <v>2020</v>
      </c>
      <c r="D116" s="64">
        <v>19380</v>
      </c>
    </row>
    <row r="117" spans="1:4" ht="13.5" customHeight="1" x14ac:dyDescent="0.2">
      <c r="A117" s="60">
        <v>31</v>
      </c>
      <c r="B117" s="63" t="s">
        <v>323</v>
      </c>
      <c r="C117" s="60">
        <v>2021</v>
      </c>
      <c r="D117" s="64">
        <v>696.03</v>
      </c>
    </row>
    <row r="118" spans="1:4" ht="13.5" customHeight="1" x14ac:dyDescent="0.2">
      <c r="A118" s="60">
        <v>32</v>
      </c>
      <c r="B118" s="63" t="s">
        <v>324</v>
      </c>
      <c r="C118" s="60">
        <v>2021</v>
      </c>
      <c r="D118" s="64">
        <v>377.01</v>
      </c>
    </row>
    <row r="119" spans="1:4" ht="13.5" customHeight="1" x14ac:dyDescent="0.2">
      <c r="A119" s="60">
        <v>33</v>
      </c>
      <c r="B119" s="63" t="s">
        <v>325</v>
      </c>
      <c r="C119" s="60">
        <v>2021</v>
      </c>
      <c r="D119" s="64">
        <v>338.25</v>
      </c>
    </row>
    <row r="120" spans="1:4" ht="13.5" customHeight="1" x14ac:dyDescent="0.2">
      <c r="A120" s="60">
        <v>34</v>
      </c>
      <c r="B120" s="63" t="s">
        <v>326</v>
      </c>
      <c r="C120" s="60">
        <v>2021</v>
      </c>
      <c r="D120" s="64">
        <v>1508.06</v>
      </c>
    </row>
    <row r="121" spans="1:4" ht="13.5" customHeight="1" x14ac:dyDescent="0.2">
      <c r="A121" s="60">
        <v>35</v>
      </c>
      <c r="B121" s="63" t="s">
        <v>327</v>
      </c>
      <c r="C121" s="60">
        <v>2021</v>
      </c>
      <c r="D121" s="64">
        <v>658.57</v>
      </c>
    </row>
    <row r="122" spans="1:4" ht="13.5" customHeight="1" x14ac:dyDescent="0.2">
      <c r="A122" s="60">
        <v>36</v>
      </c>
      <c r="B122" s="63" t="s">
        <v>328</v>
      </c>
      <c r="C122" s="60">
        <v>2021</v>
      </c>
      <c r="D122" s="64">
        <v>2970</v>
      </c>
    </row>
    <row r="123" spans="1:4" ht="13.5" customHeight="1" x14ac:dyDescent="0.2">
      <c r="A123" s="60">
        <v>37</v>
      </c>
      <c r="B123" s="63" t="s">
        <v>329</v>
      </c>
      <c r="C123" s="60">
        <v>2021</v>
      </c>
      <c r="D123" s="64">
        <v>2915</v>
      </c>
    </row>
    <row r="124" spans="1:4" ht="13.5" customHeight="1" x14ac:dyDescent="0.2">
      <c r="A124" s="60">
        <v>38</v>
      </c>
      <c r="B124" s="63" t="s">
        <v>330</v>
      </c>
      <c r="C124" s="60">
        <v>2022</v>
      </c>
      <c r="D124" s="64">
        <v>1964</v>
      </c>
    </row>
    <row r="125" spans="1:4" ht="25.5" x14ac:dyDescent="0.2">
      <c r="A125" s="60">
        <v>39</v>
      </c>
      <c r="B125" s="63" t="s">
        <v>332</v>
      </c>
      <c r="C125" s="60">
        <v>2022</v>
      </c>
      <c r="D125" s="64">
        <v>2513.73</v>
      </c>
    </row>
    <row r="126" spans="1:4" ht="13.5" customHeight="1" x14ac:dyDescent="0.2">
      <c r="A126" s="60">
        <v>40</v>
      </c>
      <c r="B126" s="63" t="s">
        <v>333</v>
      </c>
      <c r="C126" s="60">
        <v>2022</v>
      </c>
      <c r="D126" s="64">
        <v>243.9</v>
      </c>
    </row>
    <row r="127" spans="1:4" ht="13.5" customHeight="1" x14ac:dyDescent="0.2">
      <c r="A127" s="60">
        <v>41</v>
      </c>
      <c r="B127" s="63" t="s">
        <v>334</v>
      </c>
      <c r="C127" s="60">
        <v>2022</v>
      </c>
      <c r="D127" s="64">
        <v>196.45</v>
      </c>
    </row>
    <row r="128" spans="1:4" ht="13.5" customHeight="1" x14ac:dyDescent="0.2">
      <c r="A128" s="60">
        <v>42</v>
      </c>
      <c r="B128" s="63" t="s">
        <v>335</v>
      </c>
      <c r="C128" s="60">
        <v>2022</v>
      </c>
      <c r="D128" s="64">
        <v>394</v>
      </c>
    </row>
    <row r="129" spans="1:4" ht="13.5" customHeight="1" x14ac:dyDescent="0.2">
      <c r="A129" s="60">
        <v>43</v>
      </c>
      <c r="B129" s="63" t="s">
        <v>336</v>
      </c>
      <c r="C129" s="60">
        <v>2022</v>
      </c>
      <c r="D129" s="64">
        <v>37278.69</v>
      </c>
    </row>
    <row r="130" spans="1:4" ht="13.5" customHeight="1" x14ac:dyDescent="0.2">
      <c r="A130" s="60">
        <v>44</v>
      </c>
      <c r="B130" s="63" t="s">
        <v>337</v>
      </c>
      <c r="C130" s="60">
        <v>2022</v>
      </c>
      <c r="D130" s="64">
        <v>2357.54</v>
      </c>
    </row>
    <row r="131" spans="1:4" ht="13.5" customHeight="1" x14ac:dyDescent="0.2">
      <c r="A131" s="60">
        <v>45</v>
      </c>
      <c r="B131" s="63" t="s">
        <v>338</v>
      </c>
      <c r="C131" s="60">
        <v>2022</v>
      </c>
      <c r="D131" s="64">
        <v>2902.73</v>
      </c>
    </row>
    <row r="132" spans="1:4" ht="13.5" customHeight="1" x14ac:dyDescent="0.2">
      <c r="A132" s="60">
        <v>46</v>
      </c>
      <c r="B132" s="63" t="s">
        <v>339</v>
      </c>
      <c r="C132" s="60">
        <v>2022</v>
      </c>
      <c r="D132" s="64">
        <v>3654.2</v>
      </c>
    </row>
    <row r="133" spans="1:4" ht="13.5" customHeight="1" x14ac:dyDescent="0.2">
      <c r="A133" s="60">
        <v>47</v>
      </c>
      <c r="B133" s="63" t="s">
        <v>340</v>
      </c>
      <c r="C133" s="60">
        <v>2022</v>
      </c>
      <c r="D133" s="64">
        <v>3947.91</v>
      </c>
    </row>
    <row r="134" spans="1:4" ht="13.5" customHeight="1" x14ac:dyDescent="0.2">
      <c r="A134" s="60">
        <v>48</v>
      </c>
      <c r="B134" s="63" t="s">
        <v>341</v>
      </c>
      <c r="C134" s="60">
        <v>2022</v>
      </c>
      <c r="D134" s="64">
        <v>5206.25</v>
      </c>
    </row>
    <row r="135" spans="1:4" ht="13.5" customHeight="1" x14ac:dyDescent="0.2">
      <c r="A135" s="60">
        <v>49</v>
      </c>
      <c r="B135" s="63" t="s">
        <v>342</v>
      </c>
      <c r="C135" s="60">
        <v>2022</v>
      </c>
      <c r="D135" s="64">
        <v>373.27</v>
      </c>
    </row>
    <row r="136" spans="1:4" ht="13.5" customHeight="1" x14ac:dyDescent="0.2">
      <c r="A136" s="60">
        <v>50</v>
      </c>
      <c r="B136" s="63" t="s">
        <v>343</v>
      </c>
      <c r="C136" s="60">
        <v>2022</v>
      </c>
      <c r="D136" s="64">
        <v>1366.53</v>
      </c>
    </row>
    <row r="137" spans="1:4" ht="13.5" customHeight="1" x14ac:dyDescent="0.2">
      <c r="A137" s="60">
        <v>51</v>
      </c>
      <c r="B137" s="63" t="s">
        <v>344</v>
      </c>
      <c r="C137" s="60">
        <v>2022</v>
      </c>
      <c r="D137" s="64">
        <v>840.94</v>
      </c>
    </row>
    <row r="138" spans="1:4" ht="13.5" customHeight="1" x14ac:dyDescent="0.2">
      <c r="A138" s="60">
        <v>52</v>
      </c>
      <c r="B138" s="63" t="s">
        <v>345</v>
      </c>
      <c r="C138" s="60">
        <v>2022</v>
      </c>
      <c r="D138" s="64">
        <v>5697.4</v>
      </c>
    </row>
    <row r="139" spans="1:4" ht="13.5" customHeight="1" x14ac:dyDescent="0.2">
      <c r="A139" s="60">
        <v>53</v>
      </c>
      <c r="B139" s="63" t="s">
        <v>346</v>
      </c>
      <c r="C139" s="60">
        <v>2022</v>
      </c>
      <c r="D139" s="64">
        <v>1472.48</v>
      </c>
    </row>
    <row r="140" spans="1:4" ht="13.5" customHeight="1" x14ac:dyDescent="0.2">
      <c r="A140" s="60">
        <v>54</v>
      </c>
      <c r="B140" s="63" t="s">
        <v>347</v>
      </c>
      <c r="C140" s="60">
        <v>2022</v>
      </c>
      <c r="D140" s="64">
        <v>5893.87</v>
      </c>
    </row>
    <row r="141" spans="1:4" ht="13.5" customHeight="1" x14ac:dyDescent="0.2">
      <c r="A141" s="60">
        <v>55</v>
      </c>
      <c r="B141" s="63" t="s">
        <v>348</v>
      </c>
      <c r="C141" s="60">
        <v>2022</v>
      </c>
      <c r="D141" s="64">
        <v>1571.7</v>
      </c>
    </row>
    <row r="142" spans="1:4" ht="25.5" x14ac:dyDescent="0.2">
      <c r="A142" s="60">
        <v>56</v>
      </c>
      <c r="B142" s="63" t="s">
        <v>349</v>
      </c>
      <c r="C142" s="60">
        <v>2023</v>
      </c>
      <c r="D142" s="64">
        <v>389.93</v>
      </c>
    </row>
    <row r="143" spans="1:4" ht="13.5" customHeight="1" x14ac:dyDescent="0.2">
      <c r="A143" s="60">
        <v>57</v>
      </c>
      <c r="B143" s="63" t="s">
        <v>350</v>
      </c>
      <c r="C143" s="60">
        <v>2023</v>
      </c>
      <c r="D143" s="64">
        <v>195.45</v>
      </c>
    </row>
    <row r="144" spans="1:4" ht="13.5" customHeight="1" x14ac:dyDescent="0.2">
      <c r="A144" s="60">
        <v>58</v>
      </c>
      <c r="B144" s="63" t="s">
        <v>351</v>
      </c>
      <c r="C144" s="60">
        <v>2023</v>
      </c>
      <c r="D144" s="64">
        <v>289.99</v>
      </c>
    </row>
    <row r="145" spans="1:4" ht="13.5" customHeight="1" x14ac:dyDescent="0.2">
      <c r="A145" s="60">
        <v>59</v>
      </c>
      <c r="B145" s="63" t="s">
        <v>352</v>
      </c>
      <c r="C145" s="60">
        <v>2023</v>
      </c>
      <c r="D145" s="64">
        <v>435</v>
      </c>
    </row>
    <row r="146" spans="1:4" ht="25.5" x14ac:dyDescent="0.2">
      <c r="A146" s="60">
        <v>60</v>
      </c>
      <c r="B146" s="63" t="s">
        <v>353</v>
      </c>
      <c r="C146" s="60">
        <v>2023</v>
      </c>
      <c r="D146" s="64">
        <v>312.70999999999998</v>
      </c>
    </row>
    <row r="147" spans="1:4" ht="13.5" customHeight="1" x14ac:dyDescent="0.2">
      <c r="A147" s="60">
        <v>61</v>
      </c>
      <c r="B147" s="63" t="s">
        <v>354</v>
      </c>
      <c r="C147" s="60">
        <v>2023</v>
      </c>
      <c r="D147" s="64">
        <v>2970</v>
      </c>
    </row>
    <row r="148" spans="1:4" ht="13.5" customHeight="1" x14ac:dyDescent="0.2">
      <c r="A148" s="60">
        <v>62</v>
      </c>
      <c r="B148" s="63" t="s">
        <v>355</v>
      </c>
      <c r="C148" s="60">
        <v>2023</v>
      </c>
      <c r="D148" s="64">
        <v>3484</v>
      </c>
    </row>
    <row r="149" spans="1:4" ht="25.5" x14ac:dyDescent="0.2">
      <c r="A149" s="60">
        <v>63</v>
      </c>
      <c r="B149" s="63" t="s">
        <v>356</v>
      </c>
      <c r="C149" s="60">
        <v>2023</v>
      </c>
      <c r="D149" s="64">
        <v>2399</v>
      </c>
    </row>
    <row r="150" spans="1:4" ht="13.5" customHeight="1" x14ac:dyDescent="0.2">
      <c r="A150" s="60">
        <v>64</v>
      </c>
      <c r="B150" s="63" t="s">
        <v>357</v>
      </c>
      <c r="C150" s="60">
        <v>2023</v>
      </c>
      <c r="D150" s="64">
        <v>497</v>
      </c>
    </row>
    <row r="151" spans="1:4" ht="13.5" customHeight="1" x14ac:dyDescent="0.2">
      <c r="A151" s="60">
        <v>65</v>
      </c>
      <c r="B151" s="120" t="s">
        <v>991</v>
      </c>
      <c r="C151" s="121">
        <v>2023</v>
      </c>
      <c r="D151" s="141">
        <v>2124.21</v>
      </c>
    </row>
    <row r="152" spans="1:4" ht="13.5" customHeight="1" x14ac:dyDescent="0.2">
      <c r="A152" s="60">
        <v>66</v>
      </c>
      <c r="B152" s="120" t="s">
        <v>992</v>
      </c>
      <c r="C152" s="121">
        <v>2023</v>
      </c>
      <c r="D152" s="141">
        <v>590.4</v>
      </c>
    </row>
    <row r="153" spans="1:4" ht="13.5" customHeight="1" x14ac:dyDescent="0.2">
      <c r="A153" s="60">
        <v>67</v>
      </c>
      <c r="B153" s="120" t="s">
        <v>993</v>
      </c>
      <c r="C153" s="121">
        <v>2023</v>
      </c>
      <c r="D153" s="141">
        <v>3774.87</v>
      </c>
    </row>
    <row r="154" spans="1:4" ht="13.5" customHeight="1" x14ac:dyDescent="0.2">
      <c r="A154" s="60">
        <v>68</v>
      </c>
      <c r="B154" s="120" t="s">
        <v>993</v>
      </c>
      <c r="C154" s="121">
        <v>2023</v>
      </c>
      <c r="D154" s="141">
        <v>3774.87</v>
      </c>
    </row>
    <row r="155" spans="1:4" ht="13.5" customHeight="1" x14ac:dyDescent="0.2">
      <c r="A155" s="60">
        <v>69</v>
      </c>
      <c r="B155" s="120" t="s">
        <v>993</v>
      </c>
      <c r="C155" s="121">
        <v>2023</v>
      </c>
      <c r="D155" s="141">
        <v>3774.87</v>
      </c>
    </row>
    <row r="156" spans="1:4" ht="13.5" customHeight="1" x14ac:dyDescent="0.2">
      <c r="A156" s="60">
        <v>70</v>
      </c>
      <c r="B156" s="120" t="s">
        <v>993</v>
      </c>
      <c r="C156" s="121">
        <v>2023</v>
      </c>
      <c r="D156" s="141">
        <v>3774.87</v>
      </c>
    </row>
    <row r="157" spans="1:4" ht="13.5" customHeight="1" x14ac:dyDescent="0.2">
      <c r="A157" s="60">
        <v>71</v>
      </c>
      <c r="B157" s="120" t="s">
        <v>993</v>
      </c>
      <c r="C157" s="121">
        <v>2023</v>
      </c>
      <c r="D157" s="141">
        <v>3774.87</v>
      </c>
    </row>
    <row r="158" spans="1:4" ht="13.5" customHeight="1" x14ac:dyDescent="0.2">
      <c r="A158" s="60">
        <v>72</v>
      </c>
      <c r="B158" s="120" t="s">
        <v>994</v>
      </c>
      <c r="C158" s="121">
        <v>2023</v>
      </c>
      <c r="D158" s="141">
        <v>2477.9899999999998</v>
      </c>
    </row>
    <row r="159" spans="1:4" ht="13.5" customHeight="1" x14ac:dyDescent="0.2">
      <c r="A159" s="60">
        <v>73</v>
      </c>
      <c r="B159" s="120" t="s">
        <v>317</v>
      </c>
      <c r="C159" s="121">
        <v>2023</v>
      </c>
      <c r="D159" s="141">
        <v>2337</v>
      </c>
    </row>
    <row r="160" spans="1:4" ht="13.5" customHeight="1" x14ac:dyDescent="0.2">
      <c r="A160" s="60">
        <v>74</v>
      </c>
      <c r="B160" s="120" t="s">
        <v>995</v>
      </c>
      <c r="C160" s="121">
        <v>2023</v>
      </c>
      <c r="D160" s="141">
        <v>2706</v>
      </c>
    </row>
    <row r="161" spans="1:4" ht="13.5" customHeight="1" x14ac:dyDescent="0.2">
      <c r="A161" s="60">
        <v>75</v>
      </c>
      <c r="B161" s="120" t="s">
        <v>995</v>
      </c>
      <c r="C161" s="121">
        <v>2023</v>
      </c>
      <c r="D161" s="141">
        <v>2706</v>
      </c>
    </row>
    <row r="162" spans="1:4" ht="13.5" customHeight="1" x14ac:dyDescent="0.2">
      <c r="A162" s="60">
        <v>76</v>
      </c>
      <c r="B162" s="120" t="s">
        <v>995</v>
      </c>
      <c r="C162" s="121">
        <v>2023</v>
      </c>
      <c r="D162" s="141">
        <v>2706</v>
      </c>
    </row>
    <row r="163" spans="1:4" ht="13.5" customHeight="1" x14ac:dyDescent="0.2">
      <c r="A163" s="60">
        <v>77</v>
      </c>
      <c r="B163" s="120" t="s">
        <v>995</v>
      </c>
      <c r="C163" s="121">
        <v>2023</v>
      </c>
      <c r="D163" s="141">
        <v>2706</v>
      </c>
    </row>
    <row r="164" spans="1:4" ht="13.5" customHeight="1" x14ac:dyDescent="0.2">
      <c r="A164" s="60">
        <v>78</v>
      </c>
      <c r="B164" s="120" t="s">
        <v>996</v>
      </c>
      <c r="C164" s="121">
        <v>2023</v>
      </c>
      <c r="D164" s="141">
        <v>2214</v>
      </c>
    </row>
    <row r="165" spans="1:4" ht="25.5" x14ac:dyDescent="0.2">
      <c r="A165" s="60">
        <v>79</v>
      </c>
      <c r="B165" s="63" t="s">
        <v>358</v>
      </c>
      <c r="C165" s="60">
        <v>2024</v>
      </c>
      <c r="D165" s="64">
        <v>1096.94</v>
      </c>
    </row>
    <row r="166" spans="1:4" ht="13.5" customHeight="1" x14ac:dyDescent="0.2">
      <c r="A166" s="60">
        <v>80</v>
      </c>
      <c r="B166" s="63" t="s">
        <v>359</v>
      </c>
      <c r="C166" s="60">
        <v>2024</v>
      </c>
      <c r="D166" s="64">
        <v>6397.03</v>
      </c>
    </row>
    <row r="167" spans="1:4" ht="12.75" customHeight="1" x14ac:dyDescent="0.2">
      <c r="A167" s="60"/>
      <c r="B167" s="61" t="s">
        <v>0</v>
      </c>
      <c r="C167" s="60"/>
      <c r="D167" s="65">
        <f>SUM(D87:D166)</f>
        <v>274995.38000000006</v>
      </c>
    </row>
    <row r="168" spans="1:4" ht="12.75" customHeight="1" x14ac:dyDescent="0.2">
      <c r="A168" s="340" t="s">
        <v>37</v>
      </c>
      <c r="B168" s="340"/>
      <c r="C168" s="340"/>
      <c r="D168" s="340"/>
    </row>
    <row r="169" spans="1:4" ht="12.75" customHeight="1" x14ac:dyDescent="0.2">
      <c r="A169" s="60">
        <v>1</v>
      </c>
      <c r="B169" s="63" t="s">
        <v>293</v>
      </c>
      <c r="C169" s="60">
        <v>2020</v>
      </c>
      <c r="D169" s="64">
        <v>625.1</v>
      </c>
    </row>
    <row r="170" spans="1:4" ht="12.75" customHeight="1" x14ac:dyDescent="0.2">
      <c r="A170" s="60">
        <v>2</v>
      </c>
      <c r="B170" s="63" t="s">
        <v>293</v>
      </c>
      <c r="C170" s="60">
        <v>2020</v>
      </c>
      <c r="D170" s="64">
        <v>5305.53</v>
      </c>
    </row>
    <row r="171" spans="1:4" ht="12.75" customHeight="1" x14ac:dyDescent="0.2">
      <c r="A171" s="60"/>
      <c r="B171" s="61" t="s">
        <v>0</v>
      </c>
      <c r="C171" s="60"/>
      <c r="D171" s="65">
        <f>SUM(D169:D170)</f>
        <v>5930.63</v>
      </c>
    </row>
    <row r="172" spans="1:4" x14ac:dyDescent="0.2">
      <c r="A172" s="337" t="s">
        <v>364</v>
      </c>
      <c r="B172" s="338"/>
      <c r="C172" s="338"/>
      <c r="D172" s="339"/>
    </row>
    <row r="173" spans="1:4" x14ac:dyDescent="0.2">
      <c r="A173" s="340" t="s">
        <v>4</v>
      </c>
      <c r="B173" s="340"/>
      <c r="C173" s="340"/>
      <c r="D173" s="340"/>
    </row>
    <row r="174" spans="1:4" x14ac:dyDescent="0.2">
      <c r="A174" s="60">
        <v>1</v>
      </c>
      <c r="B174" s="87" t="s">
        <v>525</v>
      </c>
      <c r="C174" s="88">
        <v>2020</v>
      </c>
      <c r="D174" s="89">
        <v>13900</v>
      </c>
    </row>
    <row r="175" spans="1:4" x14ac:dyDescent="0.2">
      <c r="A175" s="60">
        <v>2</v>
      </c>
      <c r="B175" s="87" t="s">
        <v>526</v>
      </c>
      <c r="C175" s="88">
        <v>2020</v>
      </c>
      <c r="D175" s="89">
        <v>9555.89</v>
      </c>
    </row>
    <row r="176" spans="1:4" x14ac:dyDescent="0.2">
      <c r="A176" s="60">
        <v>3</v>
      </c>
      <c r="B176" s="87" t="s">
        <v>527</v>
      </c>
      <c r="C176" s="88">
        <v>2021</v>
      </c>
      <c r="D176" s="89">
        <v>4265</v>
      </c>
    </row>
    <row r="177" spans="1:4" x14ac:dyDescent="0.2">
      <c r="A177" s="60">
        <v>4</v>
      </c>
      <c r="B177" s="87" t="s">
        <v>528</v>
      </c>
      <c r="C177" s="88">
        <v>2021</v>
      </c>
      <c r="D177" s="89">
        <v>4170.7299999999996</v>
      </c>
    </row>
    <row r="178" spans="1:4" x14ac:dyDescent="0.2">
      <c r="A178" s="60"/>
      <c r="B178" s="61" t="s">
        <v>0</v>
      </c>
      <c r="C178" s="60"/>
      <c r="D178" s="62">
        <f>SUM(D174:D177)</f>
        <v>31891.62</v>
      </c>
    </row>
    <row r="179" spans="1:4" x14ac:dyDescent="0.2">
      <c r="A179" s="340" t="s">
        <v>5</v>
      </c>
      <c r="B179" s="340"/>
      <c r="C179" s="340"/>
      <c r="D179" s="340"/>
    </row>
    <row r="180" spans="1:4" x14ac:dyDescent="0.2">
      <c r="A180" s="60">
        <v>1</v>
      </c>
      <c r="B180" s="63" t="s">
        <v>521</v>
      </c>
      <c r="C180" s="60">
        <v>2021</v>
      </c>
      <c r="D180" s="64">
        <v>3087.81</v>
      </c>
    </row>
    <row r="181" spans="1:4" x14ac:dyDescent="0.2">
      <c r="A181" s="60">
        <v>2</v>
      </c>
      <c r="B181" s="63" t="s">
        <v>522</v>
      </c>
      <c r="C181" s="60">
        <v>2021</v>
      </c>
      <c r="D181" s="64">
        <v>4556.92</v>
      </c>
    </row>
    <row r="182" spans="1:4" x14ac:dyDescent="0.2">
      <c r="A182" s="60">
        <v>3</v>
      </c>
      <c r="B182" s="63" t="s">
        <v>523</v>
      </c>
      <c r="C182" s="60">
        <v>2021</v>
      </c>
      <c r="D182" s="64">
        <v>5035.78</v>
      </c>
    </row>
    <row r="183" spans="1:4" x14ac:dyDescent="0.2">
      <c r="A183" s="60">
        <v>4</v>
      </c>
      <c r="B183" s="63" t="s">
        <v>524</v>
      </c>
      <c r="C183" s="60">
        <v>2021</v>
      </c>
      <c r="D183" s="64">
        <v>4590.25</v>
      </c>
    </row>
    <row r="184" spans="1:4" x14ac:dyDescent="0.2">
      <c r="A184" s="60"/>
      <c r="B184" s="61" t="s">
        <v>0</v>
      </c>
      <c r="C184" s="60"/>
      <c r="D184" s="65">
        <f>SUM(D180:D183)</f>
        <v>17270.759999999998</v>
      </c>
    </row>
    <row r="185" spans="1:4" x14ac:dyDescent="0.2">
      <c r="A185" s="337" t="s">
        <v>593</v>
      </c>
      <c r="B185" s="338"/>
      <c r="C185" s="338"/>
      <c r="D185" s="339"/>
    </row>
    <row r="186" spans="1:4" x14ac:dyDescent="0.2">
      <c r="A186" s="340" t="s">
        <v>4</v>
      </c>
      <c r="B186" s="340"/>
      <c r="C186" s="340"/>
      <c r="D186" s="340"/>
    </row>
    <row r="187" spans="1:4" x14ac:dyDescent="0.2">
      <c r="A187" s="60">
        <v>1</v>
      </c>
      <c r="B187" s="87" t="s">
        <v>660</v>
      </c>
      <c r="C187" s="88">
        <v>2019</v>
      </c>
      <c r="D187" s="89">
        <v>430</v>
      </c>
    </row>
    <row r="188" spans="1:4" x14ac:dyDescent="0.2">
      <c r="A188" s="60">
        <v>2</v>
      </c>
      <c r="B188" s="87" t="s">
        <v>661</v>
      </c>
      <c r="C188" s="88">
        <v>2019</v>
      </c>
      <c r="D188" s="89">
        <v>813.01</v>
      </c>
    </row>
    <row r="189" spans="1:4" x14ac:dyDescent="0.2">
      <c r="A189" s="60">
        <v>3</v>
      </c>
      <c r="B189" s="87" t="s">
        <v>662</v>
      </c>
      <c r="C189" s="88">
        <v>2019</v>
      </c>
      <c r="D189" s="89">
        <v>1705.49</v>
      </c>
    </row>
    <row r="190" spans="1:4" x14ac:dyDescent="0.2">
      <c r="A190" s="60">
        <v>4</v>
      </c>
      <c r="B190" s="87" t="s">
        <v>663</v>
      </c>
      <c r="C190" s="88">
        <v>2019</v>
      </c>
      <c r="D190" s="89">
        <v>974.7</v>
      </c>
    </row>
    <row r="191" spans="1:4" x14ac:dyDescent="0.2">
      <c r="A191" s="60">
        <v>5</v>
      </c>
      <c r="B191" s="87" t="s">
        <v>664</v>
      </c>
      <c r="C191" s="88">
        <v>2019</v>
      </c>
      <c r="D191" s="89">
        <v>348.68</v>
      </c>
    </row>
    <row r="192" spans="1:4" x14ac:dyDescent="0.2">
      <c r="A192" s="60">
        <v>6</v>
      </c>
      <c r="B192" s="87" t="s">
        <v>665</v>
      </c>
      <c r="C192" s="88">
        <v>2019</v>
      </c>
      <c r="D192" s="89">
        <v>544.72</v>
      </c>
    </row>
    <row r="193" spans="1:6" ht="12.75" customHeight="1" x14ac:dyDescent="0.2">
      <c r="A193" s="60">
        <v>7</v>
      </c>
      <c r="B193" s="87" t="s">
        <v>666</v>
      </c>
      <c r="C193" s="88">
        <v>2019</v>
      </c>
      <c r="D193" s="89">
        <v>1048.79</v>
      </c>
      <c r="F193" s="53"/>
    </row>
    <row r="194" spans="1:6" ht="12.75" customHeight="1" x14ac:dyDescent="0.2">
      <c r="A194" s="60">
        <v>8</v>
      </c>
      <c r="B194" s="122" t="s">
        <v>667</v>
      </c>
      <c r="C194" s="123">
        <v>2019</v>
      </c>
      <c r="D194" s="124">
        <v>1703.7</v>
      </c>
      <c r="F194" s="53"/>
    </row>
    <row r="195" spans="1:6" ht="12.75" customHeight="1" x14ac:dyDescent="0.2">
      <c r="A195" s="60">
        <v>9</v>
      </c>
      <c r="B195" s="122" t="s">
        <v>668</v>
      </c>
      <c r="C195" s="123">
        <v>2020</v>
      </c>
      <c r="D195" s="124">
        <v>1487.8</v>
      </c>
      <c r="F195" s="53"/>
    </row>
    <row r="196" spans="1:6" ht="12.75" customHeight="1" x14ac:dyDescent="0.2">
      <c r="A196" s="60">
        <v>10</v>
      </c>
      <c r="B196" s="122" t="s">
        <v>669</v>
      </c>
      <c r="C196" s="123">
        <v>2021</v>
      </c>
      <c r="D196" s="124">
        <v>1590</v>
      </c>
      <c r="F196" s="53"/>
    </row>
    <row r="197" spans="1:6" ht="12.75" customHeight="1" x14ac:dyDescent="0.2">
      <c r="A197" s="60">
        <v>11</v>
      </c>
      <c r="B197" s="122" t="s">
        <v>670</v>
      </c>
      <c r="C197" s="123">
        <v>2021</v>
      </c>
      <c r="D197" s="124">
        <v>2195.1</v>
      </c>
      <c r="F197" s="53"/>
    </row>
    <row r="198" spans="1:6" ht="12.75" customHeight="1" x14ac:dyDescent="0.2">
      <c r="A198" s="60">
        <v>12</v>
      </c>
      <c r="B198" s="122" t="s">
        <v>671</v>
      </c>
      <c r="C198" s="123">
        <v>2021</v>
      </c>
      <c r="D198" s="124">
        <v>713.82</v>
      </c>
      <c r="F198" s="53"/>
    </row>
    <row r="199" spans="1:6" ht="12.75" customHeight="1" x14ac:dyDescent="0.2">
      <c r="A199" s="60">
        <v>13</v>
      </c>
      <c r="B199" s="122" t="s">
        <v>672</v>
      </c>
      <c r="C199" s="123">
        <v>2021</v>
      </c>
      <c r="D199" s="124">
        <v>329.27</v>
      </c>
      <c r="F199" s="53"/>
    </row>
    <row r="200" spans="1:6" ht="12.75" customHeight="1" x14ac:dyDescent="0.2">
      <c r="A200" s="60">
        <v>14</v>
      </c>
      <c r="B200" s="122" t="s">
        <v>673</v>
      </c>
      <c r="C200" s="123">
        <v>2022</v>
      </c>
      <c r="D200" s="124">
        <v>4143.8999999999996</v>
      </c>
      <c r="F200" s="53"/>
    </row>
    <row r="201" spans="1:6" ht="12.75" customHeight="1" x14ac:dyDescent="0.2">
      <c r="A201" s="60">
        <v>15</v>
      </c>
      <c r="B201" s="87" t="s">
        <v>674</v>
      </c>
      <c r="C201" s="88">
        <v>2022</v>
      </c>
      <c r="D201" s="89">
        <v>813.01</v>
      </c>
      <c r="F201" s="53"/>
    </row>
    <row r="202" spans="1:6" x14ac:dyDescent="0.2">
      <c r="A202" s="60">
        <v>16</v>
      </c>
      <c r="B202" s="87" t="s">
        <v>675</v>
      </c>
      <c r="C202" s="88">
        <v>2023</v>
      </c>
      <c r="D202" s="89">
        <v>666.67</v>
      </c>
      <c r="F202" s="53"/>
    </row>
    <row r="203" spans="1:6" x14ac:dyDescent="0.2">
      <c r="A203" s="60"/>
      <c r="B203" s="61" t="s">
        <v>0</v>
      </c>
      <c r="C203" s="60"/>
      <c r="D203" s="62">
        <f>SUM(D187:D202)</f>
        <v>19508.659999999996</v>
      </c>
    </row>
    <row r="204" spans="1:6" x14ac:dyDescent="0.2">
      <c r="A204" s="340" t="s">
        <v>5</v>
      </c>
      <c r="B204" s="340"/>
      <c r="C204" s="340"/>
      <c r="D204" s="340"/>
    </row>
    <row r="205" spans="1:6" x14ac:dyDescent="0.2">
      <c r="A205" s="60">
        <v>1</v>
      </c>
      <c r="B205" s="63" t="s">
        <v>655</v>
      </c>
      <c r="C205" s="60">
        <v>2020</v>
      </c>
      <c r="D205" s="64">
        <v>1218.7</v>
      </c>
    </row>
    <row r="206" spans="1:6" x14ac:dyDescent="0.2">
      <c r="A206" s="60">
        <v>2</v>
      </c>
      <c r="B206" s="63" t="s">
        <v>656</v>
      </c>
      <c r="C206" s="60">
        <v>2021</v>
      </c>
      <c r="D206" s="64">
        <v>405.69</v>
      </c>
    </row>
    <row r="207" spans="1:6" x14ac:dyDescent="0.2">
      <c r="A207" s="60">
        <v>3</v>
      </c>
      <c r="B207" s="63" t="s">
        <v>657</v>
      </c>
      <c r="C207" s="60">
        <v>2021</v>
      </c>
      <c r="D207" s="64">
        <v>462.6</v>
      </c>
    </row>
    <row r="208" spans="1:6" x14ac:dyDescent="0.2">
      <c r="A208" s="60">
        <v>4</v>
      </c>
      <c r="B208" s="63" t="s">
        <v>658</v>
      </c>
      <c r="C208" s="60">
        <v>2022</v>
      </c>
      <c r="D208" s="64">
        <v>749</v>
      </c>
    </row>
    <row r="209" spans="1:4" x14ac:dyDescent="0.2">
      <c r="A209" s="60">
        <v>5</v>
      </c>
      <c r="B209" s="63" t="s">
        <v>659</v>
      </c>
      <c r="C209" s="60">
        <v>2022</v>
      </c>
      <c r="D209" s="64">
        <v>1499</v>
      </c>
    </row>
    <row r="210" spans="1:4" x14ac:dyDescent="0.2">
      <c r="A210" s="60"/>
      <c r="B210" s="61" t="s">
        <v>0</v>
      </c>
      <c r="C210" s="60"/>
      <c r="D210" s="65">
        <f>SUM(D205:D209)</f>
        <v>4334.99</v>
      </c>
    </row>
    <row r="211" spans="1:4" x14ac:dyDescent="0.2">
      <c r="A211" s="340" t="s">
        <v>37</v>
      </c>
      <c r="B211" s="340"/>
      <c r="C211" s="340"/>
      <c r="D211" s="340"/>
    </row>
    <row r="212" spans="1:4" x14ac:dyDescent="0.2">
      <c r="A212" s="60">
        <v>1</v>
      </c>
      <c r="B212" s="63" t="s">
        <v>654</v>
      </c>
      <c r="C212" s="60">
        <v>2023</v>
      </c>
      <c r="D212" s="64">
        <v>12922.8</v>
      </c>
    </row>
    <row r="213" spans="1:4" x14ac:dyDescent="0.2">
      <c r="A213" s="60"/>
      <c r="B213" s="61" t="s">
        <v>0</v>
      </c>
      <c r="C213" s="60"/>
      <c r="D213" s="65">
        <f>SUM(D212:D212)</f>
        <v>12922.8</v>
      </c>
    </row>
    <row r="214" spans="1:4" x14ac:dyDescent="0.2">
      <c r="A214" s="337" t="s">
        <v>697</v>
      </c>
      <c r="B214" s="338"/>
      <c r="C214" s="338"/>
      <c r="D214" s="339"/>
    </row>
    <row r="215" spans="1:4" x14ac:dyDescent="0.2">
      <c r="A215" s="340" t="s">
        <v>4</v>
      </c>
      <c r="B215" s="340"/>
      <c r="C215" s="340"/>
      <c r="D215" s="340"/>
    </row>
    <row r="216" spans="1:4" x14ac:dyDescent="0.2">
      <c r="A216" s="60">
        <v>1</v>
      </c>
      <c r="B216" s="87" t="s">
        <v>767</v>
      </c>
      <c r="C216" s="88">
        <v>2019</v>
      </c>
      <c r="D216" s="89">
        <v>2460</v>
      </c>
    </row>
    <row r="217" spans="1:4" x14ac:dyDescent="0.2">
      <c r="A217" s="60">
        <v>2</v>
      </c>
      <c r="B217" s="87" t="s">
        <v>768</v>
      </c>
      <c r="C217" s="88">
        <v>2019</v>
      </c>
      <c r="D217" s="89">
        <v>12800</v>
      </c>
    </row>
    <row r="218" spans="1:4" x14ac:dyDescent="0.2">
      <c r="A218" s="60">
        <v>3</v>
      </c>
      <c r="B218" s="87" t="s">
        <v>769</v>
      </c>
      <c r="C218" s="88">
        <v>2019</v>
      </c>
      <c r="D218" s="89">
        <v>6400</v>
      </c>
    </row>
    <row r="219" spans="1:4" x14ac:dyDescent="0.2">
      <c r="A219" s="60">
        <v>4</v>
      </c>
      <c r="B219" s="122" t="s">
        <v>770</v>
      </c>
      <c r="C219" s="123">
        <v>2021</v>
      </c>
      <c r="D219" s="124">
        <v>1804.88</v>
      </c>
    </row>
    <row r="220" spans="1:4" x14ac:dyDescent="0.2">
      <c r="A220" s="60">
        <v>5</v>
      </c>
      <c r="B220" s="122" t="s">
        <v>771</v>
      </c>
      <c r="C220" s="123">
        <v>2021</v>
      </c>
      <c r="D220" s="124">
        <v>5130</v>
      </c>
    </row>
    <row r="221" spans="1:4" x14ac:dyDescent="0.2">
      <c r="A221" s="60">
        <v>6</v>
      </c>
      <c r="B221" s="122" t="s">
        <v>772</v>
      </c>
      <c r="C221" s="123">
        <v>2021</v>
      </c>
      <c r="D221" s="124">
        <v>5700</v>
      </c>
    </row>
    <row r="222" spans="1:4" x14ac:dyDescent="0.2">
      <c r="A222" s="60">
        <v>7</v>
      </c>
      <c r="B222" s="122" t="s">
        <v>773</v>
      </c>
      <c r="C222" s="123">
        <v>2021</v>
      </c>
      <c r="D222" s="124">
        <v>4670</v>
      </c>
    </row>
    <row r="223" spans="1:4" x14ac:dyDescent="0.2">
      <c r="A223" s="60">
        <v>8</v>
      </c>
      <c r="B223" s="122" t="s">
        <v>774</v>
      </c>
      <c r="C223" s="123">
        <v>2022</v>
      </c>
      <c r="D223" s="124">
        <v>9392.5</v>
      </c>
    </row>
    <row r="224" spans="1:4" x14ac:dyDescent="0.2">
      <c r="A224" s="60">
        <v>9</v>
      </c>
      <c r="B224" s="122" t="s">
        <v>774</v>
      </c>
      <c r="C224" s="123">
        <v>2022</v>
      </c>
      <c r="D224" s="124">
        <v>9392.5</v>
      </c>
    </row>
    <row r="225" spans="1:4" x14ac:dyDescent="0.2">
      <c r="A225" s="60">
        <v>10</v>
      </c>
      <c r="B225" s="122" t="s">
        <v>775</v>
      </c>
      <c r="C225" s="123">
        <v>2022</v>
      </c>
      <c r="D225" s="124">
        <v>8750</v>
      </c>
    </row>
    <row r="226" spans="1:4" x14ac:dyDescent="0.2">
      <c r="A226" s="60">
        <v>11</v>
      </c>
      <c r="B226" s="122" t="s">
        <v>776</v>
      </c>
      <c r="C226" s="123">
        <v>2022</v>
      </c>
      <c r="D226" s="124">
        <v>33900</v>
      </c>
    </row>
    <row r="227" spans="1:4" x14ac:dyDescent="0.2">
      <c r="A227" s="60">
        <v>12</v>
      </c>
      <c r="B227" s="122" t="s">
        <v>777</v>
      </c>
      <c r="C227" s="123">
        <v>2022</v>
      </c>
      <c r="D227" s="124">
        <v>8975</v>
      </c>
    </row>
    <row r="228" spans="1:4" x14ac:dyDescent="0.2">
      <c r="A228" s="60">
        <v>13</v>
      </c>
      <c r="B228" s="122" t="s">
        <v>778</v>
      </c>
      <c r="C228" s="123">
        <v>2022</v>
      </c>
      <c r="D228" s="124">
        <v>3484</v>
      </c>
    </row>
    <row r="229" spans="1:4" x14ac:dyDescent="0.2">
      <c r="A229" s="60">
        <v>14</v>
      </c>
      <c r="B229" s="122" t="s">
        <v>779</v>
      </c>
      <c r="C229" s="123">
        <v>2022</v>
      </c>
      <c r="D229" s="124">
        <v>8999</v>
      </c>
    </row>
    <row r="230" spans="1:4" x14ac:dyDescent="0.2">
      <c r="A230" s="60">
        <v>15</v>
      </c>
      <c r="B230" s="122" t="s">
        <v>780</v>
      </c>
      <c r="C230" s="123">
        <v>2022</v>
      </c>
      <c r="D230" s="124">
        <v>9900</v>
      </c>
    </row>
    <row r="231" spans="1:4" x14ac:dyDescent="0.2">
      <c r="A231" s="60">
        <v>16</v>
      </c>
      <c r="B231" s="122" t="s">
        <v>781</v>
      </c>
      <c r="C231" s="123">
        <v>2022</v>
      </c>
      <c r="D231" s="124">
        <v>15900</v>
      </c>
    </row>
    <row r="232" spans="1:4" x14ac:dyDescent="0.2">
      <c r="A232" s="60">
        <v>17</v>
      </c>
      <c r="B232" s="122" t="s">
        <v>782</v>
      </c>
      <c r="C232" s="123">
        <v>2023</v>
      </c>
      <c r="D232" s="124">
        <v>749</v>
      </c>
    </row>
    <row r="233" spans="1:4" x14ac:dyDescent="0.2">
      <c r="A233" s="60">
        <v>18</v>
      </c>
      <c r="B233" s="87" t="s">
        <v>783</v>
      </c>
      <c r="C233" s="88">
        <v>2023</v>
      </c>
      <c r="D233" s="89">
        <v>18000</v>
      </c>
    </row>
    <row r="234" spans="1:4" x14ac:dyDescent="0.2">
      <c r="A234" s="60">
        <v>19</v>
      </c>
      <c r="B234" s="87" t="s">
        <v>784</v>
      </c>
      <c r="C234" s="88">
        <v>2023</v>
      </c>
      <c r="D234" s="89">
        <v>13060</v>
      </c>
    </row>
    <row r="235" spans="1:4" ht="17.25" customHeight="1" x14ac:dyDescent="0.2">
      <c r="A235" s="60">
        <v>20</v>
      </c>
      <c r="B235" s="87" t="s">
        <v>785</v>
      </c>
      <c r="C235" s="88">
        <v>2024</v>
      </c>
      <c r="D235" s="89">
        <v>987</v>
      </c>
    </row>
    <row r="236" spans="1:4" x14ac:dyDescent="0.2">
      <c r="A236" s="60"/>
      <c r="B236" s="61" t="s">
        <v>0</v>
      </c>
      <c r="C236" s="60"/>
      <c r="D236" s="62">
        <f>SUM(D216:D235)</f>
        <v>180453.88</v>
      </c>
    </row>
    <row r="237" spans="1:4" x14ac:dyDescent="0.2">
      <c r="A237" s="340" t="s">
        <v>5</v>
      </c>
      <c r="B237" s="340"/>
      <c r="C237" s="340"/>
      <c r="D237" s="340"/>
    </row>
    <row r="238" spans="1:4" x14ac:dyDescent="0.2">
      <c r="A238" s="60">
        <v>1</v>
      </c>
      <c r="B238" s="63" t="s">
        <v>747</v>
      </c>
      <c r="C238" s="60">
        <v>2019</v>
      </c>
      <c r="D238" s="64">
        <v>60000</v>
      </c>
    </row>
    <row r="239" spans="1:4" x14ac:dyDescent="0.2">
      <c r="A239" s="60">
        <v>2</v>
      </c>
      <c r="B239" s="63" t="s">
        <v>748</v>
      </c>
      <c r="C239" s="60">
        <v>2020</v>
      </c>
      <c r="D239" s="64">
        <v>69980</v>
      </c>
    </row>
    <row r="240" spans="1:4" ht="25.5" x14ac:dyDescent="0.2">
      <c r="A240" s="60">
        <v>3</v>
      </c>
      <c r="B240" s="63" t="s">
        <v>749</v>
      </c>
      <c r="C240" s="60">
        <v>2020</v>
      </c>
      <c r="D240" s="64">
        <v>74979</v>
      </c>
    </row>
    <row r="241" spans="1:4" x14ac:dyDescent="0.2">
      <c r="A241" s="60">
        <v>4</v>
      </c>
      <c r="B241" s="63" t="s">
        <v>750</v>
      </c>
      <c r="C241" s="60">
        <v>2021</v>
      </c>
      <c r="D241" s="64">
        <v>680</v>
      </c>
    </row>
    <row r="242" spans="1:4" x14ac:dyDescent="0.2">
      <c r="A242" s="60">
        <v>5</v>
      </c>
      <c r="B242" s="120" t="s">
        <v>751</v>
      </c>
      <c r="C242" s="121">
        <v>2021</v>
      </c>
      <c r="D242" s="141">
        <v>8895</v>
      </c>
    </row>
    <row r="243" spans="1:4" x14ac:dyDescent="0.2">
      <c r="A243" s="60">
        <v>6</v>
      </c>
      <c r="B243" s="120" t="s">
        <v>752</v>
      </c>
      <c r="C243" s="121">
        <v>2021</v>
      </c>
      <c r="D243" s="141">
        <v>4175.8500000000004</v>
      </c>
    </row>
    <row r="244" spans="1:4" x14ac:dyDescent="0.2">
      <c r="A244" s="60">
        <v>7</v>
      </c>
      <c r="B244" s="120" t="s">
        <v>753</v>
      </c>
      <c r="C244" s="121">
        <v>2022</v>
      </c>
      <c r="D244" s="141">
        <v>6580.5</v>
      </c>
    </row>
    <row r="245" spans="1:4" x14ac:dyDescent="0.2">
      <c r="A245" s="60">
        <v>8</v>
      </c>
      <c r="B245" s="120" t="s">
        <v>754</v>
      </c>
      <c r="C245" s="121">
        <v>2022</v>
      </c>
      <c r="D245" s="141">
        <v>5451.36</v>
      </c>
    </row>
    <row r="246" spans="1:4" x14ac:dyDescent="0.2">
      <c r="A246" s="60">
        <v>9</v>
      </c>
      <c r="B246" s="120" t="s">
        <v>755</v>
      </c>
      <c r="C246" s="121">
        <v>2022</v>
      </c>
      <c r="D246" s="141">
        <v>1316.1</v>
      </c>
    </row>
    <row r="247" spans="1:4" x14ac:dyDescent="0.2">
      <c r="A247" s="60">
        <v>10</v>
      </c>
      <c r="B247" s="120" t="s">
        <v>756</v>
      </c>
      <c r="C247" s="121">
        <v>2022</v>
      </c>
      <c r="D247" s="141">
        <v>3534.28</v>
      </c>
    </row>
    <row r="248" spans="1:4" x14ac:dyDescent="0.2">
      <c r="A248" s="60">
        <v>11</v>
      </c>
      <c r="B248" s="120" t="s">
        <v>754</v>
      </c>
      <c r="C248" s="121">
        <v>2022</v>
      </c>
      <c r="D248" s="141">
        <v>5451.36</v>
      </c>
    </row>
    <row r="249" spans="1:4" x14ac:dyDescent="0.2">
      <c r="A249" s="60">
        <v>12</v>
      </c>
      <c r="B249" s="120" t="s">
        <v>757</v>
      </c>
      <c r="C249" s="121">
        <v>2022</v>
      </c>
      <c r="D249" s="141">
        <v>10276</v>
      </c>
    </row>
    <row r="250" spans="1:4" x14ac:dyDescent="0.2">
      <c r="A250" s="60">
        <v>13</v>
      </c>
      <c r="B250" s="120" t="s">
        <v>758</v>
      </c>
      <c r="C250" s="121">
        <v>2022</v>
      </c>
      <c r="D250" s="141">
        <v>820</v>
      </c>
    </row>
    <row r="251" spans="1:4" x14ac:dyDescent="0.2">
      <c r="A251" s="60">
        <v>14</v>
      </c>
      <c r="B251" s="120" t="s">
        <v>759</v>
      </c>
      <c r="C251" s="121">
        <v>2022</v>
      </c>
      <c r="D251" s="141">
        <v>820</v>
      </c>
    </row>
    <row r="252" spans="1:4" x14ac:dyDescent="0.2">
      <c r="A252" s="60">
        <v>15</v>
      </c>
      <c r="B252" s="120" t="s">
        <v>760</v>
      </c>
      <c r="C252" s="121">
        <v>2022</v>
      </c>
      <c r="D252" s="141">
        <v>2999</v>
      </c>
    </row>
    <row r="253" spans="1:4" x14ac:dyDescent="0.2">
      <c r="A253" s="60">
        <v>16</v>
      </c>
      <c r="B253" s="120" t="s">
        <v>761</v>
      </c>
      <c r="C253" s="121">
        <v>2022</v>
      </c>
      <c r="D253" s="141">
        <v>2320</v>
      </c>
    </row>
    <row r="254" spans="1:4" x14ac:dyDescent="0.2">
      <c r="A254" s="60">
        <v>17</v>
      </c>
      <c r="B254" s="120" t="s">
        <v>762</v>
      </c>
      <c r="C254" s="121">
        <v>2022</v>
      </c>
      <c r="D254" s="141">
        <v>6960</v>
      </c>
    </row>
    <row r="255" spans="1:4" x14ac:dyDescent="0.2">
      <c r="A255" s="60">
        <v>18</v>
      </c>
      <c r="B255" s="120" t="s">
        <v>763</v>
      </c>
      <c r="C255" s="121">
        <v>2022</v>
      </c>
      <c r="D255" s="141">
        <v>1199.99</v>
      </c>
    </row>
    <row r="256" spans="1:4" x14ac:dyDescent="0.2">
      <c r="A256" s="60">
        <v>19</v>
      </c>
      <c r="B256" s="63" t="s">
        <v>764</v>
      </c>
      <c r="C256" s="60">
        <v>2023</v>
      </c>
      <c r="D256" s="64">
        <v>3960</v>
      </c>
    </row>
    <row r="257" spans="1:4" x14ac:dyDescent="0.2">
      <c r="A257" s="60">
        <v>20</v>
      </c>
      <c r="B257" s="63" t="s">
        <v>765</v>
      </c>
      <c r="C257" s="60">
        <v>2024</v>
      </c>
      <c r="D257" s="64">
        <v>7483.32</v>
      </c>
    </row>
    <row r="258" spans="1:4" x14ac:dyDescent="0.2">
      <c r="A258" s="60">
        <v>21</v>
      </c>
      <c r="B258" s="63" t="s">
        <v>766</v>
      </c>
      <c r="C258" s="60">
        <v>2024</v>
      </c>
      <c r="D258" s="64">
        <v>579.98</v>
      </c>
    </row>
    <row r="259" spans="1:4" ht="12.75" customHeight="1" x14ac:dyDescent="0.2">
      <c r="A259" s="60"/>
      <c r="B259" s="61" t="s">
        <v>0</v>
      </c>
      <c r="C259" s="60"/>
      <c r="D259" s="65">
        <f>SUM(D238:D258)</f>
        <v>278461.73999999993</v>
      </c>
    </row>
    <row r="260" spans="1:4" x14ac:dyDescent="0.2">
      <c r="A260" s="337" t="s">
        <v>821</v>
      </c>
      <c r="B260" s="338"/>
      <c r="C260" s="338"/>
      <c r="D260" s="339"/>
    </row>
    <row r="261" spans="1:4" x14ac:dyDescent="0.2">
      <c r="A261" s="340" t="s">
        <v>4</v>
      </c>
      <c r="B261" s="340"/>
      <c r="C261" s="340"/>
      <c r="D261" s="340"/>
    </row>
    <row r="262" spans="1:4" x14ac:dyDescent="0.2">
      <c r="A262" s="60">
        <v>1</v>
      </c>
      <c r="B262" s="87" t="s">
        <v>790</v>
      </c>
      <c r="C262" s="88">
        <v>2020</v>
      </c>
      <c r="D262" s="89">
        <v>4970</v>
      </c>
    </row>
    <row r="263" spans="1:4" x14ac:dyDescent="0.2">
      <c r="A263" s="60">
        <v>2</v>
      </c>
      <c r="B263" s="87" t="s">
        <v>791</v>
      </c>
      <c r="C263" s="88">
        <v>2022</v>
      </c>
      <c r="D263" s="89">
        <v>6900</v>
      </c>
    </row>
    <row r="264" spans="1:4" x14ac:dyDescent="0.2">
      <c r="A264" s="60">
        <v>3</v>
      </c>
      <c r="B264" s="87" t="s">
        <v>792</v>
      </c>
      <c r="C264" s="88">
        <v>2020</v>
      </c>
      <c r="D264" s="89">
        <v>2300</v>
      </c>
    </row>
    <row r="265" spans="1:4" x14ac:dyDescent="0.2">
      <c r="A265" s="60">
        <v>4</v>
      </c>
      <c r="B265" s="87" t="s">
        <v>793</v>
      </c>
      <c r="C265" s="88">
        <v>2021</v>
      </c>
      <c r="D265" s="89">
        <v>2495.6999999999998</v>
      </c>
    </row>
    <row r="266" spans="1:4" x14ac:dyDescent="0.2">
      <c r="A266" s="60">
        <v>5</v>
      </c>
      <c r="B266" s="87" t="s">
        <v>794</v>
      </c>
      <c r="C266" s="88">
        <v>2022</v>
      </c>
      <c r="D266" s="89">
        <v>5663</v>
      </c>
    </row>
    <row r="267" spans="1:4" x14ac:dyDescent="0.2">
      <c r="A267" s="60">
        <v>6</v>
      </c>
      <c r="B267" s="87" t="s">
        <v>795</v>
      </c>
      <c r="C267" s="88">
        <v>2021</v>
      </c>
      <c r="D267" s="89">
        <v>349</v>
      </c>
    </row>
    <row r="268" spans="1:4" x14ac:dyDescent="0.2">
      <c r="A268" s="60">
        <v>7</v>
      </c>
      <c r="B268" s="122" t="s">
        <v>797</v>
      </c>
      <c r="C268" s="123">
        <v>2021</v>
      </c>
      <c r="D268" s="124">
        <v>721.06</v>
      </c>
    </row>
    <row r="269" spans="1:4" x14ac:dyDescent="0.2">
      <c r="A269" s="60">
        <v>8</v>
      </c>
      <c r="B269" s="122" t="s">
        <v>798</v>
      </c>
      <c r="C269" s="123">
        <v>2020</v>
      </c>
      <c r="D269" s="124">
        <v>2960</v>
      </c>
    </row>
    <row r="270" spans="1:4" x14ac:dyDescent="0.2">
      <c r="A270" s="60">
        <v>9</v>
      </c>
      <c r="B270" s="122" t="s">
        <v>799</v>
      </c>
      <c r="C270" s="123">
        <v>2021</v>
      </c>
      <c r="D270" s="124">
        <v>2899</v>
      </c>
    </row>
    <row r="271" spans="1:4" x14ac:dyDescent="0.2">
      <c r="A271" s="60">
        <v>10</v>
      </c>
      <c r="B271" s="122" t="s">
        <v>800</v>
      </c>
      <c r="C271" s="123">
        <v>2021</v>
      </c>
      <c r="D271" s="124">
        <v>2699</v>
      </c>
    </row>
    <row r="272" spans="1:4" x14ac:dyDescent="0.2">
      <c r="A272" s="60">
        <v>11</v>
      </c>
      <c r="B272" s="122" t="s">
        <v>801</v>
      </c>
      <c r="C272" s="123">
        <v>2021</v>
      </c>
      <c r="D272" s="124">
        <v>6198</v>
      </c>
    </row>
    <row r="273" spans="1:4" x14ac:dyDescent="0.2">
      <c r="A273" s="60">
        <v>12</v>
      </c>
      <c r="B273" s="122" t="s">
        <v>802</v>
      </c>
      <c r="C273" s="123">
        <v>2022</v>
      </c>
      <c r="D273" s="124">
        <v>3600</v>
      </c>
    </row>
    <row r="274" spans="1:4" x14ac:dyDescent="0.2">
      <c r="A274" s="60">
        <v>13</v>
      </c>
      <c r="B274" s="122" t="s">
        <v>803</v>
      </c>
      <c r="C274" s="123">
        <v>2023</v>
      </c>
      <c r="D274" s="124">
        <v>3700.73</v>
      </c>
    </row>
    <row r="275" spans="1:4" x14ac:dyDescent="0.2">
      <c r="A275" s="60">
        <v>14</v>
      </c>
      <c r="B275" s="122" t="s">
        <v>804</v>
      </c>
      <c r="C275" s="123">
        <v>2023</v>
      </c>
      <c r="D275" s="124">
        <v>3191.73</v>
      </c>
    </row>
    <row r="276" spans="1:4" x14ac:dyDescent="0.2">
      <c r="A276" s="60">
        <v>15</v>
      </c>
      <c r="B276" s="122" t="s">
        <v>805</v>
      </c>
      <c r="C276" s="123">
        <v>2020</v>
      </c>
      <c r="D276" s="124">
        <v>1098</v>
      </c>
    </row>
    <row r="277" spans="1:4" x14ac:dyDescent="0.2">
      <c r="A277" s="60">
        <v>16</v>
      </c>
      <c r="B277" s="122" t="s">
        <v>809</v>
      </c>
      <c r="C277" s="123">
        <v>2021</v>
      </c>
      <c r="D277" s="124">
        <v>799</v>
      </c>
    </row>
    <row r="278" spans="1:4" x14ac:dyDescent="0.2">
      <c r="A278" s="60">
        <v>17</v>
      </c>
      <c r="B278" s="122" t="s">
        <v>806</v>
      </c>
      <c r="C278" s="123">
        <v>2021</v>
      </c>
      <c r="D278" s="124">
        <v>589</v>
      </c>
    </row>
    <row r="279" spans="1:4" x14ac:dyDescent="0.2">
      <c r="A279" s="60">
        <v>18</v>
      </c>
      <c r="B279" s="122" t="s">
        <v>807</v>
      </c>
      <c r="C279" s="123">
        <v>2021</v>
      </c>
      <c r="D279" s="124">
        <v>899</v>
      </c>
    </row>
    <row r="280" spans="1:4" x14ac:dyDescent="0.2">
      <c r="A280" s="60">
        <v>19</v>
      </c>
      <c r="B280" s="122" t="s">
        <v>808</v>
      </c>
      <c r="C280" s="123">
        <v>2022</v>
      </c>
      <c r="D280" s="124">
        <v>799</v>
      </c>
    </row>
    <row r="281" spans="1:4" x14ac:dyDescent="0.2">
      <c r="A281" s="60">
        <v>20</v>
      </c>
      <c r="B281" s="122" t="s">
        <v>810</v>
      </c>
      <c r="C281" s="123">
        <v>2021</v>
      </c>
      <c r="D281" s="124">
        <v>799</v>
      </c>
    </row>
    <row r="282" spans="1:4" x14ac:dyDescent="0.2">
      <c r="A282" s="60">
        <v>21</v>
      </c>
      <c r="B282" s="122" t="s">
        <v>811</v>
      </c>
      <c r="C282" s="123">
        <v>2023</v>
      </c>
      <c r="D282" s="124">
        <v>1240</v>
      </c>
    </row>
    <row r="283" spans="1:4" x14ac:dyDescent="0.2">
      <c r="A283" s="60">
        <v>22</v>
      </c>
      <c r="B283" s="122" t="s">
        <v>812</v>
      </c>
      <c r="C283" s="123">
        <v>2024</v>
      </c>
      <c r="D283" s="124">
        <v>1223.8499999999999</v>
      </c>
    </row>
    <row r="284" spans="1:4" x14ac:dyDescent="0.2">
      <c r="A284" s="60">
        <v>23</v>
      </c>
      <c r="B284" s="122" t="s">
        <v>812</v>
      </c>
      <c r="C284" s="123">
        <v>2024</v>
      </c>
      <c r="D284" s="124">
        <v>1158.6099999999999</v>
      </c>
    </row>
    <row r="285" spans="1:4" x14ac:dyDescent="0.2">
      <c r="A285" s="60">
        <v>24</v>
      </c>
      <c r="B285" s="122" t="s">
        <v>812</v>
      </c>
      <c r="C285" s="123">
        <v>2023</v>
      </c>
      <c r="D285" s="124">
        <v>908.23</v>
      </c>
    </row>
    <row r="286" spans="1:4" x14ac:dyDescent="0.2">
      <c r="A286" s="60">
        <v>25</v>
      </c>
      <c r="B286" s="122" t="s">
        <v>808</v>
      </c>
      <c r="C286" s="123">
        <v>2024</v>
      </c>
      <c r="D286" s="124">
        <v>644.21</v>
      </c>
    </row>
    <row r="287" spans="1:4" x14ac:dyDescent="0.2">
      <c r="A287" s="60">
        <v>26</v>
      </c>
      <c r="B287" s="87" t="s">
        <v>813</v>
      </c>
      <c r="C287" s="88">
        <v>2023</v>
      </c>
      <c r="D287" s="89">
        <v>908.23</v>
      </c>
    </row>
    <row r="288" spans="1:4" x14ac:dyDescent="0.2">
      <c r="A288" s="60">
        <v>27</v>
      </c>
      <c r="B288" s="87" t="s">
        <v>814</v>
      </c>
      <c r="C288" s="88">
        <v>2021</v>
      </c>
      <c r="D288" s="89">
        <v>3149</v>
      </c>
    </row>
    <row r="289" spans="1:4" x14ac:dyDescent="0.2">
      <c r="A289" s="60">
        <v>28</v>
      </c>
      <c r="B289" s="122" t="s">
        <v>815</v>
      </c>
      <c r="C289" s="123">
        <v>2020</v>
      </c>
      <c r="D289" s="124">
        <v>858</v>
      </c>
    </row>
    <row r="290" spans="1:4" x14ac:dyDescent="0.2">
      <c r="A290" s="60">
        <v>29</v>
      </c>
      <c r="B290" s="122" t="s">
        <v>816</v>
      </c>
      <c r="C290" s="123">
        <v>2022</v>
      </c>
      <c r="D290" s="124">
        <v>5663</v>
      </c>
    </row>
    <row r="291" spans="1:4" x14ac:dyDescent="0.2">
      <c r="A291" s="60">
        <v>30</v>
      </c>
      <c r="B291" s="122" t="s">
        <v>817</v>
      </c>
      <c r="C291" s="123">
        <v>2023</v>
      </c>
      <c r="D291" s="124">
        <v>1598</v>
      </c>
    </row>
    <row r="292" spans="1:4" x14ac:dyDescent="0.2">
      <c r="A292" s="60">
        <v>31</v>
      </c>
      <c r="B292" s="122" t="s">
        <v>818</v>
      </c>
      <c r="C292" s="123">
        <v>2022</v>
      </c>
      <c r="D292" s="124">
        <v>1600</v>
      </c>
    </row>
    <row r="293" spans="1:4" x14ac:dyDescent="0.2">
      <c r="A293" s="60">
        <v>32</v>
      </c>
      <c r="B293" s="122" t="s">
        <v>819</v>
      </c>
      <c r="C293" s="123">
        <v>2021</v>
      </c>
      <c r="D293" s="124">
        <v>4489.5</v>
      </c>
    </row>
    <row r="294" spans="1:4" x14ac:dyDescent="0.2">
      <c r="A294" s="60"/>
      <c r="B294" s="61" t="s">
        <v>0</v>
      </c>
      <c r="C294" s="60"/>
      <c r="D294" s="62">
        <f>SUM(D262:D293)</f>
        <v>77070.850000000006</v>
      </c>
    </row>
    <row r="295" spans="1:4" x14ac:dyDescent="0.2">
      <c r="A295" s="340" t="s">
        <v>5</v>
      </c>
      <c r="B295" s="340"/>
      <c r="C295" s="340"/>
      <c r="D295" s="340"/>
    </row>
    <row r="296" spans="1:4" x14ac:dyDescent="0.2">
      <c r="A296" s="60">
        <v>1</v>
      </c>
      <c r="B296" s="87" t="s">
        <v>796</v>
      </c>
      <c r="C296" s="88">
        <v>2021</v>
      </c>
      <c r="D296" s="89">
        <v>1529.8</v>
      </c>
    </row>
    <row r="297" spans="1:4" x14ac:dyDescent="0.2">
      <c r="A297" s="60">
        <v>2</v>
      </c>
      <c r="B297" s="122" t="s">
        <v>820</v>
      </c>
      <c r="C297" s="123">
        <v>2024</v>
      </c>
      <c r="D297" s="124">
        <v>4953.9399999999996</v>
      </c>
    </row>
    <row r="298" spans="1:4" ht="13.5" customHeight="1" x14ac:dyDescent="0.2">
      <c r="A298" s="60"/>
      <c r="B298" s="61" t="s">
        <v>0</v>
      </c>
      <c r="C298" s="60"/>
      <c r="D298" s="65">
        <f>SUM(D296:D297)</f>
        <v>6483.74</v>
      </c>
    </row>
    <row r="299" spans="1:4" ht="13.5" customHeight="1" x14ac:dyDescent="0.2">
      <c r="A299" s="337" t="s">
        <v>829</v>
      </c>
      <c r="B299" s="338"/>
      <c r="C299" s="338"/>
      <c r="D299" s="339"/>
    </row>
    <row r="300" spans="1:4" ht="13.5" customHeight="1" x14ac:dyDescent="0.2">
      <c r="A300" s="340" t="s">
        <v>4</v>
      </c>
      <c r="B300" s="340"/>
      <c r="C300" s="340"/>
      <c r="D300" s="340"/>
    </row>
    <row r="301" spans="1:4" ht="13.5" customHeight="1" x14ac:dyDescent="0.2">
      <c r="A301" s="60">
        <v>1</v>
      </c>
      <c r="B301" s="87" t="s">
        <v>841</v>
      </c>
      <c r="C301" s="88">
        <v>2019</v>
      </c>
      <c r="D301" s="89">
        <v>2600</v>
      </c>
    </row>
    <row r="302" spans="1:4" ht="13.5" customHeight="1" x14ac:dyDescent="0.2">
      <c r="A302" s="60">
        <v>2</v>
      </c>
      <c r="B302" s="87" t="s">
        <v>842</v>
      </c>
      <c r="C302" s="88">
        <v>2019</v>
      </c>
      <c r="D302" s="89">
        <v>779</v>
      </c>
    </row>
    <row r="303" spans="1:4" ht="13.5" customHeight="1" x14ac:dyDescent="0.2">
      <c r="A303" s="60">
        <v>3</v>
      </c>
      <c r="B303" s="87" t="s">
        <v>843</v>
      </c>
      <c r="C303" s="88">
        <v>2019</v>
      </c>
      <c r="D303" s="89">
        <v>399</v>
      </c>
    </row>
    <row r="304" spans="1:4" ht="13.5" customHeight="1" x14ac:dyDescent="0.2">
      <c r="A304" s="60">
        <v>4</v>
      </c>
      <c r="B304" s="122" t="s">
        <v>846</v>
      </c>
      <c r="C304" s="123">
        <v>2020</v>
      </c>
      <c r="D304" s="124">
        <v>4982.0200000000004</v>
      </c>
    </row>
    <row r="305" spans="1:4" ht="13.5" customHeight="1" x14ac:dyDescent="0.2">
      <c r="A305" s="60">
        <v>5</v>
      </c>
      <c r="B305" s="122" t="s">
        <v>847</v>
      </c>
      <c r="C305" s="123">
        <v>2020</v>
      </c>
      <c r="D305" s="124">
        <v>450</v>
      </c>
    </row>
    <row r="306" spans="1:4" ht="13.5" customHeight="1" x14ac:dyDescent="0.2">
      <c r="A306" s="60">
        <v>6</v>
      </c>
      <c r="B306" s="122" t="s">
        <v>848</v>
      </c>
      <c r="C306" s="123">
        <v>2020</v>
      </c>
      <c r="D306" s="124">
        <v>1970</v>
      </c>
    </row>
    <row r="307" spans="1:4" ht="13.5" customHeight="1" x14ac:dyDescent="0.2">
      <c r="A307" s="60">
        <v>7</v>
      </c>
      <c r="B307" s="122" t="s">
        <v>849</v>
      </c>
      <c r="C307" s="123">
        <v>2020</v>
      </c>
      <c r="D307" s="124">
        <v>1530</v>
      </c>
    </row>
    <row r="308" spans="1:4" ht="13.5" customHeight="1" x14ac:dyDescent="0.2">
      <c r="A308" s="60">
        <v>8</v>
      </c>
      <c r="B308" s="122" t="s">
        <v>850</v>
      </c>
      <c r="C308" s="123">
        <v>2020</v>
      </c>
      <c r="D308" s="124">
        <v>3049</v>
      </c>
    </row>
    <row r="309" spans="1:4" ht="13.5" customHeight="1" x14ac:dyDescent="0.2">
      <c r="A309" s="60">
        <v>9</v>
      </c>
      <c r="B309" s="122" t="s">
        <v>851</v>
      </c>
      <c r="C309" s="123">
        <v>2021</v>
      </c>
      <c r="D309" s="124">
        <v>1149</v>
      </c>
    </row>
    <row r="310" spans="1:4" ht="13.5" customHeight="1" x14ac:dyDescent="0.2">
      <c r="A310" s="60">
        <v>10</v>
      </c>
      <c r="B310" s="122" t="s">
        <v>852</v>
      </c>
      <c r="C310" s="123">
        <v>2021</v>
      </c>
      <c r="D310" s="124">
        <v>2820</v>
      </c>
    </row>
    <row r="311" spans="1:4" ht="13.5" customHeight="1" x14ac:dyDescent="0.2">
      <c r="A311" s="60">
        <v>11</v>
      </c>
      <c r="B311" s="122" t="s">
        <v>853</v>
      </c>
      <c r="C311" s="123">
        <v>2022</v>
      </c>
      <c r="D311" s="124">
        <v>169</v>
      </c>
    </row>
    <row r="312" spans="1:4" ht="13.5" customHeight="1" x14ac:dyDescent="0.2">
      <c r="A312" s="60">
        <v>12</v>
      </c>
      <c r="B312" s="122" t="s">
        <v>855</v>
      </c>
      <c r="C312" s="123">
        <v>2023</v>
      </c>
      <c r="D312" s="124">
        <v>99</v>
      </c>
    </row>
    <row r="313" spans="1:4" ht="13.5" customHeight="1" x14ac:dyDescent="0.2">
      <c r="A313" s="60">
        <v>13</v>
      </c>
      <c r="B313" s="122" t="s">
        <v>856</v>
      </c>
      <c r="C313" s="123">
        <v>2023</v>
      </c>
      <c r="D313" s="124">
        <v>7995</v>
      </c>
    </row>
    <row r="314" spans="1:4" ht="13.5" customHeight="1" x14ac:dyDescent="0.2">
      <c r="A314" s="60">
        <v>14</v>
      </c>
      <c r="B314" s="122" t="s">
        <v>857</v>
      </c>
      <c r="C314" s="123">
        <v>2023</v>
      </c>
      <c r="D314" s="124">
        <v>9384.9</v>
      </c>
    </row>
    <row r="315" spans="1:4" ht="13.5" customHeight="1" x14ac:dyDescent="0.2">
      <c r="A315" s="60"/>
      <c r="B315" s="61" t="s">
        <v>0</v>
      </c>
      <c r="C315" s="60"/>
      <c r="D315" s="62">
        <f>SUM(D301:D314)</f>
        <v>37375.919999999998</v>
      </c>
    </row>
    <row r="316" spans="1:4" ht="13.5" customHeight="1" x14ac:dyDescent="0.2">
      <c r="A316" s="340" t="s">
        <v>5</v>
      </c>
      <c r="B316" s="340"/>
      <c r="C316" s="340"/>
      <c r="D316" s="340"/>
    </row>
    <row r="317" spans="1:4" ht="13.5" customHeight="1" x14ac:dyDescent="0.2">
      <c r="A317" s="60">
        <v>1</v>
      </c>
      <c r="B317" s="87" t="s">
        <v>844</v>
      </c>
      <c r="C317" s="88">
        <v>2020</v>
      </c>
      <c r="D317" s="89">
        <v>338</v>
      </c>
    </row>
    <row r="318" spans="1:4" ht="13.5" customHeight="1" x14ac:dyDescent="0.2">
      <c r="A318" s="60">
        <v>2</v>
      </c>
      <c r="B318" s="122" t="s">
        <v>845</v>
      </c>
      <c r="C318" s="123">
        <v>2020</v>
      </c>
      <c r="D318" s="124">
        <v>180</v>
      </c>
    </row>
    <row r="319" spans="1:4" ht="13.5" customHeight="1" x14ac:dyDescent="0.2">
      <c r="A319" s="60">
        <v>3</v>
      </c>
      <c r="B319" s="122" t="s">
        <v>854</v>
      </c>
      <c r="C319" s="123">
        <v>2023</v>
      </c>
      <c r="D319" s="124">
        <v>399</v>
      </c>
    </row>
    <row r="320" spans="1:4" x14ac:dyDescent="0.2">
      <c r="A320" s="60"/>
      <c r="B320" s="61" t="s">
        <v>0</v>
      </c>
      <c r="C320" s="60"/>
      <c r="D320" s="65">
        <f>SUM(D317:D319)</f>
        <v>917</v>
      </c>
    </row>
    <row r="321" spans="1:4" x14ac:dyDescent="0.2">
      <c r="A321" s="340" t="s">
        <v>37</v>
      </c>
      <c r="B321" s="340"/>
      <c r="C321" s="340"/>
      <c r="D321" s="340"/>
    </row>
    <row r="322" spans="1:4" ht="25.5" x14ac:dyDescent="0.2">
      <c r="A322" s="60">
        <v>1</v>
      </c>
      <c r="B322" s="63" t="s">
        <v>840</v>
      </c>
      <c r="C322" s="60">
        <v>2022</v>
      </c>
      <c r="D322" s="64">
        <v>15089.8</v>
      </c>
    </row>
    <row r="323" spans="1:4" x14ac:dyDescent="0.2">
      <c r="A323" s="60"/>
      <c r="B323" s="61" t="s">
        <v>0</v>
      </c>
      <c r="C323" s="60"/>
      <c r="D323" s="65">
        <f>SUM(D322:D322)</f>
        <v>15089.8</v>
      </c>
    </row>
    <row r="324" spans="1:4" x14ac:dyDescent="0.2">
      <c r="A324" s="337" t="s">
        <v>858</v>
      </c>
      <c r="B324" s="338"/>
      <c r="C324" s="338"/>
      <c r="D324" s="339"/>
    </row>
    <row r="325" spans="1:4" x14ac:dyDescent="0.2">
      <c r="A325" s="340" t="s">
        <v>4</v>
      </c>
      <c r="B325" s="340"/>
      <c r="C325" s="340"/>
      <c r="D325" s="340"/>
    </row>
    <row r="326" spans="1:4" x14ac:dyDescent="0.2">
      <c r="A326" s="60">
        <v>1</v>
      </c>
      <c r="B326" s="87" t="s">
        <v>875</v>
      </c>
      <c r="C326" s="88">
        <v>2019</v>
      </c>
      <c r="D326" s="89">
        <v>4200</v>
      </c>
    </row>
    <row r="327" spans="1:4" x14ac:dyDescent="0.2">
      <c r="A327" s="60">
        <v>2</v>
      </c>
      <c r="B327" s="87" t="s">
        <v>875</v>
      </c>
      <c r="C327" s="88">
        <v>2022</v>
      </c>
      <c r="D327" s="89">
        <v>1279.99</v>
      </c>
    </row>
    <row r="328" spans="1:4" x14ac:dyDescent="0.2">
      <c r="A328" s="60">
        <v>3</v>
      </c>
      <c r="B328" s="87" t="s">
        <v>875</v>
      </c>
      <c r="C328" s="88">
        <v>2023</v>
      </c>
      <c r="D328" s="89">
        <v>749</v>
      </c>
    </row>
    <row r="329" spans="1:4" x14ac:dyDescent="0.2">
      <c r="A329" s="60">
        <v>4</v>
      </c>
      <c r="B329" s="87" t="s">
        <v>876</v>
      </c>
      <c r="C329" s="88">
        <v>2023</v>
      </c>
      <c r="D329" s="89">
        <v>5780</v>
      </c>
    </row>
    <row r="330" spans="1:4" x14ac:dyDescent="0.2">
      <c r="A330" s="60"/>
      <c r="B330" s="61" t="s">
        <v>0</v>
      </c>
      <c r="C330" s="60"/>
      <c r="D330" s="62">
        <f>SUM(D326:D329)</f>
        <v>12008.99</v>
      </c>
    </row>
    <row r="331" spans="1:4" x14ac:dyDescent="0.2">
      <c r="A331" s="340" t="s">
        <v>5</v>
      </c>
      <c r="B331" s="340"/>
      <c r="C331" s="340"/>
      <c r="D331" s="340"/>
    </row>
    <row r="332" spans="1:4" x14ac:dyDescent="0.2">
      <c r="A332" s="60">
        <v>1</v>
      </c>
      <c r="B332" s="63" t="s">
        <v>877</v>
      </c>
      <c r="C332" s="60">
        <v>2020</v>
      </c>
      <c r="D332" s="64">
        <v>23527.5</v>
      </c>
    </row>
    <row r="333" spans="1:4" x14ac:dyDescent="0.2">
      <c r="A333" s="60">
        <v>2</v>
      </c>
      <c r="B333" s="63" t="s">
        <v>878</v>
      </c>
      <c r="C333" s="60">
        <v>2020</v>
      </c>
      <c r="D333" s="64">
        <v>6472.5</v>
      </c>
    </row>
    <row r="334" spans="1:4" x14ac:dyDescent="0.2">
      <c r="A334" s="60"/>
      <c r="B334" s="61" t="s">
        <v>0</v>
      </c>
      <c r="C334" s="60"/>
      <c r="D334" s="65">
        <f>SUM(D332:D333)</f>
        <v>30000</v>
      </c>
    </row>
    <row r="335" spans="1:4" x14ac:dyDescent="0.2">
      <c r="A335" s="337" t="s">
        <v>886</v>
      </c>
      <c r="B335" s="338"/>
      <c r="C335" s="338"/>
      <c r="D335" s="339"/>
    </row>
    <row r="336" spans="1:4" x14ac:dyDescent="0.2">
      <c r="A336" s="340" t="s">
        <v>4</v>
      </c>
      <c r="B336" s="340"/>
      <c r="C336" s="340"/>
      <c r="D336" s="340"/>
    </row>
    <row r="337" spans="1:4" x14ac:dyDescent="0.2">
      <c r="A337" s="60">
        <v>1</v>
      </c>
      <c r="B337" s="87" t="s">
        <v>895</v>
      </c>
      <c r="C337" s="88">
        <v>2019</v>
      </c>
      <c r="D337" s="89">
        <v>5640.01</v>
      </c>
    </row>
    <row r="338" spans="1:4" x14ac:dyDescent="0.2">
      <c r="A338" s="60">
        <v>2</v>
      </c>
      <c r="B338" s="87" t="s">
        <v>896</v>
      </c>
      <c r="C338" s="88">
        <v>2020</v>
      </c>
      <c r="D338" s="89">
        <v>22755</v>
      </c>
    </row>
    <row r="339" spans="1:4" x14ac:dyDescent="0.2">
      <c r="A339" s="60">
        <v>3</v>
      </c>
      <c r="B339" s="87" t="s">
        <v>897</v>
      </c>
      <c r="C339" s="88">
        <v>2020</v>
      </c>
      <c r="D339" s="89">
        <v>4650</v>
      </c>
    </row>
    <row r="340" spans="1:4" x14ac:dyDescent="0.2">
      <c r="A340" s="60">
        <v>4</v>
      </c>
      <c r="B340" s="87" t="s">
        <v>898</v>
      </c>
      <c r="C340" s="88">
        <v>2020</v>
      </c>
      <c r="D340" s="89">
        <v>6135.01</v>
      </c>
    </row>
    <row r="341" spans="1:4" x14ac:dyDescent="0.2">
      <c r="A341" s="60">
        <v>5</v>
      </c>
      <c r="B341" s="87" t="s">
        <v>899</v>
      </c>
      <c r="C341" s="88">
        <v>2020</v>
      </c>
      <c r="D341" s="89">
        <v>2750</v>
      </c>
    </row>
    <row r="342" spans="1:4" x14ac:dyDescent="0.2">
      <c r="A342" s="60">
        <v>6</v>
      </c>
      <c r="B342" s="87" t="s">
        <v>899</v>
      </c>
      <c r="C342" s="88">
        <v>2020</v>
      </c>
      <c r="D342" s="89">
        <v>2750</v>
      </c>
    </row>
    <row r="343" spans="1:4" x14ac:dyDescent="0.2">
      <c r="A343" s="60">
        <v>7</v>
      </c>
      <c r="B343" s="87" t="s">
        <v>899</v>
      </c>
      <c r="C343" s="88">
        <v>2020</v>
      </c>
      <c r="D343" s="89">
        <v>2750</v>
      </c>
    </row>
    <row r="344" spans="1:4" x14ac:dyDescent="0.2">
      <c r="A344" s="60">
        <v>8</v>
      </c>
      <c r="B344" s="87" t="s">
        <v>899</v>
      </c>
      <c r="C344" s="88">
        <v>2021</v>
      </c>
      <c r="D344" s="89">
        <v>11360.01</v>
      </c>
    </row>
    <row r="345" spans="1:4" x14ac:dyDescent="0.2">
      <c r="A345" s="60">
        <v>9</v>
      </c>
      <c r="B345" s="87" t="s">
        <v>900</v>
      </c>
      <c r="C345" s="88">
        <v>2021</v>
      </c>
      <c r="D345" s="89">
        <v>10759.99</v>
      </c>
    </row>
    <row r="346" spans="1:4" x14ac:dyDescent="0.2">
      <c r="A346" s="60">
        <v>10</v>
      </c>
      <c r="B346" s="87" t="s">
        <v>901</v>
      </c>
      <c r="C346" s="88">
        <v>2021</v>
      </c>
      <c r="D346" s="89">
        <v>7909.99</v>
      </c>
    </row>
    <row r="347" spans="1:4" x14ac:dyDescent="0.2">
      <c r="A347" s="60">
        <v>11</v>
      </c>
      <c r="B347" s="87" t="s">
        <v>902</v>
      </c>
      <c r="C347" s="88">
        <v>2022</v>
      </c>
      <c r="D347" s="89">
        <v>12490</v>
      </c>
    </row>
    <row r="348" spans="1:4" x14ac:dyDescent="0.2">
      <c r="A348" s="60">
        <v>12</v>
      </c>
      <c r="B348" s="87" t="s">
        <v>903</v>
      </c>
      <c r="C348" s="88">
        <v>2022</v>
      </c>
      <c r="D348" s="89">
        <v>11940</v>
      </c>
    </row>
    <row r="349" spans="1:4" x14ac:dyDescent="0.2">
      <c r="A349" s="60">
        <v>13</v>
      </c>
      <c r="B349" s="87" t="s">
        <v>904</v>
      </c>
      <c r="C349" s="88">
        <v>2023</v>
      </c>
      <c r="D349" s="89">
        <v>77000</v>
      </c>
    </row>
    <row r="350" spans="1:4" x14ac:dyDescent="0.2">
      <c r="A350" s="60">
        <v>14</v>
      </c>
      <c r="B350" s="87" t="s">
        <v>905</v>
      </c>
      <c r="C350" s="88">
        <v>2023</v>
      </c>
      <c r="D350" s="89">
        <v>1980</v>
      </c>
    </row>
    <row r="351" spans="1:4" x14ac:dyDescent="0.2">
      <c r="A351" s="60">
        <v>15</v>
      </c>
      <c r="B351" s="87" t="s">
        <v>905</v>
      </c>
      <c r="C351" s="88">
        <v>2023</v>
      </c>
      <c r="D351" s="89">
        <v>1980</v>
      </c>
    </row>
    <row r="352" spans="1:4" x14ac:dyDescent="0.2">
      <c r="A352" s="60">
        <v>16</v>
      </c>
      <c r="B352" s="87" t="s">
        <v>906</v>
      </c>
      <c r="C352" s="88">
        <v>2023</v>
      </c>
      <c r="D352" s="89">
        <v>4125</v>
      </c>
    </row>
    <row r="353" spans="1:6" x14ac:dyDescent="0.2">
      <c r="A353" s="60">
        <v>17</v>
      </c>
      <c r="B353" s="87" t="s">
        <v>906</v>
      </c>
      <c r="C353" s="88">
        <v>2023</v>
      </c>
      <c r="D353" s="89">
        <v>4125</v>
      </c>
    </row>
    <row r="354" spans="1:6" x14ac:dyDescent="0.2">
      <c r="A354" s="60">
        <v>18</v>
      </c>
      <c r="B354" s="87" t="s">
        <v>906</v>
      </c>
      <c r="C354" s="88">
        <v>2023</v>
      </c>
      <c r="D354" s="89">
        <v>4125</v>
      </c>
    </row>
    <row r="355" spans="1:6" ht="12.75" customHeight="1" x14ac:dyDescent="0.2">
      <c r="A355" s="60">
        <v>19</v>
      </c>
      <c r="B355" s="87" t="s">
        <v>907</v>
      </c>
      <c r="C355" s="88">
        <v>2023</v>
      </c>
      <c r="D355" s="89">
        <v>2475</v>
      </c>
      <c r="F355" s="53"/>
    </row>
    <row r="356" spans="1:6" ht="12.75" customHeight="1" x14ac:dyDescent="0.2">
      <c r="A356" s="60">
        <v>20</v>
      </c>
      <c r="B356" s="87" t="s">
        <v>907</v>
      </c>
      <c r="C356" s="88">
        <v>2023</v>
      </c>
      <c r="D356" s="89">
        <v>2475</v>
      </c>
      <c r="F356" s="53"/>
    </row>
    <row r="357" spans="1:6" x14ac:dyDescent="0.2">
      <c r="A357" s="60">
        <v>21</v>
      </c>
      <c r="B357" s="87" t="s">
        <v>908</v>
      </c>
      <c r="C357" s="88">
        <v>2023</v>
      </c>
      <c r="D357" s="89">
        <v>7370</v>
      </c>
      <c r="F357" s="53"/>
    </row>
    <row r="358" spans="1:6" x14ac:dyDescent="0.2">
      <c r="A358" s="60">
        <v>22</v>
      </c>
      <c r="B358" s="87" t="s">
        <v>908</v>
      </c>
      <c r="C358" s="88">
        <v>2023</v>
      </c>
      <c r="D358" s="89">
        <v>7370</v>
      </c>
    </row>
    <row r="359" spans="1:6" x14ac:dyDescent="0.2">
      <c r="A359" s="60">
        <v>23</v>
      </c>
      <c r="B359" s="87" t="s">
        <v>908</v>
      </c>
      <c r="C359" s="88">
        <v>2023</v>
      </c>
      <c r="D359" s="89">
        <v>7370</v>
      </c>
    </row>
    <row r="360" spans="1:6" x14ac:dyDescent="0.2">
      <c r="A360" s="60"/>
      <c r="B360" s="61" t="s">
        <v>0</v>
      </c>
      <c r="C360" s="60"/>
      <c r="D360" s="62">
        <f>SUM(D337:D359)</f>
        <v>222285.01</v>
      </c>
    </row>
    <row r="361" spans="1:6" x14ac:dyDescent="0.2">
      <c r="A361" s="340" t="s">
        <v>5</v>
      </c>
      <c r="B361" s="340"/>
      <c r="C361" s="340"/>
      <c r="D361" s="340"/>
    </row>
    <row r="362" spans="1:6" x14ac:dyDescent="0.2">
      <c r="A362" s="60">
        <v>1</v>
      </c>
      <c r="B362" s="63" t="s">
        <v>892</v>
      </c>
      <c r="C362" s="60">
        <v>2020</v>
      </c>
      <c r="D362" s="64">
        <v>3669.99</v>
      </c>
    </row>
    <row r="363" spans="1:6" x14ac:dyDescent="0.2">
      <c r="A363" s="60">
        <v>2</v>
      </c>
      <c r="B363" s="63" t="s">
        <v>893</v>
      </c>
      <c r="C363" s="60">
        <v>2020</v>
      </c>
      <c r="D363" s="64">
        <v>3890</v>
      </c>
    </row>
    <row r="364" spans="1:6" x14ac:dyDescent="0.2">
      <c r="A364" s="60">
        <v>3</v>
      </c>
      <c r="B364" s="63" t="s">
        <v>893</v>
      </c>
      <c r="C364" s="60">
        <v>2021</v>
      </c>
      <c r="D364" s="64">
        <v>3890</v>
      </c>
    </row>
    <row r="365" spans="1:6" x14ac:dyDescent="0.2">
      <c r="A365" s="60">
        <v>4</v>
      </c>
      <c r="B365" s="63" t="s">
        <v>894</v>
      </c>
      <c r="C365" s="60">
        <v>2023</v>
      </c>
      <c r="D365" s="64">
        <v>3355</v>
      </c>
    </row>
    <row r="366" spans="1:6" x14ac:dyDescent="0.2">
      <c r="A366" s="60">
        <v>5</v>
      </c>
      <c r="B366" s="63" t="s">
        <v>894</v>
      </c>
      <c r="C366" s="60">
        <v>2023</v>
      </c>
      <c r="D366" s="64">
        <v>3355</v>
      </c>
    </row>
    <row r="367" spans="1:6" x14ac:dyDescent="0.2">
      <c r="A367" s="60"/>
      <c r="B367" s="61" t="s">
        <v>0</v>
      </c>
      <c r="C367" s="60"/>
      <c r="D367" s="65">
        <f>SUM(D362:D366)</f>
        <v>18159.989999999998</v>
      </c>
    </row>
    <row r="368" spans="1:6" x14ac:dyDescent="0.2">
      <c r="A368" s="337" t="s">
        <v>910</v>
      </c>
      <c r="B368" s="338"/>
      <c r="C368" s="338"/>
      <c r="D368" s="339"/>
    </row>
    <row r="369" spans="1:4" x14ac:dyDescent="0.2">
      <c r="A369" s="340" t="s">
        <v>4</v>
      </c>
      <c r="B369" s="340"/>
      <c r="C369" s="340"/>
      <c r="D369" s="340"/>
    </row>
    <row r="370" spans="1:4" x14ac:dyDescent="0.2">
      <c r="A370" s="60">
        <v>1</v>
      </c>
      <c r="B370" s="87" t="s">
        <v>909</v>
      </c>
      <c r="C370" s="88">
        <v>2021</v>
      </c>
      <c r="D370" s="89">
        <v>2299</v>
      </c>
    </row>
    <row r="371" spans="1:4" x14ac:dyDescent="0.2">
      <c r="A371" s="60">
        <v>2</v>
      </c>
      <c r="B371" s="87" t="s">
        <v>909</v>
      </c>
      <c r="C371" s="88">
        <v>2024</v>
      </c>
      <c r="D371" s="89">
        <v>1349</v>
      </c>
    </row>
    <row r="372" spans="1:4" x14ac:dyDescent="0.2">
      <c r="A372" s="60"/>
      <c r="B372" s="61" t="s">
        <v>0</v>
      </c>
      <c r="C372" s="60"/>
      <c r="D372" s="62">
        <f>SUM(D370:D371)</f>
        <v>3648</v>
      </c>
    </row>
    <row r="373" spans="1:4" x14ac:dyDescent="0.2">
      <c r="A373" s="340" t="s">
        <v>5</v>
      </c>
      <c r="B373" s="340"/>
      <c r="C373" s="340"/>
      <c r="D373" s="340"/>
    </row>
    <row r="374" spans="1:4" x14ac:dyDescent="0.2">
      <c r="A374" s="60">
        <v>1</v>
      </c>
      <c r="B374" s="63" t="s">
        <v>911</v>
      </c>
      <c r="C374" s="60">
        <v>2020</v>
      </c>
      <c r="D374" s="64">
        <v>664.2</v>
      </c>
    </row>
    <row r="375" spans="1:4" x14ac:dyDescent="0.2">
      <c r="A375" s="60">
        <v>2</v>
      </c>
      <c r="B375" s="63" t="s">
        <v>912</v>
      </c>
      <c r="C375" s="60">
        <v>2024</v>
      </c>
      <c r="D375" s="64">
        <v>2449</v>
      </c>
    </row>
    <row r="376" spans="1:4" x14ac:dyDescent="0.2">
      <c r="A376" s="60"/>
      <c r="B376" s="61" t="s">
        <v>0</v>
      </c>
      <c r="C376" s="60"/>
      <c r="D376" s="65">
        <f>SUM(D374:D375)</f>
        <v>3113.2</v>
      </c>
    </row>
    <row r="377" spans="1:4" x14ac:dyDescent="0.2">
      <c r="A377" s="340" t="s">
        <v>37</v>
      </c>
      <c r="B377" s="340"/>
      <c r="C377" s="340"/>
      <c r="D377" s="340"/>
    </row>
    <row r="378" spans="1:4" x14ac:dyDescent="0.2">
      <c r="A378" s="60">
        <v>1</v>
      </c>
      <c r="B378" s="63" t="s">
        <v>913</v>
      </c>
      <c r="C378" s="60">
        <v>2019</v>
      </c>
      <c r="D378" s="64">
        <v>4520.25</v>
      </c>
    </row>
    <row r="379" spans="1:4" ht="13.5" customHeight="1" x14ac:dyDescent="0.2">
      <c r="A379" s="60"/>
      <c r="B379" s="61" t="s">
        <v>0</v>
      </c>
      <c r="C379" s="60"/>
      <c r="D379" s="65">
        <f>SUM(D378:D378)</f>
        <v>4520.25</v>
      </c>
    </row>
    <row r="380" spans="1:4" x14ac:dyDescent="0.2">
      <c r="A380" s="54"/>
      <c r="C380" s="66"/>
      <c r="D380" s="67"/>
    </row>
    <row r="381" spans="1:4" x14ac:dyDescent="0.2">
      <c r="A381" s="54"/>
      <c r="C381" s="66"/>
      <c r="D381" s="67"/>
    </row>
    <row r="382" spans="1:4" x14ac:dyDescent="0.2">
      <c r="A382" s="54"/>
      <c r="B382" s="341" t="s">
        <v>31</v>
      </c>
      <c r="C382" s="341"/>
      <c r="D382" s="68">
        <f>D372+D360+D330+D315+D294+D236+D203+D178+D85+D41</f>
        <v>1136157.6300000004</v>
      </c>
    </row>
    <row r="383" spans="1:4" x14ac:dyDescent="0.2">
      <c r="A383" s="54"/>
      <c r="B383" s="341" t="s">
        <v>32</v>
      </c>
      <c r="C383" s="341"/>
      <c r="D383" s="68">
        <f>D376+D367+D334+D320+D298+D259+D210+D184+D167+D62</f>
        <v>769506.04</v>
      </c>
    </row>
    <row r="384" spans="1:4" x14ac:dyDescent="0.2">
      <c r="A384" s="54"/>
      <c r="B384" s="341" t="s">
        <v>33</v>
      </c>
      <c r="C384" s="341"/>
      <c r="D384" s="68">
        <f>D379+D323+D213+D171+D72</f>
        <v>545404.48</v>
      </c>
    </row>
    <row r="385" spans="1:4" x14ac:dyDescent="0.2">
      <c r="A385" s="54"/>
      <c r="C385" s="66"/>
      <c r="D385" s="67"/>
    </row>
    <row r="386" spans="1:4" x14ac:dyDescent="0.2">
      <c r="A386" s="54"/>
      <c r="C386" s="66"/>
      <c r="D386" s="67"/>
    </row>
    <row r="387" spans="1:4" x14ac:dyDescent="0.2">
      <c r="A387" s="54"/>
      <c r="C387" s="66"/>
      <c r="D387" s="67"/>
    </row>
    <row r="388" spans="1:4" x14ac:dyDescent="0.2">
      <c r="A388" s="54"/>
      <c r="C388" s="66"/>
      <c r="D388" s="67"/>
    </row>
    <row r="389" spans="1:4" x14ac:dyDescent="0.2">
      <c r="A389" s="54"/>
      <c r="C389" s="66"/>
      <c r="D389" s="67"/>
    </row>
    <row r="390" spans="1:4" x14ac:dyDescent="0.2">
      <c r="A390" s="54"/>
      <c r="C390" s="66"/>
      <c r="D390" s="67"/>
    </row>
    <row r="391" spans="1:4" x14ac:dyDescent="0.2">
      <c r="A391" s="54"/>
      <c r="C391" s="66"/>
      <c r="D391" s="67"/>
    </row>
    <row r="392" spans="1:4" x14ac:dyDescent="0.2">
      <c r="A392" s="54"/>
      <c r="C392" s="66"/>
      <c r="D392" s="67"/>
    </row>
    <row r="393" spans="1:4" x14ac:dyDescent="0.2">
      <c r="A393" s="54"/>
      <c r="C393" s="66"/>
      <c r="D393" s="67"/>
    </row>
    <row r="394" spans="1:4" x14ac:dyDescent="0.2">
      <c r="A394" s="54"/>
      <c r="C394" s="66"/>
      <c r="D394" s="67"/>
    </row>
    <row r="395" spans="1:4" x14ac:dyDescent="0.2">
      <c r="A395" s="54"/>
      <c r="C395" s="66"/>
      <c r="D395" s="67"/>
    </row>
    <row r="396" spans="1:4" x14ac:dyDescent="0.2">
      <c r="A396" s="54"/>
      <c r="C396" s="66"/>
      <c r="D396" s="67"/>
    </row>
    <row r="397" spans="1:4" x14ac:dyDescent="0.2">
      <c r="A397" s="54"/>
      <c r="C397" s="66"/>
      <c r="D397" s="67"/>
    </row>
    <row r="398" spans="1:4" ht="14.25" customHeight="1" x14ac:dyDescent="0.2">
      <c r="A398" s="54"/>
      <c r="C398" s="66"/>
      <c r="D398" s="67"/>
    </row>
    <row r="399" spans="1:4" x14ac:dyDescent="0.2">
      <c r="A399" s="54"/>
      <c r="C399" s="66"/>
      <c r="D399" s="67"/>
    </row>
    <row r="400" spans="1:4" x14ac:dyDescent="0.2">
      <c r="A400" s="54"/>
      <c r="C400" s="66"/>
      <c r="D400" s="67"/>
    </row>
    <row r="401" spans="1:4" x14ac:dyDescent="0.2">
      <c r="A401" s="54"/>
      <c r="C401" s="66"/>
      <c r="D401" s="67"/>
    </row>
    <row r="402" spans="1:4" ht="18" customHeight="1" x14ac:dyDescent="0.2">
      <c r="A402" s="54"/>
      <c r="C402" s="66"/>
      <c r="D402" s="67"/>
    </row>
    <row r="403" spans="1:4" x14ac:dyDescent="0.2">
      <c r="A403" s="54"/>
      <c r="C403" s="66"/>
      <c r="D403" s="67"/>
    </row>
    <row r="404" spans="1:4" x14ac:dyDescent="0.2">
      <c r="A404" s="54"/>
      <c r="C404" s="66"/>
      <c r="D404" s="67"/>
    </row>
    <row r="405" spans="1:4" x14ac:dyDescent="0.2">
      <c r="A405" s="54"/>
      <c r="C405" s="66"/>
      <c r="D405" s="67"/>
    </row>
    <row r="406" spans="1:4" x14ac:dyDescent="0.2">
      <c r="A406" s="54"/>
      <c r="C406" s="66"/>
      <c r="D406" s="67"/>
    </row>
    <row r="407" spans="1:4" x14ac:dyDescent="0.2">
      <c r="A407" s="54"/>
      <c r="C407" s="66"/>
      <c r="D407" s="67"/>
    </row>
    <row r="408" spans="1:4" x14ac:dyDescent="0.2">
      <c r="A408" s="54"/>
      <c r="C408" s="66"/>
      <c r="D408" s="67"/>
    </row>
    <row r="409" spans="1:4" x14ac:dyDescent="0.2">
      <c r="A409" s="54"/>
      <c r="C409" s="66"/>
      <c r="D409" s="67"/>
    </row>
    <row r="410" spans="1:4" x14ac:dyDescent="0.2">
      <c r="A410" s="54"/>
      <c r="C410" s="66"/>
      <c r="D410" s="67"/>
    </row>
    <row r="411" spans="1:4" x14ac:dyDescent="0.2">
      <c r="A411" s="54"/>
      <c r="C411" s="66"/>
      <c r="D411" s="67"/>
    </row>
    <row r="412" spans="1:4" x14ac:dyDescent="0.2">
      <c r="A412" s="54"/>
      <c r="C412" s="66"/>
      <c r="D412" s="67"/>
    </row>
    <row r="413" spans="1:4" x14ac:dyDescent="0.2">
      <c r="A413" s="54"/>
      <c r="C413" s="66"/>
      <c r="D413" s="67"/>
    </row>
    <row r="414" spans="1:4" x14ac:dyDescent="0.2">
      <c r="A414" s="54"/>
      <c r="C414" s="66"/>
      <c r="D414" s="67"/>
    </row>
    <row r="415" spans="1:4" x14ac:dyDescent="0.2">
      <c r="A415" s="54"/>
      <c r="C415" s="66"/>
      <c r="D415" s="67"/>
    </row>
    <row r="416" spans="1:4" x14ac:dyDescent="0.2">
      <c r="A416" s="54"/>
      <c r="C416" s="66"/>
      <c r="D416" s="67"/>
    </row>
    <row r="417" spans="1:4" x14ac:dyDescent="0.2">
      <c r="A417" s="54"/>
      <c r="C417" s="66"/>
      <c r="D417" s="67"/>
    </row>
    <row r="418" spans="1:4" x14ac:dyDescent="0.2">
      <c r="A418" s="54"/>
      <c r="C418" s="66"/>
      <c r="D418" s="67"/>
    </row>
    <row r="419" spans="1:4" x14ac:dyDescent="0.2">
      <c r="A419" s="54"/>
      <c r="C419" s="66"/>
      <c r="D419" s="67"/>
    </row>
    <row r="420" spans="1:4" x14ac:dyDescent="0.2">
      <c r="A420" s="54"/>
      <c r="C420" s="66"/>
      <c r="D420" s="67"/>
    </row>
    <row r="421" spans="1:4" x14ac:dyDescent="0.2">
      <c r="A421" s="54"/>
      <c r="C421" s="66"/>
      <c r="D421" s="67"/>
    </row>
    <row r="422" spans="1:4" x14ac:dyDescent="0.2">
      <c r="A422" s="54"/>
      <c r="C422" s="66"/>
      <c r="D422" s="67"/>
    </row>
    <row r="423" spans="1:4" x14ac:dyDescent="0.2">
      <c r="A423" s="54"/>
      <c r="C423" s="66"/>
      <c r="D423" s="67"/>
    </row>
    <row r="424" spans="1:4" x14ac:dyDescent="0.2">
      <c r="A424" s="54"/>
      <c r="C424" s="66"/>
      <c r="D424" s="67"/>
    </row>
    <row r="425" spans="1:4" x14ac:dyDescent="0.2">
      <c r="A425" s="54"/>
      <c r="C425" s="66"/>
      <c r="D425" s="67"/>
    </row>
    <row r="426" spans="1:4" x14ac:dyDescent="0.2">
      <c r="A426" s="54"/>
      <c r="C426" s="66"/>
      <c r="D426" s="67"/>
    </row>
    <row r="427" spans="1:4" x14ac:dyDescent="0.2">
      <c r="A427" s="54"/>
      <c r="C427" s="66"/>
      <c r="D427" s="67"/>
    </row>
    <row r="428" spans="1:4" x14ac:dyDescent="0.2">
      <c r="A428" s="54"/>
      <c r="C428" s="66"/>
      <c r="D428" s="67"/>
    </row>
    <row r="429" spans="1:4" x14ac:dyDescent="0.2">
      <c r="A429" s="54"/>
      <c r="C429" s="66"/>
      <c r="D429" s="67"/>
    </row>
    <row r="430" spans="1:4" ht="14.25" customHeight="1" x14ac:dyDescent="0.2">
      <c r="A430" s="54"/>
      <c r="C430" s="66"/>
      <c r="D430" s="67"/>
    </row>
    <row r="431" spans="1:4" x14ac:dyDescent="0.2">
      <c r="A431" s="54"/>
      <c r="C431" s="66"/>
      <c r="D431" s="67"/>
    </row>
    <row r="432" spans="1:4" x14ac:dyDescent="0.2">
      <c r="A432" s="54"/>
      <c r="C432" s="66"/>
      <c r="D432" s="67"/>
    </row>
    <row r="433" spans="1:4" ht="14.25" customHeight="1" x14ac:dyDescent="0.2">
      <c r="A433" s="54"/>
      <c r="C433" s="66"/>
      <c r="D433" s="67"/>
    </row>
    <row r="434" spans="1:4" x14ac:dyDescent="0.2">
      <c r="A434" s="54"/>
      <c r="C434" s="66"/>
      <c r="D434" s="67"/>
    </row>
    <row r="435" spans="1:4" x14ac:dyDescent="0.2">
      <c r="A435" s="54"/>
      <c r="C435" s="66"/>
      <c r="D435" s="67"/>
    </row>
    <row r="436" spans="1:4" x14ac:dyDescent="0.2">
      <c r="A436" s="54"/>
      <c r="C436" s="66"/>
      <c r="D436" s="67"/>
    </row>
    <row r="437" spans="1:4" x14ac:dyDescent="0.2">
      <c r="A437" s="54"/>
      <c r="C437" s="66"/>
      <c r="D437" s="67"/>
    </row>
    <row r="438" spans="1:4" x14ac:dyDescent="0.2">
      <c r="A438" s="54"/>
      <c r="C438" s="66"/>
      <c r="D438" s="67"/>
    </row>
    <row r="439" spans="1:4" x14ac:dyDescent="0.2">
      <c r="A439" s="54"/>
      <c r="C439" s="66"/>
      <c r="D439" s="67"/>
    </row>
    <row r="440" spans="1:4" x14ac:dyDescent="0.2">
      <c r="A440" s="54"/>
      <c r="C440" s="66"/>
      <c r="D440" s="67"/>
    </row>
    <row r="441" spans="1:4" x14ac:dyDescent="0.2">
      <c r="A441" s="54"/>
      <c r="C441" s="66"/>
      <c r="D441" s="67"/>
    </row>
    <row r="442" spans="1:4" ht="12.75" customHeight="1" x14ac:dyDescent="0.2">
      <c r="A442" s="54"/>
      <c r="C442" s="66"/>
      <c r="D442" s="67"/>
    </row>
    <row r="443" spans="1:4" x14ac:dyDescent="0.2">
      <c r="A443" s="54"/>
      <c r="C443" s="66"/>
      <c r="D443" s="67"/>
    </row>
    <row r="444" spans="1:4" x14ac:dyDescent="0.2">
      <c r="A444" s="54"/>
      <c r="C444" s="66"/>
      <c r="D444" s="67"/>
    </row>
    <row r="445" spans="1:4" x14ac:dyDescent="0.2">
      <c r="A445" s="54"/>
      <c r="C445" s="66"/>
      <c r="D445" s="67"/>
    </row>
    <row r="446" spans="1:4" x14ac:dyDescent="0.2">
      <c r="A446" s="54"/>
      <c r="C446" s="66"/>
      <c r="D446" s="67"/>
    </row>
    <row r="447" spans="1:4" x14ac:dyDescent="0.2">
      <c r="A447" s="54"/>
      <c r="C447" s="66"/>
      <c r="D447" s="67"/>
    </row>
    <row r="448" spans="1:4" x14ac:dyDescent="0.2">
      <c r="A448" s="54"/>
      <c r="C448" s="66"/>
      <c r="D448" s="67"/>
    </row>
    <row r="449" spans="1:4" x14ac:dyDescent="0.2">
      <c r="A449" s="54"/>
      <c r="C449" s="66"/>
      <c r="D449" s="67"/>
    </row>
    <row r="450" spans="1:4" ht="18" customHeight="1" x14ac:dyDescent="0.2">
      <c r="A450" s="54"/>
      <c r="C450" s="66"/>
      <c r="D450" s="67"/>
    </row>
    <row r="451" spans="1:4" x14ac:dyDescent="0.2">
      <c r="A451" s="54"/>
      <c r="C451" s="66"/>
      <c r="D451" s="67"/>
    </row>
    <row r="452" spans="1:4" x14ac:dyDescent="0.2">
      <c r="A452" s="54"/>
      <c r="C452" s="66"/>
      <c r="D452" s="67"/>
    </row>
    <row r="453" spans="1:4" x14ac:dyDescent="0.2">
      <c r="A453" s="54"/>
      <c r="C453" s="66"/>
      <c r="D453" s="67"/>
    </row>
    <row r="454" spans="1:4" x14ac:dyDescent="0.2">
      <c r="A454" s="54"/>
      <c r="C454" s="66"/>
      <c r="D454" s="67"/>
    </row>
    <row r="455" spans="1:4" ht="12.75" customHeight="1" x14ac:dyDescent="0.2">
      <c r="A455" s="54"/>
      <c r="C455" s="66"/>
      <c r="D455" s="67"/>
    </row>
    <row r="456" spans="1:4" x14ac:dyDescent="0.2">
      <c r="A456" s="54"/>
      <c r="C456" s="66"/>
      <c r="D456" s="67"/>
    </row>
    <row r="457" spans="1:4" x14ac:dyDescent="0.2">
      <c r="A457" s="54"/>
      <c r="C457" s="66"/>
      <c r="D457" s="67"/>
    </row>
    <row r="458" spans="1:4" x14ac:dyDescent="0.2">
      <c r="A458" s="54"/>
      <c r="C458" s="66"/>
      <c r="D458" s="67"/>
    </row>
    <row r="459" spans="1:4" x14ac:dyDescent="0.2">
      <c r="A459" s="54"/>
      <c r="C459" s="66"/>
      <c r="D459" s="67"/>
    </row>
    <row r="460" spans="1:4" x14ac:dyDescent="0.2">
      <c r="A460" s="54"/>
      <c r="C460" s="66"/>
      <c r="D460" s="67"/>
    </row>
    <row r="461" spans="1:4" x14ac:dyDescent="0.2">
      <c r="A461" s="54"/>
      <c r="C461" s="66"/>
      <c r="D461" s="67"/>
    </row>
    <row r="462" spans="1:4" x14ac:dyDescent="0.2">
      <c r="A462" s="54"/>
      <c r="C462" s="66"/>
      <c r="D462" s="67"/>
    </row>
    <row r="463" spans="1:4" x14ac:dyDescent="0.2">
      <c r="A463" s="54"/>
      <c r="C463" s="66"/>
      <c r="D463" s="67"/>
    </row>
    <row r="464" spans="1:4" x14ac:dyDescent="0.2">
      <c r="A464" s="54"/>
      <c r="C464" s="66"/>
      <c r="D464" s="67"/>
    </row>
    <row r="465" spans="1:4" ht="14.25" customHeight="1" x14ac:dyDescent="0.2">
      <c r="A465" s="54"/>
      <c r="C465" s="66"/>
      <c r="D465" s="67"/>
    </row>
    <row r="466" spans="1:4" x14ac:dyDescent="0.2">
      <c r="A466" s="54"/>
      <c r="C466" s="66"/>
      <c r="D466" s="67"/>
    </row>
    <row r="467" spans="1:4" x14ac:dyDescent="0.2">
      <c r="A467" s="54"/>
      <c r="C467" s="66"/>
      <c r="D467" s="67"/>
    </row>
    <row r="468" spans="1:4" x14ac:dyDescent="0.2">
      <c r="A468" s="54"/>
      <c r="C468" s="66"/>
      <c r="D468" s="67"/>
    </row>
    <row r="469" spans="1:4" x14ac:dyDescent="0.2">
      <c r="A469" s="54"/>
      <c r="C469" s="66"/>
      <c r="D469" s="67"/>
    </row>
    <row r="470" spans="1:4" x14ac:dyDescent="0.2">
      <c r="A470" s="54"/>
      <c r="C470" s="66"/>
      <c r="D470" s="67"/>
    </row>
    <row r="471" spans="1:4" x14ac:dyDescent="0.2">
      <c r="A471" s="54"/>
      <c r="C471" s="66"/>
      <c r="D471" s="67"/>
    </row>
    <row r="472" spans="1:4" x14ac:dyDescent="0.2">
      <c r="A472" s="54"/>
      <c r="C472" s="66"/>
      <c r="D472" s="67"/>
    </row>
    <row r="473" spans="1:4" x14ac:dyDescent="0.2">
      <c r="A473" s="54"/>
      <c r="C473" s="66"/>
      <c r="D473" s="67"/>
    </row>
    <row r="474" spans="1:4" x14ac:dyDescent="0.2">
      <c r="A474" s="54"/>
      <c r="C474" s="66"/>
      <c r="D474" s="67"/>
    </row>
    <row r="475" spans="1:4" x14ac:dyDescent="0.2">
      <c r="A475" s="54"/>
      <c r="C475" s="66"/>
      <c r="D475" s="67"/>
    </row>
    <row r="476" spans="1:4" x14ac:dyDescent="0.2">
      <c r="A476" s="54"/>
      <c r="C476" s="66"/>
      <c r="D476" s="67"/>
    </row>
    <row r="477" spans="1:4" x14ac:dyDescent="0.2">
      <c r="A477" s="54"/>
      <c r="C477" s="66"/>
      <c r="D477" s="67"/>
    </row>
    <row r="478" spans="1:4" x14ac:dyDescent="0.2">
      <c r="A478" s="54"/>
      <c r="C478" s="66"/>
      <c r="D478" s="67"/>
    </row>
    <row r="479" spans="1:4" x14ac:dyDescent="0.2">
      <c r="A479" s="54"/>
      <c r="C479" s="66"/>
      <c r="D479" s="67"/>
    </row>
    <row r="480" spans="1:4" x14ac:dyDescent="0.2">
      <c r="A480" s="54"/>
      <c r="C480" s="66"/>
      <c r="D480" s="67"/>
    </row>
    <row r="481" spans="1:4" x14ac:dyDescent="0.2">
      <c r="A481" s="54"/>
      <c r="C481" s="66"/>
      <c r="D481" s="67"/>
    </row>
    <row r="482" spans="1:4" x14ac:dyDescent="0.2">
      <c r="A482" s="54"/>
      <c r="C482" s="66"/>
      <c r="D482" s="67"/>
    </row>
    <row r="483" spans="1:4" x14ac:dyDescent="0.2">
      <c r="A483" s="54"/>
      <c r="C483" s="66"/>
      <c r="D483" s="67"/>
    </row>
    <row r="484" spans="1:4" x14ac:dyDescent="0.2">
      <c r="A484" s="54"/>
      <c r="C484" s="66"/>
      <c r="D484" s="67"/>
    </row>
    <row r="485" spans="1:4" x14ac:dyDescent="0.2">
      <c r="A485" s="54"/>
      <c r="C485" s="66"/>
      <c r="D485" s="67"/>
    </row>
    <row r="486" spans="1:4" x14ac:dyDescent="0.2">
      <c r="A486" s="54"/>
      <c r="C486" s="66"/>
      <c r="D486" s="67"/>
    </row>
    <row r="487" spans="1:4" x14ac:dyDescent="0.2">
      <c r="A487" s="54"/>
      <c r="C487" s="66"/>
      <c r="D487" s="67"/>
    </row>
    <row r="488" spans="1:4" x14ac:dyDescent="0.2">
      <c r="A488" s="54"/>
      <c r="C488" s="66"/>
      <c r="D488" s="67"/>
    </row>
    <row r="489" spans="1:4" x14ac:dyDescent="0.2">
      <c r="A489" s="54"/>
      <c r="C489" s="66"/>
      <c r="D489" s="67"/>
    </row>
    <row r="490" spans="1:4" x14ac:dyDescent="0.2">
      <c r="A490" s="54"/>
      <c r="C490" s="66"/>
      <c r="D490" s="67"/>
    </row>
    <row r="491" spans="1:4" x14ac:dyDescent="0.2">
      <c r="A491" s="54"/>
      <c r="C491" s="66"/>
      <c r="D491" s="67"/>
    </row>
    <row r="492" spans="1:4" x14ac:dyDescent="0.2">
      <c r="A492" s="54"/>
      <c r="C492" s="66"/>
      <c r="D492" s="67"/>
    </row>
    <row r="493" spans="1:4" x14ac:dyDescent="0.2">
      <c r="A493" s="54"/>
      <c r="C493" s="66"/>
      <c r="D493" s="67"/>
    </row>
    <row r="494" spans="1:4" x14ac:dyDescent="0.2">
      <c r="A494" s="54"/>
      <c r="C494" s="66"/>
      <c r="D494" s="67"/>
    </row>
    <row r="495" spans="1:4" x14ac:dyDescent="0.2">
      <c r="A495" s="54"/>
      <c r="C495" s="66"/>
      <c r="D495" s="67"/>
    </row>
    <row r="496" spans="1:4" x14ac:dyDescent="0.2">
      <c r="A496" s="54"/>
      <c r="C496" s="66"/>
      <c r="D496" s="67"/>
    </row>
    <row r="497" spans="1:4" x14ac:dyDescent="0.2">
      <c r="A497" s="54"/>
      <c r="C497" s="66"/>
      <c r="D497" s="67"/>
    </row>
    <row r="498" spans="1:4" x14ac:dyDescent="0.2">
      <c r="A498" s="54"/>
      <c r="C498" s="66"/>
      <c r="D498" s="67"/>
    </row>
    <row r="499" spans="1:4" x14ac:dyDescent="0.2">
      <c r="A499" s="54"/>
      <c r="C499" s="66"/>
      <c r="D499" s="67"/>
    </row>
    <row r="500" spans="1:4" x14ac:dyDescent="0.2">
      <c r="A500" s="54"/>
      <c r="C500" s="66"/>
      <c r="D500" s="67"/>
    </row>
    <row r="501" spans="1:4" x14ac:dyDescent="0.2">
      <c r="A501" s="54"/>
      <c r="C501" s="66"/>
      <c r="D501" s="67"/>
    </row>
    <row r="502" spans="1:4" x14ac:dyDescent="0.2">
      <c r="A502" s="54"/>
      <c r="C502" s="66"/>
      <c r="D502" s="67"/>
    </row>
    <row r="503" spans="1:4" x14ac:dyDescent="0.2">
      <c r="A503" s="54"/>
      <c r="C503" s="66"/>
      <c r="D503" s="67"/>
    </row>
    <row r="504" spans="1:4" x14ac:dyDescent="0.2">
      <c r="A504" s="54"/>
      <c r="C504" s="66"/>
      <c r="D504" s="67"/>
    </row>
    <row r="505" spans="1:4" x14ac:dyDescent="0.2">
      <c r="A505" s="54"/>
      <c r="C505" s="66"/>
      <c r="D505" s="67"/>
    </row>
    <row r="506" spans="1:4" x14ac:dyDescent="0.2">
      <c r="A506" s="54"/>
      <c r="C506" s="66"/>
      <c r="D506" s="67"/>
    </row>
    <row r="507" spans="1:4" x14ac:dyDescent="0.2">
      <c r="A507" s="54"/>
      <c r="C507" s="66"/>
      <c r="D507" s="67"/>
    </row>
    <row r="508" spans="1:4" x14ac:dyDescent="0.2">
      <c r="A508" s="54"/>
      <c r="C508" s="66"/>
      <c r="D508" s="67"/>
    </row>
    <row r="509" spans="1:4" x14ac:dyDescent="0.2">
      <c r="A509" s="54"/>
      <c r="C509" s="66"/>
      <c r="D509" s="67"/>
    </row>
    <row r="510" spans="1:4" x14ac:dyDescent="0.2">
      <c r="A510" s="54"/>
      <c r="C510" s="66"/>
      <c r="D510" s="67"/>
    </row>
    <row r="511" spans="1:4" x14ac:dyDescent="0.2">
      <c r="A511" s="54"/>
      <c r="C511" s="66"/>
      <c r="D511" s="67"/>
    </row>
    <row r="512" spans="1:4" x14ac:dyDescent="0.2">
      <c r="A512" s="54"/>
      <c r="C512" s="66"/>
      <c r="D512" s="67"/>
    </row>
    <row r="513" spans="1:4" x14ac:dyDescent="0.2">
      <c r="A513" s="54"/>
      <c r="C513" s="66"/>
      <c r="D513" s="67"/>
    </row>
    <row r="514" spans="1:4" x14ac:dyDescent="0.2">
      <c r="A514" s="54"/>
      <c r="C514" s="66"/>
      <c r="D514" s="67"/>
    </row>
    <row r="515" spans="1:4" x14ac:dyDescent="0.2">
      <c r="A515" s="54"/>
      <c r="C515" s="66"/>
      <c r="D515" s="67"/>
    </row>
    <row r="516" spans="1:4" x14ac:dyDescent="0.2">
      <c r="A516" s="54"/>
      <c r="C516" s="66"/>
      <c r="D516" s="67"/>
    </row>
    <row r="517" spans="1:4" x14ac:dyDescent="0.2">
      <c r="A517" s="54"/>
      <c r="C517" s="66"/>
      <c r="D517" s="67"/>
    </row>
    <row r="518" spans="1:4" x14ac:dyDescent="0.2">
      <c r="A518" s="54"/>
      <c r="C518" s="66"/>
      <c r="D518" s="67"/>
    </row>
    <row r="519" spans="1:4" x14ac:dyDescent="0.2">
      <c r="A519" s="54"/>
      <c r="C519" s="66"/>
      <c r="D519" s="67"/>
    </row>
    <row r="520" spans="1:4" x14ac:dyDescent="0.2">
      <c r="A520" s="54"/>
      <c r="C520" s="66"/>
      <c r="D520" s="67"/>
    </row>
    <row r="521" spans="1:4" x14ac:dyDescent="0.2">
      <c r="A521" s="54"/>
      <c r="C521" s="66"/>
      <c r="D521" s="67"/>
    </row>
    <row r="522" spans="1:4" x14ac:dyDescent="0.2">
      <c r="A522" s="54"/>
      <c r="C522" s="66"/>
      <c r="D522" s="67"/>
    </row>
    <row r="523" spans="1:4" x14ac:dyDescent="0.2">
      <c r="A523" s="54"/>
      <c r="C523" s="66"/>
      <c r="D523" s="67"/>
    </row>
    <row r="524" spans="1:4" x14ac:dyDescent="0.2">
      <c r="A524" s="54"/>
      <c r="C524" s="66"/>
      <c r="D524" s="67"/>
    </row>
    <row r="525" spans="1:4" x14ac:dyDescent="0.2">
      <c r="A525" s="54"/>
      <c r="C525" s="66"/>
      <c r="D525" s="67"/>
    </row>
    <row r="526" spans="1:4" ht="18" customHeight="1" x14ac:dyDescent="0.2">
      <c r="A526" s="54"/>
      <c r="C526" s="66"/>
      <c r="D526" s="67"/>
    </row>
    <row r="527" spans="1:4" x14ac:dyDescent="0.2">
      <c r="A527" s="54"/>
      <c r="C527" s="66"/>
      <c r="D527" s="67"/>
    </row>
    <row r="528" spans="1:4" x14ac:dyDescent="0.2">
      <c r="A528" s="54"/>
      <c r="C528" s="66"/>
      <c r="D528" s="67"/>
    </row>
    <row r="529" spans="1:4" x14ac:dyDescent="0.2">
      <c r="A529" s="54"/>
      <c r="C529" s="66"/>
      <c r="D529" s="67"/>
    </row>
    <row r="530" spans="1:4" x14ac:dyDescent="0.2">
      <c r="A530" s="54"/>
      <c r="C530" s="66"/>
      <c r="D530" s="67"/>
    </row>
    <row r="531" spans="1:4" ht="18" customHeight="1" x14ac:dyDescent="0.2">
      <c r="A531" s="54"/>
      <c r="C531" s="66"/>
      <c r="D531" s="67"/>
    </row>
    <row r="532" spans="1:4" x14ac:dyDescent="0.2">
      <c r="A532" s="54"/>
      <c r="C532" s="66"/>
      <c r="D532" s="67"/>
    </row>
    <row r="533" spans="1:4" ht="14.25" customHeight="1" x14ac:dyDescent="0.2">
      <c r="A533" s="54"/>
      <c r="C533" s="66"/>
      <c r="D533" s="67"/>
    </row>
    <row r="534" spans="1:4" ht="14.25" customHeight="1" x14ac:dyDescent="0.2">
      <c r="A534" s="54"/>
      <c r="C534" s="66"/>
      <c r="D534" s="67"/>
    </row>
    <row r="535" spans="1:4" ht="14.25" customHeight="1" x14ac:dyDescent="0.2">
      <c r="A535" s="54"/>
      <c r="C535" s="66"/>
      <c r="D535" s="67"/>
    </row>
    <row r="536" spans="1:4" x14ac:dyDescent="0.2">
      <c r="A536" s="54"/>
      <c r="C536" s="66"/>
      <c r="D536" s="67"/>
    </row>
    <row r="537" spans="1:4" ht="14.25" customHeight="1" x14ac:dyDescent="0.2">
      <c r="A537" s="54"/>
      <c r="C537" s="66"/>
      <c r="D537" s="67"/>
    </row>
    <row r="538" spans="1:4" x14ac:dyDescent="0.2">
      <c r="A538" s="54"/>
      <c r="C538" s="66"/>
      <c r="D538" s="67"/>
    </row>
    <row r="539" spans="1:4" ht="14.25" customHeight="1" x14ac:dyDescent="0.2">
      <c r="A539" s="54"/>
      <c r="C539" s="66"/>
      <c r="D539" s="67"/>
    </row>
    <row r="540" spans="1:4" x14ac:dyDescent="0.2">
      <c r="A540" s="54"/>
      <c r="C540" s="66"/>
      <c r="D540" s="67"/>
    </row>
    <row r="541" spans="1:4" ht="30" customHeight="1" x14ac:dyDescent="0.2">
      <c r="A541" s="54"/>
      <c r="C541" s="66"/>
      <c r="D541" s="67"/>
    </row>
    <row r="542" spans="1:4" x14ac:dyDescent="0.2">
      <c r="A542" s="54"/>
      <c r="C542" s="66"/>
      <c r="D542" s="67"/>
    </row>
    <row r="543" spans="1:4" x14ac:dyDescent="0.2">
      <c r="A543" s="54"/>
      <c r="C543" s="66"/>
      <c r="D543" s="67"/>
    </row>
    <row r="544" spans="1:4" x14ac:dyDescent="0.2">
      <c r="A544" s="54"/>
      <c r="C544" s="66"/>
      <c r="D544" s="67"/>
    </row>
    <row r="545" spans="1:4" x14ac:dyDescent="0.2">
      <c r="A545" s="54"/>
      <c r="C545" s="66"/>
      <c r="D545" s="67"/>
    </row>
    <row r="546" spans="1:4" x14ac:dyDescent="0.2">
      <c r="A546" s="54"/>
      <c r="C546" s="66"/>
      <c r="D546" s="67"/>
    </row>
    <row r="547" spans="1:4" x14ac:dyDescent="0.2">
      <c r="A547" s="54"/>
      <c r="C547" s="66"/>
      <c r="D547" s="67"/>
    </row>
    <row r="548" spans="1:4" x14ac:dyDescent="0.2">
      <c r="A548" s="54"/>
      <c r="C548" s="66"/>
      <c r="D548" s="67"/>
    </row>
    <row r="549" spans="1:4" x14ac:dyDescent="0.2">
      <c r="A549" s="54"/>
      <c r="C549" s="66"/>
      <c r="D549" s="67"/>
    </row>
    <row r="550" spans="1:4" x14ac:dyDescent="0.2">
      <c r="A550" s="54"/>
      <c r="C550" s="66"/>
      <c r="D550" s="67"/>
    </row>
    <row r="551" spans="1:4" x14ac:dyDescent="0.2">
      <c r="A551" s="54"/>
      <c r="C551" s="66"/>
      <c r="D551" s="67"/>
    </row>
    <row r="552" spans="1:4" x14ac:dyDescent="0.2">
      <c r="A552" s="54"/>
      <c r="C552" s="66"/>
      <c r="D552" s="67"/>
    </row>
    <row r="553" spans="1:4" x14ac:dyDescent="0.2">
      <c r="A553" s="54"/>
      <c r="C553" s="66"/>
      <c r="D553" s="67"/>
    </row>
    <row r="554" spans="1:4" x14ac:dyDescent="0.2">
      <c r="A554" s="54"/>
      <c r="C554" s="66"/>
      <c r="D554" s="67"/>
    </row>
    <row r="555" spans="1:4" x14ac:dyDescent="0.2">
      <c r="A555" s="54"/>
      <c r="C555" s="66"/>
      <c r="D555" s="67"/>
    </row>
    <row r="556" spans="1:4" x14ac:dyDescent="0.2">
      <c r="A556" s="54"/>
      <c r="C556" s="66"/>
      <c r="D556" s="67"/>
    </row>
    <row r="557" spans="1:4" x14ac:dyDescent="0.2">
      <c r="A557" s="54"/>
      <c r="C557" s="66"/>
      <c r="D557" s="67"/>
    </row>
    <row r="558" spans="1:4" ht="18" customHeight="1" x14ac:dyDescent="0.2">
      <c r="A558" s="54"/>
      <c r="C558" s="66"/>
      <c r="D558" s="67"/>
    </row>
    <row r="559" spans="1:4" ht="20.25" customHeight="1" x14ac:dyDescent="0.2">
      <c r="A559" s="54"/>
      <c r="C559" s="66"/>
      <c r="D559" s="67"/>
    </row>
    <row r="560" spans="1:4" x14ac:dyDescent="0.2">
      <c r="A560" s="54"/>
      <c r="C560" s="66"/>
      <c r="D560" s="67"/>
    </row>
    <row r="561" spans="1:4" x14ac:dyDescent="0.2">
      <c r="A561" s="54"/>
      <c r="C561" s="66"/>
      <c r="D561" s="67"/>
    </row>
    <row r="562" spans="1:4" x14ac:dyDescent="0.2">
      <c r="A562" s="54"/>
      <c r="C562" s="66"/>
      <c r="D562" s="67"/>
    </row>
    <row r="563" spans="1:4" x14ac:dyDescent="0.2">
      <c r="A563" s="54"/>
      <c r="C563" s="66"/>
      <c r="D563" s="67"/>
    </row>
    <row r="564" spans="1:4" x14ac:dyDescent="0.2">
      <c r="A564" s="54"/>
      <c r="C564" s="66"/>
      <c r="D564" s="67"/>
    </row>
    <row r="565" spans="1:4" x14ac:dyDescent="0.2">
      <c r="A565" s="54"/>
      <c r="C565" s="66"/>
      <c r="D565" s="67"/>
    </row>
    <row r="566" spans="1:4" x14ac:dyDescent="0.2">
      <c r="A566" s="54"/>
      <c r="C566" s="66"/>
      <c r="D566" s="67"/>
    </row>
    <row r="567" spans="1:4" x14ac:dyDescent="0.2">
      <c r="A567" s="54"/>
      <c r="C567" s="66"/>
      <c r="D567" s="67"/>
    </row>
    <row r="568" spans="1:4" x14ac:dyDescent="0.2">
      <c r="A568" s="54"/>
      <c r="C568" s="66"/>
      <c r="D568" s="67"/>
    </row>
    <row r="569" spans="1:4" x14ac:dyDescent="0.2">
      <c r="A569" s="54"/>
      <c r="C569" s="66"/>
      <c r="D569" s="67"/>
    </row>
    <row r="570" spans="1:4" x14ac:dyDescent="0.2">
      <c r="A570" s="54"/>
      <c r="C570" s="66"/>
      <c r="D570" s="67"/>
    </row>
    <row r="571" spans="1:4" x14ac:dyDescent="0.2">
      <c r="A571" s="54"/>
      <c r="C571" s="66"/>
      <c r="D571" s="67"/>
    </row>
    <row r="572" spans="1:4" x14ac:dyDescent="0.2">
      <c r="A572" s="54"/>
      <c r="C572" s="66"/>
      <c r="D572" s="67"/>
    </row>
    <row r="573" spans="1:4" x14ac:dyDescent="0.2">
      <c r="A573" s="54"/>
      <c r="C573" s="66"/>
      <c r="D573" s="67"/>
    </row>
    <row r="574" spans="1:4" x14ac:dyDescent="0.2">
      <c r="A574" s="54"/>
      <c r="C574" s="66"/>
      <c r="D574" s="67"/>
    </row>
    <row r="575" spans="1:4" x14ac:dyDescent="0.2">
      <c r="A575" s="54"/>
      <c r="C575" s="66"/>
      <c r="D575" s="67"/>
    </row>
    <row r="576" spans="1:4" x14ac:dyDescent="0.2">
      <c r="A576" s="54"/>
      <c r="C576" s="66"/>
      <c r="D576" s="67"/>
    </row>
    <row r="577" spans="1:4" x14ac:dyDescent="0.2">
      <c r="A577" s="54"/>
      <c r="C577" s="66"/>
      <c r="D577" s="67"/>
    </row>
    <row r="578" spans="1:4" x14ac:dyDescent="0.2">
      <c r="A578" s="54"/>
      <c r="C578" s="66"/>
      <c r="D578" s="67"/>
    </row>
    <row r="579" spans="1:4" x14ac:dyDescent="0.2">
      <c r="A579" s="54"/>
      <c r="C579" s="66"/>
      <c r="D579" s="67"/>
    </row>
    <row r="580" spans="1:4" x14ac:dyDescent="0.2">
      <c r="A580" s="54"/>
      <c r="C580" s="66"/>
      <c r="D580" s="67"/>
    </row>
    <row r="581" spans="1:4" x14ac:dyDescent="0.2">
      <c r="A581" s="54"/>
      <c r="C581" s="66"/>
      <c r="D581" s="67"/>
    </row>
    <row r="582" spans="1:4" x14ac:dyDescent="0.2">
      <c r="A582" s="54"/>
      <c r="C582" s="66"/>
      <c r="D582" s="67"/>
    </row>
    <row r="583" spans="1:4" x14ac:dyDescent="0.2">
      <c r="A583" s="54"/>
      <c r="C583" s="66"/>
      <c r="D583" s="67"/>
    </row>
    <row r="584" spans="1:4" x14ac:dyDescent="0.2">
      <c r="A584" s="54"/>
      <c r="C584" s="66"/>
      <c r="D584" s="67"/>
    </row>
    <row r="585" spans="1:4" x14ac:dyDescent="0.2">
      <c r="A585" s="54"/>
      <c r="C585" s="66"/>
      <c r="D585" s="67"/>
    </row>
    <row r="586" spans="1:4" x14ac:dyDescent="0.2">
      <c r="A586" s="54"/>
      <c r="C586" s="66"/>
      <c r="D586" s="67"/>
    </row>
    <row r="587" spans="1:4" x14ac:dyDescent="0.2">
      <c r="A587" s="54"/>
      <c r="C587" s="66"/>
      <c r="D587" s="67"/>
    </row>
    <row r="588" spans="1:4" x14ac:dyDescent="0.2">
      <c r="A588" s="54"/>
      <c r="C588" s="66"/>
      <c r="D588" s="67"/>
    </row>
    <row r="589" spans="1:4" x14ac:dyDescent="0.2">
      <c r="A589" s="54"/>
      <c r="C589" s="66"/>
      <c r="D589" s="67"/>
    </row>
    <row r="590" spans="1:4" x14ac:dyDescent="0.2">
      <c r="A590" s="54"/>
      <c r="C590" s="66"/>
      <c r="D590" s="67"/>
    </row>
    <row r="591" spans="1:4" x14ac:dyDescent="0.2">
      <c r="A591" s="54"/>
      <c r="C591" s="66"/>
      <c r="D591" s="67"/>
    </row>
    <row r="592" spans="1:4" x14ac:dyDescent="0.2">
      <c r="A592" s="54"/>
      <c r="C592" s="66"/>
      <c r="D592" s="67"/>
    </row>
    <row r="593" spans="1:4" x14ac:dyDescent="0.2">
      <c r="A593" s="54"/>
      <c r="C593" s="66"/>
      <c r="D593" s="67"/>
    </row>
    <row r="594" spans="1:4" x14ac:dyDescent="0.2">
      <c r="A594" s="54"/>
      <c r="C594" s="66"/>
      <c r="D594" s="67"/>
    </row>
    <row r="595" spans="1:4" x14ac:dyDescent="0.2">
      <c r="A595" s="54"/>
      <c r="C595" s="66"/>
      <c r="D595" s="67"/>
    </row>
    <row r="596" spans="1:4" x14ac:dyDescent="0.2">
      <c r="A596" s="54"/>
      <c r="C596" s="66"/>
      <c r="D596" s="67"/>
    </row>
    <row r="597" spans="1:4" x14ac:dyDescent="0.2">
      <c r="A597" s="54"/>
      <c r="C597" s="66"/>
      <c r="D597" s="67"/>
    </row>
    <row r="598" spans="1:4" x14ac:dyDescent="0.2">
      <c r="A598" s="54"/>
      <c r="C598" s="66"/>
      <c r="D598" s="67"/>
    </row>
    <row r="599" spans="1:4" x14ac:dyDescent="0.2">
      <c r="A599" s="54"/>
      <c r="C599" s="66"/>
      <c r="D599" s="67"/>
    </row>
    <row r="600" spans="1:4" x14ac:dyDescent="0.2">
      <c r="A600" s="54"/>
      <c r="C600" s="66"/>
      <c r="D600" s="67"/>
    </row>
    <row r="601" spans="1:4" x14ac:dyDescent="0.2">
      <c r="A601" s="54"/>
      <c r="C601" s="66"/>
      <c r="D601" s="67"/>
    </row>
    <row r="602" spans="1:4" x14ac:dyDescent="0.2">
      <c r="A602" s="54"/>
      <c r="C602" s="66"/>
      <c r="D602" s="67"/>
    </row>
    <row r="603" spans="1:4" x14ac:dyDescent="0.2">
      <c r="A603" s="54"/>
      <c r="C603" s="66"/>
      <c r="D603" s="67"/>
    </row>
    <row r="604" spans="1:4" x14ac:dyDescent="0.2">
      <c r="A604" s="54"/>
      <c r="C604" s="66"/>
      <c r="D604" s="67"/>
    </row>
    <row r="605" spans="1:4" x14ac:dyDescent="0.2">
      <c r="A605" s="54"/>
      <c r="C605" s="66"/>
      <c r="D605" s="67"/>
    </row>
    <row r="606" spans="1:4" x14ac:dyDescent="0.2">
      <c r="A606" s="54"/>
      <c r="C606" s="66"/>
      <c r="D606" s="67"/>
    </row>
    <row r="607" spans="1:4" x14ac:dyDescent="0.2">
      <c r="A607" s="54"/>
      <c r="C607" s="66"/>
      <c r="D607" s="67"/>
    </row>
    <row r="608" spans="1:4" x14ac:dyDescent="0.2">
      <c r="A608" s="54"/>
      <c r="C608" s="66"/>
      <c r="D608" s="67"/>
    </row>
    <row r="609" spans="1:4" x14ac:dyDescent="0.2">
      <c r="A609" s="54"/>
      <c r="C609" s="66"/>
      <c r="D609" s="67"/>
    </row>
    <row r="610" spans="1:4" x14ac:dyDescent="0.2">
      <c r="A610" s="54"/>
      <c r="C610" s="66"/>
      <c r="D610" s="67"/>
    </row>
    <row r="611" spans="1:4" x14ac:dyDescent="0.2">
      <c r="A611" s="54"/>
      <c r="C611" s="66"/>
      <c r="D611" s="67"/>
    </row>
    <row r="612" spans="1:4" x14ac:dyDescent="0.2">
      <c r="A612" s="54"/>
      <c r="C612" s="66"/>
      <c r="D612" s="67"/>
    </row>
    <row r="613" spans="1:4" x14ac:dyDescent="0.2">
      <c r="A613" s="54"/>
      <c r="C613" s="66"/>
      <c r="D613" s="67"/>
    </row>
    <row r="614" spans="1:4" x14ac:dyDescent="0.2">
      <c r="A614" s="54"/>
      <c r="C614" s="66"/>
      <c r="D614" s="67"/>
    </row>
    <row r="615" spans="1:4" x14ac:dyDescent="0.2">
      <c r="A615" s="54"/>
      <c r="C615" s="66"/>
      <c r="D615" s="67"/>
    </row>
    <row r="616" spans="1:4" x14ac:dyDescent="0.2">
      <c r="A616" s="54"/>
      <c r="C616" s="66"/>
      <c r="D616" s="67"/>
    </row>
    <row r="617" spans="1:4" x14ac:dyDescent="0.2">
      <c r="A617" s="54"/>
      <c r="C617" s="66"/>
      <c r="D617" s="67"/>
    </row>
    <row r="618" spans="1:4" x14ac:dyDescent="0.2">
      <c r="A618" s="54"/>
      <c r="C618" s="66"/>
      <c r="D618" s="67"/>
    </row>
    <row r="619" spans="1:4" x14ac:dyDescent="0.2">
      <c r="A619" s="54"/>
      <c r="C619" s="66"/>
      <c r="D619" s="67"/>
    </row>
    <row r="620" spans="1:4" x14ac:dyDescent="0.2">
      <c r="A620" s="54"/>
      <c r="C620" s="66"/>
      <c r="D620" s="67"/>
    </row>
    <row r="621" spans="1:4" x14ac:dyDescent="0.2">
      <c r="A621" s="54"/>
      <c r="C621" s="66"/>
      <c r="D621" s="67"/>
    </row>
    <row r="622" spans="1:4" x14ac:dyDescent="0.2">
      <c r="A622" s="54"/>
      <c r="C622" s="66"/>
      <c r="D622" s="67"/>
    </row>
    <row r="623" spans="1:4" x14ac:dyDescent="0.2">
      <c r="A623" s="54"/>
      <c r="C623" s="66"/>
      <c r="D623" s="67"/>
    </row>
    <row r="624" spans="1:4" x14ac:dyDescent="0.2">
      <c r="A624" s="54"/>
      <c r="C624" s="66"/>
      <c r="D624" s="67"/>
    </row>
    <row r="625" spans="1:4" x14ac:dyDescent="0.2">
      <c r="A625" s="54"/>
      <c r="C625" s="66"/>
      <c r="D625" s="67"/>
    </row>
    <row r="626" spans="1:4" x14ac:dyDescent="0.2">
      <c r="A626" s="54"/>
      <c r="C626" s="66"/>
      <c r="D626" s="67"/>
    </row>
    <row r="627" spans="1:4" x14ac:dyDescent="0.2">
      <c r="A627" s="54"/>
      <c r="C627" s="66"/>
      <c r="D627" s="67"/>
    </row>
    <row r="628" spans="1:4" x14ac:dyDescent="0.2">
      <c r="A628" s="54"/>
      <c r="C628" s="66"/>
      <c r="D628" s="67"/>
    </row>
    <row r="629" spans="1:4" x14ac:dyDescent="0.2">
      <c r="A629" s="54"/>
      <c r="C629" s="66"/>
      <c r="D629" s="67"/>
    </row>
    <row r="630" spans="1:4" x14ac:dyDescent="0.2">
      <c r="A630" s="54"/>
      <c r="C630" s="66"/>
      <c r="D630" s="67"/>
    </row>
    <row r="631" spans="1:4" x14ac:dyDescent="0.2">
      <c r="A631" s="54"/>
      <c r="C631" s="66"/>
      <c r="D631" s="67"/>
    </row>
    <row r="632" spans="1:4" x14ac:dyDescent="0.2">
      <c r="A632" s="54"/>
      <c r="C632" s="66"/>
      <c r="D632" s="67"/>
    </row>
    <row r="633" spans="1:4" x14ac:dyDescent="0.2">
      <c r="A633" s="54"/>
      <c r="C633" s="66"/>
      <c r="D633" s="67"/>
    </row>
    <row r="634" spans="1:4" x14ac:dyDescent="0.2">
      <c r="A634" s="54"/>
      <c r="C634" s="66"/>
      <c r="D634" s="67"/>
    </row>
    <row r="635" spans="1:4" x14ac:dyDescent="0.2">
      <c r="A635" s="54"/>
      <c r="C635" s="66"/>
      <c r="D635" s="67"/>
    </row>
    <row r="636" spans="1:4" x14ac:dyDescent="0.2">
      <c r="A636" s="54"/>
      <c r="C636" s="66"/>
      <c r="D636" s="67"/>
    </row>
    <row r="637" spans="1:4" x14ac:dyDescent="0.2">
      <c r="A637" s="54"/>
      <c r="C637" s="66"/>
      <c r="D637" s="67"/>
    </row>
    <row r="638" spans="1:4" x14ac:dyDescent="0.2">
      <c r="A638" s="54"/>
      <c r="C638" s="66"/>
      <c r="D638" s="67"/>
    </row>
    <row r="639" spans="1:4" x14ac:dyDescent="0.2">
      <c r="A639" s="54"/>
      <c r="C639" s="66"/>
      <c r="D639" s="67"/>
    </row>
    <row r="640" spans="1:4" x14ac:dyDescent="0.2">
      <c r="A640" s="54"/>
      <c r="C640" s="66"/>
      <c r="D640" s="67"/>
    </row>
    <row r="641" spans="1:4" x14ac:dyDescent="0.2">
      <c r="A641" s="54"/>
      <c r="C641" s="66"/>
      <c r="D641" s="67"/>
    </row>
    <row r="642" spans="1:4" x14ac:dyDescent="0.2">
      <c r="A642" s="54"/>
      <c r="C642" s="66"/>
      <c r="D642" s="67"/>
    </row>
    <row r="643" spans="1:4" x14ac:dyDescent="0.2">
      <c r="A643" s="54"/>
      <c r="C643" s="66"/>
      <c r="D643" s="67"/>
    </row>
    <row r="644" spans="1:4" x14ac:dyDescent="0.2">
      <c r="A644" s="54"/>
      <c r="C644" s="66"/>
      <c r="D644" s="67"/>
    </row>
    <row r="645" spans="1:4" x14ac:dyDescent="0.2">
      <c r="A645" s="54"/>
      <c r="C645" s="66"/>
      <c r="D645" s="67"/>
    </row>
    <row r="646" spans="1:4" x14ac:dyDescent="0.2">
      <c r="A646" s="54"/>
      <c r="C646" s="66"/>
      <c r="D646" s="67"/>
    </row>
    <row r="647" spans="1:4" x14ac:dyDescent="0.2">
      <c r="A647" s="54"/>
      <c r="C647" s="66"/>
      <c r="D647" s="67"/>
    </row>
    <row r="648" spans="1:4" x14ac:dyDescent="0.2">
      <c r="A648" s="54"/>
      <c r="C648" s="66"/>
      <c r="D648" s="67"/>
    </row>
    <row r="649" spans="1:4" x14ac:dyDescent="0.2">
      <c r="A649" s="54"/>
      <c r="C649" s="66"/>
      <c r="D649" s="67"/>
    </row>
    <row r="650" spans="1:4" x14ac:dyDescent="0.2">
      <c r="A650" s="54"/>
      <c r="C650" s="66"/>
      <c r="D650" s="67"/>
    </row>
    <row r="651" spans="1:4" x14ac:dyDescent="0.2">
      <c r="A651" s="54"/>
      <c r="C651" s="66"/>
      <c r="D651" s="67"/>
    </row>
    <row r="652" spans="1:4" x14ac:dyDescent="0.2">
      <c r="A652" s="54"/>
      <c r="C652" s="66"/>
      <c r="D652" s="67"/>
    </row>
    <row r="653" spans="1:4" x14ac:dyDescent="0.2">
      <c r="A653" s="54"/>
      <c r="C653" s="66"/>
      <c r="D653" s="67"/>
    </row>
    <row r="654" spans="1:4" x14ac:dyDescent="0.2">
      <c r="A654" s="54"/>
      <c r="C654" s="66"/>
      <c r="D654" s="67"/>
    </row>
    <row r="655" spans="1:4" x14ac:dyDescent="0.2">
      <c r="A655" s="54"/>
      <c r="C655" s="66"/>
      <c r="D655" s="67"/>
    </row>
    <row r="656" spans="1:4" x14ac:dyDescent="0.2">
      <c r="A656" s="54"/>
      <c r="C656" s="66"/>
      <c r="D656" s="67"/>
    </row>
    <row r="657" spans="1:4" x14ac:dyDescent="0.2">
      <c r="A657" s="54"/>
      <c r="C657" s="66"/>
      <c r="D657" s="67"/>
    </row>
    <row r="658" spans="1:4" x14ac:dyDescent="0.2">
      <c r="A658" s="54"/>
      <c r="C658" s="66"/>
      <c r="D658" s="67"/>
    </row>
    <row r="659" spans="1:4" x14ac:dyDescent="0.2">
      <c r="A659" s="54"/>
      <c r="C659" s="66"/>
      <c r="D659" s="67"/>
    </row>
    <row r="660" spans="1:4" x14ac:dyDescent="0.2">
      <c r="A660" s="54"/>
      <c r="C660" s="66"/>
      <c r="D660" s="67"/>
    </row>
    <row r="661" spans="1:4" x14ac:dyDescent="0.2">
      <c r="A661" s="54"/>
      <c r="C661" s="66"/>
      <c r="D661" s="67"/>
    </row>
    <row r="662" spans="1:4" x14ac:dyDescent="0.2">
      <c r="A662" s="54"/>
      <c r="C662" s="66"/>
      <c r="D662" s="67"/>
    </row>
    <row r="663" spans="1:4" x14ac:dyDescent="0.2">
      <c r="A663" s="54"/>
      <c r="C663" s="66"/>
      <c r="D663" s="67"/>
    </row>
    <row r="664" spans="1:4" x14ac:dyDescent="0.2">
      <c r="A664" s="54"/>
      <c r="C664" s="66"/>
      <c r="D664" s="67"/>
    </row>
    <row r="665" spans="1:4" x14ac:dyDescent="0.2">
      <c r="A665" s="54"/>
      <c r="C665" s="66"/>
      <c r="D665" s="67"/>
    </row>
    <row r="666" spans="1:4" x14ac:dyDescent="0.2">
      <c r="A666" s="54"/>
      <c r="C666" s="66"/>
      <c r="D666" s="67"/>
    </row>
    <row r="667" spans="1:4" x14ac:dyDescent="0.2">
      <c r="A667" s="54"/>
      <c r="C667" s="66"/>
      <c r="D667" s="67"/>
    </row>
    <row r="668" spans="1:4" x14ac:dyDescent="0.2">
      <c r="A668" s="54"/>
      <c r="C668" s="66"/>
      <c r="D668" s="67"/>
    </row>
    <row r="669" spans="1:4" x14ac:dyDescent="0.2">
      <c r="A669" s="54"/>
      <c r="C669" s="66"/>
      <c r="D669" s="67"/>
    </row>
    <row r="670" spans="1:4" x14ac:dyDescent="0.2">
      <c r="A670" s="54"/>
      <c r="C670" s="66"/>
      <c r="D670" s="67"/>
    </row>
    <row r="671" spans="1:4" x14ac:dyDescent="0.2">
      <c r="A671" s="54"/>
      <c r="C671" s="66"/>
      <c r="D671" s="67"/>
    </row>
    <row r="672" spans="1:4" x14ac:dyDescent="0.2">
      <c r="A672" s="54"/>
      <c r="C672" s="66"/>
      <c r="D672" s="67"/>
    </row>
    <row r="673" spans="1:4" x14ac:dyDescent="0.2">
      <c r="A673" s="54"/>
      <c r="C673" s="66"/>
      <c r="D673" s="67"/>
    </row>
    <row r="674" spans="1:4" x14ac:dyDescent="0.2">
      <c r="A674" s="54"/>
      <c r="C674" s="66"/>
      <c r="D674" s="67"/>
    </row>
    <row r="675" spans="1:4" x14ac:dyDescent="0.2">
      <c r="A675" s="54"/>
      <c r="C675" s="66"/>
      <c r="D675" s="67"/>
    </row>
    <row r="676" spans="1:4" x14ac:dyDescent="0.2">
      <c r="A676" s="54"/>
      <c r="C676" s="66"/>
      <c r="D676" s="67"/>
    </row>
    <row r="677" spans="1:4" x14ac:dyDescent="0.2">
      <c r="A677" s="54"/>
      <c r="C677" s="66"/>
      <c r="D677" s="67"/>
    </row>
    <row r="678" spans="1:4" x14ac:dyDescent="0.2">
      <c r="A678" s="54"/>
      <c r="C678" s="66"/>
      <c r="D678" s="67"/>
    </row>
    <row r="679" spans="1:4" x14ac:dyDescent="0.2">
      <c r="A679" s="54"/>
      <c r="C679" s="66"/>
      <c r="D679" s="67"/>
    </row>
    <row r="680" spans="1:4" x14ac:dyDescent="0.2">
      <c r="A680" s="54"/>
      <c r="C680" s="66"/>
      <c r="D680" s="67"/>
    </row>
    <row r="681" spans="1:4" x14ac:dyDescent="0.2">
      <c r="A681" s="54"/>
      <c r="C681" s="66"/>
      <c r="D681" s="67"/>
    </row>
    <row r="682" spans="1:4" x14ac:dyDescent="0.2">
      <c r="A682" s="54"/>
      <c r="C682" s="66"/>
      <c r="D682" s="67"/>
    </row>
    <row r="683" spans="1:4" x14ac:dyDescent="0.2">
      <c r="A683" s="54"/>
      <c r="C683" s="66"/>
      <c r="D683" s="67"/>
    </row>
    <row r="684" spans="1:4" x14ac:dyDescent="0.2">
      <c r="A684" s="54"/>
      <c r="C684" s="66"/>
      <c r="D684" s="67"/>
    </row>
    <row r="685" spans="1:4" x14ac:dyDescent="0.2">
      <c r="A685" s="54"/>
      <c r="C685" s="66"/>
      <c r="D685" s="67"/>
    </row>
    <row r="686" spans="1:4" x14ac:dyDescent="0.2">
      <c r="A686" s="54"/>
      <c r="C686" s="66"/>
      <c r="D686" s="67"/>
    </row>
    <row r="687" spans="1:4" x14ac:dyDescent="0.2">
      <c r="A687" s="54"/>
      <c r="C687" s="66"/>
      <c r="D687" s="67"/>
    </row>
    <row r="688" spans="1:4" x14ac:dyDescent="0.2">
      <c r="A688" s="54"/>
      <c r="C688" s="66"/>
      <c r="D688" s="67"/>
    </row>
    <row r="689" spans="1:4" x14ac:dyDescent="0.2">
      <c r="A689" s="54"/>
      <c r="C689" s="66"/>
      <c r="D689" s="67"/>
    </row>
    <row r="690" spans="1:4" x14ac:dyDescent="0.2">
      <c r="A690" s="54"/>
      <c r="C690" s="66"/>
      <c r="D690" s="67"/>
    </row>
    <row r="691" spans="1:4" x14ac:dyDescent="0.2">
      <c r="A691" s="54"/>
      <c r="C691" s="66"/>
      <c r="D691" s="67"/>
    </row>
    <row r="692" spans="1:4" x14ac:dyDescent="0.2">
      <c r="A692" s="54"/>
      <c r="C692" s="66"/>
      <c r="D692" s="67"/>
    </row>
    <row r="693" spans="1:4" x14ac:dyDescent="0.2">
      <c r="A693" s="54"/>
      <c r="C693" s="66"/>
      <c r="D693" s="67"/>
    </row>
    <row r="694" spans="1:4" x14ac:dyDescent="0.2">
      <c r="A694" s="54"/>
      <c r="C694" s="66"/>
      <c r="D694" s="67"/>
    </row>
    <row r="695" spans="1:4" x14ac:dyDescent="0.2">
      <c r="A695" s="54"/>
      <c r="C695" s="66"/>
      <c r="D695" s="67"/>
    </row>
    <row r="696" spans="1:4" x14ac:dyDescent="0.2">
      <c r="A696" s="54"/>
      <c r="C696" s="66"/>
      <c r="D696" s="67"/>
    </row>
    <row r="697" spans="1:4" x14ac:dyDescent="0.2">
      <c r="A697" s="54"/>
      <c r="C697" s="66"/>
      <c r="D697" s="67"/>
    </row>
    <row r="698" spans="1:4" x14ac:dyDescent="0.2">
      <c r="A698" s="54"/>
      <c r="C698" s="66"/>
      <c r="D698" s="67"/>
    </row>
    <row r="699" spans="1:4" x14ac:dyDescent="0.2">
      <c r="A699" s="54"/>
      <c r="C699" s="66"/>
      <c r="D699" s="67"/>
    </row>
    <row r="700" spans="1:4" x14ac:dyDescent="0.2">
      <c r="A700" s="54"/>
      <c r="C700" s="66"/>
      <c r="D700" s="67"/>
    </row>
    <row r="701" spans="1:4" x14ac:dyDescent="0.2">
      <c r="A701" s="54"/>
      <c r="C701" s="66"/>
      <c r="D701" s="67"/>
    </row>
    <row r="702" spans="1:4" x14ac:dyDescent="0.2">
      <c r="A702" s="54"/>
      <c r="C702" s="66"/>
      <c r="D702" s="67"/>
    </row>
    <row r="703" spans="1:4" x14ac:dyDescent="0.2">
      <c r="A703" s="54"/>
      <c r="C703" s="66"/>
      <c r="D703" s="67"/>
    </row>
    <row r="704" spans="1:4" x14ac:dyDescent="0.2">
      <c r="A704" s="54"/>
      <c r="C704" s="66"/>
      <c r="D704" s="67"/>
    </row>
    <row r="705" spans="1:4" x14ac:dyDescent="0.2">
      <c r="A705" s="54"/>
      <c r="C705" s="66"/>
      <c r="D705" s="67"/>
    </row>
    <row r="706" spans="1:4" x14ac:dyDescent="0.2">
      <c r="A706" s="54"/>
      <c r="C706" s="66"/>
      <c r="D706" s="67"/>
    </row>
    <row r="707" spans="1:4" x14ac:dyDescent="0.2">
      <c r="A707" s="54"/>
      <c r="C707" s="66"/>
      <c r="D707" s="67"/>
    </row>
    <row r="708" spans="1:4" x14ac:dyDescent="0.2">
      <c r="A708" s="54"/>
      <c r="C708" s="66"/>
      <c r="D708" s="67"/>
    </row>
    <row r="709" spans="1:4" x14ac:dyDescent="0.2">
      <c r="A709" s="54"/>
      <c r="C709" s="66"/>
      <c r="D709" s="67"/>
    </row>
    <row r="710" spans="1:4" x14ac:dyDescent="0.2">
      <c r="A710" s="54"/>
      <c r="C710" s="66"/>
      <c r="D710" s="67"/>
    </row>
    <row r="711" spans="1:4" x14ac:dyDescent="0.2">
      <c r="A711" s="54"/>
      <c r="C711" s="66"/>
      <c r="D711" s="67"/>
    </row>
    <row r="712" spans="1:4" x14ac:dyDescent="0.2">
      <c r="A712" s="54"/>
      <c r="C712" s="66"/>
      <c r="D712" s="67"/>
    </row>
    <row r="713" spans="1:4" x14ac:dyDescent="0.2">
      <c r="A713" s="54"/>
      <c r="C713" s="66"/>
      <c r="D713" s="67"/>
    </row>
    <row r="714" spans="1:4" x14ac:dyDescent="0.2">
      <c r="A714" s="54"/>
      <c r="C714" s="66"/>
      <c r="D714" s="67"/>
    </row>
    <row r="715" spans="1:4" x14ac:dyDescent="0.2">
      <c r="A715" s="54"/>
      <c r="C715" s="66"/>
      <c r="D715" s="67"/>
    </row>
    <row r="716" spans="1:4" x14ac:dyDescent="0.2">
      <c r="A716" s="54"/>
      <c r="C716" s="66"/>
      <c r="D716" s="67"/>
    </row>
    <row r="717" spans="1:4" x14ac:dyDescent="0.2">
      <c r="A717" s="54"/>
      <c r="C717" s="66"/>
      <c r="D717" s="67"/>
    </row>
    <row r="718" spans="1:4" x14ac:dyDescent="0.2">
      <c r="A718" s="54"/>
      <c r="C718" s="66"/>
      <c r="D718" s="67"/>
    </row>
    <row r="719" spans="1:4" x14ac:dyDescent="0.2">
      <c r="A719" s="54"/>
      <c r="C719" s="66"/>
      <c r="D719" s="67"/>
    </row>
    <row r="720" spans="1:4" x14ac:dyDescent="0.2">
      <c r="A720" s="54"/>
      <c r="C720" s="66"/>
      <c r="D720" s="67"/>
    </row>
    <row r="721" spans="1:4" x14ac:dyDescent="0.2">
      <c r="A721" s="54"/>
      <c r="C721" s="66"/>
      <c r="D721" s="67"/>
    </row>
    <row r="722" spans="1:4" x14ac:dyDescent="0.2">
      <c r="A722" s="54"/>
      <c r="C722" s="66"/>
      <c r="D722" s="67"/>
    </row>
    <row r="723" spans="1:4" x14ac:dyDescent="0.2">
      <c r="A723" s="54"/>
      <c r="C723" s="66"/>
      <c r="D723" s="67"/>
    </row>
    <row r="724" spans="1:4" x14ac:dyDescent="0.2">
      <c r="A724" s="54"/>
      <c r="C724" s="66"/>
      <c r="D724" s="67"/>
    </row>
    <row r="725" spans="1:4" x14ac:dyDescent="0.2">
      <c r="A725" s="54"/>
      <c r="C725" s="66"/>
      <c r="D725" s="67"/>
    </row>
    <row r="726" spans="1:4" x14ac:dyDescent="0.2">
      <c r="A726" s="54"/>
      <c r="C726" s="66"/>
      <c r="D726" s="67"/>
    </row>
    <row r="727" spans="1:4" x14ac:dyDescent="0.2">
      <c r="A727" s="54"/>
      <c r="C727" s="66"/>
      <c r="D727" s="67"/>
    </row>
    <row r="728" spans="1:4" x14ac:dyDescent="0.2">
      <c r="A728" s="54"/>
      <c r="C728" s="66"/>
      <c r="D728" s="67"/>
    </row>
    <row r="729" spans="1:4" x14ac:dyDescent="0.2">
      <c r="A729" s="54"/>
      <c r="C729" s="66"/>
      <c r="D729" s="67"/>
    </row>
    <row r="730" spans="1:4" x14ac:dyDescent="0.2">
      <c r="A730" s="54"/>
      <c r="C730" s="66"/>
      <c r="D730" s="67"/>
    </row>
    <row r="731" spans="1:4" x14ac:dyDescent="0.2">
      <c r="A731" s="54"/>
      <c r="C731" s="66"/>
      <c r="D731" s="67"/>
    </row>
    <row r="732" spans="1:4" x14ac:dyDescent="0.2">
      <c r="A732" s="54"/>
      <c r="C732" s="66"/>
      <c r="D732" s="67"/>
    </row>
    <row r="733" spans="1:4" x14ac:dyDescent="0.2">
      <c r="A733" s="54"/>
      <c r="C733" s="66"/>
      <c r="D733" s="67"/>
    </row>
    <row r="734" spans="1:4" x14ac:dyDescent="0.2">
      <c r="A734" s="54"/>
      <c r="C734" s="66"/>
      <c r="D734" s="67"/>
    </row>
    <row r="735" spans="1:4" x14ac:dyDescent="0.2">
      <c r="A735" s="54"/>
      <c r="C735" s="66"/>
      <c r="D735" s="67"/>
    </row>
    <row r="736" spans="1:4" x14ac:dyDescent="0.2">
      <c r="A736" s="54"/>
      <c r="C736" s="66"/>
      <c r="D736" s="67"/>
    </row>
    <row r="737" spans="1:4" x14ac:dyDescent="0.2">
      <c r="A737" s="54"/>
      <c r="C737" s="66"/>
      <c r="D737" s="67"/>
    </row>
    <row r="738" spans="1:4" x14ac:dyDescent="0.2">
      <c r="A738" s="54"/>
      <c r="C738" s="66"/>
      <c r="D738" s="67"/>
    </row>
    <row r="739" spans="1:4" x14ac:dyDescent="0.2">
      <c r="A739" s="54"/>
      <c r="C739" s="66"/>
      <c r="D739" s="67"/>
    </row>
    <row r="740" spans="1:4" x14ac:dyDescent="0.2">
      <c r="A740" s="54"/>
      <c r="C740" s="66"/>
      <c r="D740" s="67"/>
    </row>
    <row r="741" spans="1:4" x14ac:dyDescent="0.2">
      <c r="A741" s="54"/>
      <c r="C741" s="66"/>
      <c r="D741" s="67"/>
    </row>
    <row r="742" spans="1:4" x14ac:dyDescent="0.2">
      <c r="A742" s="54"/>
      <c r="C742" s="66"/>
      <c r="D742" s="67"/>
    </row>
    <row r="743" spans="1:4" x14ac:dyDescent="0.2">
      <c r="A743" s="54"/>
      <c r="C743" s="66"/>
      <c r="D743" s="67"/>
    </row>
    <row r="744" spans="1:4" x14ac:dyDescent="0.2">
      <c r="A744" s="54"/>
      <c r="C744" s="66"/>
      <c r="D744" s="67"/>
    </row>
    <row r="745" spans="1:4" x14ac:dyDescent="0.2">
      <c r="A745" s="54"/>
      <c r="C745" s="66"/>
      <c r="D745" s="67"/>
    </row>
    <row r="746" spans="1:4" x14ac:dyDescent="0.2">
      <c r="A746" s="54"/>
      <c r="C746" s="66"/>
      <c r="D746" s="67"/>
    </row>
    <row r="747" spans="1:4" x14ac:dyDescent="0.2">
      <c r="A747" s="54"/>
      <c r="C747" s="66"/>
      <c r="D747" s="67"/>
    </row>
    <row r="748" spans="1:4" x14ac:dyDescent="0.2">
      <c r="A748" s="54"/>
      <c r="C748" s="66"/>
      <c r="D748" s="67"/>
    </row>
    <row r="749" spans="1:4" x14ac:dyDescent="0.2">
      <c r="A749" s="54"/>
      <c r="C749" s="66"/>
      <c r="D749" s="67"/>
    </row>
    <row r="750" spans="1:4" x14ac:dyDescent="0.2">
      <c r="A750" s="54"/>
      <c r="C750" s="66"/>
      <c r="D750" s="67"/>
    </row>
    <row r="751" spans="1:4" x14ac:dyDescent="0.2">
      <c r="A751" s="54"/>
      <c r="C751" s="66"/>
      <c r="D751" s="67"/>
    </row>
    <row r="752" spans="1:4" x14ac:dyDescent="0.2">
      <c r="A752" s="54"/>
      <c r="C752" s="66"/>
      <c r="D752" s="67"/>
    </row>
    <row r="753" spans="1:4" x14ac:dyDescent="0.2">
      <c r="A753" s="54"/>
      <c r="C753" s="66"/>
      <c r="D753" s="67"/>
    </row>
    <row r="754" spans="1:4" x14ac:dyDescent="0.2">
      <c r="A754" s="54"/>
      <c r="C754" s="66"/>
      <c r="D754" s="67"/>
    </row>
    <row r="755" spans="1:4" x14ac:dyDescent="0.2">
      <c r="A755" s="54"/>
      <c r="C755" s="66"/>
      <c r="D755" s="67"/>
    </row>
    <row r="756" spans="1:4" x14ac:dyDescent="0.2">
      <c r="A756" s="54"/>
      <c r="C756" s="66"/>
      <c r="D756" s="67"/>
    </row>
    <row r="757" spans="1:4" x14ac:dyDescent="0.2">
      <c r="A757" s="54"/>
      <c r="C757" s="66"/>
      <c r="D757" s="67"/>
    </row>
    <row r="758" spans="1:4" x14ac:dyDescent="0.2">
      <c r="A758" s="54"/>
      <c r="C758" s="66"/>
      <c r="D758" s="67"/>
    </row>
    <row r="759" spans="1:4" x14ac:dyDescent="0.2">
      <c r="A759" s="54"/>
      <c r="C759" s="66"/>
      <c r="D759" s="67"/>
    </row>
    <row r="760" spans="1:4" x14ac:dyDescent="0.2">
      <c r="A760" s="54"/>
      <c r="C760" s="66"/>
      <c r="D760" s="67"/>
    </row>
    <row r="761" spans="1:4" x14ac:dyDescent="0.2">
      <c r="A761" s="54"/>
      <c r="C761" s="66"/>
      <c r="D761" s="67"/>
    </row>
    <row r="762" spans="1:4" x14ac:dyDescent="0.2">
      <c r="A762" s="54"/>
      <c r="C762" s="66"/>
      <c r="D762" s="67"/>
    </row>
    <row r="763" spans="1:4" x14ac:dyDescent="0.2">
      <c r="A763" s="54"/>
      <c r="C763" s="66"/>
      <c r="D763" s="67"/>
    </row>
    <row r="764" spans="1:4" x14ac:dyDescent="0.2">
      <c r="A764" s="54"/>
      <c r="C764" s="66"/>
      <c r="D764" s="67"/>
    </row>
    <row r="765" spans="1:4" x14ac:dyDescent="0.2">
      <c r="A765" s="54"/>
      <c r="C765" s="66"/>
      <c r="D765" s="67"/>
    </row>
    <row r="766" spans="1:4" x14ac:dyDescent="0.2">
      <c r="A766" s="54"/>
      <c r="C766" s="66"/>
      <c r="D766" s="67"/>
    </row>
    <row r="767" spans="1:4" x14ac:dyDescent="0.2">
      <c r="A767" s="54"/>
      <c r="C767" s="66"/>
      <c r="D767" s="67"/>
    </row>
    <row r="768" spans="1:4" x14ac:dyDescent="0.2">
      <c r="A768" s="54"/>
      <c r="C768" s="66"/>
      <c r="D768" s="67"/>
    </row>
    <row r="769" spans="1:4" x14ac:dyDescent="0.2">
      <c r="A769" s="54"/>
      <c r="C769" s="66"/>
      <c r="D769" s="67"/>
    </row>
    <row r="770" spans="1:4" x14ac:dyDescent="0.2">
      <c r="A770" s="54"/>
      <c r="C770" s="66"/>
      <c r="D770" s="67"/>
    </row>
    <row r="771" spans="1:4" x14ac:dyDescent="0.2">
      <c r="A771" s="54"/>
      <c r="C771" s="66"/>
      <c r="D771" s="67"/>
    </row>
    <row r="772" spans="1:4" x14ac:dyDescent="0.2">
      <c r="A772" s="54"/>
      <c r="C772" s="66"/>
      <c r="D772" s="67"/>
    </row>
    <row r="773" spans="1:4" x14ac:dyDescent="0.2">
      <c r="A773" s="54"/>
      <c r="C773" s="66"/>
      <c r="D773" s="67"/>
    </row>
    <row r="774" spans="1:4" x14ac:dyDescent="0.2">
      <c r="A774" s="54"/>
      <c r="C774" s="66"/>
      <c r="D774" s="67"/>
    </row>
    <row r="775" spans="1:4" x14ac:dyDescent="0.2">
      <c r="A775" s="54"/>
      <c r="C775" s="66"/>
      <c r="D775" s="67"/>
    </row>
    <row r="776" spans="1:4" x14ac:dyDescent="0.2">
      <c r="A776" s="54"/>
      <c r="C776" s="66"/>
      <c r="D776" s="67"/>
    </row>
    <row r="777" spans="1:4" x14ac:dyDescent="0.2">
      <c r="A777" s="54"/>
      <c r="C777" s="66"/>
      <c r="D777" s="67"/>
    </row>
    <row r="778" spans="1:4" x14ac:dyDescent="0.2">
      <c r="A778" s="54"/>
      <c r="C778" s="66"/>
      <c r="D778" s="67"/>
    </row>
    <row r="779" spans="1:4" x14ac:dyDescent="0.2">
      <c r="A779" s="54"/>
      <c r="C779" s="66"/>
      <c r="D779" s="67"/>
    </row>
    <row r="780" spans="1:4" x14ac:dyDescent="0.2">
      <c r="A780" s="54"/>
      <c r="C780" s="66"/>
      <c r="D780" s="67"/>
    </row>
    <row r="781" spans="1:4" x14ac:dyDescent="0.2">
      <c r="A781" s="54"/>
      <c r="C781" s="66"/>
      <c r="D781" s="67"/>
    </row>
    <row r="782" spans="1:4" x14ac:dyDescent="0.2">
      <c r="A782" s="54"/>
      <c r="C782" s="66"/>
      <c r="D782" s="67"/>
    </row>
    <row r="783" spans="1:4" x14ac:dyDescent="0.2">
      <c r="A783" s="54"/>
      <c r="C783" s="66"/>
      <c r="D783" s="67"/>
    </row>
    <row r="784" spans="1:4" x14ac:dyDescent="0.2">
      <c r="A784" s="54"/>
      <c r="C784" s="66"/>
      <c r="D784" s="67"/>
    </row>
    <row r="785" spans="1:4" x14ac:dyDescent="0.2">
      <c r="A785" s="54"/>
      <c r="C785" s="66"/>
      <c r="D785" s="67"/>
    </row>
    <row r="786" spans="1:4" x14ac:dyDescent="0.2">
      <c r="A786" s="54"/>
      <c r="C786" s="66"/>
      <c r="D786" s="67"/>
    </row>
    <row r="787" spans="1:4" x14ac:dyDescent="0.2">
      <c r="A787" s="54"/>
      <c r="C787" s="66"/>
      <c r="D787" s="67"/>
    </row>
    <row r="788" spans="1:4" x14ac:dyDescent="0.2">
      <c r="A788" s="54"/>
      <c r="C788" s="66"/>
      <c r="D788" s="67"/>
    </row>
    <row r="789" spans="1:4" x14ac:dyDescent="0.2">
      <c r="A789" s="54"/>
      <c r="C789" s="66"/>
      <c r="D789" s="67"/>
    </row>
    <row r="790" spans="1:4" x14ac:dyDescent="0.2">
      <c r="A790" s="54"/>
      <c r="C790" s="66"/>
      <c r="D790" s="67"/>
    </row>
    <row r="791" spans="1:4" x14ac:dyDescent="0.2">
      <c r="A791" s="54"/>
      <c r="C791" s="66"/>
      <c r="D791" s="67"/>
    </row>
    <row r="792" spans="1:4" x14ac:dyDescent="0.2">
      <c r="A792" s="54"/>
      <c r="C792" s="66"/>
      <c r="D792" s="67"/>
    </row>
    <row r="793" spans="1:4" x14ac:dyDescent="0.2">
      <c r="A793" s="54"/>
      <c r="C793" s="66"/>
      <c r="D793" s="67"/>
    </row>
    <row r="794" spans="1:4" x14ac:dyDescent="0.2">
      <c r="A794" s="54"/>
      <c r="C794" s="66"/>
      <c r="D794" s="67"/>
    </row>
    <row r="795" spans="1:4" x14ac:dyDescent="0.2">
      <c r="A795" s="54"/>
      <c r="C795" s="66"/>
      <c r="D795" s="67"/>
    </row>
    <row r="796" spans="1:4" x14ac:dyDescent="0.2">
      <c r="A796" s="54"/>
      <c r="C796" s="66"/>
      <c r="D796" s="67"/>
    </row>
    <row r="797" spans="1:4" x14ac:dyDescent="0.2">
      <c r="A797" s="54"/>
      <c r="C797" s="66"/>
      <c r="D797" s="67"/>
    </row>
    <row r="798" spans="1:4" x14ac:dyDescent="0.2">
      <c r="A798" s="54"/>
      <c r="C798" s="66"/>
      <c r="D798" s="67"/>
    </row>
    <row r="799" spans="1:4" x14ac:dyDescent="0.2">
      <c r="A799" s="54"/>
      <c r="C799" s="66"/>
      <c r="D799" s="67"/>
    </row>
    <row r="800" spans="1:4" x14ac:dyDescent="0.2">
      <c r="A800" s="54"/>
      <c r="C800" s="66"/>
      <c r="D800" s="67"/>
    </row>
    <row r="801" spans="1:4" x14ac:dyDescent="0.2">
      <c r="A801" s="54"/>
      <c r="C801" s="66"/>
      <c r="D801" s="67"/>
    </row>
    <row r="802" spans="1:4" x14ac:dyDescent="0.2">
      <c r="A802" s="54"/>
      <c r="C802" s="66"/>
      <c r="D802" s="67"/>
    </row>
    <row r="803" spans="1:4" x14ac:dyDescent="0.2">
      <c r="A803" s="54"/>
      <c r="C803" s="66"/>
      <c r="D803" s="67"/>
    </row>
    <row r="804" spans="1:4" x14ac:dyDescent="0.2">
      <c r="A804" s="54"/>
      <c r="C804" s="66"/>
      <c r="D804" s="67"/>
    </row>
    <row r="805" spans="1:4" x14ac:dyDescent="0.2">
      <c r="A805" s="54"/>
      <c r="C805" s="66"/>
      <c r="D805" s="67"/>
    </row>
    <row r="806" spans="1:4" x14ac:dyDescent="0.2">
      <c r="A806" s="54"/>
      <c r="C806" s="66"/>
      <c r="D806" s="67"/>
    </row>
    <row r="807" spans="1:4" x14ac:dyDescent="0.2">
      <c r="A807" s="54"/>
      <c r="C807" s="66"/>
      <c r="D807" s="67"/>
    </row>
    <row r="808" spans="1:4" x14ac:dyDescent="0.2">
      <c r="A808" s="54"/>
      <c r="C808" s="66"/>
      <c r="D808" s="67"/>
    </row>
    <row r="809" spans="1:4" x14ac:dyDescent="0.2">
      <c r="A809" s="54"/>
      <c r="C809" s="66"/>
      <c r="D809" s="67"/>
    </row>
    <row r="810" spans="1:4" x14ac:dyDescent="0.2">
      <c r="A810" s="54"/>
      <c r="C810" s="66"/>
      <c r="D810" s="67"/>
    </row>
    <row r="811" spans="1:4" x14ac:dyDescent="0.2">
      <c r="A811" s="54"/>
      <c r="C811" s="66"/>
      <c r="D811" s="67"/>
    </row>
    <row r="812" spans="1:4" x14ac:dyDescent="0.2">
      <c r="A812" s="54"/>
      <c r="C812" s="66"/>
      <c r="D812" s="67"/>
    </row>
    <row r="813" spans="1:4" x14ac:dyDescent="0.2">
      <c r="A813" s="54"/>
      <c r="C813" s="66"/>
      <c r="D813" s="67"/>
    </row>
    <row r="814" spans="1:4" x14ac:dyDescent="0.2">
      <c r="A814" s="54"/>
      <c r="C814" s="66"/>
      <c r="D814" s="67"/>
    </row>
    <row r="815" spans="1:4" x14ac:dyDescent="0.2">
      <c r="A815" s="54"/>
      <c r="C815" s="66"/>
      <c r="D815" s="67"/>
    </row>
    <row r="816" spans="1:4" x14ac:dyDescent="0.2">
      <c r="A816" s="54"/>
      <c r="C816" s="66"/>
      <c r="D816" s="67"/>
    </row>
    <row r="817" spans="1:4" x14ac:dyDescent="0.2">
      <c r="A817" s="54"/>
      <c r="C817" s="66"/>
      <c r="D817" s="67"/>
    </row>
    <row r="818" spans="1:4" x14ac:dyDescent="0.2">
      <c r="A818" s="54"/>
      <c r="C818" s="66"/>
      <c r="D818" s="67"/>
    </row>
    <row r="819" spans="1:4" x14ac:dyDescent="0.2">
      <c r="A819" s="54"/>
      <c r="C819" s="66"/>
      <c r="D819" s="67"/>
    </row>
    <row r="820" spans="1:4" x14ac:dyDescent="0.2">
      <c r="A820" s="54"/>
      <c r="C820" s="66"/>
      <c r="D820" s="67"/>
    </row>
    <row r="821" spans="1:4" x14ac:dyDescent="0.2">
      <c r="A821" s="54"/>
      <c r="C821" s="66"/>
      <c r="D821" s="67"/>
    </row>
    <row r="822" spans="1:4" x14ac:dyDescent="0.2">
      <c r="A822" s="54"/>
      <c r="C822" s="66"/>
      <c r="D822" s="67"/>
    </row>
    <row r="823" spans="1:4" x14ac:dyDescent="0.2">
      <c r="A823" s="54"/>
      <c r="C823" s="66"/>
      <c r="D823" s="67"/>
    </row>
    <row r="824" spans="1:4" x14ac:dyDescent="0.2">
      <c r="A824" s="54"/>
      <c r="C824" s="66"/>
      <c r="D824" s="67"/>
    </row>
    <row r="825" spans="1:4" x14ac:dyDescent="0.2">
      <c r="A825" s="54"/>
      <c r="C825" s="66"/>
      <c r="D825" s="67"/>
    </row>
    <row r="826" spans="1:4" x14ac:dyDescent="0.2">
      <c r="A826" s="54"/>
      <c r="C826" s="66"/>
      <c r="D826" s="67"/>
    </row>
    <row r="827" spans="1:4" x14ac:dyDescent="0.2">
      <c r="A827" s="54"/>
      <c r="C827" s="66"/>
      <c r="D827" s="67"/>
    </row>
    <row r="828" spans="1:4" x14ac:dyDescent="0.2">
      <c r="A828" s="54"/>
      <c r="C828" s="66"/>
      <c r="D828" s="67"/>
    </row>
    <row r="829" spans="1:4" x14ac:dyDescent="0.2">
      <c r="A829" s="54"/>
      <c r="C829" s="66"/>
      <c r="D829" s="67"/>
    </row>
    <row r="830" spans="1:4" x14ac:dyDescent="0.2">
      <c r="A830" s="54"/>
      <c r="C830" s="66"/>
      <c r="D830" s="67"/>
    </row>
    <row r="831" spans="1:4" x14ac:dyDescent="0.2">
      <c r="A831" s="54"/>
      <c r="C831" s="66"/>
      <c r="D831" s="67"/>
    </row>
    <row r="832" spans="1:4" x14ac:dyDescent="0.2">
      <c r="A832" s="54"/>
      <c r="C832" s="66"/>
      <c r="D832" s="67"/>
    </row>
    <row r="833" spans="1:4" x14ac:dyDescent="0.2">
      <c r="A833" s="54"/>
      <c r="C833" s="66"/>
      <c r="D833" s="67"/>
    </row>
    <row r="834" spans="1:4" x14ac:dyDescent="0.2">
      <c r="A834" s="54"/>
      <c r="C834" s="66"/>
      <c r="D834" s="67"/>
    </row>
    <row r="835" spans="1:4" x14ac:dyDescent="0.2">
      <c r="A835" s="54"/>
      <c r="C835" s="66"/>
      <c r="D835" s="67"/>
    </row>
    <row r="836" spans="1:4" x14ac:dyDescent="0.2">
      <c r="A836" s="54"/>
      <c r="C836" s="66"/>
      <c r="D836" s="67"/>
    </row>
    <row r="837" spans="1:4" x14ac:dyDescent="0.2">
      <c r="A837" s="54"/>
      <c r="C837" s="66"/>
      <c r="D837" s="67"/>
    </row>
    <row r="838" spans="1:4" x14ac:dyDescent="0.2">
      <c r="A838" s="54"/>
      <c r="C838" s="66"/>
      <c r="D838" s="67"/>
    </row>
    <row r="839" spans="1:4" x14ac:dyDescent="0.2">
      <c r="A839" s="54"/>
      <c r="C839" s="66"/>
      <c r="D839" s="67"/>
    </row>
    <row r="840" spans="1:4" x14ac:dyDescent="0.2">
      <c r="A840" s="54"/>
      <c r="C840" s="66"/>
      <c r="D840" s="67"/>
    </row>
    <row r="841" spans="1:4" x14ac:dyDescent="0.2">
      <c r="A841" s="54"/>
      <c r="C841" s="66"/>
      <c r="D841" s="67"/>
    </row>
    <row r="842" spans="1:4" x14ac:dyDescent="0.2">
      <c r="A842" s="54"/>
      <c r="C842" s="66"/>
      <c r="D842" s="67"/>
    </row>
    <row r="843" spans="1:4" x14ac:dyDescent="0.2">
      <c r="A843" s="54"/>
      <c r="C843" s="66"/>
      <c r="D843" s="67"/>
    </row>
    <row r="844" spans="1:4" x14ac:dyDescent="0.2">
      <c r="A844" s="54"/>
      <c r="C844" s="66"/>
      <c r="D844" s="67"/>
    </row>
    <row r="845" spans="1:4" x14ac:dyDescent="0.2">
      <c r="A845" s="54"/>
      <c r="C845" s="66"/>
      <c r="D845" s="67"/>
    </row>
    <row r="846" spans="1:4" x14ac:dyDescent="0.2">
      <c r="A846" s="54"/>
      <c r="C846" s="66"/>
      <c r="D846" s="67"/>
    </row>
    <row r="847" spans="1:4" x14ac:dyDescent="0.2">
      <c r="A847" s="54"/>
      <c r="C847" s="66"/>
      <c r="D847" s="67"/>
    </row>
    <row r="848" spans="1:4" x14ac:dyDescent="0.2">
      <c r="A848" s="54"/>
      <c r="C848" s="66"/>
      <c r="D848" s="67"/>
    </row>
    <row r="849" spans="1:4" x14ac:dyDescent="0.2">
      <c r="A849" s="54"/>
      <c r="C849" s="66"/>
      <c r="D849" s="67"/>
    </row>
    <row r="850" spans="1:4" x14ac:dyDescent="0.2">
      <c r="A850" s="54"/>
      <c r="C850" s="66"/>
      <c r="D850" s="67"/>
    </row>
    <row r="851" spans="1:4" x14ac:dyDescent="0.2">
      <c r="A851" s="54"/>
      <c r="C851" s="66"/>
      <c r="D851" s="67"/>
    </row>
    <row r="852" spans="1:4" x14ac:dyDescent="0.2">
      <c r="A852" s="54"/>
      <c r="C852" s="66"/>
      <c r="D852" s="67"/>
    </row>
    <row r="853" spans="1:4" x14ac:dyDescent="0.2">
      <c r="A853" s="54"/>
      <c r="C853" s="66"/>
      <c r="D853" s="67"/>
    </row>
    <row r="854" spans="1:4" x14ac:dyDescent="0.2">
      <c r="A854" s="54"/>
      <c r="C854" s="66"/>
      <c r="D854" s="67"/>
    </row>
    <row r="855" spans="1:4" x14ac:dyDescent="0.2">
      <c r="A855" s="54"/>
      <c r="C855" s="66"/>
      <c r="D855" s="67"/>
    </row>
    <row r="856" spans="1:4" x14ac:dyDescent="0.2">
      <c r="A856" s="54"/>
      <c r="C856" s="66"/>
      <c r="D856" s="67"/>
    </row>
    <row r="857" spans="1:4" x14ac:dyDescent="0.2">
      <c r="A857" s="54"/>
      <c r="C857" s="66"/>
      <c r="D857" s="67"/>
    </row>
    <row r="858" spans="1:4" x14ac:dyDescent="0.2">
      <c r="A858" s="54"/>
      <c r="C858" s="66"/>
      <c r="D858" s="67"/>
    </row>
    <row r="859" spans="1:4" x14ac:dyDescent="0.2">
      <c r="A859" s="54"/>
      <c r="C859" s="66"/>
      <c r="D859" s="67"/>
    </row>
    <row r="860" spans="1:4" x14ac:dyDescent="0.2">
      <c r="A860" s="54"/>
      <c r="C860" s="66"/>
      <c r="D860" s="67"/>
    </row>
    <row r="861" spans="1:4" x14ac:dyDescent="0.2">
      <c r="A861" s="54"/>
      <c r="C861" s="66"/>
      <c r="D861" s="67"/>
    </row>
    <row r="862" spans="1:4" x14ac:dyDescent="0.2">
      <c r="A862" s="54"/>
      <c r="C862" s="66"/>
      <c r="D862" s="67"/>
    </row>
    <row r="863" spans="1:4" x14ac:dyDescent="0.2">
      <c r="A863" s="54"/>
      <c r="C863" s="66"/>
      <c r="D863" s="67"/>
    </row>
    <row r="864" spans="1:4" x14ac:dyDescent="0.2">
      <c r="A864" s="54"/>
      <c r="C864" s="66"/>
      <c r="D864" s="67"/>
    </row>
    <row r="865" spans="1:4" x14ac:dyDescent="0.2">
      <c r="A865" s="54"/>
      <c r="C865" s="66"/>
      <c r="D865" s="67"/>
    </row>
    <row r="866" spans="1:4" x14ac:dyDescent="0.2">
      <c r="A866" s="54"/>
      <c r="C866" s="66"/>
      <c r="D866" s="67"/>
    </row>
    <row r="867" spans="1:4" x14ac:dyDescent="0.2">
      <c r="A867" s="54"/>
      <c r="C867" s="66"/>
      <c r="D867" s="67"/>
    </row>
    <row r="868" spans="1:4" x14ac:dyDescent="0.2">
      <c r="A868" s="54"/>
      <c r="C868" s="66"/>
      <c r="D868" s="67"/>
    </row>
    <row r="869" spans="1:4" x14ac:dyDescent="0.2">
      <c r="A869" s="54"/>
      <c r="C869" s="66"/>
      <c r="D869" s="67"/>
    </row>
    <row r="870" spans="1:4" x14ac:dyDescent="0.2">
      <c r="A870" s="54"/>
      <c r="C870" s="66"/>
      <c r="D870" s="67"/>
    </row>
    <row r="871" spans="1:4" x14ac:dyDescent="0.2">
      <c r="A871" s="54"/>
      <c r="C871" s="66"/>
      <c r="D871" s="67"/>
    </row>
    <row r="872" spans="1:4" x14ac:dyDescent="0.2">
      <c r="A872" s="54"/>
      <c r="C872" s="66"/>
      <c r="D872" s="67"/>
    </row>
    <row r="873" spans="1:4" x14ac:dyDescent="0.2">
      <c r="A873" s="54"/>
      <c r="C873" s="66"/>
      <c r="D873" s="67"/>
    </row>
    <row r="874" spans="1:4" x14ac:dyDescent="0.2">
      <c r="A874" s="54"/>
      <c r="C874" s="66"/>
      <c r="D874" s="67"/>
    </row>
    <row r="875" spans="1:4" x14ac:dyDescent="0.2">
      <c r="A875" s="54"/>
      <c r="C875" s="66"/>
      <c r="D875" s="67"/>
    </row>
    <row r="876" spans="1:4" x14ac:dyDescent="0.2">
      <c r="A876" s="54"/>
      <c r="C876" s="66"/>
      <c r="D876" s="67"/>
    </row>
    <row r="877" spans="1:4" x14ac:dyDescent="0.2">
      <c r="A877" s="54"/>
      <c r="C877" s="66"/>
      <c r="D877" s="67"/>
    </row>
    <row r="878" spans="1:4" x14ac:dyDescent="0.2">
      <c r="A878" s="54"/>
      <c r="C878" s="66"/>
      <c r="D878" s="67"/>
    </row>
    <row r="879" spans="1:4" x14ac:dyDescent="0.2">
      <c r="A879" s="54"/>
      <c r="C879" s="66"/>
      <c r="D879" s="67"/>
    </row>
    <row r="880" spans="1:4" x14ac:dyDescent="0.2">
      <c r="A880" s="54"/>
      <c r="C880" s="66"/>
      <c r="D880" s="67"/>
    </row>
    <row r="881" spans="1:4" x14ac:dyDescent="0.2">
      <c r="A881" s="54"/>
      <c r="C881" s="66"/>
      <c r="D881" s="67"/>
    </row>
    <row r="882" spans="1:4" x14ac:dyDescent="0.2">
      <c r="A882" s="54"/>
      <c r="C882" s="66"/>
      <c r="D882" s="67"/>
    </row>
    <row r="883" spans="1:4" x14ac:dyDescent="0.2">
      <c r="A883" s="54"/>
      <c r="C883" s="66"/>
      <c r="D883" s="67"/>
    </row>
    <row r="884" spans="1:4" x14ac:dyDescent="0.2">
      <c r="A884" s="54"/>
      <c r="C884" s="66"/>
      <c r="D884" s="67"/>
    </row>
    <row r="885" spans="1:4" x14ac:dyDescent="0.2">
      <c r="A885" s="54"/>
      <c r="C885" s="66"/>
      <c r="D885" s="67"/>
    </row>
    <row r="886" spans="1:4" x14ac:dyDescent="0.2">
      <c r="A886" s="54"/>
      <c r="C886" s="66"/>
      <c r="D886" s="67"/>
    </row>
    <row r="887" spans="1:4" x14ac:dyDescent="0.2">
      <c r="A887" s="54"/>
      <c r="C887" s="66"/>
      <c r="D887" s="67"/>
    </row>
    <row r="888" spans="1:4" x14ac:dyDescent="0.2">
      <c r="A888" s="54"/>
      <c r="C888" s="66"/>
      <c r="D888" s="67"/>
    </row>
    <row r="889" spans="1:4" x14ac:dyDescent="0.2">
      <c r="A889" s="54"/>
      <c r="C889" s="66"/>
      <c r="D889" s="67"/>
    </row>
    <row r="890" spans="1:4" x14ac:dyDescent="0.2">
      <c r="A890" s="54"/>
      <c r="C890" s="66"/>
      <c r="D890" s="67"/>
    </row>
    <row r="891" spans="1:4" x14ac:dyDescent="0.2">
      <c r="A891" s="54"/>
      <c r="C891" s="66"/>
      <c r="D891" s="67"/>
    </row>
    <row r="892" spans="1:4" x14ac:dyDescent="0.2">
      <c r="A892" s="54"/>
      <c r="C892" s="66"/>
      <c r="D892" s="67"/>
    </row>
    <row r="893" spans="1:4" x14ac:dyDescent="0.2">
      <c r="A893" s="54"/>
      <c r="C893" s="66"/>
      <c r="D893" s="67"/>
    </row>
    <row r="894" spans="1:4" x14ac:dyDescent="0.2">
      <c r="A894" s="54"/>
      <c r="C894" s="66"/>
      <c r="D894" s="67"/>
    </row>
    <row r="895" spans="1:4" x14ac:dyDescent="0.2">
      <c r="A895" s="54"/>
      <c r="C895" s="66"/>
      <c r="D895" s="67"/>
    </row>
    <row r="896" spans="1:4" x14ac:dyDescent="0.2">
      <c r="A896" s="54"/>
      <c r="C896" s="66"/>
      <c r="D896" s="67"/>
    </row>
    <row r="897" spans="1:4" x14ac:dyDescent="0.2">
      <c r="A897" s="54"/>
      <c r="C897" s="66"/>
      <c r="D897" s="67"/>
    </row>
    <row r="898" spans="1:4" x14ac:dyDescent="0.2">
      <c r="A898" s="54"/>
      <c r="C898" s="66"/>
      <c r="D898" s="67"/>
    </row>
    <row r="899" spans="1:4" x14ac:dyDescent="0.2">
      <c r="A899" s="54"/>
      <c r="C899" s="66"/>
      <c r="D899" s="67"/>
    </row>
    <row r="900" spans="1:4" x14ac:dyDescent="0.2">
      <c r="A900" s="54"/>
      <c r="C900" s="66"/>
      <c r="D900" s="67"/>
    </row>
    <row r="901" spans="1:4" x14ac:dyDescent="0.2">
      <c r="A901" s="54"/>
      <c r="C901" s="66"/>
      <c r="D901" s="67"/>
    </row>
    <row r="902" spans="1:4" x14ac:dyDescent="0.2">
      <c r="A902" s="54"/>
      <c r="C902" s="66"/>
      <c r="D902" s="67"/>
    </row>
    <row r="903" spans="1:4" x14ac:dyDescent="0.2">
      <c r="A903" s="54"/>
      <c r="C903" s="66"/>
      <c r="D903" s="67"/>
    </row>
  </sheetData>
  <mergeCells count="38">
    <mergeCell ref="A361:D361"/>
    <mergeCell ref="B384:C384"/>
    <mergeCell ref="A368:D368"/>
    <mergeCell ref="A369:D369"/>
    <mergeCell ref="A373:D373"/>
    <mergeCell ref="A377:D377"/>
    <mergeCell ref="B382:C382"/>
    <mergeCell ref="B383:C383"/>
    <mergeCell ref="A324:D324"/>
    <mergeCell ref="A325:D325"/>
    <mergeCell ref="A331:D331"/>
    <mergeCell ref="A335:D335"/>
    <mergeCell ref="A336:D336"/>
    <mergeCell ref="A295:D295"/>
    <mergeCell ref="A299:D299"/>
    <mergeCell ref="A300:D300"/>
    <mergeCell ref="A316:D316"/>
    <mergeCell ref="A321:D321"/>
    <mergeCell ref="A214:D214"/>
    <mergeCell ref="A215:D215"/>
    <mergeCell ref="A237:D237"/>
    <mergeCell ref="A260:D260"/>
    <mergeCell ref="A261:D261"/>
    <mergeCell ref="A179:D179"/>
    <mergeCell ref="A185:D185"/>
    <mergeCell ref="A186:D186"/>
    <mergeCell ref="A204:D204"/>
    <mergeCell ref="A211:D211"/>
    <mergeCell ref="A74:D74"/>
    <mergeCell ref="A86:D86"/>
    <mergeCell ref="A168:D168"/>
    <mergeCell ref="A172:D172"/>
    <mergeCell ref="A173:D173"/>
    <mergeCell ref="A4:D4"/>
    <mergeCell ref="A5:D5"/>
    <mergeCell ref="A42:D42"/>
    <mergeCell ref="A63:D63"/>
    <mergeCell ref="A73:D73"/>
  </mergeCells>
  <printOptions horizontalCentered="1"/>
  <pageMargins left="0.59055118110236227" right="0" top="0.39370078740157483" bottom="0.19685039370078741" header="0.70866141732283472" footer="0.51181102362204722"/>
  <pageSetup paperSize="9" scale="70" orientation="portrait" r:id="rId1"/>
  <headerFooter alignWithMargins="0">
    <oddFooter>Strona &amp;P z &amp;N</oddFooter>
  </headerFooter>
  <rowBreaks count="5" manualBreakCount="5">
    <brk id="72" max="3" man="1"/>
    <brk id="135" max="3" man="1"/>
    <brk id="221" max="3" man="1"/>
    <brk id="298" max="3" man="1"/>
    <brk id="384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F460A-AE92-495E-A5FB-1DD121208048}">
  <sheetPr>
    <pageSetUpPr fitToPage="1"/>
  </sheetPr>
  <dimension ref="A7:V42"/>
  <sheetViews>
    <sheetView view="pageBreakPreview" topLeftCell="A10" zoomScale="64" zoomScaleNormal="100" zoomScaleSheetLayoutView="64" workbookViewId="0">
      <selection activeCell="U28" sqref="U28"/>
    </sheetView>
  </sheetViews>
  <sheetFormatPr defaultColWidth="9.140625" defaultRowHeight="12.75" x14ac:dyDescent="0.2"/>
  <cols>
    <col min="1" max="1" width="4.5703125" style="206" customWidth="1"/>
    <col min="2" max="2" width="14.85546875" style="76" customWidth="1"/>
    <col min="3" max="3" width="14" style="76" customWidth="1"/>
    <col min="4" max="4" width="26.7109375" style="204" customWidth="1"/>
    <col min="5" max="5" width="13.28515625" style="76" customWidth="1"/>
    <col min="6" max="6" width="15.85546875" style="76" customWidth="1"/>
    <col min="7" max="7" width="12" style="76" customWidth="1"/>
    <col min="8" max="8" width="13.140625" style="76" customWidth="1"/>
    <col min="9" max="9" width="12.85546875" style="206" customWidth="1"/>
    <col min="10" max="10" width="12" style="206" customWidth="1"/>
    <col min="11" max="11" width="13.140625" style="76" customWidth="1"/>
    <col min="12" max="12" width="15.85546875" style="76" customWidth="1"/>
    <col min="13" max="13" width="18" style="76" customWidth="1"/>
    <col min="14" max="14" width="16.42578125" style="76" customWidth="1"/>
    <col min="15" max="18" width="15" style="76" customWidth="1"/>
    <col min="19" max="19" width="7" style="76" customWidth="1"/>
    <col min="20" max="20" width="7.28515625" style="76" customWidth="1"/>
    <col min="21" max="21" width="7.5703125" style="76" customWidth="1"/>
    <col min="22" max="22" width="7.42578125" style="76" customWidth="1"/>
    <col min="23" max="16384" width="9.140625" style="76"/>
  </cols>
  <sheetData>
    <row r="7" spans="1:22" ht="18" x14ac:dyDescent="0.2">
      <c r="A7" s="4" t="s">
        <v>236</v>
      </c>
      <c r="I7" s="205"/>
    </row>
    <row r="8" spans="1:22" ht="23.25" customHeight="1" thickBot="1" x14ac:dyDescent="0.25">
      <c r="A8" s="342" t="s">
        <v>19</v>
      </c>
      <c r="B8" s="342"/>
      <c r="C8" s="342"/>
      <c r="D8" s="342"/>
      <c r="E8" s="342"/>
      <c r="F8" s="342"/>
      <c r="G8" s="342"/>
      <c r="H8" s="342"/>
      <c r="I8" s="342"/>
    </row>
    <row r="9" spans="1:22" ht="18" customHeight="1" x14ac:dyDescent="0.2">
      <c r="A9" s="343" t="s">
        <v>20</v>
      </c>
      <c r="B9" s="346" t="s">
        <v>21</v>
      </c>
      <c r="C9" s="346" t="s">
        <v>22</v>
      </c>
      <c r="D9" s="346" t="s">
        <v>23</v>
      </c>
      <c r="E9" s="346" t="s">
        <v>24</v>
      </c>
      <c r="F9" s="346" t="s">
        <v>12</v>
      </c>
      <c r="G9" s="346" t="s">
        <v>68</v>
      </c>
      <c r="H9" s="346" t="s">
        <v>25</v>
      </c>
      <c r="I9" s="346" t="s">
        <v>13</v>
      </c>
      <c r="J9" s="346" t="s">
        <v>14</v>
      </c>
      <c r="K9" s="350" t="s">
        <v>15</v>
      </c>
      <c r="L9" s="354" t="s">
        <v>69</v>
      </c>
      <c r="M9" s="346" t="s">
        <v>932</v>
      </c>
      <c r="N9" s="346" t="s">
        <v>933</v>
      </c>
      <c r="O9" s="354" t="s">
        <v>70</v>
      </c>
      <c r="P9" s="354"/>
      <c r="Q9" s="354" t="s">
        <v>71</v>
      </c>
      <c r="R9" s="354"/>
      <c r="S9" s="350" t="s">
        <v>76</v>
      </c>
      <c r="T9" s="356"/>
      <c r="U9" s="356"/>
      <c r="V9" s="351"/>
    </row>
    <row r="10" spans="1:22" ht="36.75" customHeight="1" x14ac:dyDescent="0.2">
      <c r="A10" s="344"/>
      <c r="B10" s="347"/>
      <c r="C10" s="347"/>
      <c r="D10" s="347"/>
      <c r="E10" s="347"/>
      <c r="F10" s="347"/>
      <c r="G10" s="347"/>
      <c r="H10" s="347"/>
      <c r="I10" s="347"/>
      <c r="J10" s="347"/>
      <c r="K10" s="361"/>
      <c r="L10" s="355"/>
      <c r="M10" s="347"/>
      <c r="N10" s="347"/>
      <c r="O10" s="355"/>
      <c r="P10" s="355"/>
      <c r="Q10" s="355"/>
      <c r="R10" s="355"/>
      <c r="S10" s="352"/>
      <c r="T10" s="357"/>
      <c r="U10" s="357"/>
      <c r="V10" s="353"/>
    </row>
    <row r="11" spans="1:22" ht="42" customHeight="1" thickBot="1" x14ac:dyDescent="0.25">
      <c r="A11" s="345"/>
      <c r="B11" s="348"/>
      <c r="C11" s="348"/>
      <c r="D11" s="348"/>
      <c r="E11" s="348"/>
      <c r="F11" s="348"/>
      <c r="G11" s="348"/>
      <c r="H11" s="348"/>
      <c r="I11" s="348"/>
      <c r="J11" s="348"/>
      <c r="K11" s="362"/>
      <c r="L11" s="358"/>
      <c r="M11" s="348"/>
      <c r="N11" s="348"/>
      <c r="O11" s="207" t="s">
        <v>26</v>
      </c>
      <c r="P11" s="207" t="s">
        <v>27</v>
      </c>
      <c r="Q11" s="207" t="s">
        <v>26</v>
      </c>
      <c r="R11" s="207" t="s">
        <v>27</v>
      </c>
      <c r="S11" s="208" t="s">
        <v>72</v>
      </c>
      <c r="T11" s="208" t="s">
        <v>73</v>
      </c>
      <c r="U11" s="208" t="s">
        <v>74</v>
      </c>
      <c r="V11" s="208" t="s">
        <v>75</v>
      </c>
    </row>
    <row r="12" spans="1:22" ht="18.75" customHeight="1" x14ac:dyDescent="0.2">
      <c r="A12" s="359" t="s">
        <v>934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209"/>
      <c r="M12" s="209"/>
      <c r="N12" s="209"/>
      <c r="O12" s="210"/>
      <c r="P12" s="210"/>
      <c r="Q12" s="210"/>
      <c r="R12" s="210"/>
      <c r="S12" s="210"/>
      <c r="T12" s="210"/>
      <c r="U12" s="210"/>
      <c r="V12" s="210"/>
    </row>
    <row r="13" spans="1:22" ht="27" customHeight="1" x14ac:dyDescent="0.2">
      <c r="A13" s="60">
        <v>1</v>
      </c>
      <c r="B13" s="211" t="s">
        <v>935</v>
      </c>
      <c r="C13" s="211" t="s">
        <v>237</v>
      </c>
      <c r="D13" s="211" t="s">
        <v>238</v>
      </c>
      <c r="E13" s="211" t="s">
        <v>239</v>
      </c>
      <c r="F13" s="212" t="s">
        <v>240</v>
      </c>
      <c r="G13" s="211">
        <v>4850</v>
      </c>
      <c r="H13" s="211">
        <v>2014</v>
      </c>
      <c r="I13" s="211"/>
      <c r="J13" s="213">
        <v>3</v>
      </c>
      <c r="K13" s="213"/>
      <c r="L13" s="211" t="s">
        <v>936</v>
      </c>
      <c r="M13" s="392">
        <v>560000</v>
      </c>
      <c r="N13" s="214" t="s">
        <v>937</v>
      </c>
      <c r="O13" s="215">
        <v>45936</v>
      </c>
      <c r="P13" s="215">
        <v>46300</v>
      </c>
      <c r="Q13" s="215">
        <v>45958</v>
      </c>
      <c r="R13" s="215">
        <v>46322</v>
      </c>
      <c r="S13" s="216" t="s">
        <v>938</v>
      </c>
      <c r="T13" s="216" t="s">
        <v>938</v>
      </c>
      <c r="U13" s="216" t="s">
        <v>938</v>
      </c>
      <c r="V13" s="215"/>
    </row>
    <row r="14" spans="1:22" ht="18.75" customHeight="1" x14ac:dyDescent="0.2">
      <c r="A14" s="60">
        <v>2</v>
      </c>
      <c r="B14" s="211" t="s">
        <v>242</v>
      </c>
      <c r="C14" s="211" t="s">
        <v>243</v>
      </c>
      <c r="D14" s="211" t="s">
        <v>939</v>
      </c>
      <c r="E14" s="211" t="s">
        <v>940</v>
      </c>
      <c r="F14" s="212" t="s">
        <v>240</v>
      </c>
      <c r="G14" s="211">
        <v>2198</v>
      </c>
      <c r="H14" s="211">
        <v>2009</v>
      </c>
      <c r="I14" s="211"/>
      <c r="J14" s="213">
        <v>6</v>
      </c>
      <c r="K14" s="213"/>
      <c r="L14" s="211" t="s">
        <v>941</v>
      </c>
      <c r="M14" s="392">
        <v>230000</v>
      </c>
      <c r="N14" s="214" t="s">
        <v>937</v>
      </c>
      <c r="O14" s="215">
        <v>45674</v>
      </c>
      <c r="P14" s="215">
        <v>46038</v>
      </c>
      <c r="Q14" s="215">
        <v>45674</v>
      </c>
      <c r="R14" s="215">
        <v>46038</v>
      </c>
      <c r="S14" s="216" t="s">
        <v>938</v>
      </c>
      <c r="T14" s="216" t="s">
        <v>938</v>
      </c>
      <c r="U14" s="216" t="s">
        <v>938</v>
      </c>
      <c r="V14" s="215"/>
    </row>
    <row r="15" spans="1:22" ht="21" customHeight="1" x14ac:dyDescent="0.2">
      <c r="A15" s="60">
        <v>3</v>
      </c>
      <c r="B15" s="211" t="s">
        <v>942</v>
      </c>
      <c r="C15" s="211" t="s">
        <v>244</v>
      </c>
      <c r="D15" s="211" t="s">
        <v>245</v>
      </c>
      <c r="E15" s="211" t="s">
        <v>246</v>
      </c>
      <c r="F15" s="212" t="s">
        <v>240</v>
      </c>
      <c r="G15" s="211">
        <v>1593</v>
      </c>
      <c r="H15" s="211">
        <v>2015</v>
      </c>
      <c r="I15" s="211"/>
      <c r="J15" s="213">
        <v>9</v>
      </c>
      <c r="K15" s="213"/>
      <c r="L15" s="211" t="s">
        <v>247</v>
      </c>
      <c r="M15" s="392">
        <v>50000</v>
      </c>
      <c r="N15" s="214" t="s">
        <v>937</v>
      </c>
      <c r="O15" s="215">
        <v>45910</v>
      </c>
      <c r="P15" s="215">
        <v>46274</v>
      </c>
      <c r="Q15" s="215">
        <v>45928</v>
      </c>
      <c r="R15" s="215">
        <v>46292</v>
      </c>
      <c r="S15" s="216" t="s">
        <v>938</v>
      </c>
      <c r="T15" s="216" t="s">
        <v>938</v>
      </c>
      <c r="U15" s="216" t="s">
        <v>938</v>
      </c>
      <c r="V15" s="215"/>
    </row>
    <row r="16" spans="1:22" ht="18.75" customHeight="1" x14ac:dyDescent="0.2">
      <c r="A16" s="218">
        <v>4</v>
      </c>
      <c r="B16" s="219" t="s">
        <v>248</v>
      </c>
      <c r="C16" s="219" t="s">
        <v>249</v>
      </c>
      <c r="D16" s="219" t="s">
        <v>250</v>
      </c>
      <c r="E16" s="219" t="s">
        <v>251</v>
      </c>
      <c r="F16" s="220" t="s">
        <v>240</v>
      </c>
      <c r="G16" s="219">
        <v>12740</v>
      </c>
      <c r="H16" s="219">
        <v>2011</v>
      </c>
      <c r="I16" s="219"/>
      <c r="J16" s="221">
        <v>6</v>
      </c>
      <c r="K16" s="221"/>
      <c r="L16" s="219" t="s">
        <v>252</v>
      </c>
      <c r="M16" s="393">
        <v>330000</v>
      </c>
      <c r="N16" s="222" t="s">
        <v>937</v>
      </c>
      <c r="O16" s="223">
        <v>45886</v>
      </c>
      <c r="P16" s="223">
        <v>46250</v>
      </c>
      <c r="Q16" s="223">
        <v>45886</v>
      </c>
      <c r="R16" s="223">
        <v>46250</v>
      </c>
      <c r="S16" s="224" t="s">
        <v>938</v>
      </c>
      <c r="T16" s="224" t="s">
        <v>938</v>
      </c>
      <c r="U16" s="224" t="s">
        <v>938</v>
      </c>
      <c r="V16" s="223"/>
    </row>
    <row r="17" spans="1:22" ht="18.75" customHeight="1" x14ac:dyDescent="0.2">
      <c r="A17" s="360" t="s">
        <v>943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  <c r="L17" s="226"/>
      <c r="M17" s="227"/>
      <c r="N17" s="228"/>
      <c r="O17" s="229"/>
      <c r="P17" s="229"/>
      <c r="Q17" s="229"/>
      <c r="R17" s="229"/>
      <c r="S17" s="230"/>
      <c r="T17" s="230"/>
      <c r="U17" s="230"/>
      <c r="V17" s="229"/>
    </row>
    <row r="18" spans="1:22" ht="18.75" customHeight="1" x14ac:dyDescent="0.2">
      <c r="A18" s="60">
        <v>5</v>
      </c>
      <c r="B18" s="60" t="s">
        <v>944</v>
      </c>
      <c r="C18" s="60" t="s">
        <v>253</v>
      </c>
      <c r="D18" s="60" t="s">
        <v>254</v>
      </c>
      <c r="E18" s="60" t="s">
        <v>255</v>
      </c>
      <c r="F18" s="60" t="s">
        <v>240</v>
      </c>
      <c r="G18" s="60">
        <v>7698</v>
      </c>
      <c r="H18" s="60">
        <v>2023</v>
      </c>
      <c r="I18" s="60" t="s">
        <v>945</v>
      </c>
      <c r="J18" s="60">
        <v>6</v>
      </c>
      <c r="K18" s="60"/>
      <c r="L18" s="60">
        <v>16000</v>
      </c>
      <c r="M18" s="231">
        <v>1070600</v>
      </c>
      <c r="N18" s="97" t="s">
        <v>937</v>
      </c>
      <c r="O18" s="232" t="s">
        <v>1017</v>
      </c>
      <c r="P18" s="232" t="s">
        <v>1018</v>
      </c>
      <c r="Q18" s="232" t="s">
        <v>1017</v>
      </c>
      <c r="R18" s="232" t="s">
        <v>1018</v>
      </c>
      <c r="S18" s="224" t="s">
        <v>938</v>
      </c>
      <c r="T18" s="224" t="s">
        <v>938</v>
      </c>
      <c r="U18" s="224" t="s">
        <v>938</v>
      </c>
      <c r="V18" s="232"/>
    </row>
    <row r="19" spans="1:22" ht="18.75" customHeight="1" x14ac:dyDescent="0.2">
      <c r="A19" s="349" t="s">
        <v>267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233"/>
      <c r="M19" s="233"/>
      <c r="N19" s="233"/>
      <c r="O19" s="234"/>
      <c r="P19" s="234"/>
      <c r="Q19" s="234"/>
      <c r="R19" s="234"/>
      <c r="S19" s="234"/>
      <c r="T19" s="234"/>
      <c r="U19" s="234"/>
      <c r="V19" s="234"/>
    </row>
    <row r="20" spans="1:22" ht="18.75" customHeight="1" x14ac:dyDescent="0.2">
      <c r="A20" s="60">
        <v>1</v>
      </c>
      <c r="B20" s="60" t="s">
        <v>946</v>
      </c>
      <c r="C20" s="60" t="s">
        <v>947</v>
      </c>
      <c r="D20" s="60" t="s">
        <v>948</v>
      </c>
      <c r="E20" s="60" t="s">
        <v>360</v>
      </c>
      <c r="F20" s="60" t="s">
        <v>361</v>
      </c>
      <c r="G20" s="60">
        <v>2987</v>
      </c>
      <c r="H20" s="60">
        <v>2020</v>
      </c>
      <c r="I20" s="60" t="s">
        <v>362</v>
      </c>
      <c r="J20" s="60">
        <v>24</v>
      </c>
      <c r="K20" s="60"/>
      <c r="L20" s="60">
        <v>5500</v>
      </c>
      <c r="M20" s="237">
        <v>239000</v>
      </c>
      <c r="N20" s="214" t="s">
        <v>937</v>
      </c>
      <c r="O20" s="238" t="s">
        <v>1019</v>
      </c>
      <c r="P20" s="238" t="s">
        <v>1020</v>
      </c>
      <c r="Q20" s="238" t="s">
        <v>1019</v>
      </c>
      <c r="R20" s="238" t="s">
        <v>1020</v>
      </c>
      <c r="S20" s="216" t="s">
        <v>938</v>
      </c>
      <c r="T20" s="216" t="s">
        <v>938</v>
      </c>
      <c r="U20" s="216" t="s">
        <v>938</v>
      </c>
      <c r="V20" s="217"/>
    </row>
    <row r="21" spans="1:22" ht="18.75" customHeight="1" x14ac:dyDescent="0.2">
      <c r="A21" s="60">
        <v>2</v>
      </c>
      <c r="B21" s="60" t="s">
        <v>949</v>
      </c>
      <c r="C21" s="60" t="s">
        <v>950</v>
      </c>
      <c r="D21" s="60" t="s">
        <v>951</v>
      </c>
      <c r="E21" s="60" t="s">
        <v>952</v>
      </c>
      <c r="F21" s="60" t="s">
        <v>531</v>
      </c>
      <c r="G21" s="60">
        <v>2461</v>
      </c>
      <c r="H21" s="60">
        <v>2006</v>
      </c>
      <c r="I21" s="60" t="s">
        <v>363</v>
      </c>
      <c r="J21" s="60">
        <v>3</v>
      </c>
      <c r="K21" s="60">
        <v>1435</v>
      </c>
      <c r="L21" s="60">
        <v>3500</v>
      </c>
      <c r="M21" s="237">
        <v>21900</v>
      </c>
      <c r="N21" s="239" t="s">
        <v>937</v>
      </c>
      <c r="O21" s="238" t="s">
        <v>1021</v>
      </c>
      <c r="P21" s="238" t="s">
        <v>1022</v>
      </c>
      <c r="Q21" s="238" t="s">
        <v>1021</v>
      </c>
      <c r="R21" s="238" t="s">
        <v>1022</v>
      </c>
      <c r="S21" s="216" t="s">
        <v>938</v>
      </c>
      <c r="T21" s="216" t="s">
        <v>938</v>
      </c>
      <c r="U21" s="216" t="s">
        <v>938</v>
      </c>
      <c r="V21" s="217"/>
    </row>
    <row r="22" spans="1:22" ht="18.75" customHeight="1" x14ac:dyDescent="0.2">
      <c r="A22" s="349" t="s">
        <v>364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233"/>
      <c r="M22" s="233"/>
      <c r="N22" s="233"/>
      <c r="O22" s="234"/>
      <c r="P22" s="234"/>
      <c r="Q22" s="234"/>
      <c r="R22" s="234"/>
      <c r="S22" s="234"/>
      <c r="T22" s="234"/>
      <c r="U22" s="234"/>
      <c r="V22" s="234"/>
    </row>
    <row r="23" spans="1:22" ht="18.75" customHeight="1" x14ac:dyDescent="0.2">
      <c r="A23" s="60">
        <v>1</v>
      </c>
      <c r="B23" s="140" t="s">
        <v>949</v>
      </c>
      <c r="C23" s="140" t="s">
        <v>953</v>
      </c>
      <c r="D23" s="140" t="s">
        <v>529</v>
      </c>
      <c r="E23" s="140" t="s">
        <v>530</v>
      </c>
      <c r="F23" s="140" t="s">
        <v>531</v>
      </c>
      <c r="G23" s="140">
        <v>2498</v>
      </c>
      <c r="H23" s="140">
        <v>2001</v>
      </c>
      <c r="I23" s="140" t="s">
        <v>532</v>
      </c>
      <c r="J23" s="235">
        <v>8</v>
      </c>
      <c r="K23" s="240">
        <v>1130</v>
      </c>
      <c r="L23" s="140">
        <v>2800</v>
      </c>
      <c r="M23" s="241"/>
      <c r="N23" s="94"/>
      <c r="O23" s="242" t="s">
        <v>1023</v>
      </c>
      <c r="P23" s="242" t="s">
        <v>1024</v>
      </c>
      <c r="Q23" s="242"/>
      <c r="R23" s="242"/>
      <c r="S23" s="73" t="s">
        <v>938</v>
      </c>
      <c r="T23" s="73" t="s">
        <v>938</v>
      </c>
      <c r="U23" s="73"/>
      <c r="V23" s="217"/>
    </row>
    <row r="24" spans="1:22" ht="18.75" customHeight="1" x14ac:dyDescent="0.2">
      <c r="A24" s="60">
        <v>2</v>
      </c>
      <c r="B24" s="60" t="s">
        <v>533</v>
      </c>
      <c r="C24" s="60"/>
      <c r="D24" s="60">
        <v>547349</v>
      </c>
      <c r="E24" s="60" t="s">
        <v>534</v>
      </c>
      <c r="F24" s="60" t="s">
        <v>535</v>
      </c>
      <c r="G24" s="60">
        <v>2502</v>
      </c>
      <c r="H24" s="60">
        <v>1985</v>
      </c>
      <c r="I24" s="60" t="s">
        <v>536</v>
      </c>
      <c r="J24" s="60">
        <v>1</v>
      </c>
      <c r="K24" s="243"/>
      <c r="L24" s="60"/>
      <c r="M24" s="244"/>
      <c r="N24" s="94"/>
      <c r="O24" s="242" t="s">
        <v>1023</v>
      </c>
      <c r="P24" s="242" t="s">
        <v>1024</v>
      </c>
      <c r="Q24" s="245"/>
      <c r="R24" s="245"/>
      <c r="S24" s="73" t="s">
        <v>938</v>
      </c>
      <c r="T24" s="73" t="s">
        <v>938</v>
      </c>
      <c r="U24" s="73"/>
      <c r="V24" s="217"/>
    </row>
    <row r="25" spans="1:22" ht="18.75" customHeight="1" x14ac:dyDescent="0.2">
      <c r="A25" s="60">
        <v>3</v>
      </c>
      <c r="B25" s="60" t="s">
        <v>533</v>
      </c>
      <c r="C25" s="60"/>
      <c r="D25" s="60">
        <v>77746</v>
      </c>
      <c r="E25" s="60" t="s">
        <v>537</v>
      </c>
      <c r="F25" s="60" t="s">
        <v>535</v>
      </c>
      <c r="G25" s="60">
        <v>2502</v>
      </c>
      <c r="H25" s="60">
        <v>1994</v>
      </c>
      <c r="I25" s="60" t="s">
        <v>538</v>
      </c>
      <c r="J25" s="60">
        <v>1</v>
      </c>
      <c r="K25" s="243"/>
      <c r="L25" s="60"/>
      <c r="M25" s="244"/>
      <c r="N25" s="94"/>
      <c r="O25" s="242" t="s">
        <v>1023</v>
      </c>
      <c r="P25" s="242" t="s">
        <v>1024</v>
      </c>
      <c r="Q25" s="245"/>
      <c r="R25" s="245"/>
      <c r="S25" s="73" t="s">
        <v>938</v>
      </c>
      <c r="T25" s="73" t="s">
        <v>938</v>
      </c>
      <c r="U25" s="73"/>
      <c r="V25" s="217"/>
    </row>
    <row r="26" spans="1:22" ht="18.75" customHeight="1" x14ac:dyDescent="0.2">
      <c r="A26" s="60">
        <v>4</v>
      </c>
      <c r="B26" s="60" t="s">
        <v>539</v>
      </c>
      <c r="C26" s="60"/>
      <c r="D26" s="60">
        <v>820085</v>
      </c>
      <c r="E26" s="60" t="s">
        <v>540</v>
      </c>
      <c r="F26" s="60" t="s">
        <v>541</v>
      </c>
      <c r="G26" s="60"/>
      <c r="H26" s="60">
        <v>1994</v>
      </c>
      <c r="I26" s="60" t="s">
        <v>542</v>
      </c>
      <c r="J26" s="60"/>
      <c r="K26" s="243">
        <v>4500</v>
      </c>
      <c r="L26" s="60"/>
      <c r="M26" s="244"/>
      <c r="N26" s="94"/>
      <c r="O26" s="242" t="s">
        <v>1023</v>
      </c>
      <c r="P26" s="242" t="s">
        <v>1024</v>
      </c>
      <c r="Q26" s="245"/>
      <c r="R26" s="245"/>
      <c r="S26" s="73" t="s">
        <v>938</v>
      </c>
      <c r="T26" s="73"/>
      <c r="U26" s="73"/>
      <c r="V26" s="217"/>
    </row>
    <row r="27" spans="1:22" ht="18.75" customHeight="1" x14ac:dyDescent="0.2">
      <c r="A27" s="60">
        <v>5</v>
      </c>
      <c r="B27" s="60" t="s">
        <v>543</v>
      </c>
      <c r="C27" s="60"/>
      <c r="D27" s="60" t="s">
        <v>544</v>
      </c>
      <c r="E27" s="60" t="s">
        <v>545</v>
      </c>
      <c r="F27" s="60" t="s">
        <v>541</v>
      </c>
      <c r="G27" s="60"/>
      <c r="H27" s="60">
        <v>1996</v>
      </c>
      <c r="I27" s="60" t="s">
        <v>546</v>
      </c>
      <c r="J27" s="235"/>
      <c r="K27" s="243">
        <v>900</v>
      </c>
      <c r="L27" s="60"/>
      <c r="M27" s="244"/>
      <c r="N27" s="94"/>
      <c r="O27" s="242" t="s">
        <v>1023</v>
      </c>
      <c r="P27" s="242" t="s">
        <v>1024</v>
      </c>
      <c r="Q27" s="245"/>
      <c r="R27" s="245"/>
      <c r="S27" s="73" t="s">
        <v>938</v>
      </c>
      <c r="T27" s="73"/>
      <c r="U27" s="73"/>
      <c r="V27" s="217"/>
    </row>
    <row r="28" spans="1:22" ht="18.75" customHeight="1" x14ac:dyDescent="0.2">
      <c r="A28" s="60">
        <v>6</v>
      </c>
      <c r="B28" s="60" t="s">
        <v>547</v>
      </c>
      <c r="C28" s="60"/>
      <c r="D28" s="60" t="s">
        <v>548</v>
      </c>
      <c r="E28" s="60" t="s">
        <v>549</v>
      </c>
      <c r="F28" s="60" t="s">
        <v>531</v>
      </c>
      <c r="G28" s="60">
        <v>2198</v>
      </c>
      <c r="H28" s="60">
        <v>1998</v>
      </c>
      <c r="I28" s="60" t="s">
        <v>550</v>
      </c>
      <c r="J28" s="60">
        <v>3</v>
      </c>
      <c r="K28" s="243"/>
      <c r="L28" s="60">
        <v>2900</v>
      </c>
      <c r="M28" s="241"/>
      <c r="N28" s="94"/>
      <c r="O28" s="242" t="s">
        <v>1023</v>
      </c>
      <c r="P28" s="242" t="s">
        <v>1024</v>
      </c>
      <c r="Q28" s="242"/>
      <c r="R28" s="242"/>
      <c r="S28" s="73" t="s">
        <v>938</v>
      </c>
      <c r="T28" s="73" t="s">
        <v>938</v>
      </c>
      <c r="U28" s="73"/>
      <c r="V28" s="217"/>
    </row>
    <row r="29" spans="1:22" ht="18.75" customHeight="1" x14ac:dyDescent="0.2">
      <c r="A29" s="60">
        <v>7</v>
      </c>
      <c r="B29" s="60" t="s">
        <v>551</v>
      </c>
      <c r="C29" s="60" t="s">
        <v>955</v>
      </c>
      <c r="D29" s="60" t="s">
        <v>552</v>
      </c>
      <c r="E29" s="60" t="s">
        <v>553</v>
      </c>
      <c r="F29" s="60" t="s">
        <v>535</v>
      </c>
      <c r="G29" s="60">
        <v>4500</v>
      </c>
      <c r="H29" s="60">
        <v>2012</v>
      </c>
      <c r="I29" s="60" t="s">
        <v>554</v>
      </c>
      <c r="J29" s="60">
        <v>2</v>
      </c>
      <c r="K29" s="243"/>
      <c r="L29" s="60">
        <v>7000</v>
      </c>
      <c r="M29" s="241">
        <v>46500</v>
      </c>
      <c r="N29" s="94" t="s">
        <v>954</v>
      </c>
      <c r="O29" s="242" t="s">
        <v>1029</v>
      </c>
      <c r="P29" s="242" t="s">
        <v>1030</v>
      </c>
      <c r="Q29" s="242" t="s">
        <v>1029</v>
      </c>
      <c r="R29" s="242" t="s">
        <v>1030</v>
      </c>
      <c r="S29" s="73" t="s">
        <v>938</v>
      </c>
      <c r="T29" s="73" t="s">
        <v>938</v>
      </c>
      <c r="U29" s="73" t="s">
        <v>938</v>
      </c>
      <c r="V29" s="217"/>
    </row>
    <row r="30" spans="1:22" ht="25.5" x14ac:dyDescent="0.2">
      <c r="A30" s="60">
        <v>8</v>
      </c>
      <c r="B30" s="60" t="s">
        <v>555</v>
      </c>
      <c r="C30" s="60" t="s">
        <v>556</v>
      </c>
      <c r="D30" s="60">
        <v>1691</v>
      </c>
      <c r="E30" s="60" t="s">
        <v>557</v>
      </c>
      <c r="F30" s="60" t="s">
        <v>541</v>
      </c>
      <c r="G30" s="60"/>
      <c r="H30" s="60">
        <v>2007</v>
      </c>
      <c r="I30" s="60" t="s">
        <v>558</v>
      </c>
      <c r="J30" s="235"/>
      <c r="K30" s="243">
        <v>3000</v>
      </c>
      <c r="L30" s="60"/>
      <c r="M30" s="246"/>
      <c r="N30" s="97"/>
      <c r="O30" s="245" t="s">
        <v>1031</v>
      </c>
      <c r="P30" s="245" t="s">
        <v>1032</v>
      </c>
      <c r="Q30" s="245"/>
      <c r="R30" s="245"/>
      <c r="S30" s="73" t="s">
        <v>938</v>
      </c>
      <c r="T30" s="73"/>
      <c r="U30" s="73"/>
      <c r="V30" s="217"/>
    </row>
    <row r="31" spans="1:22" ht="25.5" x14ac:dyDescent="0.2">
      <c r="A31" s="60">
        <v>9</v>
      </c>
      <c r="B31" s="60" t="s">
        <v>956</v>
      </c>
      <c r="C31" s="60" t="s">
        <v>559</v>
      </c>
      <c r="D31" s="60" t="s">
        <v>560</v>
      </c>
      <c r="E31" s="60" t="s">
        <v>285</v>
      </c>
      <c r="F31" s="60" t="s">
        <v>541</v>
      </c>
      <c r="G31" s="60"/>
      <c r="H31" s="60">
        <v>2010</v>
      </c>
      <c r="I31" s="60"/>
      <c r="J31" s="60"/>
      <c r="K31" s="243" t="s">
        <v>561</v>
      </c>
      <c r="L31" s="60"/>
      <c r="M31" s="241">
        <v>33300</v>
      </c>
      <c r="N31" s="94" t="s">
        <v>954</v>
      </c>
      <c r="O31" s="242" t="s">
        <v>1023</v>
      </c>
      <c r="P31" s="242" t="s">
        <v>1024</v>
      </c>
      <c r="Q31" s="242" t="s">
        <v>1023</v>
      </c>
      <c r="R31" s="242" t="s">
        <v>1024</v>
      </c>
      <c r="S31" s="73" t="s">
        <v>938</v>
      </c>
      <c r="T31" s="73"/>
      <c r="U31" s="73" t="s">
        <v>938</v>
      </c>
      <c r="V31" s="217"/>
    </row>
    <row r="32" spans="1:22" ht="21" customHeight="1" x14ac:dyDescent="0.2">
      <c r="A32" s="60">
        <v>10</v>
      </c>
      <c r="B32" s="60" t="s">
        <v>957</v>
      </c>
      <c r="C32" s="60" t="s">
        <v>562</v>
      </c>
      <c r="D32" s="60" t="s">
        <v>563</v>
      </c>
      <c r="E32" s="60" t="s">
        <v>564</v>
      </c>
      <c r="F32" s="60" t="s">
        <v>541</v>
      </c>
      <c r="G32" s="60"/>
      <c r="H32" s="60">
        <v>2011</v>
      </c>
      <c r="I32" s="60" t="s">
        <v>565</v>
      </c>
      <c r="J32" s="60"/>
      <c r="K32" s="243" t="s">
        <v>566</v>
      </c>
      <c r="L32" s="60"/>
      <c r="M32" s="231">
        <v>13000</v>
      </c>
      <c r="N32" s="94" t="s">
        <v>954</v>
      </c>
      <c r="O32" s="245" t="s">
        <v>1033</v>
      </c>
      <c r="P32" s="245" t="s">
        <v>1034</v>
      </c>
      <c r="Q32" s="245" t="s">
        <v>1033</v>
      </c>
      <c r="R32" s="245" t="s">
        <v>1034</v>
      </c>
      <c r="S32" s="73" t="s">
        <v>938</v>
      </c>
      <c r="T32" s="73"/>
      <c r="U32" s="73" t="s">
        <v>938</v>
      </c>
      <c r="V32" s="217"/>
    </row>
    <row r="33" spans="1:22" ht="25.5" x14ac:dyDescent="0.2">
      <c r="A33" s="60">
        <v>11</v>
      </c>
      <c r="B33" s="60" t="s">
        <v>958</v>
      </c>
      <c r="C33" s="60" t="s">
        <v>567</v>
      </c>
      <c r="D33" s="60" t="s">
        <v>568</v>
      </c>
      <c r="E33" s="60" t="s">
        <v>285</v>
      </c>
      <c r="F33" s="60" t="s">
        <v>569</v>
      </c>
      <c r="G33" s="60"/>
      <c r="H33" s="60">
        <v>2008</v>
      </c>
      <c r="I33" s="60"/>
      <c r="J33" s="235">
        <v>2</v>
      </c>
      <c r="K33" s="243"/>
      <c r="L33" s="60"/>
      <c r="M33" s="231">
        <v>61500</v>
      </c>
      <c r="N33" s="94" t="s">
        <v>954</v>
      </c>
      <c r="O33" s="245" t="s">
        <v>1035</v>
      </c>
      <c r="P33" s="245" t="s">
        <v>1036</v>
      </c>
      <c r="Q33" s="245" t="s">
        <v>1035</v>
      </c>
      <c r="R33" s="245" t="s">
        <v>1036</v>
      </c>
      <c r="S33" s="73" t="s">
        <v>938</v>
      </c>
      <c r="T33" s="73" t="s">
        <v>938</v>
      </c>
      <c r="U33" s="73" t="s">
        <v>938</v>
      </c>
      <c r="V33" s="217"/>
    </row>
    <row r="34" spans="1:22" ht="25.5" x14ac:dyDescent="0.2">
      <c r="A34" s="60">
        <v>12</v>
      </c>
      <c r="B34" s="60" t="s">
        <v>958</v>
      </c>
      <c r="C34" s="60" t="s">
        <v>959</v>
      </c>
      <c r="D34" s="60" t="s">
        <v>570</v>
      </c>
      <c r="E34" s="60" t="s">
        <v>285</v>
      </c>
      <c r="F34" s="60" t="s">
        <v>571</v>
      </c>
      <c r="G34" s="60"/>
      <c r="H34" s="60">
        <v>2003</v>
      </c>
      <c r="I34" s="60"/>
      <c r="J34" s="60">
        <v>1</v>
      </c>
      <c r="K34" s="243"/>
      <c r="L34" s="60"/>
      <c r="M34" s="231">
        <v>54800</v>
      </c>
      <c r="N34" s="94" t="s">
        <v>954</v>
      </c>
      <c r="O34" s="242" t="s">
        <v>1023</v>
      </c>
      <c r="P34" s="242" t="s">
        <v>1024</v>
      </c>
      <c r="Q34" s="242" t="s">
        <v>1023</v>
      </c>
      <c r="R34" s="242" t="s">
        <v>1024</v>
      </c>
      <c r="S34" s="73" t="s">
        <v>938</v>
      </c>
      <c r="T34" s="73" t="s">
        <v>938</v>
      </c>
      <c r="U34" s="73" t="s">
        <v>938</v>
      </c>
      <c r="V34" s="217"/>
    </row>
    <row r="35" spans="1:22" ht="18.75" customHeight="1" x14ac:dyDescent="0.2">
      <c r="A35" s="60">
        <v>13</v>
      </c>
      <c r="B35" s="60" t="s">
        <v>539</v>
      </c>
      <c r="C35" s="60"/>
      <c r="D35" s="60">
        <v>14472</v>
      </c>
      <c r="E35" s="60" t="s">
        <v>572</v>
      </c>
      <c r="F35" s="60" t="s">
        <v>541</v>
      </c>
      <c r="G35" s="60"/>
      <c r="H35" s="60">
        <v>1973</v>
      </c>
      <c r="I35" s="60" t="s">
        <v>573</v>
      </c>
      <c r="J35" s="235"/>
      <c r="K35" s="243">
        <v>4000</v>
      </c>
      <c r="L35" s="60"/>
      <c r="M35" s="244"/>
      <c r="N35" s="94"/>
      <c r="O35" s="242" t="s">
        <v>1023</v>
      </c>
      <c r="P35" s="242" t="s">
        <v>1024</v>
      </c>
      <c r="Q35" s="245"/>
      <c r="R35" s="245"/>
      <c r="S35" s="73" t="s">
        <v>938</v>
      </c>
      <c r="T35" s="73"/>
      <c r="U35" s="73"/>
      <c r="V35" s="217"/>
    </row>
    <row r="36" spans="1:22" ht="18.75" customHeight="1" x14ac:dyDescent="0.2">
      <c r="A36" s="60">
        <v>14</v>
      </c>
      <c r="B36" s="60" t="s">
        <v>242</v>
      </c>
      <c r="C36" s="60" t="s">
        <v>574</v>
      </c>
      <c r="D36" s="60" t="s">
        <v>575</v>
      </c>
      <c r="E36" s="60" t="s">
        <v>576</v>
      </c>
      <c r="F36" s="60" t="s">
        <v>577</v>
      </c>
      <c r="G36" s="60">
        <v>1560</v>
      </c>
      <c r="H36" s="60">
        <v>2016</v>
      </c>
      <c r="I36" s="60" t="s">
        <v>960</v>
      </c>
      <c r="J36" s="60">
        <v>5</v>
      </c>
      <c r="K36" s="60"/>
      <c r="L36" s="60">
        <v>2060</v>
      </c>
      <c r="M36" s="231">
        <v>20500</v>
      </c>
      <c r="N36" s="97" t="s">
        <v>954</v>
      </c>
      <c r="O36" s="245" t="s">
        <v>1037</v>
      </c>
      <c r="P36" s="245" t="s">
        <v>1038</v>
      </c>
      <c r="Q36" s="245" t="s">
        <v>1037</v>
      </c>
      <c r="R36" s="245" t="s">
        <v>1038</v>
      </c>
      <c r="S36" s="73" t="s">
        <v>938</v>
      </c>
      <c r="T36" s="73" t="s">
        <v>938</v>
      </c>
      <c r="U36" s="73" t="s">
        <v>938</v>
      </c>
      <c r="V36" s="217"/>
    </row>
    <row r="37" spans="1:22" ht="18.75" customHeight="1" x14ac:dyDescent="0.2">
      <c r="A37" s="349" t="s">
        <v>593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233"/>
      <c r="M37" s="233"/>
      <c r="N37" s="233"/>
      <c r="O37" s="234"/>
      <c r="P37" s="234"/>
      <c r="Q37" s="234"/>
      <c r="R37" s="234"/>
      <c r="S37" s="247"/>
      <c r="T37" s="247"/>
      <c r="U37" s="247"/>
      <c r="V37" s="234"/>
    </row>
    <row r="38" spans="1:22" ht="23.25" customHeight="1" x14ac:dyDescent="0.2">
      <c r="A38" s="60">
        <v>1</v>
      </c>
      <c r="B38" s="257" t="s">
        <v>677</v>
      </c>
      <c r="C38" s="212" t="s">
        <v>678</v>
      </c>
      <c r="D38" s="212">
        <v>11861</v>
      </c>
      <c r="E38" s="212" t="s">
        <v>679</v>
      </c>
      <c r="F38" s="249" t="s">
        <v>680</v>
      </c>
      <c r="G38" s="60"/>
      <c r="H38" s="212">
        <v>2015</v>
      </c>
      <c r="I38" s="248">
        <v>42076</v>
      </c>
      <c r="J38" s="235">
        <v>1</v>
      </c>
      <c r="K38" s="249" t="s">
        <v>681</v>
      </c>
      <c r="L38" s="212" t="s">
        <v>961</v>
      </c>
      <c r="M38" s="236"/>
      <c r="N38" s="236"/>
      <c r="O38" s="232" t="s">
        <v>1025</v>
      </c>
      <c r="P38" s="232" t="s">
        <v>1026</v>
      </c>
      <c r="Q38" s="250"/>
      <c r="R38" s="250"/>
      <c r="S38" s="73" t="s">
        <v>241</v>
      </c>
      <c r="T38" s="73" t="s">
        <v>241</v>
      </c>
      <c r="U38" s="73"/>
      <c r="V38" s="217"/>
    </row>
    <row r="39" spans="1:22" ht="24.75" customHeight="1" x14ac:dyDescent="0.2">
      <c r="A39" s="60">
        <v>2</v>
      </c>
      <c r="B39" s="258" t="s">
        <v>682</v>
      </c>
      <c r="C39" s="219" t="s">
        <v>683</v>
      </c>
      <c r="D39" s="219" t="s">
        <v>962</v>
      </c>
      <c r="E39" s="219" t="s">
        <v>684</v>
      </c>
      <c r="F39" s="221" t="s">
        <v>541</v>
      </c>
      <c r="G39" s="218"/>
      <c r="H39" s="219">
        <v>2014</v>
      </c>
      <c r="I39" s="224">
        <v>41743</v>
      </c>
      <c r="J39" s="218"/>
      <c r="K39" s="221" t="s">
        <v>685</v>
      </c>
      <c r="L39" s="219" t="s">
        <v>963</v>
      </c>
      <c r="M39" s="251"/>
      <c r="N39" s="251"/>
      <c r="O39" s="252" t="s">
        <v>1027</v>
      </c>
      <c r="P39" s="252" t="s">
        <v>1028</v>
      </c>
      <c r="Q39" s="253"/>
      <c r="R39" s="253"/>
      <c r="S39" s="254" t="s">
        <v>241</v>
      </c>
      <c r="T39" s="254"/>
      <c r="U39" s="254"/>
      <c r="V39" s="225"/>
    </row>
    <row r="40" spans="1:22" ht="40.5" customHeight="1" x14ac:dyDescent="0.2">
      <c r="A40" s="60">
        <v>3</v>
      </c>
      <c r="B40" s="74" t="s">
        <v>964</v>
      </c>
      <c r="C40" s="60" t="s">
        <v>686</v>
      </c>
      <c r="D40" s="60" t="s">
        <v>687</v>
      </c>
      <c r="E40" s="60" t="s">
        <v>285</v>
      </c>
      <c r="F40" s="60" t="s">
        <v>965</v>
      </c>
      <c r="G40" s="60"/>
      <c r="H40" s="60">
        <v>2007</v>
      </c>
      <c r="I40" s="255"/>
      <c r="J40" s="60">
        <v>1</v>
      </c>
      <c r="K40" s="60"/>
      <c r="L40" s="60"/>
      <c r="M40" s="236"/>
      <c r="N40" s="236"/>
      <c r="O40" s="288" t="s">
        <v>1023</v>
      </c>
      <c r="P40" s="288" t="s">
        <v>1024</v>
      </c>
      <c r="Q40" s="250"/>
      <c r="R40" s="250"/>
      <c r="S40" s="73" t="s">
        <v>241</v>
      </c>
      <c r="T40" s="73" t="s">
        <v>241</v>
      </c>
      <c r="U40" s="73"/>
      <c r="V40" s="217"/>
    </row>
    <row r="41" spans="1:22" ht="25.5" x14ac:dyDescent="0.2">
      <c r="A41" s="60">
        <v>4</v>
      </c>
      <c r="B41" s="74" t="s">
        <v>966</v>
      </c>
      <c r="C41" s="60" t="s">
        <v>967</v>
      </c>
      <c r="D41" s="256">
        <v>915333000000</v>
      </c>
      <c r="E41" s="60" t="s">
        <v>285</v>
      </c>
      <c r="F41" s="60" t="s">
        <v>965</v>
      </c>
      <c r="G41" s="60"/>
      <c r="H41" s="60">
        <v>2018</v>
      </c>
      <c r="I41" s="255"/>
      <c r="J41" s="60">
        <v>1</v>
      </c>
      <c r="K41" s="60"/>
      <c r="L41" s="60"/>
      <c r="M41" s="236"/>
      <c r="N41" s="236"/>
      <c r="O41" s="242" t="s">
        <v>1023</v>
      </c>
      <c r="P41" s="242" t="s">
        <v>1024</v>
      </c>
      <c r="Q41" s="217"/>
      <c r="R41" s="217"/>
      <c r="S41" s="73" t="s">
        <v>241</v>
      </c>
      <c r="T41" s="73" t="s">
        <v>241</v>
      </c>
      <c r="U41" s="73"/>
      <c r="V41" s="217"/>
    </row>
    <row r="42" spans="1:22" ht="38.25" customHeight="1" x14ac:dyDescent="0.2">
      <c r="A42" s="60">
        <v>5</v>
      </c>
      <c r="B42" s="116" t="s">
        <v>969</v>
      </c>
      <c r="C42" s="125" t="s">
        <v>970</v>
      </c>
      <c r="D42" s="125" t="s">
        <v>688</v>
      </c>
      <c r="E42" s="60" t="s">
        <v>285</v>
      </c>
      <c r="F42" s="125" t="s">
        <v>968</v>
      </c>
      <c r="G42" s="217"/>
      <c r="H42" s="73">
        <v>2023</v>
      </c>
      <c r="I42" s="73"/>
      <c r="J42" s="73">
        <v>1</v>
      </c>
      <c r="K42" s="217"/>
      <c r="L42" s="217"/>
      <c r="M42" s="217"/>
      <c r="N42" s="217"/>
      <c r="O42" s="242" t="s">
        <v>1015</v>
      </c>
      <c r="P42" s="242" t="s">
        <v>1016</v>
      </c>
      <c r="Q42" s="217"/>
      <c r="R42" s="217"/>
      <c r="S42" s="73" t="s">
        <v>241</v>
      </c>
      <c r="T42" s="73" t="s">
        <v>241</v>
      </c>
      <c r="U42" s="217"/>
      <c r="V42" s="217"/>
    </row>
  </sheetData>
  <mergeCells count="23">
    <mergeCell ref="A37:K37"/>
    <mergeCell ref="Q9:R10"/>
    <mergeCell ref="S9:V10"/>
    <mergeCell ref="L9:L11"/>
    <mergeCell ref="M9:M11"/>
    <mergeCell ref="N9:N11"/>
    <mergeCell ref="O9:P10"/>
    <mergeCell ref="A22:K22"/>
    <mergeCell ref="A12:K12"/>
    <mergeCell ref="A17:K17"/>
    <mergeCell ref="A19:K19"/>
    <mergeCell ref="J9:J11"/>
    <mergeCell ref="K9:K11"/>
    <mergeCell ref="A8:I8"/>
    <mergeCell ref="A9:A11"/>
    <mergeCell ref="B9:B11"/>
    <mergeCell ref="C9:C11"/>
    <mergeCell ref="D9:D11"/>
    <mergeCell ref="E9:E11"/>
    <mergeCell ref="F9:F11"/>
    <mergeCell ref="G9:G11"/>
    <mergeCell ref="H9:H11"/>
    <mergeCell ref="I9:I1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5" fitToHeight="0" orientation="landscape" r:id="rId1"/>
  <headerFooter alignWithMargins="0">
    <oddFooter>&amp;CStrona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7:C39"/>
  <sheetViews>
    <sheetView topLeftCell="A24" zoomScaleNormal="100" workbookViewId="0">
      <selection activeCell="I16" sqref="I16"/>
    </sheetView>
  </sheetViews>
  <sheetFormatPr defaultColWidth="9.140625" defaultRowHeight="12.75" x14ac:dyDescent="0.2"/>
  <cols>
    <col min="1" max="1" width="13.5703125" style="22" customWidth="1"/>
    <col min="2" max="2" width="17.140625" style="23" customWidth="1"/>
    <col min="3" max="3" width="55.42578125" style="35" customWidth="1"/>
    <col min="4" max="16384" width="9.140625" style="22"/>
  </cols>
  <sheetData>
    <row r="7" spans="1:3" x14ac:dyDescent="0.2">
      <c r="A7" s="20" t="s">
        <v>971</v>
      </c>
      <c r="B7" s="37"/>
      <c r="C7" s="38"/>
    </row>
    <row r="9" spans="1:3" x14ac:dyDescent="0.2">
      <c r="A9" s="365" t="s">
        <v>972</v>
      </c>
      <c r="B9" s="365"/>
      <c r="C9" s="365"/>
    </row>
    <row r="10" spans="1:3" ht="38.25" x14ac:dyDescent="0.2">
      <c r="A10" s="83" t="s">
        <v>1</v>
      </c>
      <c r="B10" s="81" t="s">
        <v>2</v>
      </c>
      <c r="C10" s="83" t="s">
        <v>3</v>
      </c>
    </row>
    <row r="11" spans="1:3" x14ac:dyDescent="0.2">
      <c r="A11" s="363">
        <v>2020</v>
      </c>
      <c r="B11" s="363"/>
      <c r="C11" s="363"/>
    </row>
    <row r="12" spans="1:3" ht="63.75" x14ac:dyDescent="0.2">
      <c r="A12" s="36">
        <v>4</v>
      </c>
      <c r="B12" s="13">
        <v>4816.7299999999996</v>
      </c>
      <c r="C12" s="259" t="s">
        <v>973</v>
      </c>
    </row>
    <row r="13" spans="1:3" ht="25.5" x14ac:dyDescent="0.2">
      <c r="A13" s="260">
        <v>4</v>
      </c>
      <c r="B13" s="261">
        <v>1952.21</v>
      </c>
      <c r="C13" s="262" t="s">
        <v>975</v>
      </c>
    </row>
    <row r="14" spans="1:3" ht="51" x14ac:dyDescent="0.2">
      <c r="A14" s="36">
        <v>2</v>
      </c>
      <c r="B14" s="13">
        <v>3510.83</v>
      </c>
      <c r="C14" s="259" t="s">
        <v>974</v>
      </c>
    </row>
    <row r="15" spans="1:3" ht="25.5" x14ac:dyDescent="0.2">
      <c r="A15" s="260">
        <v>1</v>
      </c>
      <c r="B15" s="263">
        <v>143.05000000000001</v>
      </c>
      <c r="C15" s="262" t="s">
        <v>976</v>
      </c>
    </row>
    <row r="16" spans="1:3" ht="51" x14ac:dyDescent="0.2">
      <c r="A16" s="260">
        <v>5</v>
      </c>
      <c r="B16" s="263">
        <f>10108.27+2529.52</f>
        <v>12637.79</v>
      </c>
      <c r="C16" s="262" t="s">
        <v>982</v>
      </c>
    </row>
    <row r="17" spans="1:3" x14ac:dyDescent="0.2">
      <c r="A17" s="363">
        <v>2021</v>
      </c>
      <c r="B17" s="363"/>
      <c r="C17" s="363"/>
    </row>
    <row r="18" spans="1:3" ht="25.5" x14ac:dyDescent="0.2">
      <c r="A18" s="36">
        <v>1</v>
      </c>
      <c r="B18" s="13">
        <v>501.68</v>
      </c>
      <c r="C18" s="259" t="s">
        <v>983</v>
      </c>
    </row>
    <row r="19" spans="1:3" ht="25.5" x14ac:dyDescent="0.2">
      <c r="A19" s="36">
        <v>5</v>
      </c>
      <c r="B19" s="13">
        <v>6519.7</v>
      </c>
      <c r="C19" s="259" t="s">
        <v>975</v>
      </c>
    </row>
    <row r="20" spans="1:3" ht="63.75" x14ac:dyDescent="0.2">
      <c r="A20" s="36">
        <v>2</v>
      </c>
      <c r="B20" s="13">
        <v>1770.52</v>
      </c>
      <c r="C20" s="259" t="s">
        <v>977</v>
      </c>
    </row>
    <row r="21" spans="1:3" s="3" customFormat="1" ht="63.75" x14ac:dyDescent="0.2">
      <c r="A21" s="36">
        <v>9</v>
      </c>
      <c r="B21" s="13">
        <v>80521.36</v>
      </c>
      <c r="C21" s="264" t="s">
        <v>978</v>
      </c>
    </row>
    <row r="22" spans="1:3" x14ac:dyDescent="0.2">
      <c r="A22" s="363">
        <v>2022</v>
      </c>
      <c r="B22" s="363"/>
      <c r="C22" s="363"/>
    </row>
    <row r="23" spans="1:3" ht="25.5" x14ac:dyDescent="0.2">
      <c r="A23" s="36">
        <v>1</v>
      </c>
      <c r="B23" s="13">
        <v>1934.9</v>
      </c>
      <c r="C23" s="259" t="s">
        <v>979</v>
      </c>
    </row>
    <row r="24" spans="1:3" ht="25.5" x14ac:dyDescent="0.2">
      <c r="A24" s="36">
        <v>5</v>
      </c>
      <c r="B24" s="13">
        <v>5853.07</v>
      </c>
      <c r="C24" s="259" t="s">
        <v>975</v>
      </c>
    </row>
    <row r="25" spans="1:3" ht="38.25" x14ac:dyDescent="0.2">
      <c r="A25" s="260">
        <v>2</v>
      </c>
      <c r="B25" s="261">
        <v>2242.1799999999998</v>
      </c>
      <c r="C25" s="262" t="s">
        <v>980</v>
      </c>
    </row>
    <row r="26" spans="1:3" s="3" customFormat="1" ht="51" x14ac:dyDescent="0.2">
      <c r="A26" s="36">
        <v>7</v>
      </c>
      <c r="B26" s="13">
        <v>21286.03</v>
      </c>
      <c r="C26" s="264" t="s">
        <v>981</v>
      </c>
    </row>
    <row r="27" spans="1:3" x14ac:dyDescent="0.2">
      <c r="A27" s="363">
        <v>2023</v>
      </c>
      <c r="B27" s="363"/>
      <c r="C27" s="363"/>
    </row>
    <row r="28" spans="1:3" ht="51" x14ac:dyDescent="0.2">
      <c r="A28" s="36">
        <v>2</v>
      </c>
      <c r="B28" s="13">
        <v>7020.27</v>
      </c>
      <c r="C28" s="259" t="s">
        <v>984</v>
      </c>
    </row>
    <row r="29" spans="1:3" ht="25.5" x14ac:dyDescent="0.2">
      <c r="A29" s="36">
        <v>1</v>
      </c>
      <c r="B29" s="13">
        <v>506.74</v>
      </c>
      <c r="C29" s="259" t="s">
        <v>975</v>
      </c>
    </row>
    <row r="30" spans="1:3" s="3" customFormat="1" ht="38.25" x14ac:dyDescent="0.2">
      <c r="A30" s="36">
        <v>4</v>
      </c>
      <c r="B30" s="13">
        <v>1949.59</v>
      </c>
      <c r="C30" s="264" t="s">
        <v>985</v>
      </c>
    </row>
    <row r="31" spans="1:3" x14ac:dyDescent="0.2">
      <c r="A31" s="363">
        <v>2024</v>
      </c>
      <c r="B31" s="363"/>
      <c r="C31" s="363"/>
    </row>
    <row r="32" spans="1:3" ht="25.5" x14ac:dyDescent="0.2">
      <c r="A32" s="36">
        <v>1</v>
      </c>
      <c r="B32" s="13">
        <v>1146.0899999999999</v>
      </c>
      <c r="C32" s="259" t="s">
        <v>975</v>
      </c>
    </row>
    <row r="33" spans="1:3" ht="38.25" x14ac:dyDescent="0.2">
      <c r="A33" s="36">
        <v>1</v>
      </c>
      <c r="B33" s="13">
        <v>1100</v>
      </c>
      <c r="C33" s="259" t="s">
        <v>986</v>
      </c>
    </row>
    <row r="34" spans="1:3" s="3" customFormat="1" ht="25.5" x14ac:dyDescent="0.2">
      <c r="A34" s="36">
        <v>2</v>
      </c>
      <c r="B34" s="13">
        <v>2946.1</v>
      </c>
      <c r="C34" s="264" t="s">
        <v>987</v>
      </c>
    </row>
    <row r="36" spans="1:3" x14ac:dyDescent="0.2">
      <c r="A36" s="265" t="s">
        <v>0</v>
      </c>
      <c r="B36" s="266">
        <f>B34+B33+B32+B30+B29+B28+B26+B25+B24+B23+B21+B20+B19+B18+B16+B15+B14+B13+B12</f>
        <v>158358.84</v>
      </c>
    </row>
    <row r="38" spans="1:3" x14ac:dyDescent="0.2">
      <c r="A38" s="364" t="s">
        <v>988</v>
      </c>
      <c r="B38" s="267">
        <v>9262.86</v>
      </c>
    </row>
    <row r="39" spans="1:3" ht="51" x14ac:dyDescent="0.2">
      <c r="A39" s="364"/>
      <c r="B39" s="267" t="s">
        <v>989</v>
      </c>
    </row>
  </sheetData>
  <mergeCells count="7">
    <mergeCell ref="A31:C31"/>
    <mergeCell ref="A38:A39"/>
    <mergeCell ref="A9:C9"/>
    <mergeCell ref="A11:C11"/>
    <mergeCell ref="A17:C17"/>
    <mergeCell ref="A22:C22"/>
    <mergeCell ref="A27:C27"/>
  </mergeCells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>
    <oddFooter>&amp;CStrona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E21"/>
  <sheetViews>
    <sheetView zoomScaleNormal="100" workbookViewId="0">
      <selection activeCell="A12" sqref="A12:A20"/>
    </sheetView>
  </sheetViews>
  <sheetFormatPr defaultRowHeight="12.75" x14ac:dyDescent="0.2"/>
  <cols>
    <col min="1" max="1" width="5.85546875" style="33" customWidth="1"/>
    <col min="2" max="2" width="42.42578125" customWidth="1"/>
    <col min="3" max="4" width="20.140625" style="24" customWidth="1"/>
    <col min="5" max="5" width="24.5703125" customWidth="1"/>
  </cols>
  <sheetData>
    <row r="7" spans="1:5" ht="16.5" x14ac:dyDescent="0.25">
      <c r="B7" s="52" t="s">
        <v>83</v>
      </c>
      <c r="D7" s="25"/>
    </row>
    <row r="8" spans="1:5" ht="16.5" x14ac:dyDescent="0.25">
      <c r="B8" s="6"/>
    </row>
    <row r="9" spans="1:5" ht="19.899999999999999" customHeight="1" x14ac:dyDescent="0.2">
      <c r="B9" s="366" t="s">
        <v>67</v>
      </c>
      <c r="C9" s="366"/>
      <c r="D9" s="366"/>
    </row>
    <row r="10" spans="1:5" ht="76.5" x14ac:dyDescent="0.2">
      <c r="A10" s="80" t="s">
        <v>20</v>
      </c>
      <c r="B10" s="80" t="s">
        <v>17</v>
      </c>
      <c r="C10" s="81" t="s">
        <v>36</v>
      </c>
      <c r="D10" s="81" t="s">
        <v>16</v>
      </c>
      <c r="E10" s="81" t="s">
        <v>676</v>
      </c>
    </row>
    <row r="11" spans="1:5" ht="26.25" customHeight="1" x14ac:dyDescent="0.2">
      <c r="A11" s="10">
        <v>1</v>
      </c>
      <c r="B11" s="74" t="s">
        <v>91</v>
      </c>
      <c r="C11" s="15">
        <f>4161305.99+184542.21</f>
        <v>4345848.2</v>
      </c>
      <c r="D11" s="15"/>
      <c r="E11" s="15"/>
    </row>
    <row r="12" spans="1:5" ht="26.25" customHeight="1" x14ac:dyDescent="0.2">
      <c r="A12" s="10">
        <v>2</v>
      </c>
      <c r="B12" s="74" t="s">
        <v>95</v>
      </c>
      <c r="C12" s="15">
        <v>2196125.54</v>
      </c>
      <c r="D12" s="15">
        <v>377771.87</v>
      </c>
      <c r="E12" s="15"/>
    </row>
    <row r="13" spans="1:5" ht="26.25" customHeight="1" x14ac:dyDescent="0.2">
      <c r="A13" s="10">
        <v>3</v>
      </c>
      <c r="B13" s="74" t="s">
        <v>99</v>
      </c>
      <c r="C13" s="27">
        <v>7642810.2199999997</v>
      </c>
      <c r="D13" s="15"/>
      <c r="E13" s="15"/>
    </row>
    <row r="14" spans="1:5" ht="26.25" customHeight="1" x14ac:dyDescent="0.2">
      <c r="A14" s="10">
        <v>4</v>
      </c>
      <c r="B14" s="74" t="s">
        <v>106</v>
      </c>
      <c r="C14" s="15">
        <f>1178402.04+55500</f>
        <v>1233902.04</v>
      </c>
      <c r="D14" s="29"/>
      <c r="E14" s="29">
        <v>55500</v>
      </c>
    </row>
    <row r="15" spans="1:5" ht="26.25" customHeight="1" x14ac:dyDescent="0.2">
      <c r="A15" s="10">
        <v>5</v>
      </c>
      <c r="B15" s="74" t="s">
        <v>110</v>
      </c>
      <c r="C15" s="30">
        <f>2446532.75+158856</f>
        <v>2605388.75</v>
      </c>
      <c r="D15" s="31">
        <v>396708.54</v>
      </c>
      <c r="E15" s="31">
        <v>158856</v>
      </c>
    </row>
    <row r="16" spans="1:5" ht="26.25" customHeight="1" x14ac:dyDescent="0.2">
      <c r="A16" s="10">
        <v>6</v>
      </c>
      <c r="B16" s="74" t="s">
        <v>114</v>
      </c>
      <c r="C16" s="15">
        <f>69709.07+3350.05</f>
        <v>73059.12000000001</v>
      </c>
      <c r="D16" s="15"/>
      <c r="E16" s="15"/>
    </row>
    <row r="17" spans="1:5" ht="26.25" customHeight="1" x14ac:dyDescent="0.2">
      <c r="A17" s="10">
        <v>7</v>
      </c>
      <c r="B17" s="74" t="s">
        <v>118</v>
      </c>
      <c r="C17" s="15">
        <f>376721.78+23373.6</f>
        <v>400095.38</v>
      </c>
      <c r="D17" s="15"/>
      <c r="E17" s="15"/>
    </row>
    <row r="18" spans="1:5" ht="26.25" customHeight="1" x14ac:dyDescent="0.2">
      <c r="A18" s="10">
        <v>8</v>
      </c>
      <c r="B18" s="74" t="s">
        <v>121</v>
      </c>
      <c r="C18" s="79">
        <f>710218.58+1928</f>
        <v>712146.58</v>
      </c>
      <c r="D18" s="15"/>
      <c r="E18" s="15">
        <v>1928</v>
      </c>
    </row>
    <row r="19" spans="1:5" ht="26.25" customHeight="1" x14ac:dyDescent="0.2">
      <c r="A19" s="10">
        <v>9</v>
      </c>
      <c r="B19" s="74" t="s">
        <v>124</v>
      </c>
      <c r="C19" s="79">
        <v>609776.32999999996</v>
      </c>
      <c r="D19" s="15"/>
      <c r="E19" s="15"/>
    </row>
    <row r="20" spans="1:5" ht="26.25" customHeight="1" x14ac:dyDescent="0.2">
      <c r="A20" s="10">
        <v>10</v>
      </c>
      <c r="B20" s="74" t="s">
        <v>128</v>
      </c>
      <c r="C20" s="34">
        <v>137023.04000000001</v>
      </c>
      <c r="D20" s="15"/>
      <c r="E20" s="15"/>
    </row>
    <row r="21" spans="1:5" ht="18" customHeight="1" x14ac:dyDescent="0.2">
      <c r="A21" s="32"/>
      <c r="B21" s="82" t="s">
        <v>18</v>
      </c>
      <c r="C21" s="28">
        <f>SUM(C11:C20)</f>
        <v>19956175.199999996</v>
      </c>
      <c r="D21" s="28">
        <f>SUM(D11:D20)</f>
        <v>774480.40999999992</v>
      </c>
      <c r="E21" s="28">
        <f>SUM(E11:E20)</f>
        <v>216284</v>
      </c>
    </row>
  </sheetData>
  <mergeCells count="1">
    <mergeCell ref="B9:D9"/>
  </mergeCells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>
    <oddFooter>&amp;CStrona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7:H26"/>
  <sheetViews>
    <sheetView topLeftCell="A7" workbookViewId="0">
      <selection activeCell="G31" sqref="G31"/>
    </sheetView>
  </sheetViews>
  <sheetFormatPr defaultColWidth="9.140625" defaultRowHeight="12.75" x14ac:dyDescent="0.2"/>
  <cols>
    <col min="1" max="1" width="5" style="7" customWidth="1"/>
    <col min="2" max="2" width="28.5703125" style="7" customWidth="1"/>
    <col min="3" max="3" width="24.7109375" style="8" customWidth="1"/>
    <col min="4" max="4" width="13.42578125" style="7" customWidth="1"/>
    <col min="5" max="5" width="16.85546875" style="7" customWidth="1"/>
    <col min="6" max="6" width="19" style="7" customWidth="1"/>
    <col min="7" max="7" width="19.42578125" style="8" customWidth="1"/>
    <col min="8" max="8" width="28.28515625" style="8" customWidth="1"/>
    <col min="9" max="16384" width="9.140625" style="7"/>
  </cols>
  <sheetData>
    <row r="7" spans="1:8" x14ac:dyDescent="0.2">
      <c r="B7" s="9" t="s">
        <v>81</v>
      </c>
      <c r="G7" s="21"/>
    </row>
    <row r="8" spans="1:8" ht="51" x14ac:dyDescent="0.2">
      <c r="A8" s="112" t="s">
        <v>7</v>
      </c>
      <c r="B8" s="113" t="s">
        <v>38</v>
      </c>
      <c r="C8" s="114" t="s">
        <v>39</v>
      </c>
      <c r="D8" s="114" t="s">
        <v>29</v>
      </c>
      <c r="E8" s="114" t="s">
        <v>40</v>
      </c>
      <c r="F8" s="114" t="s">
        <v>41</v>
      </c>
      <c r="G8" s="114" t="s">
        <v>42</v>
      </c>
      <c r="H8" s="114" t="s">
        <v>43</v>
      </c>
    </row>
    <row r="9" spans="1:8" x14ac:dyDescent="0.2">
      <c r="A9" s="367" t="s">
        <v>133</v>
      </c>
      <c r="B9" s="368"/>
      <c r="C9" s="368"/>
      <c r="D9" s="282"/>
      <c r="E9" s="283"/>
      <c r="F9" s="283"/>
      <c r="G9" s="281"/>
      <c r="H9" s="283"/>
    </row>
    <row r="10" spans="1:8" x14ac:dyDescent="0.2">
      <c r="A10" s="273">
        <v>1</v>
      </c>
      <c r="B10" s="122" t="s">
        <v>216</v>
      </c>
      <c r="C10" s="274"/>
      <c r="D10" s="157">
        <v>2022</v>
      </c>
      <c r="E10" s="275"/>
      <c r="F10" s="276">
        <v>7376</v>
      </c>
      <c r="G10" s="284"/>
      <c r="H10" s="277"/>
    </row>
    <row r="11" spans="1:8" ht="25.5" x14ac:dyDescent="0.2">
      <c r="A11" s="278">
        <v>2</v>
      </c>
      <c r="B11" s="279" t="s">
        <v>219</v>
      </c>
      <c r="C11" s="274"/>
      <c r="D11" s="157">
        <v>2022</v>
      </c>
      <c r="E11" s="275"/>
      <c r="F11" s="276">
        <v>3737.99</v>
      </c>
      <c r="G11" s="284"/>
      <c r="H11" s="280"/>
    </row>
    <row r="12" spans="1:8" x14ac:dyDescent="0.2">
      <c r="A12" s="369" t="s">
        <v>0</v>
      </c>
      <c r="B12" s="370"/>
      <c r="C12" s="370"/>
      <c r="D12" s="370"/>
      <c r="E12" s="371"/>
      <c r="F12" s="50">
        <f>SUM(F10:F11)</f>
        <v>11113.99</v>
      </c>
      <c r="G12" s="50"/>
      <c r="H12" s="50"/>
    </row>
    <row r="13" spans="1:8" x14ac:dyDescent="0.2">
      <c r="A13" s="372" t="s">
        <v>594</v>
      </c>
      <c r="B13" s="373"/>
      <c r="C13" s="373"/>
      <c r="D13" s="127"/>
      <c r="E13" s="128"/>
      <c r="F13" s="128"/>
      <c r="G13" s="155"/>
      <c r="H13" s="155"/>
    </row>
    <row r="14" spans="1:8" ht="38.25" x14ac:dyDescent="0.2">
      <c r="A14" s="129">
        <v>1</v>
      </c>
      <c r="B14" s="285" t="s">
        <v>689</v>
      </c>
      <c r="C14" s="131">
        <v>11861</v>
      </c>
      <c r="D14" s="131">
        <v>2015</v>
      </c>
      <c r="E14" s="132" t="s">
        <v>690</v>
      </c>
      <c r="F14" s="133">
        <v>57924.39</v>
      </c>
      <c r="G14" s="156" t="s">
        <v>258</v>
      </c>
      <c r="H14" s="163" t="s">
        <v>691</v>
      </c>
    </row>
    <row r="15" spans="1:8" ht="25.5" x14ac:dyDescent="0.2">
      <c r="A15" s="129">
        <v>2</v>
      </c>
      <c r="B15" s="286" t="s">
        <v>692</v>
      </c>
      <c r="C15" s="126" t="s">
        <v>693</v>
      </c>
      <c r="D15" s="134">
        <v>2017</v>
      </c>
      <c r="E15" s="116" t="s">
        <v>694</v>
      </c>
      <c r="F15" s="135">
        <v>205000</v>
      </c>
      <c r="G15" s="157" t="s">
        <v>258</v>
      </c>
      <c r="H15" s="163" t="s">
        <v>644</v>
      </c>
    </row>
    <row r="16" spans="1:8" ht="25.5" x14ac:dyDescent="0.2">
      <c r="A16" s="129">
        <v>3</v>
      </c>
      <c r="B16" s="116" t="s">
        <v>1013</v>
      </c>
      <c r="C16" s="165"/>
      <c r="D16" s="134">
        <v>2023</v>
      </c>
      <c r="E16" s="136" t="s">
        <v>695</v>
      </c>
      <c r="F16" s="135">
        <v>98695.72</v>
      </c>
      <c r="G16" s="157" t="s">
        <v>258</v>
      </c>
      <c r="H16" s="163" t="s">
        <v>691</v>
      </c>
    </row>
    <row r="17" spans="1:8" x14ac:dyDescent="0.2">
      <c r="A17" s="376" t="s">
        <v>0</v>
      </c>
      <c r="B17" s="377"/>
      <c r="C17" s="377"/>
      <c r="D17" s="377"/>
      <c r="E17" s="378"/>
      <c r="F17" s="137">
        <f>SUM(F14:F16)</f>
        <v>361620.11</v>
      </c>
      <c r="G17" s="158"/>
      <c r="H17" s="158"/>
    </row>
    <row r="18" spans="1:8" x14ac:dyDescent="0.2">
      <c r="A18" s="374" t="s">
        <v>789</v>
      </c>
      <c r="B18" s="375"/>
      <c r="C18" s="375"/>
      <c r="D18" s="51"/>
      <c r="E18" s="51"/>
      <c r="F18" s="51"/>
      <c r="G18" s="159"/>
      <c r="H18" s="159"/>
    </row>
    <row r="19" spans="1:8" ht="51" x14ac:dyDescent="0.2">
      <c r="A19" s="48">
        <v>1</v>
      </c>
      <c r="B19" s="150" t="s">
        <v>786</v>
      </c>
      <c r="C19" s="166" t="s">
        <v>787</v>
      </c>
      <c r="D19" s="147">
        <v>2023</v>
      </c>
      <c r="E19" s="142" t="s">
        <v>788</v>
      </c>
      <c r="F19" s="144">
        <v>15000</v>
      </c>
      <c r="G19" s="160" t="s">
        <v>94</v>
      </c>
      <c r="H19" s="164" t="s">
        <v>706</v>
      </c>
    </row>
    <row r="20" spans="1:8" x14ac:dyDescent="0.2">
      <c r="A20" s="369" t="s">
        <v>0</v>
      </c>
      <c r="B20" s="370"/>
      <c r="C20" s="370"/>
      <c r="D20" s="370"/>
      <c r="E20" s="371"/>
      <c r="F20" s="50">
        <f>SUM(F19)</f>
        <v>15000</v>
      </c>
      <c r="G20" s="50"/>
      <c r="H20" s="50"/>
    </row>
    <row r="21" spans="1:8" x14ac:dyDescent="0.2">
      <c r="A21" s="374" t="s">
        <v>885</v>
      </c>
      <c r="B21" s="375"/>
      <c r="C21" s="375"/>
      <c r="D21" s="51"/>
      <c r="E21" s="51"/>
      <c r="F21" s="51"/>
      <c r="G21" s="159"/>
      <c r="H21" s="159"/>
    </row>
    <row r="22" spans="1:8" ht="25.5" x14ac:dyDescent="0.2">
      <c r="A22" s="48">
        <v>1</v>
      </c>
      <c r="B22" s="153" t="s">
        <v>879</v>
      </c>
      <c r="C22" s="146">
        <v>1615005803</v>
      </c>
      <c r="D22" s="147">
        <v>2015</v>
      </c>
      <c r="E22" s="148" t="s">
        <v>880</v>
      </c>
      <c r="F22" s="143">
        <v>17772.45</v>
      </c>
      <c r="G22" s="161" t="s">
        <v>258</v>
      </c>
      <c r="H22" s="149" t="s">
        <v>881</v>
      </c>
    </row>
    <row r="23" spans="1:8" ht="25.5" x14ac:dyDescent="0.2">
      <c r="A23" s="49">
        <v>2</v>
      </c>
      <c r="B23" s="154" t="s">
        <v>882</v>
      </c>
      <c r="C23" s="167" t="s">
        <v>883</v>
      </c>
      <c r="D23" s="151">
        <v>2023</v>
      </c>
      <c r="E23" s="152" t="s">
        <v>884</v>
      </c>
      <c r="F23" s="152">
        <v>60393</v>
      </c>
      <c r="G23" s="162" t="s">
        <v>653</v>
      </c>
      <c r="H23" s="149" t="s">
        <v>881</v>
      </c>
    </row>
    <row r="24" spans="1:8" x14ac:dyDescent="0.2">
      <c r="A24" s="369" t="s">
        <v>0</v>
      </c>
      <c r="B24" s="370"/>
      <c r="C24" s="370"/>
      <c r="D24" s="370"/>
      <c r="E24" s="371"/>
      <c r="F24" s="50">
        <f>SUM(F22:F23)</f>
        <v>78165.45</v>
      </c>
      <c r="G24" s="50"/>
      <c r="H24" s="50"/>
    </row>
    <row r="26" spans="1:8" x14ac:dyDescent="0.2">
      <c r="E26" s="168" t="s">
        <v>914</v>
      </c>
      <c r="F26" s="287">
        <f>F24+F20+F17+F12</f>
        <v>465899.55</v>
      </c>
    </row>
  </sheetData>
  <mergeCells count="8">
    <mergeCell ref="A9:C9"/>
    <mergeCell ref="A12:E12"/>
    <mergeCell ref="A24:E24"/>
    <mergeCell ref="A13:C13"/>
    <mergeCell ref="A18:C18"/>
    <mergeCell ref="A17:E17"/>
    <mergeCell ref="A20:E20"/>
    <mergeCell ref="A21:C2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5</vt:i4>
      </vt:variant>
    </vt:vector>
  </HeadingPairs>
  <TitlesOfParts>
    <vt:vector size="15" baseType="lpstr">
      <vt:lpstr>informacje ogólne </vt:lpstr>
      <vt:lpstr>informacje do oceny ryzyka </vt:lpstr>
      <vt:lpstr>budynki</vt:lpstr>
      <vt:lpstr>fotowoltaika</vt:lpstr>
      <vt:lpstr>elektronika</vt:lpstr>
      <vt:lpstr>auta </vt:lpstr>
      <vt:lpstr>szkody</vt:lpstr>
      <vt:lpstr>środki trwałe</vt:lpstr>
      <vt:lpstr>maszyny</vt:lpstr>
      <vt:lpstr>lokalizacje</vt:lpstr>
      <vt:lpstr>'informacje do oceny ryzyka '!_Hlk101524119</vt:lpstr>
      <vt:lpstr>'auta '!Obszar_wydruku</vt:lpstr>
      <vt:lpstr>budynki!Obszar_wydruku</vt:lpstr>
      <vt:lpstr>elektronika!Obszar_wydruku</vt:lpstr>
      <vt:lpstr>'informacje do oceny ryzyka '!Obszar_wydruku</vt:lpstr>
    </vt:vector>
  </TitlesOfParts>
  <Company>MedicEuro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Tomasz Zimnowoda</cp:lastModifiedBy>
  <cp:lastPrinted>2024-09-16T10:45:48Z</cp:lastPrinted>
  <dcterms:created xsi:type="dcterms:W3CDTF">2004-04-21T13:58:08Z</dcterms:created>
  <dcterms:modified xsi:type="dcterms:W3CDTF">2024-09-19T12:16:53Z</dcterms:modified>
</cp:coreProperties>
</file>