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Arkusz1!$A$1:$L$31</definedName>
  </definedNames>
  <calcPr calcId="162913"/>
</workbook>
</file>

<file path=xl/calcChain.xml><?xml version="1.0" encoding="utf-8"?>
<calcChain xmlns="http://schemas.openxmlformats.org/spreadsheetml/2006/main">
  <c r="H17" i="1" l="1"/>
  <c r="H16" i="1"/>
  <c r="H15" i="1"/>
  <c r="I15" i="1" s="1"/>
  <c r="H14" i="1"/>
  <c r="H13" i="1"/>
  <c r="H12" i="1"/>
  <c r="H11" i="1"/>
  <c r="I11" i="1" s="1"/>
  <c r="H10" i="1"/>
  <c r="I10" i="1" s="1"/>
  <c r="H9" i="1"/>
  <c r="H8" i="1"/>
  <c r="I8" i="1" s="1"/>
  <c r="H7" i="1"/>
  <c r="I7" i="1" s="1"/>
  <c r="H6" i="1"/>
  <c r="I6" i="1" s="1"/>
  <c r="J6" i="1" s="1"/>
  <c r="J10" i="1" l="1"/>
  <c r="J8" i="1"/>
  <c r="I14" i="1"/>
  <c r="J14" i="1" s="1"/>
  <c r="H18" i="1"/>
  <c r="D20" i="1" s="1"/>
  <c r="J7" i="1"/>
  <c r="J11" i="1"/>
  <c r="J15" i="1"/>
  <c r="I9" i="1"/>
  <c r="J9" i="1" s="1"/>
  <c r="I13" i="1"/>
  <c r="I17" i="1"/>
  <c r="J17" i="1" s="1"/>
  <c r="I12" i="1"/>
  <c r="J12" i="1" s="1"/>
  <c r="I16" i="1"/>
  <c r="J16" i="1" s="1"/>
  <c r="I18" i="1" l="1"/>
  <c r="J18" i="1"/>
  <c r="D21" i="1" s="1"/>
  <c r="J13" i="1"/>
</calcChain>
</file>

<file path=xl/sharedStrings.xml><?xml version="1.0" encoding="utf-8"?>
<sst xmlns="http://schemas.openxmlformats.org/spreadsheetml/2006/main" count="64" uniqueCount="36">
  <si>
    <t>Opłata za sprzedaż gazu (kWh)</t>
  </si>
  <si>
    <t>Abonament miesięczny</t>
  </si>
  <si>
    <t>Opłata dystrybucyjna zmienna (kWh)</t>
  </si>
  <si>
    <t>Opłata dystrybucyjna stała (moc umowna x ilość godzin)</t>
  </si>
  <si>
    <t>Podlegający ochronie</t>
  </si>
  <si>
    <t>Niepodlegający ochronie</t>
  </si>
  <si>
    <t>Składnik</t>
  </si>
  <si>
    <t>Ochrona taryfowa</t>
  </si>
  <si>
    <t>Cena jednostkowa (zł netto)</t>
  </si>
  <si>
    <t>Ilość</t>
  </si>
  <si>
    <t>46dni x 24h x 2100 kWh/h</t>
  </si>
  <si>
    <t>(1)</t>
  </si>
  <si>
    <t>(2)</t>
  </si>
  <si>
    <t>(3)</t>
  </si>
  <si>
    <t>(4)</t>
  </si>
  <si>
    <t>(5)</t>
  </si>
  <si>
    <t>(6)</t>
  </si>
  <si>
    <t xml:space="preserve">Udział </t>
  </si>
  <si>
    <t>Okres</t>
  </si>
  <si>
    <t>Grupa taryfowa</t>
  </si>
  <si>
    <t>(7)</t>
  </si>
  <si>
    <t>W-6A.1</t>
  </si>
  <si>
    <t>15.11.2023 - 31.12.2023</t>
  </si>
  <si>
    <t>01.01.2024 - 31.12.2024</t>
  </si>
  <si>
    <t>Wartość (zł netto)</t>
  </si>
  <si>
    <t>Wartość Vat</t>
  </si>
  <si>
    <t>Wartość (zł brutto)</t>
  </si>
  <si>
    <t>(8)
=(5)*(6)*(7)</t>
  </si>
  <si>
    <t>(9)
=(8)*Vat%</t>
  </si>
  <si>
    <t>(10)
=(8)+(9)</t>
  </si>
  <si>
    <t>SUMA</t>
  </si>
  <si>
    <r>
      <t>„</t>
    </r>
    <r>
      <rPr>
        <b/>
        <sz val="11"/>
        <color theme="1"/>
        <rFont val="Arial"/>
        <family val="2"/>
        <charset val="238"/>
      </rPr>
      <t xml:space="preserve">DOSTAWA WRAZ Z DYSTRYBUCJĄ GAZU ZIEMNEGO WYSOKOMETANOWEGO E PN-C-04750) </t>
    </r>
    <r>
      <rPr>
        <sz val="11"/>
        <color theme="1"/>
        <rFont val="Arial"/>
        <family val="2"/>
        <charset val="238"/>
      </rPr>
      <t>do obiektu Milickiego Centrum Medycznego Sp. z o.o. ul. Grzybowa 1.”</t>
    </r>
  </si>
  <si>
    <t>366 dni x 24h x 2100 kWh/h</t>
  </si>
  <si>
    <t>FORMULARZ OFERTOWY</t>
  </si>
  <si>
    <t>Wartość oferty netto:</t>
  </si>
  <si>
    <t>Wartość oferty brutto: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</si>
</sst>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0.00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3" fontId="0" fillId="0" borderId="1" xfId="0" applyNumberFormat="1" applyBorder="1"/>
    <xf numFmtId="2" fontId="0" fillId="0" borderId="1" xfId="0" applyNumberFormat="1" applyBorder="1"/>
    <xf numFmtId="44" fontId="0" fillId="0" borderId="1" xfId="1" applyFont="1" applyBorder="1"/>
    <xf numFmtId="44" fontId="0" fillId="0" borderId="0" xfId="0" applyNumberFormat="1"/>
    <xf numFmtId="49" fontId="0" fillId="0" borderId="1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top" wrapText="1"/>
    </xf>
    <xf numFmtId="44" fontId="0" fillId="0" borderId="2" xfId="1" applyFont="1" applyBorder="1"/>
    <xf numFmtId="0" fontId="0" fillId="0" borderId="1" xfId="0" applyFill="1" applyBorder="1" applyAlignment="1">
      <alignment horizontal="center" vertical="center"/>
    </xf>
    <xf numFmtId="44" fontId="0" fillId="0" borderId="1" xfId="0" applyNumberFormat="1" applyBorder="1"/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5" xfId="0" applyBorder="1"/>
    <xf numFmtId="164" fontId="0" fillId="0" borderId="6" xfId="0" applyNumberFormat="1" applyBorder="1"/>
    <xf numFmtId="164" fontId="0" fillId="0" borderId="5" xfId="0" applyNumberFormat="1" applyBorder="1"/>
    <xf numFmtId="3" fontId="0" fillId="0" borderId="4" xfId="0" applyNumberFormat="1" applyBorder="1"/>
    <xf numFmtId="0" fontId="0" fillId="0" borderId="3" xfId="0" applyBorder="1"/>
    <xf numFmtId="2" fontId="0" fillId="0" borderId="4" xfId="0" applyNumberFormat="1" applyBorder="1"/>
    <xf numFmtId="2" fontId="0" fillId="0" borderId="3" xfId="0" applyNumberFormat="1" applyBorder="1"/>
    <xf numFmtId="44" fontId="0" fillId="0" borderId="7" xfId="1" applyFont="1" applyBorder="1"/>
    <xf numFmtId="44" fontId="0" fillId="0" borderId="5" xfId="1" applyFont="1" applyBorder="1"/>
    <xf numFmtId="44" fontId="0" fillId="0" borderId="6" xfId="1" applyFont="1" applyBorder="1"/>
    <xf numFmtId="44" fontId="0" fillId="0" borderId="4" xfId="0" applyNumberFormat="1" applyBorder="1"/>
    <xf numFmtId="44" fontId="0" fillId="0" borderId="3" xfId="0" applyNumberFormat="1" applyBorder="1"/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4" fontId="2" fillId="0" borderId="1" xfId="1" applyFont="1" applyBorder="1"/>
    <xf numFmtId="0" fontId="5" fillId="0" borderId="0" xfId="0" applyFont="1"/>
    <xf numFmtId="0" fontId="6" fillId="0" borderId="0" xfId="0" applyFont="1" applyFill="1" applyBorder="1" applyAlignment="1">
      <alignment horizontal="right" vertical="center"/>
    </xf>
    <xf numFmtId="44" fontId="6" fillId="0" borderId="0" xfId="0" applyNumberFormat="1" applyFont="1" applyAlignment="1">
      <alignment horizontal="right"/>
    </xf>
    <xf numFmtId="0" fontId="3" fillId="0" borderId="9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view="pageBreakPreview" zoomScale="70" zoomScaleNormal="90" zoomScaleSheetLayoutView="70" workbookViewId="0">
      <selection activeCell="P10" sqref="P10"/>
    </sheetView>
  </sheetViews>
  <sheetFormatPr defaultRowHeight="15" x14ac:dyDescent="0.25"/>
  <cols>
    <col min="1" max="1" width="21" bestFit="1" customWidth="1"/>
    <col min="2" max="2" width="13.85546875" bestFit="1" customWidth="1"/>
    <col min="3" max="3" width="48.28515625" customWidth="1"/>
    <col min="4" max="4" width="23.7109375" customWidth="1"/>
    <col min="5" max="5" width="23.5703125" customWidth="1"/>
    <col min="6" max="6" width="27.5703125" customWidth="1"/>
    <col min="8" max="8" width="18.7109375" customWidth="1"/>
    <col min="9" max="9" width="14.140625" bestFit="1" customWidth="1"/>
    <col min="10" max="10" width="19.140625" customWidth="1"/>
  </cols>
  <sheetData>
    <row r="1" spans="1:10" ht="21" x14ac:dyDescent="0.35">
      <c r="A1" s="35" t="s">
        <v>33</v>
      </c>
      <c r="I1" s="35"/>
      <c r="J1" s="35"/>
    </row>
    <row r="3" spans="1:10" x14ac:dyDescent="0.25">
      <c r="A3" s="38" t="s">
        <v>31</v>
      </c>
      <c r="B3" s="38"/>
      <c r="C3" s="38"/>
      <c r="D3" s="38"/>
      <c r="E3" s="38"/>
      <c r="F3" s="38"/>
      <c r="G3" s="38"/>
      <c r="H3" s="38"/>
      <c r="I3" s="38"/>
    </row>
    <row r="4" spans="1:10" x14ac:dyDescent="0.25">
      <c r="A4" s="1" t="s">
        <v>18</v>
      </c>
      <c r="B4" s="1" t="s">
        <v>19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17</v>
      </c>
      <c r="H4" s="11" t="s">
        <v>24</v>
      </c>
      <c r="I4" s="14" t="s">
        <v>25</v>
      </c>
      <c r="J4" s="1" t="s">
        <v>26</v>
      </c>
    </row>
    <row r="5" spans="1:10" ht="30" x14ac:dyDescent="0.25">
      <c r="A5" s="2" t="s">
        <v>11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16</v>
      </c>
      <c r="G5" s="9" t="s">
        <v>20</v>
      </c>
      <c r="H5" s="12" t="s">
        <v>27</v>
      </c>
      <c r="I5" s="10" t="s">
        <v>28</v>
      </c>
      <c r="J5" s="10" t="s">
        <v>29</v>
      </c>
    </row>
    <row r="6" spans="1:10" x14ac:dyDescent="0.25">
      <c r="A6" s="39" t="s">
        <v>22</v>
      </c>
      <c r="B6" s="39" t="s">
        <v>21</v>
      </c>
      <c r="C6" s="41" t="s">
        <v>0</v>
      </c>
      <c r="D6" s="3" t="s">
        <v>4</v>
      </c>
      <c r="E6" s="4"/>
      <c r="F6" s="5">
        <v>870143</v>
      </c>
      <c r="G6" s="6">
        <v>0.99</v>
      </c>
      <c r="H6" s="13">
        <f>E6*F6*0.99</f>
        <v>0</v>
      </c>
      <c r="I6" s="7">
        <f>H6*0.23</f>
        <v>0</v>
      </c>
      <c r="J6" s="15">
        <f>H6+I6</f>
        <v>0</v>
      </c>
    </row>
    <row r="7" spans="1:10" x14ac:dyDescent="0.25">
      <c r="A7" s="39"/>
      <c r="B7" s="39"/>
      <c r="C7" s="41"/>
      <c r="D7" s="3" t="s">
        <v>5</v>
      </c>
      <c r="E7" s="4"/>
      <c r="F7" s="5">
        <v>870143</v>
      </c>
      <c r="G7" s="6">
        <v>0.01</v>
      </c>
      <c r="H7" s="13">
        <f>E7*F7*0.01</f>
        <v>0</v>
      </c>
      <c r="I7" s="7">
        <f t="shared" ref="I7:I17" si="0">H7*0.23</f>
        <v>0</v>
      </c>
      <c r="J7" s="15">
        <f t="shared" ref="J7:J17" si="1">H7+I7</f>
        <v>0</v>
      </c>
    </row>
    <row r="8" spans="1:10" x14ac:dyDescent="0.25">
      <c r="A8" s="39" t="s">
        <v>22</v>
      </c>
      <c r="B8" s="39" t="s">
        <v>21</v>
      </c>
      <c r="C8" s="41" t="s">
        <v>1</v>
      </c>
      <c r="D8" s="3" t="s">
        <v>4</v>
      </c>
      <c r="E8" s="6"/>
      <c r="F8" s="3">
        <v>2</v>
      </c>
      <c r="G8" s="6">
        <v>0.99</v>
      </c>
      <c r="H8" s="13">
        <f>E8*F8*0.99</f>
        <v>0</v>
      </c>
      <c r="I8" s="7">
        <f t="shared" si="0"/>
        <v>0</v>
      </c>
      <c r="J8" s="15">
        <f t="shared" si="1"/>
        <v>0</v>
      </c>
    </row>
    <row r="9" spans="1:10" x14ac:dyDescent="0.25">
      <c r="A9" s="39"/>
      <c r="B9" s="39"/>
      <c r="C9" s="41"/>
      <c r="D9" s="3" t="s">
        <v>5</v>
      </c>
      <c r="E9" s="6"/>
      <c r="F9" s="3">
        <v>2</v>
      </c>
      <c r="G9" s="6">
        <v>0.01</v>
      </c>
      <c r="H9" s="13">
        <f>E9*F9*0.01</f>
        <v>0</v>
      </c>
      <c r="I9" s="7">
        <f t="shared" si="0"/>
        <v>0</v>
      </c>
      <c r="J9" s="15">
        <f t="shared" si="1"/>
        <v>0</v>
      </c>
    </row>
    <row r="10" spans="1:10" x14ac:dyDescent="0.25">
      <c r="A10" s="39" t="s">
        <v>22</v>
      </c>
      <c r="B10" s="39" t="s">
        <v>21</v>
      </c>
      <c r="C10" s="41" t="s">
        <v>2</v>
      </c>
      <c r="D10" s="3" t="s">
        <v>4</v>
      </c>
      <c r="E10" s="4"/>
      <c r="F10" s="5">
        <v>870143</v>
      </c>
      <c r="G10" s="6">
        <v>0.99</v>
      </c>
      <c r="H10" s="13">
        <f>E10*F10*0.99</f>
        <v>0</v>
      </c>
      <c r="I10" s="7">
        <f t="shared" si="0"/>
        <v>0</v>
      </c>
      <c r="J10" s="15">
        <f t="shared" si="1"/>
        <v>0</v>
      </c>
    </row>
    <row r="11" spans="1:10" x14ac:dyDescent="0.25">
      <c r="A11" s="39"/>
      <c r="B11" s="39"/>
      <c r="C11" s="41"/>
      <c r="D11" s="3" t="s">
        <v>5</v>
      </c>
      <c r="E11" s="4"/>
      <c r="F11" s="5">
        <v>870143</v>
      </c>
      <c r="G11" s="6">
        <v>0.01</v>
      </c>
      <c r="H11" s="13">
        <f>E11*F11*0.01</f>
        <v>0</v>
      </c>
      <c r="I11" s="7">
        <f t="shared" si="0"/>
        <v>0</v>
      </c>
      <c r="J11" s="15">
        <f t="shared" si="1"/>
        <v>0</v>
      </c>
    </row>
    <row r="12" spans="1:10" x14ac:dyDescent="0.25">
      <c r="A12" s="39" t="s">
        <v>22</v>
      </c>
      <c r="B12" s="39" t="s">
        <v>21</v>
      </c>
      <c r="C12" s="41" t="s">
        <v>3</v>
      </c>
      <c r="D12" s="3" t="s">
        <v>4</v>
      </c>
      <c r="E12" s="4"/>
      <c r="F12" s="3" t="s">
        <v>10</v>
      </c>
      <c r="G12" s="6">
        <v>0.99</v>
      </c>
      <c r="H12" s="13">
        <f>E12*46*24*2100*0.99</f>
        <v>0</v>
      </c>
      <c r="I12" s="7">
        <f t="shared" si="0"/>
        <v>0</v>
      </c>
      <c r="J12" s="15">
        <f t="shared" si="1"/>
        <v>0</v>
      </c>
    </row>
    <row r="13" spans="1:10" ht="15.75" thickBot="1" x14ac:dyDescent="0.3">
      <c r="A13" s="40"/>
      <c r="B13" s="43"/>
      <c r="C13" s="42"/>
      <c r="D13" s="18" t="s">
        <v>5</v>
      </c>
      <c r="E13" s="20"/>
      <c r="F13" s="23" t="s">
        <v>10</v>
      </c>
      <c r="G13" s="25">
        <v>0.01</v>
      </c>
      <c r="H13" s="26">
        <f>E13*46*24*2100*0.01</f>
        <v>0</v>
      </c>
      <c r="I13" s="28">
        <f t="shared" si="0"/>
        <v>0</v>
      </c>
      <c r="J13" s="30">
        <f t="shared" si="1"/>
        <v>0</v>
      </c>
    </row>
    <row r="14" spans="1:10" ht="15.75" thickTop="1" x14ac:dyDescent="0.25">
      <c r="A14" s="16" t="s">
        <v>23</v>
      </c>
      <c r="B14" s="17" t="s">
        <v>21</v>
      </c>
      <c r="C14" s="17" t="s">
        <v>0</v>
      </c>
      <c r="D14" s="19" t="s">
        <v>5</v>
      </c>
      <c r="E14" s="21"/>
      <c r="F14" s="22">
        <v>4579700</v>
      </c>
      <c r="G14" s="24">
        <v>1</v>
      </c>
      <c r="H14" s="27">
        <f>E14*F14</f>
        <v>0</v>
      </c>
      <c r="I14" s="27">
        <f t="shared" si="0"/>
        <v>0</v>
      </c>
      <c r="J14" s="29">
        <f t="shared" si="1"/>
        <v>0</v>
      </c>
    </row>
    <row r="15" spans="1:10" x14ac:dyDescent="0.25">
      <c r="A15" s="3" t="s">
        <v>23</v>
      </c>
      <c r="B15" s="1" t="s">
        <v>21</v>
      </c>
      <c r="C15" s="1" t="s">
        <v>1</v>
      </c>
      <c r="D15" s="3" t="s">
        <v>5</v>
      </c>
      <c r="E15" s="6"/>
      <c r="F15" s="3">
        <v>12</v>
      </c>
      <c r="G15" s="6">
        <v>1</v>
      </c>
      <c r="H15" s="13">
        <f>E15*F15</f>
        <v>0</v>
      </c>
      <c r="I15" s="7">
        <f t="shared" si="0"/>
        <v>0</v>
      </c>
      <c r="J15" s="15">
        <f t="shared" si="1"/>
        <v>0</v>
      </c>
    </row>
    <row r="16" spans="1:10" x14ac:dyDescent="0.25">
      <c r="A16" s="3" t="s">
        <v>23</v>
      </c>
      <c r="B16" s="31" t="s">
        <v>21</v>
      </c>
      <c r="C16" s="1" t="s">
        <v>2</v>
      </c>
      <c r="D16" s="3" t="s">
        <v>5</v>
      </c>
      <c r="E16" s="4"/>
      <c r="F16" s="5">
        <v>4579700</v>
      </c>
      <c r="G16" s="6">
        <v>1</v>
      </c>
      <c r="H16" s="13">
        <f>E16*F16</f>
        <v>0</v>
      </c>
      <c r="I16" s="7">
        <f t="shared" si="0"/>
        <v>0</v>
      </c>
      <c r="J16" s="15">
        <f t="shared" si="1"/>
        <v>0</v>
      </c>
    </row>
    <row r="17" spans="1:10" x14ac:dyDescent="0.25">
      <c r="A17" s="3" t="s">
        <v>23</v>
      </c>
      <c r="B17" s="32" t="s">
        <v>21</v>
      </c>
      <c r="C17" s="1" t="s">
        <v>3</v>
      </c>
      <c r="D17" s="3" t="s">
        <v>5</v>
      </c>
      <c r="E17" s="4"/>
      <c r="F17" s="3" t="s">
        <v>32</v>
      </c>
      <c r="G17" s="6">
        <v>1</v>
      </c>
      <c r="H17" s="13">
        <f>E17*366*24*2100</f>
        <v>0</v>
      </c>
      <c r="I17" s="7">
        <f t="shared" si="0"/>
        <v>0</v>
      </c>
      <c r="J17" s="15">
        <f t="shared" si="1"/>
        <v>0</v>
      </c>
    </row>
    <row r="18" spans="1:10" x14ac:dyDescent="0.25">
      <c r="G18" s="33" t="s">
        <v>30</v>
      </c>
      <c r="H18" s="34">
        <f>SUM(H6:H17)</f>
        <v>0</v>
      </c>
      <c r="I18" s="34">
        <f>SUM(I6:I17)</f>
        <v>0</v>
      </c>
      <c r="J18" s="34">
        <f>SUM(J6:J17)</f>
        <v>0</v>
      </c>
    </row>
    <row r="20" spans="1:10" ht="18.75" x14ac:dyDescent="0.3">
      <c r="C20" s="36" t="s">
        <v>34</v>
      </c>
      <c r="D20" s="37">
        <f>H18</f>
        <v>0</v>
      </c>
      <c r="H20" s="8"/>
    </row>
    <row r="21" spans="1:10" ht="18.75" x14ac:dyDescent="0.3">
      <c r="C21" s="36" t="s">
        <v>35</v>
      </c>
      <c r="D21" s="37">
        <f>J18</f>
        <v>0</v>
      </c>
    </row>
  </sheetData>
  <mergeCells count="13">
    <mergeCell ref="A3:I3"/>
    <mergeCell ref="A6:A7"/>
    <mergeCell ref="A8:A9"/>
    <mergeCell ref="A10:A11"/>
    <mergeCell ref="A12:A13"/>
    <mergeCell ref="C6:C7"/>
    <mergeCell ref="C8:C9"/>
    <mergeCell ref="C10:C11"/>
    <mergeCell ref="C12:C13"/>
    <mergeCell ref="B6:B7"/>
    <mergeCell ref="B8:B9"/>
    <mergeCell ref="B10:B11"/>
    <mergeCell ref="B12:B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&amp;Lzałącznik   nr  2  - formularz -asortymentowo -cenowy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2023-10-25T05:18:27Z</dcterms:modified>
</cp:coreProperties>
</file>