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Kin.PULMO\Desktop\3. NOWA jednorazówka\Ostateczne formularze cenowe\"/>
    </mc:Choice>
  </mc:AlternateContent>
  <xr:revisionPtr revIDLastSave="0" documentId="13_ncr:1_{D2696498-5463-4748-AC56-9273520FED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Hlk75343032" localSheetId="0">Sheet1!#REF!</definedName>
    <definedName name="_Hlk75343138" localSheetId="0">Sheet1!#REF!</definedName>
    <definedName name="_Hlk75343175" localSheetId="0">Sheet1!#REF!</definedName>
    <definedName name="_xlnm.Print_Area" localSheetId="0">Sheet1!$A$2:$K$173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0" i="1" l="1"/>
  <c r="H180" i="1"/>
  <c r="H177" i="1"/>
  <c r="H176" i="1"/>
  <c r="F176" i="1"/>
  <c r="I176" i="1" s="1"/>
  <c r="I177" i="1" s="1"/>
  <c r="I171" i="1" l="1"/>
  <c r="H171" i="1"/>
  <c r="H132" i="1"/>
  <c r="I168" i="1"/>
  <c r="H168" i="1"/>
  <c r="I37" i="1"/>
  <c r="H37" i="1"/>
  <c r="I27" i="1"/>
  <c r="H27" i="1"/>
  <c r="H167" i="1"/>
  <c r="F167" i="1"/>
  <c r="I166" i="1"/>
  <c r="F166" i="1"/>
  <c r="H160" i="1"/>
  <c r="H159" i="1"/>
  <c r="F159" i="1"/>
  <c r="I159" i="1" s="1"/>
  <c r="I160" i="1" s="1"/>
  <c r="H63" i="1"/>
  <c r="H64" i="1" s="1"/>
  <c r="F63" i="1"/>
  <c r="I63" i="1" s="1"/>
  <c r="I64" i="1" s="1"/>
  <c r="I167" i="1" l="1"/>
  <c r="H151" i="1" l="1"/>
  <c r="I151" i="1" s="1"/>
  <c r="F151" i="1"/>
  <c r="H150" i="1"/>
  <c r="I150" i="1" s="1"/>
  <c r="F150" i="1"/>
  <c r="H149" i="1"/>
  <c r="F149" i="1"/>
  <c r="H148" i="1"/>
  <c r="F148" i="1"/>
  <c r="H16" i="1"/>
  <c r="F16" i="1"/>
  <c r="I16" i="1" s="1"/>
  <c r="I148" i="1" l="1"/>
  <c r="H152" i="1"/>
  <c r="I149" i="1"/>
  <c r="H131" i="1"/>
  <c r="I131" i="1" s="1"/>
  <c r="F131" i="1"/>
  <c r="H130" i="1"/>
  <c r="F130" i="1"/>
  <c r="F56" i="1"/>
  <c r="I56" i="1" s="1"/>
  <c r="H56" i="1"/>
  <c r="F57" i="1"/>
  <c r="I57" i="1" s="1"/>
  <c r="H57" i="1"/>
  <c r="H122" i="1"/>
  <c r="I122" i="1" s="1"/>
  <c r="F122" i="1"/>
  <c r="H121" i="1"/>
  <c r="F121" i="1"/>
  <c r="I121" i="1" s="1"/>
  <c r="H120" i="1"/>
  <c r="F120" i="1"/>
  <c r="I120" i="1" s="1"/>
  <c r="H119" i="1"/>
  <c r="F119" i="1"/>
  <c r="I119" i="1" s="1"/>
  <c r="H118" i="1"/>
  <c r="F118" i="1"/>
  <c r="I118" i="1" s="1"/>
  <c r="H117" i="1"/>
  <c r="F117" i="1"/>
  <c r="I117" i="1" s="1"/>
  <c r="H116" i="1"/>
  <c r="F116" i="1"/>
  <c r="I116" i="1" s="1"/>
  <c r="H115" i="1"/>
  <c r="F115" i="1"/>
  <c r="H114" i="1"/>
  <c r="I114" i="1" s="1"/>
  <c r="F114" i="1"/>
  <c r="H113" i="1"/>
  <c r="I113" i="1" s="1"/>
  <c r="F113" i="1"/>
  <c r="H112" i="1"/>
  <c r="I112" i="1" s="1"/>
  <c r="F112" i="1"/>
  <c r="H111" i="1"/>
  <c r="F111" i="1"/>
  <c r="H104" i="1"/>
  <c r="H105" i="1" s="1"/>
  <c r="F104" i="1"/>
  <c r="I104" i="1" s="1"/>
  <c r="I105" i="1" s="1"/>
  <c r="H42" i="1"/>
  <c r="F42" i="1"/>
  <c r="I42" i="1" s="1"/>
  <c r="H41" i="1"/>
  <c r="F41" i="1"/>
  <c r="I41" i="1" s="1"/>
  <c r="F25" i="1"/>
  <c r="H25" i="1"/>
  <c r="I25" i="1" s="1"/>
  <c r="F22" i="1"/>
  <c r="H22" i="1"/>
  <c r="I22" i="1" s="1"/>
  <c r="H20" i="1"/>
  <c r="F20" i="1"/>
  <c r="I20" i="1" s="1"/>
  <c r="H19" i="1"/>
  <c r="F19" i="1"/>
  <c r="I19" i="1" s="1"/>
  <c r="H18" i="1"/>
  <c r="F18" i="1"/>
  <c r="I18" i="1" s="1"/>
  <c r="H17" i="1"/>
  <c r="F17" i="1"/>
  <c r="I17" i="1" s="1"/>
  <c r="H15" i="1"/>
  <c r="F15" i="1"/>
  <c r="I15" i="1" s="1"/>
  <c r="H14" i="1"/>
  <c r="F14" i="1"/>
  <c r="I14" i="1" s="1"/>
  <c r="H13" i="1"/>
  <c r="F13" i="1"/>
  <c r="I13" i="1" s="1"/>
  <c r="H12" i="1"/>
  <c r="F12" i="1"/>
  <c r="I12" i="1" s="1"/>
  <c r="H49" i="1"/>
  <c r="F49" i="1"/>
  <c r="I49" i="1" s="1"/>
  <c r="H48" i="1"/>
  <c r="F48" i="1"/>
  <c r="I48" i="1" s="1"/>
  <c r="H36" i="1"/>
  <c r="F36" i="1"/>
  <c r="I36" i="1" s="1"/>
  <c r="H35" i="1"/>
  <c r="F35" i="1"/>
  <c r="I35" i="1" s="1"/>
  <c r="H24" i="1"/>
  <c r="I24" i="1" s="1"/>
  <c r="F24" i="1"/>
  <c r="H123" i="1" l="1"/>
  <c r="I152" i="1"/>
  <c r="I130" i="1"/>
  <c r="I132" i="1" s="1"/>
  <c r="I43" i="1"/>
  <c r="I111" i="1"/>
  <c r="I123" i="1" s="1"/>
  <c r="H43" i="1"/>
  <c r="H26" i="1"/>
  <c r="I26" i="1" s="1"/>
  <c r="F26" i="1"/>
  <c r="H23" i="1"/>
  <c r="I23" i="1" s="1"/>
  <c r="F23" i="1"/>
  <c r="H95" i="1"/>
  <c r="F95" i="1"/>
  <c r="I95" i="1" s="1"/>
  <c r="H94" i="1"/>
  <c r="H96" i="1" s="1"/>
  <c r="F94" i="1"/>
  <c r="I94" i="1" s="1"/>
  <c r="H87" i="1"/>
  <c r="H88" i="1" s="1"/>
  <c r="F87" i="1"/>
  <c r="I87" i="1" s="1"/>
  <c r="I88" i="1" s="1"/>
  <c r="H80" i="1"/>
  <c r="H81" i="1" s="1"/>
  <c r="F80" i="1"/>
  <c r="I80" i="1" s="1"/>
  <c r="I81" i="1" s="1"/>
  <c r="H74" i="1"/>
  <c r="F74" i="1"/>
  <c r="I74" i="1" s="1"/>
  <c r="I75" i="1" l="1"/>
  <c r="H75" i="1"/>
  <c r="I96" i="1"/>
  <c r="I58" i="1" l="1"/>
  <c r="H58" i="1"/>
  <c r="I50" i="1" l="1"/>
  <c r="H50" i="1"/>
  <c r="H21" i="1"/>
  <c r="F21" i="1"/>
  <c r="I21" i="1" s="1"/>
</calcChain>
</file>

<file path=xl/sharedStrings.xml><?xml version="1.0" encoding="utf-8"?>
<sst xmlns="http://schemas.openxmlformats.org/spreadsheetml/2006/main" count="354" uniqueCount="111">
  <si>
    <t>Lp.</t>
  </si>
  <si>
    <t>J.m.</t>
  </si>
  <si>
    <t>Ilość</t>
  </si>
  <si>
    <t>szt.</t>
  </si>
  <si>
    <t>op.</t>
  </si>
  <si>
    <t>op</t>
  </si>
  <si>
    <t>Razem</t>
  </si>
  <si>
    <t>1.</t>
  </si>
  <si>
    <t>par</t>
  </si>
  <si>
    <t>Wartość netto</t>
  </si>
  <si>
    <t>Wartość brutto</t>
  </si>
  <si>
    <t>Stawka Vat w %</t>
  </si>
  <si>
    <t>L.p.</t>
  </si>
  <si>
    <t>Nawa</t>
  </si>
  <si>
    <t>j.m.</t>
  </si>
  <si>
    <t>ilość</t>
  </si>
  <si>
    <t>cena jednostkowa netto</t>
  </si>
  <si>
    <t>cena jednostkowa brutto</t>
  </si>
  <si>
    <t>Vat w %</t>
  </si>
  <si>
    <t>Warość netto</t>
  </si>
  <si>
    <t>Wartość Brutto</t>
  </si>
  <si>
    <t>Ustniki do spirometrii  83 do filtracji ochronnej 99,99%, wykon. z polistyrenu (HIPS), waga 34,00 gr, kształ owalny, wskaźnik przepływu &lt;0,87 cm H2O / (L/s; )100 szt/op</t>
  </si>
  <si>
    <t>Pojemnik transportowy na 5 szkiełek podstawowych, zamykany na plastikowy zatrzask, wyposazony w prowadnice pozwalające oddzielic od siebie poszczególne szkiełka (próbka)</t>
  </si>
  <si>
    <t>Wskaźniki paskowy do autoklawów - kontrola procesu sterylizacji parą wodną w autoklawie</t>
  </si>
  <si>
    <t>Worki autoklawowalne jednorazowe wykonane  z polipropylenu, zastosowanie do odpadów bilogicznnie niebezpiecznych, wytrzymałe, odporne na wysoką temperaturę, wym. Ok. 600 x 780 mm ,poj. ok. 60L, gr. 40 um - 100szt/op.</t>
  </si>
  <si>
    <t>Osłony na buty wysokie:                                                             - wykonane z laminatu 68g/m2                                                   - włóknina SPUNBOND z membraną oddychajacą (PP 40g/m2 + PE 28 g/m2)                                                                                 - ochrona biologiczna klasa 4 zgodnie z norma EN 14126:2003+AC:2014                                                                    - rozmiar uniweralny                                                                     - wewnętrzne szwy overlock zapewniające szczelność; wykończenie elastyczną gumką uszczelniającą                         - dodatkowe troczki umozliwiające wiązanie  buta i jego lepsze dopasowanie                                                                    - wysokość ok. 50 cm</t>
  </si>
  <si>
    <t>Opaska do identyfikacji dla dorosłych  na rękę pokryta powłoką antybakterujną, termiczna, zapięcie na klej, lub klips, kolor biały, wym. ok. 25 x 279 mm, 6 kaset po 200 szt/ op.</t>
  </si>
  <si>
    <t>Nazwa</t>
  </si>
  <si>
    <t>Cena jednostkowa netto</t>
  </si>
  <si>
    <t>Cena jednostkowa brutto</t>
  </si>
  <si>
    <t>Filtr piankowy wlotu powietrza ( filtr cząstek stałych) kompatybilny z respiratorem Trilogy Evo (pakowany po 10 szt)</t>
  </si>
  <si>
    <t>Plomby  bez wskaźnika ster.- zabezpieczenie  przed nieautoryzowanym otwarciem kontenerów z asortymentem sterylnym. Kontenery firmy Martin posiadane przez zamawiającego. Op. 1000szt.</t>
  </si>
  <si>
    <t>Mata silikonowa do tacy 1/1 524x244 mm</t>
  </si>
  <si>
    <t>Kleszczyki biopsyjne okrągłe do pobrania materiału do histopatologii o śr.miseczki 5mm, z podłączeniem luer-lock do przepłukania kleszczyków. Długość robocza narzędzia 20 cm.</t>
  </si>
  <si>
    <t>Światłowód o śr.4,8mm dł.230 cm</t>
  </si>
  <si>
    <t>Suchy lód Top Frost 100 g./1 szt.  zgodny z normą UE CE 1907/2006</t>
  </si>
  <si>
    <t>Pojemnik plastikowy Hamburg z hermetyczną, silikonową uszczelką zpewniającę szczelne zamknięcie, ścianki przezroczyste, pokrywa czarna wymiary: L:135 x W:135 x H:176 mm, pojemność 1,6L</t>
  </si>
  <si>
    <t xml:space="preserve"> Filtr cząstek stałych P95 ( węglowy) kompatybilny z respiratorem Trilogy Evo ( pakowany po 10 szt)</t>
  </si>
  <si>
    <t>Pakiet 1a PODZIELNY</t>
  </si>
  <si>
    <t>2.</t>
  </si>
  <si>
    <t>3.</t>
  </si>
  <si>
    <t>4.</t>
  </si>
  <si>
    <t xml:space="preserve">ROZKRUSZARKA DO LEKÓWwykonana z wytrzymałych materiałów poliamidu (PA07) oraz stali nierdzewnej. Umożliwiająca profesjonalne miażdżenie tabletek 
bezpośrednio w kieliszku, gwarantując zachowanie  higienicznych warunków oraz ochronę i bezpieczeństwo leków w trakcie rozkruszania.  Kształt pozwalający na łatwy i szybki sposób operowania moździerzem. System rozkruszania pozwalający uniknąć strat i mieszania się leków od różnych pacjentów. Łatwy do utrzymania w czystości. Wyrób przeznaczony do wielorazowego użytku.
</t>
  </si>
  <si>
    <t xml:space="preserve">Fartuch foliowy PE, ochronny, jednorazowy w roli, kolor niebieski, rozm. 900x1300x 0,040 mm, grubość foli (+/- 0,005), z wycięciem na głowę, wiązany z tyłu na troki.  </t>
  </si>
  <si>
    <t>Saszetki do transportu materiału biologicznego z napisem BIOHAZARD (bezpieczne biologicznie) z dodatkową kieszenią na dokumenty,  przeznaczone do przesyłki pocztą pneumatyczną i transportu zewnętrznego  oraz spełniające normę UN 3373
1. wymiary 154-181  x 255-270 mm/+-5 mm; 
2. metaliczny pasek zabezpieczający ścieżkę klejącą;
3. wstępne nacięcia ułatwiające szybkie otwarcie przez pociągniecie wzdłuż zaznaczonego miejsca w dolnej części saszetki
4.Numeracja inkrementowana</t>
  </si>
  <si>
    <t xml:space="preserve">Saszetki do transportu materiału biologicznego z napisem BIOHAZARD (bezpieczne biologicznie) z dodatkową kieszenią na dokumenty,  przeznaczone do przesyłki pocztą pneumatyczną i transportu wewnętrznego  oraz spełniające normę UN 3373
1. wymiary 154-181  x 255-270 mm/+-5 mm; 
2. metaliczny pasek zabezpieczający ścieżkę klejącą;
3. wstępne nacięcia ułatwiające szybkie otwarcie przez pociągniecie wzdłuż zaznaczonego miejsca w dolnej części saszetki
4.Numeracja inkrementowana
</t>
  </si>
  <si>
    <t>Pakiet 3a</t>
  </si>
  <si>
    <t>Pakiet 4a</t>
  </si>
  <si>
    <t>Pakiet 6a</t>
  </si>
  <si>
    <t xml:space="preserve">Tuleja przyłączeniowa do drenu koncentratora tlenu (obrotowe, typ choinka , dwuczęściowa tuleja przyłączeniowa do standardowych drenów tlenowych i wąsów/kaniuli. Tuleja obrotowa, gwint wewnętrzny UNF 9/16" </t>
  </si>
  <si>
    <t xml:space="preserve">Koc ratunkowy termiczny ratunkowy, folia termiczna mata życia NRC 210x160  - srebrno-złota </t>
  </si>
  <si>
    <t>Rękawice diagnostyczne nitrylowe, fioletowe, niesterylne, bezpudrowe,  powierzchnia teksturowana, równomiernie rolowany brzeg, Wyrób medyczny klasy I , Środek Ochrony Indywidualnej klasy III,  długość min. 260 mm, AQL maxymalnie do 1,0, rozmiar XS (op. a'100 szt.)</t>
  </si>
  <si>
    <t xml:space="preserve">par </t>
  </si>
  <si>
    <t>Czepek ochronny RTG - ochrona głowy przed rozproszonym promieniowaniem jonuzującym, wiązany z tyłu głowy na taśmę, dwuwarstwowy materiał ochronny, od frontu i boków 0,50 mm Pb, od góry 0,25 mm Pb</t>
  </si>
  <si>
    <t>Jednorazowy, niejałowy, pełnobarierowy, fartuch chirurgiczny wykonany z włókniny polipropylenowej, podfoliowanej na całej powierzchni fartucha o łącznej gramaturze 35 g/m². Rękaw zakończony elastycznym mankietem z dzianiny. Tylne części fartucha zachodzą na siebie. Posiada 2 wszywane troki o długości min.45 cm. Dodatkowo zapięcie w okolicy karku na rzep. Szwy wykonane techniką ultradźwiękową. Odporność na przenikanie cieczy &gt;100 cm H2O. Opakowanie typu worek foliowy, pakowany po 10 sztuk. Spełnia wymagania aktualnej normy PN-EN 13795-1:2019 oraz EN 14126. Fartuch zgodny z poziomem 2 AAMI. Rozmiar: L, XL.</t>
  </si>
  <si>
    <t>Pakiet 9a</t>
  </si>
  <si>
    <t>Czujnik na dłoń, wielokrotnego użytku,
dla dorosłych od oprogramowania 1.8 do ToFscan, pasujący do aparatu do znieczuleń Atlan, bedacy na wyposażeniu szpitala</t>
  </si>
  <si>
    <t>Rękawice ochronne przed promieniowaniem rentgenowskim z neutralnego lateksu kauczukowego, bezołowiowe, do zastosowań chirurgicznych. Równoważnik osłabienia promieniowania: 0,045 mmPb=/-10%. Rozmiar 8/ 7/ 7,5</t>
  </si>
  <si>
    <t>Kabel połączeniowy trójświatłowy pomiędzy aparatem Kendall SCD a mankietami</t>
  </si>
  <si>
    <t>RAZEM</t>
  </si>
  <si>
    <t>Włóknina przeznaczona do zastosowania w połączeniu dla wszystkich mozliwych metod sterylizacji: para wodna, tlenek etyleniu oraz plazmy. W arkuszach z polipropylenu (SMS) są dwa kolory, bardzo odporne na rozerwanie, wytrzymałe i doskonale poddającymi się drapowaniu włókninami z czystych włókien ze sztucznego tworzywa, które nadają się na wszystkie rodzaje opakowań arkuszowych. Polipropylenowe włókniny składają się z wielu warstw włókien spunbond (S) i meltblown (M). Warstwy spunbond zapewniają niezwykłą elastyczność i podatność na drapowanie, podczas gdy warstwy meltblown tworzą efektywną barierę dla zarazków.
Opakowanie arkuszowe naprzemiennie pakowane SMS/SMS jest fabrycznie spakowane w dwa następujące po sobie kolory: niebieski i zielony. Różne kolory od strony zewnętrznej i wewnętrznej powodują łatwą identyfikację uszkodzonego opakowania. O gramaturze 43g/m2, rozmiar 120x120cm , w opakowaniu</t>
  </si>
  <si>
    <t>ark.</t>
  </si>
  <si>
    <r>
      <rPr>
        <sz val="9"/>
        <color rgb="FF000000"/>
        <rFont val="Century Gothic"/>
        <family val="2"/>
        <charset val="238"/>
      </rPr>
      <t xml:space="preserve">Podkładka zaciskowa nieatraumatyczna. </t>
    </r>
    <r>
      <rPr>
        <sz val="11"/>
        <color rgb="FF000000"/>
        <rFont val="Century Gothic"/>
        <family val="2"/>
        <charset val="238"/>
      </rPr>
      <t>P</t>
    </r>
    <r>
      <rPr>
        <sz val="9"/>
        <color rgb="FF000000"/>
        <rFont val="Century Gothic"/>
        <family val="2"/>
        <charset val="238"/>
      </rPr>
      <t>rofil zapewnia pewne trzymanie i jednocześnie zapewnia delikatne stosowanie konwencjonalnych zacisków. Trzy dostępne średnice zapewniają dokładne dopasowanie do różnych rozmiarów instrumentów i umożliwiają przycinanie na wymiar. Podkładki zaciskowe są radioprzezroczyste, nie zawierają lateksu, są sterylnie zapakowane i przeznaczone do jednorazowego użytku. Dł.125mm,</t>
    </r>
    <r>
      <rPr>
        <sz val="11"/>
        <color rgb="FF000000"/>
        <rFont val="Century Gothic"/>
        <family val="2"/>
        <charset val="238"/>
      </rPr>
      <t xml:space="preserve"> </t>
    </r>
    <r>
      <rPr>
        <sz val="9"/>
        <color rgb="FF000000"/>
        <rFont val="Century Gothic"/>
        <family val="2"/>
        <charset val="238"/>
      </rPr>
      <t>w op. 10x2</t>
    </r>
  </si>
  <si>
    <t xml:space="preserve">Szczotka tylko do czyszczenia powierzchni roboczych. Nie jest przeznaczona do 
 dekontaminacji narzędzi, niebieska / bardzo twarde włosie z tworzywa sztucznego, uchwyt z tworzywa 
sztucznego. Dłczęści górnej 30/45 o dł.165mm. W op.5 szt.
</t>
  </si>
  <si>
    <t xml:space="preserve">Szczotka tylko do czyszczenia powierzchni roboczych, nie jest przeznaczone do dekontaminacji narzędzi, miękkie włosie z tworzywa sztucznego / uchwyt z tworzywa o wymiarach: 75/215mm. W op.5 szt.
</t>
  </si>
  <si>
    <t xml:space="preserve">Szczotka tylko do czyszczenia powierzchni roboczych. Nie jest przeznaczona do 
 dekontaminacji narzędzi,  bardzo twarde włosie z tworzywa sztucznego, uchwyt z tworzywa 
sztucznego. Dł. części górnej 75/235mm. W op.5 szt.
</t>
  </si>
  <si>
    <t>Szczotka do mycia instrumentów z kanałami o wysokiej jakości nylonowego włosia. W rozm.2,5mmx50mm o dł.300mm. Pakowane po 5 szt.</t>
  </si>
  <si>
    <t>Szczotka do mycia instrumentów z kanałami o wysokiej jakości nylonowego włosia. W rozm.0,6mmx10mm o dł.450mm. Pakowane po 5 szt.</t>
  </si>
  <si>
    <t xml:space="preserve">Uchwyt do niesamomocujących kleszczy do kości i wzierników, ze stali nierdzewnej z silikonową osłoną, wymiary : 80mm. Czyszczenie i dezynfekcja kleszczy, instrumentów bez możliwości demontowania z rękojeściami pierścieniowymi, wzierników i innych instrumentów nieotwierających się samodzielnie . op.1 szt. </t>
  </si>
  <si>
    <t>Kapturki ochronne płaskie zabezpieczają zakończenia i krawędzie narzędzi przed uszkodzeniem podczas sterylizacji lub transportu. Dodatkowo zapobiegają uszkodzeniom systemu barier sterylnych (np. przezroczystych opakowań) i pomagają uniknąć skaleczeń i ukłuć u personelu. Kapturki dedykowane są do sterylizacji parowej, ze względu na swoją budowę umozliwiają bardzo dobry przepływ czynnika sterylizującego wokół narzędzi nawet przy braku otworów,  posiadają wewnętrzne wybrzuszenia. Rozm.2x9x25mm. Op.100szt.</t>
  </si>
  <si>
    <t>kapturki ochronne zabezpieczają zakończenia i krawędzie narzędzi przed uszkodzeniem podczas sterylizacji lub transportu. Dodatkowo, kapturki ochronne Highline zapobiegają uszkodzeniom systemu barier sterylnych (np. przezroczystych opakowań) i pomagają uniknąć skaleczeń i ukłuć u personelu.  Kapturki dedykowane są do sterylizacji parowej, ze względu na swoją budowę umozliwiają bardzo dobry przepływ czynnika sterylizującego wokół narzędzi nawet przy braku otworów,  posiadają wewnętrzne wybrzuszenia.  Rozm. 2x16x25. Op.100szt.</t>
  </si>
  <si>
    <t>Wkłady absorpcyjne z wchłaniającej wodę włókniny absorbują kondensującą w trakcie procesu sterylizacji wodę i rozprowadzają ją równomiernie, aby w trakcie schnięcia mogła łatwiej wyparować. Ułatwiają proces suszenia. Wkłady absorpcyjne nie posiadają właściwości bariery, dlatego też nie zastępują systemu bariery sterylnej. Rozm. 30x50 cm.  Op. 1000szt.</t>
  </si>
  <si>
    <t xml:space="preserve">Bluza operacyjna z długim rękawem włokninowa, niejałowa. Wykonana z miękkiej włókniny polipropylenowej bawełnopodobnej o gram. 47g/m2., zakończona mankietem, z dwiema kieszeniami z przodu, zapinana na napy., w kolorze niebieskim. Zg. z normą techniczną EN 13795-2. Produkt jednorazowego użytku.  W rozm. S-XXL , do wyboru przez zamawiającego. </t>
  </si>
  <si>
    <t>szt</t>
  </si>
  <si>
    <t>Cena jednostowa netto</t>
  </si>
  <si>
    <t>Cena jed nostkowa brutto</t>
  </si>
  <si>
    <t xml:space="preserve">Stawka Vat </t>
  </si>
  <si>
    <t>Jednorazówka niesterylna 2024</t>
  </si>
  <si>
    <t>Pakiet 2a</t>
  </si>
  <si>
    <t>Pakiet 13a</t>
  </si>
  <si>
    <t xml:space="preserve">Zatyczka wlotu kanału biopsyjnego i gniazd zaworów do Videogastroskopu </t>
  </si>
  <si>
    <t xml:space="preserve">Pomocniczy kanał doprawadzający wodę </t>
  </si>
  <si>
    <t xml:space="preserve">Adapter ssaco myjący do gastoskopu </t>
  </si>
  <si>
    <t>Pojemniki transportowe 600 ml plastikowe z zakrętką do transportu szkiełek, wysokość 10 cm, średnica 10 cm, (</t>
  </si>
  <si>
    <t xml:space="preserve">Pojemniki transportowe 250 ml plastikowe z zakrętką do transportu szkiełek, wysokość 8 cm, średnica 7 cm, </t>
  </si>
  <si>
    <t>zawór biopsyjny do gastroskopu (10 szt. op)</t>
  </si>
  <si>
    <t>Pakiet 5a</t>
  </si>
  <si>
    <t xml:space="preserve">Pakiet nr 7a </t>
  </si>
  <si>
    <t>Pakiet 8a</t>
  </si>
  <si>
    <t>Pakiet nr 10a</t>
  </si>
  <si>
    <t>Pakiet 11 a</t>
  </si>
  <si>
    <t>Pakiet 12a</t>
  </si>
  <si>
    <t>Pakiet 14a</t>
  </si>
  <si>
    <t>Pakiet 15a</t>
  </si>
  <si>
    <t>Nazwa handlowa produktu i producent</t>
  </si>
  <si>
    <t>Numer katalogowy</t>
  </si>
  <si>
    <t>Termiczne okrycie pacjenta jednorazowego użytku;  warstwy zewnętrzne wykonane z włókniny polipropylenowej 25 g/m˛ w kolorach zielonym lub niebieskim,warstwa wewnętrzna o gramaturze 63 g/m z poliestru, z przeszyciami na całej powierzchni, zapobiegającymi przemieszczaniu się elementów poszczególnych warstw;  szwy ultradźwiękowe; niepalne. Rozmiar 210 x 150 cm.</t>
  </si>
  <si>
    <t>Zmieniacz membran kompatybilny  z kapnografem Sentec op 3 szt</t>
  </si>
  <si>
    <t xml:space="preserve">Wysokiej jakości, jednorazowe elektrody Skintact do defibrylacji, kardiowersji oraz monitorowania kompatybilne z LIFEPAK 20E i LIFEPAK 15. Najwyższy materiał zapewnia łagodoność dla skóry pacjenta, specjalna warstwa żelu eliminuje ryzyko poparzeń i rozproszenia impulsu elektrycznego podczas defibrylacji. Dodatkowo na elektrodach umieszczone są proste instrukcje, które zapewniąją łatwość użycia. </t>
  </si>
  <si>
    <t>Filtry do spirometrii, antybakteryjne , antywirusowe z ustnikiem (GVS) Kompatybilne z Lungtest Basic, Lungtest LAB, Lungtest LAB Body, Lungtest Mobile, Lungtest Handy, Lungtest 1000, Lungtest 500, Lungtest 250, VO2 Max Tracker, VO2 max Finder</t>
  </si>
  <si>
    <t xml:space="preserve">4,39 zl </t>
  </si>
  <si>
    <t>Klipsy na nos z tworzywa sztucznego, przeznaczenie : Lungtest Basic, Lungtest LAB, , Lungtest Mobile, Lungtest Handy, Lungtest 1000, Lungtest 500, Lungtest 250, VO2 Max Tracker, VO2 max Finder</t>
  </si>
  <si>
    <t>Ustniki dla dorosłych do spirometru Lungtest 1000</t>
  </si>
  <si>
    <t>Pakiet 16a</t>
  </si>
  <si>
    <t>Pakiet 17a</t>
  </si>
  <si>
    <t>*Nazwa handlowa produktu</t>
  </si>
  <si>
    <t>Preparat przeznaczony do mycia i dezynfekcji narzędzi chirurgicznych oraz endoskopów giętkich, zawierający dwuaminę kokospropylenu i związki powierzchniowo czynne; nie zawierający: QAV, aldehydów, fenoli, aktywnego tlenu i biguanidyny, glikoli, fenoksypropanolu; z możliwością użycia w myjkach ultradźwiękowych- do 5 min; z mozliwością pozostawienia narzędzi zanurzonych w roztworze do 72 godz; skuteczny na bakterie w tym MRSA. grzyby, wirusy- HCV,HBV,HIV Tbc w czasie 15 min., z możliwością rozszerzenia spektrum o wirusa Adeno, Polyoma w czasie do 60 min; Myjnia ultradźwiękowa 1% 10 min. Wyrób medyczny klasy IIb, rekomendowany przez producenta instrumentarium Aesculap. Op.1000ml</t>
  </si>
  <si>
    <t>Pakiet 18a</t>
  </si>
  <si>
    <t xml:space="preserve">Ogółem </t>
  </si>
  <si>
    <t xml:space="preserve">Szkiełka mikroskopowe podstawowe, cięte, szlifowane z obustronnym polem matowym do opisu, wym. ok. 75x25mm, 50 szt/op. </t>
  </si>
  <si>
    <r>
      <t xml:space="preserve">Maska pełnotwarzowa CPAP FitLife lub równoważna, z  umożliwiająca szybkie , szczelne dopasowanie bez ograniczania widoczności. Dużą powierzchnia musi zapewniać wyrównanie ciśnienia wewnatrz maski, musi minimalizować podrażnienie oczu, wyposażona w port odprowadzania 02 do pomiaru ciśnienia lub napływu O2. Rozmiary S,M,L, XL
</t>
    </r>
    <r>
      <rPr>
        <sz val="9"/>
        <color theme="1"/>
        <rFont val="Century Gothic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</si>
</sst>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  <numFmt numFmtId="165" formatCode="[$-415]0%"/>
    <numFmt numFmtId="166" formatCode="[$-415]0.00"/>
    <numFmt numFmtId="167" formatCode="#,##0.00\ &quot;zł&quot;"/>
    <numFmt numFmtId="168" formatCode="[$-415]General"/>
    <numFmt numFmtId="169" formatCode="_-* #,##0.00\ _z_ł_-;\-* #,##0.00\ _z_ł_-;_-* &quot;-&quot;??\ _z_ł_-;_-@_-"/>
    <numFmt numFmtId="170" formatCode="&quot; &quot;#,##0.00&quot; &quot;;&quot;-&quot;#,##0.00&quot; &quot;;&quot; -&quot;#&quot; &quot;;&quot; &quot;@&quot; &quot;"/>
    <numFmt numFmtId="171" formatCode="#,##0.00&quot; &quot;[$zł-415];[Red]&quot;-&quot;#,##0.00&quot; &quot;[$zł-415]"/>
    <numFmt numFmtId="172" formatCode="&quot; &quot;#,##0.00&quot; &quot;;&quot;-&quot;#,##0.00&quot; &quot;;&quot; -&quot;#&quot; &quot;;@&quot; &quot;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alibri"/>
      <family val="2"/>
      <scheme val="minor"/>
    </font>
    <font>
      <b/>
      <sz val="9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9"/>
      <name val="Century Gothic"/>
      <family val="2"/>
    </font>
    <font>
      <sz val="11"/>
      <color rgb="FF000000"/>
      <name val="Century Gothic"/>
      <family val="2"/>
    </font>
    <font>
      <sz val="9"/>
      <color theme="1"/>
      <name val="Century Gothic"/>
      <family val="2"/>
    </font>
    <font>
      <sz val="9"/>
      <color indexed="8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</font>
    <font>
      <sz val="11"/>
      <color theme="1"/>
      <name val="Czcionka tekstu podstawowego"/>
      <family val="2"/>
      <charset val="238"/>
    </font>
    <font>
      <b/>
      <sz val="9"/>
      <color indexed="8"/>
      <name val="Century Gothic"/>
      <family val="2"/>
      <charset val="238"/>
    </font>
    <font>
      <b/>
      <sz val="8"/>
      <color rgb="FF000000"/>
      <name val="Century Gothic"/>
      <family val="2"/>
    </font>
    <font>
      <sz val="8"/>
      <name val="Century Gothic"/>
      <family val="2"/>
    </font>
    <font>
      <sz val="8"/>
      <name val="Century Gothic"/>
      <family val="2"/>
      <charset val="238"/>
    </font>
    <font>
      <b/>
      <sz val="8"/>
      <color rgb="FF000000"/>
      <name val="Century Gothic"/>
      <family val="2"/>
      <charset val="238"/>
    </font>
    <font>
      <sz val="8"/>
      <color rgb="FF00000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A"/>
      </right>
      <top/>
      <bottom style="thin">
        <color rgb="FF00000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A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A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168" fontId="12" fillId="0" borderId="0" applyBorder="0" applyProtection="0"/>
    <xf numFmtId="0" fontId="15" fillId="0" borderId="0"/>
    <xf numFmtId="170" fontId="12" fillId="0" borderId="0" applyBorder="0" applyProtection="0"/>
    <xf numFmtId="168" fontId="16" fillId="0" borderId="0" applyBorder="0" applyProtection="0"/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18" fillId="0" borderId="0" applyNumberFormat="0" applyBorder="0" applyProtection="0"/>
    <xf numFmtId="171" fontId="18" fillId="0" borderId="0" applyBorder="0" applyProtection="0"/>
    <xf numFmtId="0" fontId="19" fillId="0" borderId="0"/>
    <xf numFmtId="172" fontId="12" fillId="0" borderId="0"/>
    <xf numFmtId="0" fontId="16" fillId="0" borderId="0"/>
    <xf numFmtId="0" fontId="20" fillId="0" borderId="0">
      <alignment horizontal="center"/>
    </xf>
    <xf numFmtId="0" fontId="17" fillId="0" borderId="0">
      <alignment horizontal="center"/>
    </xf>
    <xf numFmtId="0" fontId="20" fillId="0" borderId="0">
      <alignment horizontal="center" textRotation="90"/>
    </xf>
    <xf numFmtId="0" fontId="17" fillId="0" borderId="0">
      <alignment horizontal="center" textRotation="90"/>
    </xf>
    <xf numFmtId="0" fontId="21" fillId="0" borderId="0"/>
    <xf numFmtId="0" fontId="18" fillId="0" borderId="0"/>
    <xf numFmtId="171" fontId="21" fillId="0" borderId="0"/>
    <xf numFmtId="171" fontId="18" fillId="0" borderId="0"/>
    <xf numFmtId="169" fontId="15" fillId="0" borderId="0" applyFont="0" applyFill="0" applyBorder="0" applyAlignment="0" applyProtection="0"/>
    <xf numFmtId="0" fontId="22" fillId="0" borderId="0" applyBorder="0" applyProtection="0"/>
    <xf numFmtId="0" fontId="12" fillId="0" borderId="0" applyNumberFormat="0" applyBorder="0" applyProtection="0"/>
    <xf numFmtId="0" fontId="1" fillId="0" borderId="0"/>
    <xf numFmtId="0" fontId="22" fillId="0" borderId="0" applyNumberFormat="0" applyBorder="0" applyProtection="0"/>
    <xf numFmtId="0" fontId="35" fillId="0" borderId="0"/>
  </cellStyleXfs>
  <cellXfs count="32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0" fontId="6" fillId="2" borderId="0" xfId="0" applyFont="1" applyFill="1"/>
    <xf numFmtId="0" fontId="6" fillId="0" borderId="0" xfId="0" applyFont="1"/>
    <xf numFmtId="9" fontId="7" fillId="2" borderId="1" xfId="0" applyNumberFormat="1" applyFont="1" applyFill="1" applyBorder="1" applyAlignment="1">
      <alignment horizontal="center" vertical="center" wrapText="1"/>
    </xf>
    <xf numFmtId="0" fontId="13" fillId="5" borderId="8" xfId="4" applyFont="1" applyFill="1" applyBorder="1" applyAlignment="1">
      <alignment vertical="center" wrapText="1"/>
    </xf>
    <xf numFmtId="0" fontId="13" fillId="5" borderId="8" xfId="4" applyFont="1" applyFill="1" applyBorder="1" applyAlignment="1">
      <alignment horizontal="center" vertical="center" wrapText="1"/>
    </xf>
    <xf numFmtId="0" fontId="14" fillId="5" borderId="8" xfId="4" applyFont="1" applyFill="1" applyBorder="1" applyAlignment="1">
      <alignment horizontal="center" vertical="center" wrapText="1"/>
    </xf>
    <xf numFmtId="0" fontId="14" fillId="5" borderId="11" xfId="4" applyFont="1" applyFill="1" applyBorder="1" applyAlignment="1">
      <alignment horizontal="center" vertical="center" wrapText="1"/>
    </xf>
    <xf numFmtId="9" fontId="14" fillId="0" borderId="8" xfId="4" applyNumberFormat="1" applyFont="1" applyBorder="1" applyAlignment="1">
      <alignment horizontal="center" vertical="center" wrapText="1"/>
    </xf>
    <xf numFmtId="0" fontId="14" fillId="5" borderId="9" xfId="4" applyFont="1" applyFill="1" applyBorder="1" applyAlignment="1">
      <alignment horizontal="center" vertical="center" wrapText="1"/>
    </xf>
    <xf numFmtId="167" fontId="13" fillId="0" borderId="14" xfId="28" applyNumberFormat="1" applyFont="1" applyFill="1" applyBorder="1" applyAlignment="1">
      <alignment horizontal="center" vertical="center" wrapText="1"/>
    </xf>
    <xf numFmtId="167" fontId="13" fillId="0" borderId="15" xfId="28" applyNumberFormat="1" applyFont="1" applyFill="1" applyBorder="1" applyAlignment="1">
      <alignment horizontal="center" vertical="center" wrapText="1"/>
    </xf>
    <xf numFmtId="168" fontId="14" fillId="2" borderId="1" xfId="9" applyFont="1" applyFill="1" applyBorder="1" applyAlignment="1">
      <alignment vertical="center" wrapText="1"/>
    </xf>
    <xf numFmtId="167" fontId="7" fillId="2" borderId="1" xfId="9" applyNumberFormat="1" applyFont="1" applyFill="1" applyBorder="1" applyAlignment="1">
      <alignment horizontal="center" vertical="center" wrapText="1"/>
    </xf>
    <xf numFmtId="168" fontId="13" fillId="0" borderId="2" xfId="9" applyFont="1" applyBorder="1" applyAlignment="1">
      <alignment vertical="center" wrapText="1"/>
    </xf>
    <xf numFmtId="168" fontId="13" fillId="0" borderId="13" xfId="9" applyFont="1" applyBorder="1" applyAlignment="1">
      <alignment vertical="center" wrapText="1"/>
    </xf>
    <xf numFmtId="168" fontId="13" fillId="0" borderId="9" xfId="9" applyFont="1" applyBorder="1" applyAlignment="1">
      <alignment vertical="center" wrapText="1"/>
    </xf>
    <xf numFmtId="168" fontId="13" fillId="0" borderId="9" xfId="9" applyFont="1" applyBorder="1" applyAlignment="1">
      <alignment horizontal="center" vertical="center" wrapText="1"/>
    </xf>
    <xf numFmtId="1" fontId="13" fillId="0" borderId="9" xfId="9" applyNumberFormat="1" applyFont="1" applyBorder="1" applyAlignment="1">
      <alignment horizontal="center" vertical="center" wrapText="1"/>
    </xf>
    <xf numFmtId="168" fontId="7" fillId="2" borderId="1" xfId="9" applyFont="1" applyFill="1" applyBorder="1" applyAlignment="1">
      <alignment vertical="center" wrapText="1"/>
    </xf>
    <xf numFmtId="168" fontId="7" fillId="2" borderId="1" xfId="9" applyFont="1" applyFill="1" applyBorder="1" applyAlignment="1">
      <alignment horizontal="center" vertical="center" wrapText="1"/>
    </xf>
    <xf numFmtId="167" fontId="14" fillId="5" borderId="11" xfId="4" applyNumberFormat="1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center" vertical="center" wrapText="1"/>
    </xf>
    <xf numFmtId="0" fontId="14" fillId="5" borderId="10" xfId="4" applyFont="1" applyFill="1" applyBorder="1" applyAlignment="1">
      <alignment horizontal="center" vertical="center" wrapText="1"/>
    </xf>
    <xf numFmtId="167" fontId="13" fillId="0" borderId="8" xfId="3" applyNumberFormat="1" applyFont="1" applyFill="1" applyBorder="1" applyAlignment="1">
      <alignment horizontal="center" vertical="center" wrapText="1"/>
    </xf>
    <xf numFmtId="0" fontId="13" fillId="5" borderId="1" xfId="4" applyFont="1" applyFill="1" applyBorder="1" applyAlignment="1">
      <alignment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left" vertical="top" wrapText="1"/>
    </xf>
    <xf numFmtId="2" fontId="14" fillId="5" borderId="1" xfId="4" applyNumberFormat="1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9" fillId="2" borderId="3" xfId="0" applyFont="1" applyFill="1" applyBorder="1" applyAlignment="1">
      <alignment horizontal="center" vertical="center" wrapText="1"/>
    </xf>
    <xf numFmtId="4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5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1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9" fillId="6" borderId="0" xfId="0" applyFont="1" applyFill="1" applyAlignment="1">
      <alignment wrapText="1"/>
    </xf>
    <xf numFmtId="0" fontId="14" fillId="4" borderId="1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 wrapText="1"/>
    </xf>
    <xf numFmtId="0" fontId="5" fillId="6" borderId="0" xfId="0" applyFont="1" applyFill="1"/>
    <xf numFmtId="0" fontId="0" fillId="2" borderId="0" xfId="0" applyFill="1"/>
    <xf numFmtId="0" fontId="5" fillId="2" borderId="0" xfId="0" applyFont="1" applyFill="1" applyAlignment="1">
      <alignment wrapText="1"/>
    </xf>
    <xf numFmtId="168" fontId="12" fillId="0" borderId="0" xfId="9"/>
    <xf numFmtId="168" fontId="24" fillId="0" borderId="1" xfId="9" applyFont="1" applyBorder="1" applyAlignment="1">
      <alignment vertical="center" wrapText="1"/>
    </xf>
    <xf numFmtId="168" fontId="24" fillId="0" borderId="9" xfId="9" applyFont="1" applyBorder="1" applyAlignment="1">
      <alignment vertical="center" wrapText="1"/>
    </xf>
    <xf numFmtId="168" fontId="24" fillId="0" borderId="9" xfId="9" applyFont="1" applyBorder="1" applyAlignment="1">
      <alignment horizontal="center" vertical="center" wrapText="1"/>
    </xf>
    <xf numFmtId="168" fontId="24" fillId="0" borderId="8" xfId="9" applyFont="1" applyBorder="1" applyAlignment="1">
      <alignment horizontal="center" vertical="center" wrapText="1"/>
    </xf>
    <xf numFmtId="168" fontId="24" fillId="0" borderId="8" xfId="9" applyFont="1" applyBorder="1" applyAlignment="1">
      <alignment vertical="center" wrapText="1"/>
    </xf>
    <xf numFmtId="167" fontId="6" fillId="0" borderId="1" xfId="0" applyNumberFormat="1" applyFont="1" applyBorder="1" applyAlignment="1">
      <alignment horizontal="center" vertical="center"/>
    </xf>
    <xf numFmtId="168" fontId="26" fillId="0" borderId="1" xfId="9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14" fillId="5" borderId="11" xfId="4" applyNumberFormat="1" applyFont="1" applyFill="1" applyBorder="1" applyAlignment="1">
      <alignment horizontal="center" vertical="center" wrapText="1"/>
    </xf>
    <xf numFmtId="167" fontId="14" fillId="0" borderId="9" xfId="9" applyNumberFormat="1" applyFont="1" applyBorder="1" applyAlignment="1" applyProtection="1">
      <alignment horizontal="center" vertical="center" wrapText="1"/>
    </xf>
    <xf numFmtId="167" fontId="14" fillId="0" borderId="8" xfId="4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14" fillId="0" borderId="0" xfId="4" applyFont="1"/>
    <xf numFmtId="2" fontId="13" fillId="0" borderId="0" xfId="4" applyNumberFormat="1" applyFont="1" applyAlignment="1">
      <alignment horizontal="center" vertical="center" wrapText="1"/>
    </xf>
    <xf numFmtId="167" fontId="13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/>
    <xf numFmtId="168" fontId="26" fillId="0" borderId="21" xfId="9" applyFont="1" applyBorder="1" applyAlignment="1">
      <alignment horizontal="left" vertical="top" wrapText="1"/>
    </xf>
    <xf numFmtId="168" fontId="26" fillId="0" borderId="11" xfId="9" applyFont="1" applyBorder="1" applyAlignment="1">
      <alignment horizontal="center" vertical="center" wrapText="1"/>
    </xf>
    <xf numFmtId="167" fontId="26" fillId="0" borderId="11" xfId="9" applyNumberFormat="1" applyFont="1" applyBorder="1" applyAlignment="1">
      <alignment horizontal="center" vertical="center" wrapText="1"/>
    </xf>
    <xf numFmtId="167" fontId="7" fillId="0" borderId="9" xfId="9" applyNumberFormat="1" applyFont="1" applyBorder="1" applyAlignment="1">
      <alignment horizontal="center" vertical="center" wrapText="1"/>
    </xf>
    <xf numFmtId="165" fontId="26" fillId="0" borderId="8" xfId="9" applyNumberFormat="1" applyFont="1" applyBorder="1" applyAlignment="1">
      <alignment horizontal="center" vertical="center" wrapText="1"/>
    </xf>
    <xf numFmtId="167" fontId="7" fillId="0" borderId="9" xfId="3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justify" vertical="center" wrapText="1"/>
    </xf>
    <xf numFmtId="167" fontId="7" fillId="4" borderId="0" xfId="0" applyNumberFormat="1" applyFont="1" applyFill="1" applyAlignment="1">
      <alignment horizontal="center" vertical="center" wrapText="1"/>
    </xf>
    <xf numFmtId="44" fontId="9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8" fontId="24" fillId="0" borderId="2" xfId="9" applyFont="1" applyBorder="1" applyAlignment="1">
      <alignment vertical="center" wrapText="1"/>
    </xf>
    <xf numFmtId="168" fontId="14" fillId="0" borderId="1" xfId="9" applyFont="1" applyBorder="1" applyAlignment="1">
      <alignment horizontal="center" vertical="center" wrapText="1"/>
    </xf>
    <xf numFmtId="167" fontId="26" fillId="0" borderId="1" xfId="9" applyNumberFormat="1" applyFont="1" applyBorder="1" applyAlignment="1">
      <alignment horizontal="right" vertical="center" wrapText="1"/>
    </xf>
    <xf numFmtId="167" fontId="7" fillId="0" borderId="13" xfId="9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8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8" fontId="7" fillId="2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6" fontId="7" fillId="2" borderId="1" xfId="0" applyNumberFormat="1" applyFont="1" applyFill="1" applyBorder="1" applyAlignment="1">
      <alignment horizontal="center" vertical="center"/>
    </xf>
    <xf numFmtId="168" fontId="13" fillId="6" borderId="0" xfId="9" applyFont="1" applyFill="1" applyBorder="1"/>
    <xf numFmtId="0" fontId="13" fillId="5" borderId="22" xfId="4" applyFont="1" applyFill="1" applyBorder="1" applyAlignment="1">
      <alignment vertical="center" wrapText="1"/>
    </xf>
    <xf numFmtId="168" fontId="24" fillId="0" borderId="23" xfId="9" applyFont="1" applyBorder="1" applyAlignment="1">
      <alignment vertical="center" wrapText="1"/>
    </xf>
    <xf numFmtId="168" fontId="23" fillId="6" borderId="0" xfId="9" applyFont="1" applyFill="1" applyBorder="1"/>
    <xf numFmtId="0" fontId="28" fillId="0" borderId="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4" fillId="5" borderId="0" xfId="4" applyFont="1" applyFill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2" fontId="14" fillId="5" borderId="0" xfId="4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9" fontId="7" fillId="2" borderId="0" xfId="0" applyNumberFormat="1" applyFont="1" applyFill="1" applyAlignment="1">
      <alignment horizontal="center" vertical="center" wrapText="1"/>
    </xf>
    <xf numFmtId="44" fontId="7" fillId="2" borderId="0" xfId="0" applyNumberFormat="1" applyFont="1" applyFill="1" applyAlignment="1">
      <alignment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14" fillId="5" borderId="0" xfId="4" applyFont="1" applyFill="1" applyAlignment="1">
      <alignment vertical="center" wrapText="1"/>
    </xf>
    <xf numFmtId="168" fontId="14" fillId="5" borderId="0" xfId="9" applyFont="1" applyFill="1" applyBorder="1" applyAlignment="1">
      <alignment vertical="center"/>
    </xf>
    <xf numFmtId="168" fontId="24" fillId="7" borderId="0" xfId="9" applyFont="1" applyFill="1" applyBorder="1" applyAlignment="1">
      <alignment vertical="center"/>
    </xf>
    <xf numFmtId="0" fontId="28" fillId="0" borderId="24" xfId="0" applyFont="1" applyBorder="1" applyAlignment="1">
      <alignment wrapText="1"/>
    </xf>
    <xf numFmtId="168" fontId="14" fillId="5" borderId="1" xfId="9" applyFont="1" applyFill="1" applyBorder="1" applyAlignment="1">
      <alignment horizontal="left" vertical="center" wrapText="1"/>
    </xf>
    <xf numFmtId="168" fontId="24" fillId="5" borderId="8" xfId="9" applyFont="1" applyFill="1" applyBorder="1" applyAlignment="1">
      <alignment vertical="center" wrapText="1"/>
    </xf>
    <xf numFmtId="168" fontId="24" fillId="5" borderId="8" xfId="9" applyFont="1" applyFill="1" applyBorder="1" applyAlignment="1">
      <alignment horizontal="center" vertical="center" wrapText="1"/>
    </xf>
    <xf numFmtId="168" fontId="14" fillId="5" borderId="1" xfId="9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center" wrapText="1"/>
    </xf>
    <xf numFmtId="167" fontId="14" fillId="5" borderId="1" xfId="0" applyNumberFormat="1" applyFont="1" applyFill="1" applyBorder="1" applyAlignment="1">
      <alignment horizontal="right" vertical="center" wrapText="1"/>
    </xf>
    <xf numFmtId="167" fontId="29" fillId="0" borderId="25" xfId="4" applyNumberFormat="1" applyFont="1" applyBorder="1" applyAlignment="1">
      <alignment horizontal="center" vertical="center" wrapText="1"/>
    </xf>
    <xf numFmtId="9" fontId="29" fillId="0" borderId="25" xfId="4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168" fontId="7" fillId="5" borderId="1" xfId="9" applyFont="1" applyFill="1" applyBorder="1" applyAlignment="1">
      <alignment horizontal="center" vertical="center" wrapText="1"/>
    </xf>
    <xf numFmtId="167" fontId="29" fillId="8" borderId="25" xfId="4" applyNumberFormat="1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left" vertical="top" wrapText="1"/>
    </xf>
    <xf numFmtId="167" fontId="29" fillId="8" borderId="26" xfId="4" applyNumberFormat="1" applyFont="1" applyFill="1" applyBorder="1" applyAlignment="1">
      <alignment horizontal="right" vertical="center" wrapText="1"/>
    </xf>
    <xf numFmtId="167" fontId="29" fillId="8" borderId="1" xfId="4" applyNumberFormat="1" applyFont="1" applyFill="1" applyBorder="1" applyAlignment="1">
      <alignment horizontal="right" vertical="center" wrapText="1"/>
    </xf>
    <xf numFmtId="167" fontId="29" fillId="0" borderId="27" xfId="4" applyNumberFormat="1" applyFont="1" applyBorder="1" applyAlignment="1">
      <alignment horizontal="center" vertical="center" wrapText="1"/>
    </xf>
    <xf numFmtId="167" fontId="29" fillId="0" borderId="28" xfId="4" applyNumberFormat="1" applyFont="1" applyBorder="1" applyAlignment="1">
      <alignment horizontal="center" vertical="center" wrapText="1"/>
    </xf>
    <xf numFmtId="0" fontId="30" fillId="8" borderId="1" xfId="4" applyFont="1" applyFill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167" fontId="29" fillId="0" borderId="29" xfId="4" applyNumberFormat="1" applyFont="1" applyBorder="1" applyAlignment="1">
      <alignment horizontal="center" vertical="center" wrapText="1"/>
    </xf>
    <xf numFmtId="167" fontId="29" fillId="0" borderId="1" xfId="4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 horizontal="right" vertical="center" wrapText="1"/>
    </xf>
    <xf numFmtId="168" fontId="30" fillId="0" borderId="1" xfId="9" applyFont="1" applyBorder="1"/>
    <xf numFmtId="168" fontId="13" fillId="0" borderId="1" xfId="9" applyFont="1" applyBorder="1"/>
    <xf numFmtId="168" fontId="14" fillId="0" borderId="1" xfId="9" applyFont="1" applyBorder="1"/>
    <xf numFmtId="0" fontId="31" fillId="9" borderId="0" xfId="0" applyFont="1" applyFill="1"/>
    <xf numFmtId="0" fontId="32" fillId="9" borderId="0" xfId="0" applyFont="1" applyFill="1"/>
    <xf numFmtId="167" fontId="24" fillId="0" borderId="1" xfId="9" applyNumberFormat="1" applyFont="1" applyBorder="1"/>
    <xf numFmtId="0" fontId="34" fillId="0" borderId="0" xfId="0" applyFont="1"/>
    <xf numFmtId="9" fontId="32" fillId="2" borderId="1" xfId="0" applyNumberFormat="1" applyFont="1" applyFill="1" applyBorder="1" applyAlignment="1">
      <alignment horizontal="center" vertical="center" wrapText="1"/>
    </xf>
    <xf numFmtId="44" fontId="32" fillId="2" borderId="1" xfId="0" applyNumberFormat="1" applyFont="1" applyFill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167" fontId="33" fillId="0" borderId="0" xfId="0" applyNumberFormat="1" applyFont="1"/>
    <xf numFmtId="168" fontId="24" fillId="0" borderId="10" xfId="9" applyFont="1" applyBorder="1" applyAlignment="1">
      <alignment vertical="center" wrapText="1"/>
    </xf>
    <xf numFmtId="44" fontId="24" fillId="0" borderId="8" xfId="9" applyNumberFormat="1" applyFont="1" applyBorder="1" applyAlignment="1">
      <alignment horizontal="center" vertical="center" wrapText="1"/>
    </xf>
    <xf numFmtId="168" fontId="26" fillId="0" borderId="11" xfId="9" applyFont="1" applyBorder="1" applyAlignment="1">
      <alignment horizontal="left" vertical="center" wrapText="1"/>
    </xf>
    <xf numFmtId="168" fontId="26" fillId="0" borderId="9" xfId="9" applyFont="1" applyBorder="1" applyAlignment="1">
      <alignment horizontal="center" vertical="center" wrapText="1"/>
    </xf>
    <xf numFmtId="44" fontId="7" fillId="0" borderId="9" xfId="3" applyNumberFormat="1" applyFont="1" applyFill="1" applyBorder="1" applyAlignment="1">
      <alignment horizontal="center" vertical="center" wrapText="1"/>
    </xf>
    <xf numFmtId="168" fontId="26" fillId="0" borderId="30" xfId="9" applyFont="1" applyBorder="1" applyAlignment="1">
      <alignment horizontal="center" vertical="center" wrapText="1"/>
    </xf>
    <xf numFmtId="44" fontId="13" fillId="0" borderId="8" xfId="3" applyNumberFormat="1" applyFont="1" applyFill="1" applyBorder="1" applyAlignment="1">
      <alignment horizontal="center" vertical="center" wrapText="1"/>
    </xf>
    <xf numFmtId="0" fontId="14" fillId="5" borderId="15" xfId="30" applyFont="1" applyFill="1" applyBorder="1" applyAlignment="1">
      <alignment horizontal="center" vertical="center" wrapText="1"/>
    </xf>
    <xf numFmtId="0" fontId="14" fillId="5" borderId="14" xfId="30" applyFont="1" applyFill="1" applyBorder="1" applyAlignment="1">
      <alignment horizontal="center" vertical="center" wrapText="1"/>
    </xf>
    <xf numFmtId="0" fontId="14" fillId="5" borderId="12" xfId="30" applyFont="1" applyFill="1" applyBorder="1" applyAlignment="1">
      <alignment horizontal="center" vertical="center" wrapText="1"/>
    </xf>
    <xf numFmtId="0" fontId="6" fillId="0" borderId="31" xfId="31" applyFont="1" applyBorder="1" applyAlignment="1">
      <alignment horizontal="center" vertical="center"/>
    </xf>
    <xf numFmtId="0" fontId="6" fillId="0" borderId="31" xfId="31" applyFont="1" applyBorder="1" applyAlignment="1">
      <alignment vertical="center" wrapText="1"/>
    </xf>
    <xf numFmtId="9" fontId="6" fillId="0" borderId="31" xfId="31" applyNumberFormat="1" applyFont="1" applyBorder="1" applyAlignment="1">
      <alignment horizontal="center" vertical="center"/>
    </xf>
    <xf numFmtId="0" fontId="36" fillId="0" borderId="26" xfId="32" applyNumberFormat="1" applyFont="1" applyBorder="1" applyAlignment="1" applyProtection="1">
      <alignment vertical="center" wrapText="1"/>
    </xf>
    <xf numFmtId="2" fontId="36" fillId="0" borderId="26" xfId="32" applyNumberFormat="1" applyFont="1" applyBorder="1" applyAlignment="1" applyProtection="1">
      <alignment horizontal="center" vertical="center" wrapText="1"/>
    </xf>
    <xf numFmtId="0" fontId="36" fillId="0" borderId="26" xfId="32" applyNumberFormat="1" applyFont="1" applyBorder="1" applyAlignment="1" applyProtection="1">
      <alignment horizontal="center" vertical="center" wrapText="1"/>
    </xf>
    <xf numFmtId="0" fontId="6" fillId="0" borderId="31" xfId="31" applyFont="1" applyBorder="1" applyAlignment="1">
      <alignment wrapText="1"/>
    </xf>
    <xf numFmtId="167" fontId="6" fillId="0" borderId="31" xfId="31" applyNumberFormat="1" applyFont="1" applyBorder="1" applyAlignment="1">
      <alignment horizontal="center" vertical="center"/>
    </xf>
    <xf numFmtId="167" fontId="13" fillId="0" borderId="8" xfId="3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34" fillId="6" borderId="0" xfId="0" applyFont="1" applyFill="1"/>
    <xf numFmtId="0" fontId="7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left" vertical="center" wrapText="1"/>
    </xf>
    <xf numFmtId="8" fontId="7" fillId="2" borderId="3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3" fillId="5" borderId="34" xfId="4" applyFont="1" applyFill="1" applyBorder="1" applyAlignment="1">
      <alignment horizontal="center" vertical="center" wrapText="1"/>
    </xf>
    <xf numFmtId="168" fontId="14" fillId="5" borderId="0" xfId="9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5" xfId="31" applyFont="1" applyBorder="1" applyAlignment="1">
      <alignment horizontal="center" vertical="center" wrapText="1"/>
    </xf>
    <xf numFmtId="0" fontId="6" fillId="0" borderId="1" xfId="31" applyFont="1" applyBorder="1" applyAlignment="1">
      <alignment horizontal="center" vertical="center" wrapText="1"/>
    </xf>
    <xf numFmtId="0" fontId="14" fillId="5" borderId="1" xfId="30" applyFont="1" applyFill="1" applyBorder="1" applyAlignment="1">
      <alignment horizontal="center" vertical="center" wrapText="1"/>
    </xf>
    <xf numFmtId="168" fontId="26" fillId="0" borderId="19" xfId="9" applyFont="1" applyBorder="1" applyAlignment="1">
      <alignment vertical="center" wrapText="1"/>
    </xf>
    <xf numFmtId="168" fontId="27" fillId="5" borderId="12" xfId="9" applyFont="1" applyFill="1" applyBorder="1" applyAlignment="1">
      <alignment vertical="center" wrapText="1"/>
    </xf>
    <xf numFmtId="168" fontId="26" fillId="0" borderId="1" xfId="9" applyFont="1" applyBorder="1" applyAlignment="1">
      <alignment vertical="center" wrapText="1"/>
    </xf>
    <xf numFmtId="168" fontId="27" fillId="5" borderId="1" xfId="9" applyFont="1" applyFill="1" applyBorder="1" applyAlignment="1">
      <alignment vertical="center" wrapText="1"/>
    </xf>
    <xf numFmtId="168" fontId="7" fillId="2" borderId="6" xfId="9" applyFont="1" applyFill="1" applyBorder="1" applyAlignment="1">
      <alignment horizontal="center" vertical="center" wrapText="1"/>
    </xf>
    <xf numFmtId="168" fontId="14" fillId="5" borderId="36" xfId="9" applyFont="1" applyFill="1" applyBorder="1" applyAlignment="1">
      <alignment vertical="center" wrapText="1"/>
    </xf>
    <xf numFmtId="168" fontId="14" fillId="5" borderId="1" xfId="9" applyFont="1" applyFill="1" applyBorder="1" applyAlignment="1">
      <alignment vertical="center" wrapText="1"/>
    </xf>
    <xf numFmtId="0" fontId="14" fillId="5" borderId="12" xfId="4" applyFont="1" applyFill="1" applyBorder="1" applyAlignment="1">
      <alignment vertical="center" wrapText="1"/>
    </xf>
    <xf numFmtId="168" fontId="14" fillId="5" borderId="12" xfId="9" applyFont="1" applyFill="1" applyBorder="1" applyAlignment="1">
      <alignment vertical="center" wrapText="1"/>
    </xf>
    <xf numFmtId="0" fontId="14" fillId="0" borderId="6" xfId="4" applyFont="1" applyBorder="1"/>
    <xf numFmtId="168" fontId="24" fillId="0" borderId="19" xfId="9" applyFont="1" applyBorder="1" applyAlignment="1">
      <alignment vertical="center" wrapText="1"/>
    </xf>
    <xf numFmtId="168" fontId="30" fillId="5" borderId="12" xfId="9" applyFont="1" applyFill="1" applyBorder="1" applyAlignment="1">
      <alignment vertical="center" wrapText="1"/>
    </xf>
    <xf numFmtId="168" fontId="14" fillId="5" borderId="12" xfId="9" applyFont="1" applyFill="1" applyBorder="1" applyAlignment="1">
      <alignment horizontal="left" vertical="center" wrapText="1"/>
    </xf>
    <xf numFmtId="0" fontId="30" fillId="8" borderId="28" xfId="4" applyFont="1" applyFill="1" applyBorder="1" applyAlignment="1">
      <alignment vertical="center" wrapText="1"/>
    </xf>
    <xf numFmtId="0" fontId="30" fillId="8" borderId="29" xfId="4" applyFont="1" applyFill="1" applyBorder="1" applyAlignment="1">
      <alignment vertical="center" wrapText="1"/>
    </xf>
    <xf numFmtId="0" fontId="30" fillId="8" borderId="6" xfId="4" applyFont="1" applyFill="1" applyBorder="1" applyAlignment="1">
      <alignment vertical="center" wrapText="1"/>
    </xf>
    <xf numFmtId="0" fontId="30" fillId="8" borderId="37" xfId="4" applyFont="1" applyFill="1" applyBorder="1" applyAlignment="1">
      <alignment vertical="center" wrapText="1"/>
    </xf>
    <xf numFmtId="168" fontId="14" fillId="5" borderId="6" xfId="9" applyFont="1" applyFill="1" applyBorder="1" applyAlignment="1">
      <alignment horizontal="left" vertical="center" wrapText="1"/>
    </xf>
    <xf numFmtId="168" fontId="14" fillId="0" borderId="6" xfId="9" applyFont="1" applyBorder="1"/>
    <xf numFmtId="168" fontId="30" fillId="5" borderId="1" xfId="9" applyFont="1" applyFill="1" applyBorder="1" applyAlignment="1">
      <alignment vertical="center" wrapText="1"/>
    </xf>
    <xf numFmtId="0" fontId="34" fillId="2" borderId="0" xfId="0" applyFont="1" applyFill="1"/>
    <xf numFmtId="0" fontId="33" fillId="6" borderId="0" xfId="0" applyFont="1" applyFill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7" fontId="28" fillId="0" borderId="1" xfId="0" applyNumberFormat="1" applyFont="1" applyBorder="1" applyAlignment="1">
      <alignment horizontal="center" vertical="center" wrapText="1"/>
    </xf>
    <xf numFmtId="167" fontId="26" fillId="0" borderId="9" xfId="9" applyNumberFormat="1" applyFont="1" applyBorder="1" applyAlignment="1">
      <alignment horizontal="center" vertical="center" wrapText="1"/>
    </xf>
    <xf numFmtId="44" fontId="26" fillId="0" borderId="9" xfId="3" applyNumberFormat="1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" xfId="0" applyFont="1" applyBorder="1"/>
    <xf numFmtId="167" fontId="31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0" fontId="31" fillId="6" borderId="0" xfId="0" applyFont="1" applyFill="1"/>
    <xf numFmtId="0" fontId="28" fillId="0" borderId="1" xfId="0" applyFont="1" applyBorder="1" applyAlignment="1">
      <alignment wrapText="1"/>
    </xf>
    <xf numFmtId="2" fontId="13" fillId="0" borderId="0" xfId="3" applyNumberFormat="1" applyFont="1" applyFill="1" applyBorder="1" applyAlignment="1">
      <alignment horizontal="center" vertical="center" wrapText="1"/>
    </xf>
    <xf numFmtId="0" fontId="33" fillId="0" borderId="0" xfId="0" applyFont="1"/>
    <xf numFmtId="9" fontId="7" fillId="2" borderId="31" xfId="0" applyNumberFormat="1" applyFont="1" applyFill="1" applyBorder="1" applyAlignment="1">
      <alignment horizontal="center" vertical="center" wrapText="1"/>
    </xf>
    <xf numFmtId="169" fontId="24" fillId="5" borderId="8" xfId="9" applyNumberFormat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wrapText="1"/>
    </xf>
    <xf numFmtId="168" fontId="14" fillId="5" borderId="9" xfId="9" applyFont="1" applyFill="1" applyBorder="1" applyAlignment="1">
      <alignment vertical="center" wrapText="1"/>
    </xf>
    <xf numFmtId="168" fontId="25" fillId="5" borderId="9" xfId="9" applyFont="1" applyFill="1" applyBorder="1" applyAlignment="1">
      <alignment vertical="center" wrapText="1"/>
    </xf>
    <xf numFmtId="169" fontId="14" fillId="5" borderId="9" xfId="9" applyNumberFormat="1" applyFont="1" applyFill="1" applyBorder="1" applyAlignment="1">
      <alignment horizontal="center" vertical="center" wrapText="1"/>
    </xf>
    <xf numFmtId="2" fontId="7" fillId="2" borderId="31" xfId="0" applyNumberFormat="1" applyFont="1" applyFill="1" applyBorder="1" applyAlignment="1">
      <alignment horizontal="center" vertical="center" wrapText="1"/>
    </xf>
    <xf numFmtId="168" fontId="24" fillId="5" borderId="9" xfId="9" applyFont="1" applyFill="1" applyBorder="1" applyAlignment="1">
      <alignment vertical="center" wrapText="1"/>
    </xf>
    <xf numFmtId="0" fontId="0" fillId="0" borderId="31" xfId="0" applyBorder="1"/>
    <xf numFmtId="8" fontId="5" fillId="0" borderId="31" xfId="0" applyNumberFormat="1" applyFont="1" applyBorder="1"/>
    <xf numFmtId="168" fontId="37" fillId="0" borderId="31" xfId="9" applyFont="1" applyBorder="1" applyAlignment="1">
      <alignment horizontal="center" vertical="center" wrapText="1"/>
    </xf>
    <xf numFmtId="168" fontId="37" fillId="0" borderId="13" xfId="9" applyFont="1" applyBorder="1" applyAlignment="1">
      <alignment horizontal="center" vertical="center" wrapText="1"/>
    </xf>
    <xf numFmtId="168" fontId="37" fillId="0" borderId="8" xfId="9" applyFont="1" applyBorder="1" applyAlignment="1">
      <alignment horizontal="center" vertical="center" wrapText="1"/>
    </xf>
    <xf numFmtId="168" fontId="38" fillId="0" borderId="40" xfId="9" applyFont="1" applyBorder="1" applyAlignment="1">
      <alignment horizontal="center" vertical="center" wrapText="1"/>
    </xf>
    <xf numFmtId="168" fontId="38" fillId="0" borderId="0" xfId="9" applyFont="1" applyBorder="1" applyAlignment="1">
      <alignment horizontal="left" vertical="center" wrapText="1"/>
    </xf>
    <xf numFmtId="168" fontId="38" fillId="0" borderId="41" xfId="9" applyFont="1" applyBorder="1" applyAlignment="1">
      <alignment horizontal="center" vertical="center" wrapText="1"/>
    </xf>
    <xf numFmtId="44" fontId="38" fillId="0" borderId="41" xfId="9" applyNumberFormat="1" applyFont="1" applyBorder="1" applyAlignment="1">
      <alignment horizontal="center" vertical="center" wrapText="1"/>
    </xf>
    <xf numFmtId="44" fontId="39" fillId="0" borderId="9" xfId="9" applyNumberFormat="1" applyFont="1" applyBorder="1" applyAlignment="1">
      <alignment horizontal="center" vertical="center" wrapText="1"/>
    </xf>
    <xf numFmtId="165" fontId="38" fillId="0" borderId="9" xfId="9" applyNumberFormat="1" applyFont="1" applyBorder="1" applyAlignment="1">
      <alignment horizontal="center" vertical="center" wrapText="1"/>
    </xf>
    <xf numFmtId="44" fontId="39" fillId="0" borderId="9" xfId="3" applyNumberFormat="1" applyFont="1" applyFill="1" applyBorder="1" applyAlignment="1">
      <alignment horizontal="center" vertical="center" wrapText="1"/>
    </xf>
    <xf numFmtId="168" fontId="38" fillId="0" borderId="9" xfId="9" applyFont="1" applyBorder="1" applyAlignment="1">
      <alignment horizontal="center" vertical="center" wrapText="1"/>
    </xf>
    <xf numFmtId="44" fontId="40" fillId="0" borderId="10" xfId="3" applyNumberFormat="1" applyFont="1" applyFill="1" applyBorder="1" applyAlignment="1">
      <alignment horizontal="center" vertical="center" wrapText="1"/>
    </xf>
    <xf numFmtId="44" fontId="40" fillId="0" borderId="8" xfId="3" applyNumberFormat="1" applyFont="1" applyFill="1" applyBorder="1" applyAlignment="1">
      <alignment horizontal="center" vertical="center" wrapText="1"/>
    </xf>
    <xf numFmtId="168" fontId="41" fillId="0" borderId="12" xfId="9" applyFont="1" applyBorder="1" applyAlignment="1">
      <alignment vertical="center" wrapText="1"/>
    </xf>
    <xf numFmtId="0" fontId="36" fillId="0" borderId="26" xfId="4" applyFont="1" applyBorder="1" applyAlignment="1">
      <alignment vertical="center" wrapText="1"/>
    </xf>
    <xf numFmtId="2" fontId="36" fillId="0" borderId="26" xfId="4" applyNumberFormat="1" applyFont="1" applyBorder="1" applyAlignment="1">
      <alignment horizontal="center" vertical="center" wrapText="1"/>
    </xf>
    <xf numFmtId="0" fontId="36" fillId="0" borderId="26" xfId="4" applyFont="1" applyBorder="1" applyAlignment="1">
      <alignment horizontal="center" vertical="center" wrapText="1"/>
    </xf>
    <xf numFmtId="0" fontId="36" fillId="0" borderId="26" xfId="4" applyFont="1" applyBorder="1" applyAlignment="1">
      <alignment horizontal="left" vertical="center" wrapText="1"/>
    </xf>
    <xf numFmtId="0" fontId="3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167" fontId="13" fillId="0" borderId="1" xfId="30" applyNumberFormat="1" applyFont="1" applyBorder="1" applyAlignment="1">
      <alignment horizontal="center" vertical="center" wrapText="1"/>
    </xf>
    <xf numFmtId="0" fontId="42" fillId="0" borderId="0" xfId="0" applyFont="1"/>
    <xf numFmtId="167" fontId="42" fillId="0" borderId="0" xfId="0" applyNumberFormat="1" applyFont="1"/>
    <xf numFmtId="168" fontId="24" fillId="0" borderId="40" xfId="9" applyFont="1" applyBorder="1" applyAlignment="1">
      <alignment vertical="center" wrapText="1"/>
    </xf>
    <xf numFmtId="168" fontId="24" fillId="0" borderId="43" xfId="9" applyFont="1" applyBorder="1" applyAlignment="1">
      <alignment vertical="center" wrapText="1"/>
    </xf>
    <xf numFmtId="168" fontId="26" fillId="0" borderId="31" xfId="9" applyFont="1" applyBorder="1" applyAlignment="1">
      <alignment horizontal="center" vertical="center" wrapText="1"/>
    </xf>
    <xf numFmtId="168" fontId="25" fillId="0" borderId="31" xfId="9" applyFont="1" applyBorder="1" applyAlignment="1">
      <alignment vertical="center" wrapText="1"/>
    </xf>
    <xf numFmtId="168" fontId="14" fillId="0" borderId="31" xfId="9" applyFont="1" applyBorder="1" applyAlignment="1">
      <alignment horizontal="center" vertical="center" wrapText="1"/>
    </xf>
    <xf numFmtId="167" fontId="26" fillId="0" borderId="31" xfId="9" applyNumberFormat="1" applyFont="1" applyBorder="1" applyAlignment="1">
      <alignment horizontal="right" vertical="center" wrapText="1"/>
    </xf>
    <xf numFmtId="167" fontId="7" fillId="0" borderId="31" xfId="9" applyNumberFormat="1" applyFont="1" applyBorder="1" applyAlignment="1">
      <alignment horizontal="center" vertical="center" wrapText="1"/>
    </xf>
    <xf numFmtId="165" fontId="26" fillId="0" borderId="31" xfId="9" applyNumberFormat="1" applyFont="1" applyBorder="1" applyAlignment="1">
      <alignment horizontal="center" vertical="center" wrapText="1"/>
    </xf>
    <xf numFmtId="167" fontId="7" fillId="0" borderId="31" xfId="3" applyNumberFormat="1" applyFont="1" applyFill="1" applyBorder="1" applyAlignment="1">
      <alignment horizontal="center" vertical="center" wrapText="1"/>
    </xf>
    <xf numFmtId="168" fontId="24" fillId="0" borderId="31" xfId="9" applyFont="1" applyBorder="1" applyAlignment="1">
      <alignment vertical="center" wrapText="1"/>
    </xf>
    <xf numFmtId="168" fontId="26" fillId="0" borderId="0" xfId="9" applyFont="1" applyBorder="1" applyAlignment="1">
      <alignment horizontal="center" vertical="center" wrapText="1"/>
    </xf>
    <xf numFmtId="168" fontId="25" fillId="0" borderId="0" xfId="9" applyFont="1" applyBorder="1" applyAlignment="1">
      <alignment vertical="center" wrapText="1"/>
    </xf>
    <xf numFmtId="168" fontId="14" fillId="0" borderId="0" xfId="9" applyFont="1" applyBorder="1" applyAlignment="1">
      <alignment horizontal="center" vertical="center" wrapText="1"/>
    </xf>
    <xf numFmtId="167" fontId="26" fillId="0" borderId="0" xfId="9" applyNumberFormat="1" applyFont="1" applyBorder="1" applyAlignment="1">
      <alignment horizontal="right" vertical="center" wrapText="1"/>
    </xf>
    <xf numFmtId="167" fontId="32" fillId="0" borderId="31" xfId="9" applyNumberFormat="1" applyFont="1" applyBorder="1" applyAlignment="1">
      <alignment horizontal="center" vertical="center" wrapText="1"/>
    </xf>
    <xf numFmtId="167" fontId="32" fillId="0" borderId="31" xfId="3" applyNumberFormat="1" applyFont="1" applyFill="1" applyBorder="1" applyAlignment="1">
      <alignment horizontal="center" vertical="center" wrapText="1"/>
    </xf>
    <xf numFmtId="168" fontId="24" fillId="0" borderId="35" xfId="9" applyFont="1" applyBorder="1" applyAlignment="1">
      <alignment vertical="center" wrapText="1"/>
    </xf>
    <xf numFmtId="0" fontId="43" fillId="0" borderId="0" xfId="0" applyFont="1"/>
    <xf numFmtId="167" fontId="34" fillId="0" borderId="0" xfId="0" applyNumberFormat="1" applyFont="1"/>
    <xf numFmtId="0" fontId="10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8" fontId="14" fillId="5" borderId="0" xfId="9" applyFont="1" applyFill="1" applyBorder="1" applyAlignment="1">
      <alignment horizontal="center" vertical="center" wrapText="1"/>
    </xf>
    <xf numFmtId="166" fontId="13" fillId="0" borderId="7" xfId="9" applyNumberFormat="1" applyFont="1" applyBorder="1" applyAlignment="1">
      <alignment horizontal="center" vertical="center" wrapText="1"/>
    </xf>
    <xf numFmtId="166" fontId="14" fillId="0" borderId="7" xfId="9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6" fontId="13" fillId="0" borderId="38" xfId="9" applyNumberFormat="1" applyFont="1" applyBorder="1" applyAlignment="1">
      <alignment horizontal="center" vertical="center" wrapText="1"/>
    </xf>
    <xf numFmtId="166" fontId="14" fillId="0" borderId="38" xfId="9" applyNumberFormat="1" applyFont="1" applyBorder="1" applyAlignment="1">
      <alignment horizontal="center" vertical="center" wrapText="1"/>
    </xf>
    <xf numFmtId="168" fontId="14" fillId="5" borderId="17" xfId="9" applyFont="1" applyFill="1" applyBorder="1" applyAlignment="1">
      <alignment horizontal="center" vertical="center" wrapText="1"/>
    </xf>
    <xf numFmtId="168" fontId="14" fillId="5" borderId="18" xfId="9" applyFont="1" applyFill="1" applyBorder="1" applyAlignment="1">
      <alignment horizontal="center" vertical="center" wrapText="1"/>
    </xf>
    <xf numFmtId="168" fontId="25" fillId="5" borderId="17" xfId="9" applyFont="1" applyFill="1" applyBorder="1" applyAlignment="1">
      <alignment horizontal="center" vertical="center" wrapText="1"/>
    </xf>
    <xf numFmtId="168" fontId="25" fillId="5" borderId="0" xfId="9" applyFont="1" applyFill="1" applyBorder="1" applyAlignment="1">
      <alignment horizontal="center" vertical="center" wrapText="1"/>
    </xf>
    <xf numFmtId="168" fontId="25" fillId="5" borderId="18" xfId="9" applyFont="1" applyFill="1" applyBorder="1" applyAlignment="1">
      <alignment horizontal="center" vertical="center" wrapText="1"/>
    </xf>
    <xf numFmtId="166" fontId="13" fillId="0" borderId="12" xfId="9" applyNumberFormat="1" applyFont="1" applyBorder="1" applyAlignment="1">
      <alignment horizontal="center" vertical="center" wrapText="1"/>
    </xf>
    <xf numFmtId="166" fontId="25" fillId="0" borderId="10" xfId="9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13" fillId="0" borderId="10" xfId="9" applyNumberFormat="1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2" fontId="13" fillId="0" borderId="20" xfId="4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66" fontId="40" fillId="0" borderId="35" xfId="9" applyNumberFormat="1" applyFont="1" applyBorder="1" applyAlignment="1">
      <alignment horizontal="right" vertical="center" wrapText="1"/>
    </xf>
    <xf numFmtId="166" fontId="40" fillId="0" borderId="42" xfId="9" applyNumberFormat="1" applyFont="1" applyBorder="1" applyAlignment="1">
      <alignment horizontal="right" vertical="center" wrapText="1"/>
    </xf>
    <xf numFmtId="166" fontId="40" fillId="0" borderId="39" xfId="9" applyNumberFormat="1" applyFont="1" applyBorder="1" applyAlignment="1">
      <alignment horizontal="right" vertical="center" wrapText="1"/>
    </xf>
    <xf numFmtId="2" fontId="13" fillId="0" borderId="1" xfId="3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13" fillId="0" borderId="32" xfId="30" applyNumberFormat="1" applyFont="1" applyBorder="1" applyAlignment="1">
      <alignment horizontal="center" vertical="center" wrapText="1"/>
    </xf>
    <xf numFmtId="2" fontId="13" fillId="0" borderId="33" xfId="30" applyNumberFormat="1" applyFont="1" applyBorder="1" applyAlignment="1">
      <alignment horizontal="center" vertical="center" wrapText="1"/>
    </xf>
  </cellXfs>
  <cellStyles count="34">
    <cellStyle name="Dziesiętny" xfId="3" builtinId="3"/>
    <cellStyle name="Dziesiętny 2" xfId="28" xr:uid="{BE9BC341-ED7C-46F5-B822-6540F6DA877F}"/>
    <cellStyle name="Dziesiętny 3" xfId="7" xr:uid="{BA0A27F7-749C-4301-8D9D-30AC76819BE7}"/>
    <cellStyle name="Excel Built-in Comma" xfId="11" xr:uid="{6DAD7F5D-CD55-4708-B39D-33524E4B684A}"/>
    <cellStyle name="Excel Built-in Comma 2" xfId="18" xr:uid="{9E7A71C2-92FB-4D2A-8E77-EA0EA911E6F3}"/>
    <cellStyle name="Excel Built-in Normal" xfId="1" xr:uid="{EB762182-727D-45ED-86DD-9D3FB0E52E27}"/>
    <cellStyle name="Excel Built-in Normal 1" xfId="12" xr:uid="{571889C5-DC51-4DDD-93C8-4AADE7E6F8AC}"/>
    <cellStyle name="Excel Built-in Normal 1 2" xfId="19" xr:uid="{4D3033C4-3BB5-40B2-BB7F-3BBD610D93CA}"/>
    <cellStyle name="Excel Built-in Normal 2" xfId="4" xr:uid="{DF56B300-DE03-4C88-9C6C-3EFD7D19A361}"/>
    <cellStyle name="Excel Built-in Normal 2 2" xfId="30" xr:uid="{9D1010E4-0319-4002-887E-D6BB657D8646}"/>
    <cellStyle name="Excel Built-in Normal 2 3" xfId="32" xr:uid="{EC5CB970-BBA7-46D6-9BDC-48551CF67817}"/>
    <cellStyle name="Excel Built-in Normal 3" xfId="29" xr:uid="{4BBD0666-4733-4254-A432-83F8AA72D337}"/>
    <cellStyle name="Excel Built-in Normal 4" xfId="9" xr:uid="{99C88391-64D3-4F7E-B2CF-A5C7CF18AE06}"/>
    <cellStyle name="Heading" xfId="13" xr:uid="{5B84DC80-EAEF-4B79-AEDE-4EDFB0CE9BF8}"/>
    <cellStyle name="Heading 1" xfId="21" xr:uid="{6D124ECA-2215-47F9-80C7-FCB85A2947FF}"/>
    <cellStyle name="Heading 2" xfId="20" xr:uid="{1311CF12-E437-4AF7-8A95-AD5EEE97A8F4}"/>
    <cellStyle name="Heading1" xfId="14" xr:uid="{950198FA-794C-43F6-85D2-7AE7A51BC339}"/>
    <cellStyle name="Heading1 1" xfId="23" xr:uid="{F2121A8A-7B1C-4386-A695-1A2FCFDA5DDC}"/>
    <cellStyle name="Heading1 2" xfId="22" xr:uid="{11C5BA87-B60C-46E6-9269-782A515EFD8D}"/>
    <cellStyle name="Normalny" xfId="0" builtinId="0"/>
    <cellStyle name="Normalny 2" xfId="8" xr:uid="{ACAED951-F76B-4AB9-8CCB-26619C5ACEDF}"/>
    <cellStyle name="Normalny 2 2" xfId="17" xr:uid="{06F7C67D-9775-4D9F-8FE6-53C87A9EDA59}"/>
    <cellStyle name="Normalny 3" xfId="10" xr:uid="{0E2E059F-5E5B-40DF-9FF6-A75ED2D7B694}"/>
    <cellStyle name="Normalny 3 2" xfId="33" xr:uid="{08797866-A05C-4B1E-91F0-6D04C838ED1C}"/>
    <cellStyle name="Normalny 4" xfId="2" xr:uid="{4CC86388-7987-42CD-B40D-24DCF748FA42}"/>
    <cellStyle name="Normalny 4 2" xfId="6" xr:uid="{1884D793-D9EF-4D24-A1DF-35BBB8C50FBC}"/>
    <cellStyle name="Normalny 5" xfId="31" xr:uid="{0CAA7B71-AA3E-4D36-9A9F-3ED25F73B43E}"/>
    <cellStyle name="Result" xfId="15" xr:uid="{D31B4457-50F7-4582-A1ED-6754F9A9FAAE}"/>
    <cellStyle name="Result 1" xfId="25" xr:uid="{E61D529F-962B-4702-A296-2714F253D1E1}"/>
    <cellStyle name="Result 2" xfId="24" xr:uid="{17FA8431-85BC-42C3-ACD9-11530C2E5DCB}"/>
    <cellStyle name="Result2" xfId="16" xr:uid="{08B9C256-7121-4C8E-90C1-48D22C9AF3BB}"/>
    <cellStyle name="Result2 1" xfId="27" xr:uid="{D9D2BDBE-47B8-4E3F-BE86-E5AB4F97D8E7}"/>
    <cellStyle name="Result2 2" xfId="26" xr:uid="{D063F515-EC3C-4D64-BE2A-533980FD112E}"/>
    <cellStyle name="Walutowy 2" xfId="5" xr:uid="{4B6D0460-F442-404B-A3E5-172E4CFEBF84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80"/>
  <sheetViews>
    <sheetView tabSelected="1" topLeftCell="A184" zoomScale="95" zoomScaleNormal="95" workbookViewId="0">
      <selection activeCell="J138" sqref="J138"/>
    </sheetView>
  </sheetViews>
  <sheetFormatPr defaultRowHeight="15"/>
  <cols>
    <col min="1" max="1" width="5.5703125" customWidth="1"/>
    <col min="2" max="2" width="45.42578125" customWidth="1"/>
    <col min="3" max="3" width="6.5703125" customWidth="1"/>
    <col min="4" max="4" width="10.7109375" customWidth="1"/>
    <col min="5" max="5" width="12.28515625" customWidth="1"/>
    <col min="6" max="6" width="14.7109375" customWidth="1"/>
    <col min="8" max="8" width="18" customWidth="1"/>
    <col min="9" max="9" width="20" customWidth="1"/>
    <col min="10" max="11" width="25.42578125" customWidth="1"/>
  </cols>
  <sheetData>
    <row r="2" spans="1:17" ht="55.5" customHeight="1">
      <c r="A2" s="2"/>
      <c r="B2" s="293" t="s">
        <v>77</v>
      </c>
      <c r="C2" s="294"/>
      <c r="D2" s="294"/>
      <c r="E2" s="294"/>
      <c r="F2" s="294"/>
      <c r="G2" s="294"/>
      <c r="H2" s="294"/>
      <c r="I2" s="294"/>
      <c r="J2" s="294"/>
      <c r="K2" s="190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ht="15.75">
      <c r="A4" s="51"/>
      <c r="B4" s="60"/>
      <c r="C4" s="3"/>
      <c r="D4" s="3"/>
      <c r="E4" s="3"/>
      <c r="F4" s="3"/>
      <c r="G4" s="3"/>
      <c r="H4" s="3"/>
      <c r="I4" s="3"/>
      <c r="J4" s="3"/>
      <c r="K4" s="3"/>
    </row>
    <row r="5" spans="1:17" ht="15.75">
      <c r="A5" s="51"/>
      <c r="B5" s="52"/>
      <c r="C5" s="51"/>
      <c r="D5" s="51"/>
      <c r="E5" s="51"/>
      <c r="F5" s="51"/>
      <c r="G5" s="51"/>
      <c r="H5" s="51"/>
      <c r="I5" s="51"/>
      <c r="J5" s="51"/>
      <c r="K5" s="51"/>
      <c r="Q5" s="59"/>
    </row>
    <row r="6" spans="1:17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7" ht="15.75">
      <c r="A7" s="51"/>
      <c r="B7" s="51"/>
      <c r="C7" s="51"/>
      <c r="D7" s="51"/>
      <c r="E7" s="51"/>
      <c r="F7" s="51"/>
      <c r="G7" s="51"/>
      <c r="H7" s="53"/>
      <c r="I7" s="51"/>
      <c r="J7" s="51"/>
      <c r="K7" s="51"/>
    </row>
    <row r="8" spans="1:17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7" ht="15.75">
      <c r="A9" s="54"/>
      <c r="B9" s="55" t="s">
        <v>38</v>
      </c>
      <c r="C9" s="54"/>
      <c r="D9" s="54"/>
      <c r="E9" s="54"/>
      <c r="F9" s="54"/>
      <c r="G9" s="54"/>
      <c r="H9" s="54"/>
      <c r="I9" s="54"/>
      <c r="J9" s="54"/>
      <c r="K9" s="54"/>
    </row>
    <row r="10" spans="1:17" ht="15.75">
      <c r="A10" s="295"/>
      <c r="B10" s="296"/>
      <c r="C10" s="54"/>
      <c r="D10" s="54"/>
      <c r="E10" s="54"/>
      <c r="F10" s="54"/>
      <c r="G10" s="54"/>
      <c r="H10" s="54"/>
      <c r="I10" s="54"/>
      <c r="J10" s="54"/>
      <c r="K10" s="54"/>
    </row>
    <row r="11" spans="1:17" ht="40.5">
      <c r="A11" s="42" t="s">
        <v>12</v>
      </c>
      <c r="B11" s="42" t="s">
        <v>13</v>
      </c>
      <c r="C11" s="42" t="s">
        <v>14</v>
      </c>
      <c r="D11" s="42" t="s">
        <v>15</v>
      </c>
      <c r="E11" s="42" t="s">
        <v>16</v>
      </c>
      <c r="F11" s="42" t="s">
        <v>17</v>
      </c>
      <c r="G11" s="42" t="s">
        <v>18</v>
      </c>
      <c r="H11" s="42" t="s">
        <v>19</v>
      </c>
      <c r="I11" s="42" t="s">
        <v>20</v>
      </c>
      <c r="J11" s="194" t="s">
        <v>94</v>
      </c>
      <c r="K11" s="195" t="s">
        <v>95</v>
      </c>
    </row>
    <row r="12" spans="1:17" ht="87.75" customHeight="1">
      <c r="A12" s="7">
        <v>1</v>
      </c>
      <c r="B12" s="99" t="s">
        <v>21</v>
      </c>
      <c r="C12" s="100" t="s">
        <v>4</v>
      </c>
      <c r="D12" s="100">
        <v>6</v>
      </c>
      <c r="E12" s="101">
        <v>550</v>
      </c>
      <c r="F12" s="40">
        <f t="shared" ref="F12:F21" si="0">E12*G12+E12</f>
        <v>594</v>
      </c>
      <c r="G12" s="13">
        <v>0.08</v>
      </c>
      <c r="H12" s="41">
        <f t="shared" ref="H12:H26" si="1">E12*D12</f>
        <v>3300</v>
      </c>
      <c r="I12" s="102">
        <f t="shared" ref="I12:I21" si="2">D12*F12</f>
        <v>3564</v>
      </c>
      <c r="J12" s="100"/>
      <c r="K12" s="100"/>
    </row>
    <row r="13" spans="1:17" ht="74.25" customHeight="1">
      <c r="A13" s="7">
        <v>2</v>
      </c>
      <c r="B13" s="99" t="s">
        <v>36</v>
      </c>
      <c r="C13" s="7" t="s">
        <v>3</v>
      </c>
      <c r="D13" s="7">
        <v>50</v>
      </c>
      <c r="E13" s="43">
        <v>13</v>
      </c>
      <c r="F13" s="40">
        <f t="shared" si="0"/>
        <v>14.04</v>
      </c>
      <c r="G13" s="13">
        <v>0.08</v>
      </c>
      <c r="H13" s="41">
        <f t="shared" si="1"/>
        <v>650</v>
      </c>
      <c r="I13" s="102">
        <f t="shared" si="2"/>
        <v>702</v>
      </c>
      <c r="J13" s="7"/>
      <c r="K13" s="7"/>
    </row>
    <row r="14" spans="1:17" ht="42.75" customHeight="1">
      <c r="A14" s="7">
        <v>3</v>
      </c>
      <c r="B14" s="103" t="s">
        <v>35</v>
      </c>
      <c r="C14" s="7" t="s">
        <v>3</v>
      </c>
      <c r="D14" s="7">
        <v>250</v>
      </c>
      <c r="E14" s="43">
        <v>3</v>
      </c>
      <c r="F14" s="40">
        <f t="shared" si="0"/>
        <v>3.24</v>
      </c>
      <c r="G14" s="13">
        <v>0.08</v>
      </c>
      <c r="H14" s="41">
        <f t="shared" si="1"/>
        <v>750</v>
      </c>
      <c r="I14" s="102">
        <f t="shared" si="2"/>
        <v>810</v>
      </c>
      <c r="J14" s="7"/>
      <c r="K14" s="7"/>
    </row>
    <row r="15" spans="1:17" ht="81.75" customHeight="1">
      <c r="A15" s="7">
        <v>4</v>
      </c>
      <c r="B15" s="103" t="s">
        <v>22</v>
      </c>
      <c r="C15" s="7" t="s">
        <v>3</v>
      </c>
      <c r="D15" s="7">
        <v>300</v>
      </c>
      <c r="E15" s="43">
        <v>3.2</v>
      </c>
      <c r="F15" s="40">
        <f t="shared" si="0"/>
        <v>3.4560000000000004</v>
      </c>
      <c r="G15" s="13">
        <v>0.08</v>
      </c>
      <c r="H15" s="41">
        <f t="shared" si="1"/>
        <v>960</v>
      </c>
      <c r="I15" s="102">
        <f t="shared" si="2"/>
        <v>1036.8000000000002</v>
      </c>
      <c r="J15" s="7"/>
      <c r="K15" s="7"/>
    </row>
    <row r="16" spans="1:17" ht="81.75" customHeight="1">
      <c r="A16" s="7">
        <v>5</v>
      </c>
      <c r="B16" s="188" t="s">
        <v>83</v>
      </c>
      <c r="C16" s="187" t="s">
        <v>3</v>
      </c>
      <c r="D16" s="187">
        <v>250</v>
      </c>
      <c r="E16" s="189">
        <v>5</v>
      </c>
      <c r="F16" s="40">
        <f t="shared" si="0"/>
        <v>5.4</v>
      </c>
      <c r="G16" s="13">
        <v>0.08</v>
      </c>
      <c r="H16" s="41">
        <f t="shared" si="1"/>
        <v>1250</v>
      </c>
      <c r="I16" s="102">
        <f t="shared" si="2"/>
        <v>1350</v>
      </c>
      <c r="J16" s="187"/>
      <c r="K16" s="7"/>
    </row>
    <row r="17" spans="1:11" ht="63" customHeight="1">
      <c r="A17" s="7">
        <v>6</v>
      </c>
      <c r="B17" s="103" t="s">
        <v>84</v>
      </c>
      <c r="C17" s="7" t="s">
        <v>3</v>
      </c>
      <c r="D17" s="7">
        <v>250</v>
      </c>
      <c r="E17" s="43">
        <v>3.2</v>
      </c>
      <c r="F17" s="40">
        <f t="shared" si="0"/>
        <v>3.4560000000000004</v>
      </c>
      <c r="G17" s="13">
        <v>0.08</v>
      </c>
      <c r="H17" s="41">
        <f t="shared" si="1"/>
        <v>800</v>
      </c>
      <c r="I17" s="102">
        <f t="shared" si="2"/>
        <v>864.00000000000011</v>
      </c>
      <c r="J17" s="7"/>
      <c r="K17" s="7"/>
    </row>
    <row r="18" spans="1:11" ht="52.5" customHeight="1">
      <c r="A18" s="7">
        <v>7</v>
      </c>
      <c r="B18" s="103" t="s">
        <v>23</v>
      </c>
      <c r="C18" s="7" t="s">
        <v>4</v>
      </c>
      <c r="D18" s="7">
        <v>15</v>
      </c>
      <c r="E18" s="43">
        <v>40</v>
      </c>
      <c r="F18" s="40">
        <f t="shared" si="0"/>
        <v>43.2</v>
      </c>
      <c r="G18" s="13">
        <v>0.08</v>
      </c>
      <c r="H18" s="41">
        <f t="shared" si="1"/>
        <v>600</v>
      </c>
      <c r="I18" s="102">
        <f t="shared" si="2"/>
        <v>648</v>
      </c>
      <c r="J18" s="7"/>
      <c r="K18" s="7"/>
    </row>
    <row r="19" spans="1:11" ht="98.25" customHeight="1">
      <c r="A19" s="7">
        <v>8</v>
      </c>
      <c r="B19" s="103" t="s">
        <v>24</v>
      </c>
      <c r="C19" s="7" t="s">
        <v>4</v>
      </c>
      <c r="D19" s="7">
        <v>20</v>
      </c>
      <c r="E19" s="43">
        <v>300</v>
      </c>
      <c r="F19" s="40">
        <f t="shared" si="0"/>
        <v>324</v>
      </c>
      <c r="G19" s="13">
        <v>0.08</v>
      </c>
      <c r="H19" s="41">
        <f t="shared" si="1"/>
        <v>6000</v>
      </c>
      <c r="I19" s="102">
        <f t="shared" si="2"/>
        <v>6480</v>
      </c>
      <c r="J19" s="7"/>
      <c r="K19" s="7"/>
    </row>
    <row r="20" spans="1:11" ht="98.25" customHeight="1">
      <c r="A20" s="7">
        <v>9</v>
      </c>
      <c r="B20" s="103" t="s">
        <v>109</v>
      </c>
      <c r="C20" s="104" t="s">
        <v>4</v>
      </c>
      <c r="D20" s="104">
        <v>200</v>
      </c>
      <c r="E20" s="105">
        <v>3.7</v>
      </c>
      <c r="F20" s="40">
        <f t="shared" si="0"/>
        <v>3.9960000000000004</v>
      </c>
      <c r="G20" s="13">
        <v>0.08</v>
      </c>
      <c r="H20" s="41">
        <f t="shared" si="1"/>
        <v>740</v>
      </c>
      <c r="I20" s="102">
        <f t="shared" si="2"/>
        <v>799.2</v>
      </c>
      <c r="J20" s="7"/>
      <c r="K20" s="7"/>
    </row>
    <row r="21" spans="1:11" ht="234.75" customHeight="1">
      <c r="A21" s="7">
        <v>10</v>
      </c>
      <c r="B21" s="99" t="s">
        <v>25</v>
      </c>
      <c r="C21" s="7" t="s">
        <v>8</v>
      </c>
      <c r="D21" s="7">
        <v>500</v>
      </c>
      <c r="E21" s="43">
        <v>7.5</v>
      </c>
      <c r="F21" s="40">
        <f t="shared" si="0"/>
        <v>8.1</v>
      </c>
      <c r="G21" s="13">
        <v>0.08</v>
      </c>
      <c r="H21" s="41">
        <f t="shared" si="1"/>
        <v>3750</v>
      </c>
      <c r="I21" s="102">
        <f t="shared" si="2"/>
        <v>4050</v>
      </c>
      <c r="J21" s="7"/>
      <c r="K21" s="7"/>
    </row>
    <row r="22" spans="1:11" ht="76.5" customHeight="1">
      <c r="A22" s="7">
        <v>11</v>
      </c>
      <c r="B22" s="103" t="s">
        <v>26</v>
      </c>
      <c r="C22" s="104" t="s">
        <v>4</v>
      </c>
      <c r="D22" s="104">
        <v>100</v>
      </c>
      <c r="E22" s="106">
        <v>130</v>
      </c>
      <c r="F22" s="40">
        <f>E22*1.23</f>
        <v>159.9</v>
      </c>
      <c r="G22" s="13">
        <v>0.23</v>
      </c>
      <c r="H22" s="41">
        <f t="shared" si="1"/>
        <v>13000</v>
      </c>
      <c r="I22" s="107">
        <f>H22*1.23</f>
        <v>15990</v>
      </c>
      <c r="J22" s="7"/>
      <c r="K22" s="7"/>
    </row>
    <row r="23" spans="1:11" ht="113.25" customHeight="1">
      <c r="A23" s="7">
        <v>12</v>
      </c>
      <c r="B23" s="185" t="s">
        <v>49</v>
      </c>
      <c r="C23" s="104" t="s">
        <v>3</v>
      </c>
      <c r="D23" s="104">
        <v>100</v>
      </c>
      <c r="E23" s="108">
        <v>10</v>
      </c>
      <c r="F23" s="40">
        <f>E23*1.23</f>
        <v>12.3</v>
      </c>
      <c r="G23" s="13">
        <v>0.23</v>
      </c>
      <c r="H23" s="41">
        <f t="shared" si="1"/>
        <v>1000</v>
      </c>
      <c r="I23" s="107">
        <f>H23*1.23</f>
        <v>1230</v>
      </c>
      <c r="J23" s="7"/>
      <c r="K23" s="7"/>
    </row>
    <row r="24" spans="1:11" ht="113.25" customHeight="1">
      <c r="A24" s="7">
        <v>13</v>
      </c>
      <c r="B24" s="114" t="s">
        <v>51</v>
      </c>
      <c r="C24" s="104" t="s">
        <v>4</v>
      </c>
      <c r="D24" s="104">
        <v>50</v>
      </c>
      <c r="E24" s="108">
        <v>10</v>
      </c>
      <c r="F24" s="40">
        <f>E24*1.23</f>
        <v>12.3</v>
      </c>
      <c r="G24" s="13">
        <v>0.23</v>
      </c>
      <c r="H24" s="41">
        <f t="shared" si="1"/>
        <v>500</v>
      </c>
      <c r="I24" s="107">
        <f>H24*1.23</f>
        <v>615</v>
      </c>
      <c r="J24" s="7"/>
      <c r="K24" s="7"/>
    </row>
    <row r="25" spans="1:11" ht="174.6" customHeight="1">
      <c r="A25" s="7">
        <v>14</v>
      </c>
      <c r="B25" s="113" t="s">
        <v>54</v>
      </c>
      <c r="C25" s="104" t="s">
        <v>4</v>
      </c>
      <c r="D25" s="104">
        <v>1000</v>
      </c>
      <c r="E25" s="108">
        <v>50</v>
      </c>
      <c r="F25" s="40">
        <f>E25*1.23</f>
        <v>61.5</v>
      </c>
      <c r="G25" s="13">
        <v>0.08</v>
      </c>
      <c r="H25" s="41">
        <f t="shared" si="1"/>
        <v>50000</v>
      </c>
      <c r="I25" s="107">
        <f>H25*1.23</f>
        <v>61500</v>
      </c>
      <c r="J25" s="7"/>
      <c r="K25" s="7"/>
    </row>
    <row r="26" spans="1:11" ht="76.5" customHeight="1">
      <c r="A26" s="7">
        <v>15</v>
      </c>
      <c r="B26" s="113" t="s">
        <v>50</v>
      </c>
      <c r="C26" s="104" t="s">
        <v>3</v>
      </c>
      <c r="D26" s="104">
        <v>50</v>
      </c>
      <c r="E26" s="106">
        <v>5</v>
      </c>
      <c r="F26" s="40">
        <f>E26*1.23</f>
        <v>6.15</v>
      </c>
      <c r="G26" s="13">
        <v>0.23</v>
      </c>
      <c r="H26" s="41">
        <f t="shared" si="1"/>
        <v>250</v>
      </c>
      <c r="I26" s="107">
        <f>H26*1.23</f>
        <v>307.5</v>
      </c>
      <c r="J26" s="7"/>
      <c r="K26" s="7"/>
    </row>
    <row r="27" spans="1:11" ht="15.75" thickBot="1">
      <c r="A27" s="44"/>
      <c r="B27" s="45"/>
      <c r="C27" s="44"/>
      <c r="D27" s="44"/>
      <c r="E27" s="44"/>
      <c r="F27" s="44"/>
      <c r="G27" s="46" t="s">
        <v>6</v>
      </c>
      <c r="H27" s="47">
        <f>SUM(H12:H26)</f>
        <v>83550</v>
      </c>
      <c r="I27" s="48">
        <f>SUM(I12:I26)</f>
        <v>99946.5</v>
      </c>
      <c r="J27" s="49"/>
      <c r="K27" s="44"/>
    </row>
    <row r="28" spans="1:11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.75">
      <c r="A32" s="12"/>
      <c r="B32" s="58" t="s">
        <v>78</v>
      </c>
      <c r="C32" s="12"/>
      <c r="D32" s="12"/>
      <c r="E32" s="12"/>
      <c r="F32" s="12"/>
      <c r="G32" s="12"/>
      <c r="H32" s="12"/>
      <c r="I32" s="300"/>
      <c r="J32" s="301"/>
      <c r="K32" s="191"/>
    </row>
    <row r="33" spans="1:13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3" ht="40.5">
      <c r="A34" s="35" t="s">
        <v>0</v>
      </c>
      <c r="B34" s="35" t="s">
        <v>27</v>
      </c>
      <c r="C34" s="35" t="s">
        <v>1</v>
      </c>
      <c r="D34" s="35" t="s">
        <v>2</v>
      </c>
      <c r="E34" s="36" t="s">
        <v>28</v>
      </c>
      <c r="F34" s="36" t="s">
        <v>29</v>
      </c>
      <c r="G34" s="36" t="s">
        <v>11</v>
      </c>
      <c r="H34" s="36" t="s">
        <v>9</v>
      </c>
      <c r="I34" s="36" t="s">
        <v>10</v>
      </c>
      <c r="J34" s="194" t="s">
        <v>94</v>
      </c>
      <c r="K34" s="195" t="s">
        <v>95</v>
      </c>
      <c r="M34" s="192"/>
    </row>
    <row r="35" spans="1:13" ht="73.5" customHeight="1">
      <c r="A35" s="32">
        <v>1</v>
      </c>
      <c r="B35" s="37" t="s">
        <v>33</v>
      </c>
      <c r="C35" s="32" t="s">
        <v>3</v>
      </c>
      <c r="D35" s="32">
        <v>1</v>
      </c>
      <c r="E35" s="38">
        <v>3600</v>
      </c>
      <c r="F35" s="40">
        <f>E35*G35+E35</f>
        <v>3888</v>
      </c>
      <c r="G35" s="13">
        <v>0.08</v>
      </c>
      <c r="H35" s="41">
        <f>E35*D35</f>
        <v>3600</v>
      </c>
      <c r="I35" s="102">
        <f>D35*F35</f>
        <v>3888</v>
      </c>
      <c r="J35" s="32"/>
      <c r="K35" s="32"/>
    </row>
    <row r="36" spans="1:13" ht="40.5" customHeight="1">
      <c r="A36" s="32">
        <v>2</v>
      </c>
      <c r="B36" s="56" t="s">
        <v>34</v>
      </c>
      <c r="C36" s="32" t="s">
        <v>3</v>
      </c>
      <c r="D36" s="32">
        <v>4</v>
      </c>
      <c r="E36" s="38">
        <v>3002.3</v>
      </c>
      <c r="F36" s="40">
        <f>E36*G36+E36</f>
        <v>3242.4840000000004</v>
      </c>
      <c r="G36" s="13">
        <v>0.08</v>
      </c>
      <c r="H36" s="41">
        <f>E36*D36</f>
        <v>12009.2</v>
      </c>
      <c r="I36" s="102">
        <f>D36*F36</f>
        <v>12969.936000000002</v>
      </c>
      <c r="J36" s="39"/>
      <c r="K36" s="39"/>
    </row>
    <row r="37" spans="1:13" ht="24.75" customHeight="1">
      <c r="A37" s="32"/>
      <c r="B37" s="56"/>
      <c r="C37" s="32"/>
      <c r="D37" s="32"/>
      <c r="E37" s="38"/>
      <c r="F37" s="40"/>
      <c r="G37" s="162" t="s">
        <v>6</v>
      </c>
      <c r="H37" s="163">
        <f>SUM(H35:H36)</f>
        <v>15609.2</v>
      </c>
      <c r="I37" s="164">
        <f>SUM(I35:I36)</f>
        <v>16857.936000000002</v>
      </c>
      <c r="J37" s="39"/>
      <c r="K37" s="39"/>
    </row>
    <row r="38" spans="1:13" ht="40.5" customHeight="1">
      <c r="A38" s="121"/>
      <c r="B38" s="122"/>
      <c r="C38" s="121"/>
      <c r="D38" s="121"/>
      <c r="E38" s="123"/>
      <c r="F38" s="124"/>
      <c r="G38" s="125"/>
      <c r="H38" s="126"/>
      <c r="I38" s="127"/>
      <c r="J38" s="128"/>
      <c r="K38" s="128"/>
    </row>
    <row r="39" spans="1:13">
      <c r="A39" s="129"/>
      <c r="B39" s="130" t="s">
        <v>46</v>
      </c>
      <c r="C39" s="129"/>
      <c r="D39" s="129"/>
      <c r="E39" s="129"/>
      <c r="F39" s="302"/>
      <c r="G39" s="303"/>
      <c r="H39" s="236"/>
      <c r="I39" s="236"/>
      <c r="J39" s="193"/>
      <c r="K39" s="193"/>
    </row>
    <row r="40" spans="1:13" ht="40.5">
      <c r="A40" s="4" t="s">
        <v>12</v>
      </c>
      <c r="B40" s="4" t="s">
        <v>13</v>
      </c>
      <c r="C40" s="4" t="s">
        <v>14</v>
      </c>
      <c r="D40" s="4" t="s">
        <v>15</v>
      </c>
      <c r="E40" s="1" t="s">
        <v>16</v>
      </c>
      <c r="F40" s="1" t="s">
        <v>17</v>
      </c>
      <c r="G40" s="4" t="s">
        <v>18</v>
      </c>
      <c r="H40" s="195" t="s">
        <v>19</v>
      </c>
      <c r="I40" s="195" t="s">
        <v>20</v>
      </c>
      <c r="J40" s="194" t="s">
        <v>94</v>
      </c>
      <c r="K40" s="195" t="s">
        <v>95</v>
      </c>
    </row>
    <row r="41" spans="1:13" ht="87.75" customHeight="1">
      <c r="A41" s="116">
        <v>1</v>
      </c>
      <c r="B41" s="99" t="s">
        <v>57</v>
      </c>
      <c r="C41" s="116" t="s">
        <v>52</v>
      </c>
      <c r="D41" s="116">
        <v>10</v>
      </c>
      <c r="E41" s="118">
        <v>230</v>
      </c>
      <c r="F41" s="40">
        <f>E41*G41+E41</f>
        <v>248.4</v>
      </c>
      <c r="G41" s="13">
        <v>0.08</v>
      </c>
      <c r="H41" s="41">
        <f>E41*D41</f>
        <v>2300</v>
      </c>
      <c r="I41" s="102">
        <f>D41*F41</f>
        <v>2484</v>
      </c>
      <c r="J41" s="5"/>
      <c r="K41" s="5"/>
    </row>
    <row r="42" spans="1:13" ht="124.5" customHeight="1">
      <c r="A42" s="116">
        <v>2</v>
      </c>
      <c r="B42" s="117" t="s">
        <v>53</v>
      </c>
      <c r="C42" s="116" t="s">
        <v>3</v>
      </c>
      <c r="D42" s="116">
        <v>5</v>
      </c>
      <c r="E42" s="118">
        <v>540</v>
      </c>
      <c r="F42" s="40">
        <f>E42*G42+E42</f>
        <v>583.20000000000005</v>
      </c>
      <c r="G42" s="13">
        <v>0.08</v>
      </c>
      <c r="H42" s="41">
        <f>E42*D42</f>
        <v>2700</v>
      </c>
      <c r="I42" s="102">
        <f>D42*F42</f>
        <v>2916</v>
      </c>
      <c r="J42" s="5"/>
      <c r="K42" s="5"/>
    </row>
    <row r="43" spans="1:13">
      <c r="A43" s="94"/>
      <c r="B43" s="119"/>
      <c r="C43" s="94"/>
      <c r="D43" s="94"/>
      <c r="E43" s="94"/>
      <c r="F43" s="94"/>
      <c r="G43" s="115" t="s">
        <v>6</v>
      </c>
      <c r="H43" s="92">
        <f>SUM(H41:H42)</f>
        <v>5000</v>
      </c>
      <c r="I43" s="120">
        <f>SUM(I41:I42)</f>
        <v>5400</v>
      </c>
      <c r="J43" s="94"/>
      <c r="K43" s="94"/>
    </row>
    <row r="44" spans="1:1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3" ht="15.75">
      <c r="A45" s="12"/>
      <c r="B45" s="58" t="s">
        <v>47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1:1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3" ht="40.5">
      <c r="A47" s="24"/>
      <c r="B47" s="24" t="s">
        <v>27</v>
      </c>
      <c r="C47" s="25" t="s">
        <v>1</v>
      </c>
      <c r="D47" s="26" t="s">
        <v>2</v>
      </c>
      <c r="E47" s="27" t="s">
        <v>28</v>
      </c>
      <c r="F47" s="27" t="s">
        <v>29</v>
      </c>
      <c r="G47" s="28" t="s">
        <v>11</v>
      </c>
      <c r="H47" s="27" t="s">
        <v>9</v>
      </c>
      <c r="I47" s="27" t="s">
        <v>10</v>
      </c>
      <c r="J47" s="194" t="s">
        <v>94</v>
      </c>
      <c r="K47" s="195" t="s">
        <v>95</v>
      </c>
    </row>
    <row r="48" spans="1:13" ht="42.75">
      <c r="A48" s="22">
        <v>1</v>
      </c>
      <c r="B48" s="50" t="s">
        <v>30</v>
      </c>
      <c r="C48" s="29" t="s">
        <v>4</v>
      </c>
      <c r="D48" s="30">
        <v>3</v>
      </c>
      <c r="E48" s="23">
        <v>37</v>
      </c>
      <c r="F48" s="40">
        <f>E48*G48+E48</f>
        <v>39.96</v>
      </c>
      <c r="G48" s="13">
        <v>0.08</v>
      </c>
      <c r="H48" s="41">
        <f>E48*D48</f>
        <v>111</v>
      </c>
      <c r="I48" s="102">
        <f>D48*F48</f>
        <v>119.88</v>
      </c>
      <c r="J48" s="203"/>
      <c r="K48" s="30"/>
    </row>
    <row r="49" spans="1:11" ht="81.75" customHeight="1">
      <c r="A49" s="22">
        <v>2</v>
      </c>
      <c r="B49" s="50" t="s">
        <v>37</v>
      </c>
      <c r="C49" s="29" t="s">
        <v>4</v>
      </c>
      <c r="D49" s="30">
        <v>1</v>
      </c>
      <c r="E49" s="23">
        <v>710</v>
      </c>
      <c r="F49" s="40">
        <f>E49*G49+E49</f>
        <v>766.8</v>
      </c>
      <c r="G49" s="13">
        <v>0.08</v>
      </c>
      <c r="H49" s="41">
        <f>E49*D49</f>
        <v>710</v>
      </c>
      <c r="I49" s="102">
        <f>D49*F49</f>
        <v>766.8</v>
      </c>
      <c r="J49" s="203"/>
      <c r="K49" s="30"/>
    </row>
    <row r="50" spans="1:11">
      <c r="A50" s="297"/>
      <c r="B50" s="297"/>
      <c r="C50" s="297"/>
      <c r="D50" s="297"/>
      <c r="E50" s="297"/>
      <c r="F50" s="298" t="s">
        <v>6</v>
      </c>
      <c r="G50" s="299"/>
      <c r="H50" s="21">
        <f>SUM(H48:H49)</f>
        <v>821</v>
      </c>
      <c r="I50" s="20">
        <f>SUM(I48:I49)</f>
        <v>886.68</v>
      </c>
      <c r="J50" s="204"/>
      <c r="K50" s="205"/>
    </row>
    <row r="51" spans="1:1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.75">
      <c r="A53" s="12"/>
      <c r="B53" s="58" t="s">
        <v>86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40.5">
      <c r="A55" s="14" t="s">
        <v>0</v>
      </c>
      <c r="B55" s="14" t="s">
        <v>27</v>
      </c>
      <c r="C55" s="14" t="s">
        <v>1</v>
      </c>
      <c r="D55" s="14" t="s">
        <v>2</v>
      </c>
      <c r="E55" s="15" t="s">
        <v>28</v>
      </c>
      <c r="F55" s="15" t="s">
        <v>29</v>
      </c>
      <c r="G55" s="15" t="s">
        <v>11</v>
      </c>
      <c r="H55" s="15" t="s">
        <v>9</v>
      </c>
      <c r="I55" s="15" t="s">
        <v>10</v>
      </c>
      <c r="J55" s="194" t="s">
        <v>94</v>
      </c>
      <c r="K55" s="195" t="s">
        <v>95</v>
      </c>
    </row>
    <row r="56" spans="1:11" ht="52.5" customHeight="1">
      <c r="A56" s="19">
        <v>1</v>
      </c>
      <c r="B56" s="57" t="s">
        <v>31</v>
      </c>
      <c r="C56" s="16" t="s">
        <v>5</v>
      </c>
      <c r="D56" s="17">
        <v>6</v>
      </c>
      <c r="E56" s="31">
        <v>1800</v>
      </c>
      <c r="F56" s="40">
        <f>E56*G56+E56</f>
        <v>1944</v>
      </c>
      <c r="G56" s="13">
        <v>0.08</v>
      </c>
      <c r="H56" s="41">
        <f>E56*D56</f>
        <v>10800</v>
      </c>
      <c r="I56" s="102">
        <f>D56*F56</f>
        <v>11664</v>
      </c>
      <c r="J56" s="206"/>
      <c r="K56" s="39"/>
    </row>
    <row r="57" spans="1:11" ht="36" customHeight="1">
      <c r="A57" s="32">
        <v>2</v>
      </c>
      <c r="B57" s="56" t="s">
        <v>32</v>
      </c>
      <c r="C57" s="33" t="s">
        <v>3</v>
      </c>
      <c r="D57" s="17">
        <v>4</v>
      </c>
      <c r="E57" s="31">
        <v>320</v>
      </c>
      <c r="F57" s="40">
        <f>E57*G57+E57</f>
        <v>345.6</v>
      </c>
      <c r="G57" s="13">
        <v>0.08</v>
      </c>
      <c r="H57" s="41">
        <f>E57*D57</f>
        <v>1280</v>
      </c>
      <c r="I57" s="102">
        <f>D57*F57</f>
        <v>1382.4</v>
      </c>
      <c r="J57" s="206"/>
      <c r="K57" s="39"/>
    </row>
    <row r="58" spans="1:11">
      <c r="A58" s="304"/>
      <c r="B58" s="297"/>
      <c r="C58" s="297"/>
      <c r="D58" s="297"/>
      <c r="E58" s="305"/>
      <c r="F58" s="309" t="s">
        <v>6</v>
      </c>
      <c r="G58" s="312"/>
      <c r="H58" s="34">
        <f>H56+H57</f>
        <v>12080</v>
      </c>
      <c r="I58" s="34">
        <f>SUM(I56:I57)</f>
        <v>13046.4</v>
      </c>
      <c r="J58" s="207"/>
      <c r="K58" s="205"/>
    </row>
    <row r="59" spans="1:1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1" spans="1:11">
      <c r="A61" s="61"/>
      <c r="B61" s="109" t="s">
        <v>48</v>
      </c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40.5">
      <c r="A62" s="133" t="s">
        <v>0</v>
      </c>
      <c r="B62" s="133" t="s">
        <v>27</v>
      </c>
      <c r="C62" s="133" t="s">
        <v>1</v>
      </c>
      <c r="D62" s="133" t="s">
        <v>2</v>
      </c>
      <c r="E62" s="239" t="s">
        <v>28</v>
      </c>
      <c r="F62" s="239" t="s">
        <v>29</v>
      </c>
      <c r="G62" s="134" t="s">
        <v>11</v>
      </c>
      <c r="H62" s="134" t="s">
        <v>9</v>
      </c>
      <c r="I62" s="134" t="s">
        <v>10</v>
      </c>
      <c r="J62" s="133" t="s">
        <v>94</v>
      </c>
      <c r="K62" s="240" t="s">
        <v>95</v>
      </c>
    </row>
    <row r="63" spans="1:11" ht="28.5">
      <c r="A63" s="241" t="s">
        <v>7</v>
      </c>
      <c r="B63" s="242" t="s">
        <v>97</v>
      </c>
      <c r="C63" s="241" t="s">
        <v>5</v>
      </c>
      <c r="D63" s="241">
        <v>30</v>
      </c>
      <c r="E63" s="243">
        <v>230</v>
      </c>
      <c r="F63" s="244">
        <f>E63*G63+E63</f>
        <v>248.4</v>
      </c>
      <c r="G63" s="238">
        <v>0.08</v>
      </c>
      <c r="H63" s="187">
        <f>D63*E63</f>
        <v>6900</v>
      </c>
      <c r="I63" s="187">
        <f>D63*F63</f>
        <v>7452</v>
      </c>
      <c r="J63" s="245"/>
      <c r="K63" s="246"/>
    </row>
    <row r="64" spans="1:11">
      <c r="A64" s="246"/>
      <c r="B64" s="246"/>
      <c r="C64" s="246"/>
      <c r="D64" s="246"/>
      <c r="E64" s="246"/>
      <c r="F64" s="315" t="s">
        <v>6</v>
      </c>
      <c r="G64" s="316"/>
      <c r="H64" s="247">
        <f>SUM(H63)</f>
        <v>6900</v>
      </c>
      <c r="I64" s="247">
        <f>SUM(I63)</f>
        <v>7452</v>
      </c>
      <c r="J64" s="246"/>
      <c r="K64" s="246"/>
    </row>
    <row r="72" spans="1:11">
      <c r="B72" s="58" t="s">
        <v>87</v>
      </c>
    </row>
    <row r="73" spans="1:11" ht="40.5">
      <c r="A73" s="14" t="s">
        <v>0</v>
      </c>
      <c r="B73" s="110" t="s">
        <v>27</v>
      </c>
      <c r="C73" s="14" t="s">
        <v>1</v>
      </c>
      <c r="D73" s="14" t="s">
        <v>2</v>
      </c>
      <c r="E73" s="15" t="s">
        <v>28</v>
      </c>
      <c r="F73" s="15" t="s">
        <v>29</v>
      </c>
      <c r="G73" s="15" t="s">
        <v>11</v>
      </c>
      <c r="H73" s="15" t="s">
        <v>9</v>
      </c>
      <c r="I73" s="15" t="s">
        <v>10</v>
      </c>
      <c r="J73" s="194" t="s">
        <v>94</v>
      </c>
      <c r="K73" s="195" t="s">
        <v>95</v>
      </c>
    </row>
    <row r="74" spans="1:11" ht="57">
      <c r="A74" s="16" t="s">
        <v>7</v>
      </c>
      <c r="B74" s="69" t="s">
        <v>56</v>
      </c>
      <c r="C74" s="16" t="s">
        <v>3</v>
      </c>
      <c r="D74" s="70">
        <v>1</v>
      </c>
      <c r="E74" s="31">
        <v>4391.2</v>
      </c>
      <c r="F74" s="71">
        <f>E74*G74+E74</f>
        <v>5401.1759999999995</v>
      </c>
      <c r="G74" s="18">
        <v>0.23</v>
      </c>
      <c r="H74" s="72">
        <f>E74*D74</f>
        <v>4391.2</v>
      </c>
      <c r="I74" s="73">
        <f>F74*D74</f>
        <v>5401.1759999999995</v>
      </c>
      <c r="J74" s="206"/>
      <c r="K74" s="39"/>
    </row>
    <row r="75" spans="1:11" ht="15.75">
      <c r="A75" s="74"/>
      <c r="B75" s="74"/>
      <c r="C75" s="74"/>
      <c r="D75" s="74"/>
      <c r="E75" s="75"/>
      <c r="F75" s="313" t="s">
        <v>6</v>
      </c>
      <c r="G75" s="314"/>
      <c r="H75" s="76">
        <f>SUM(H74:H74)</f>
        <v>4391.2</v>
      </c>
      <c r="I75" s="76">
        <f>SUM(I74:I74)</f>
        <v>5401.1759999999995</v>
      </c>
      <c r="J75" s="208"/>
      <c r="K75" s="77"/>
    </row>
    <row r="78" spans="1:11">
      <c r="A78" s="61"/>
      <c r="B78" s="112" t="s">
        <v>88</v>
      </c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40.5">
      <c r="A79" s="62" t="s">
        <v>12</v>
      </c>
      <c r="B79" s="111" t="s">
        <v>27</v>
      </c>
      <c r="C79" s="63" t="s">
        <v>1</v>
      </c>
      <c r="D79" s="66" t="s">
        <v>2</v>
      </c>
      <c r="E79" s="65" t="s">
        <v>28</v>
      </c>
      <c r="F79" s="65" t="s">
        <v>29</v>
      </c>
      <c r="G79" s="65" t="s">
        <v>11</v>
      </c>
      <c r="H79" s="65" t="s">
        <v>9</v>
      </c>
      <c r="I79" s="65" t="s">
        <v>10</v>
      </c>
      <c r="J79" s="194" t="s">
        <v>94</v>
      </c>
      <c r="K79" s="195" t="s">
        <v>95</v>
      </c>
    </row>
    <row r="80" spans="1:11" ht="199.5">
      <c r="A80" s="68" t="s">
        <v>7</v>
      </c>
      <c r="B80" s="78" t="s">
        <v>42</v>
      </c>
      <c r="C80" s="68" t="s">
        <v>3</v>
      </c>
      <c r="D80" s="79">
        <v>30</v>
      </c>
      <c r="E80" s="80">
        <v>70</v>
      </c>
      <c r="F80" s="81">
        <f>E80*G80+E80</f>
        <v>75.599999999999994</v>
      </c>
      <c r="G80" s="82">
        <v>0.08</v>
      </c>
      <c r="H80" s="83">
        <f>E80*D80</f>
        <v>2100</v>
      </c>
      <c r="I80" s="83">
        <f>F80*D80</f>
        <v>2268</v>
      </c>
      <c r="J80" s="199"/>
      <c r="K80" s="201"/>
    </row>
    <row r="81" spans="1:11" ht="16.5">
      <c r="A81" s="306"/>
      <c r="B81" s="307"/>
      <c r="C81" s="307"/>
      <c r="D81" s="307"/>
      <c r="E81" s="308"/>
      <c r="F81" s="309" t="s">
        <v>6</v>
      </c>
      <c r="G81" s="310"/>
      <c r="H81" s="34">
        <f>SUM(H80:H80)</f>
        <v>2100</v>
      </c>
      <c r="I81" s="34">
        <f>SUM(I80:I80)</f>
        <v>2268</v>
      </c>
      <c r="J81" s="200"/>
      <c r="K81" s="202"/>
    </row>
    <row r="85" spans="1:11">
      <c r="A85" s="61"/>
      <c r="B85" s="109" t="s">
        <v>55</v>
      </c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40.5">
      <c r="A86" s="62" t="s">
        <v>12</v>
      </c>
      <c r="B86" s="111" t="s">
        <v>27</v>
      </c>
      <c r="C86" s="63" t="s">
        <v>1</v>
      </c>
      <c r="D86" s="66" t="s">
        <v>2</v>
      </c>
      <c r="E86" s="65" t="s">
        <v>28</v>
      </c>
      <c r="F86" s="65" t="s">
        <v>29</v>
      </c>
      <c r="G86" s="65" t="s">
        <v>11</v>
      </c>
      <c r="H86" s="65" t="s">
        <v>9</v>
      </c>
      <c r="I86" s="65" t="s">
        <v>10</v>
      </c>
      <c r="J86" s="194" t="s">
        <v>94</v>
      </c>
      <c r="K86" s="195" t="s">
        <v>95</v>
      </c>
    </row>
    <row r="87" spans="1:11" ht="81.75" customHeight="1">
      <c r="A87" s="68" t="s">
        <v>7</v>
      </c>
      <c r="B87" s="78" t="s">
        <v>43</v>
      </c>
      <c r="C87" s="68" t="s">
        <v>3</v>
      </c>
      <c r="D87" s="79">
        <v>39000</v>
      </c>
      <c r="E87" s="80">
        <v>0.52</v>
      </c>
      <c r="F87" s="81">
        <f>E87*G87+E87</f>
        <v>0.56159999999999999</v>
      </c>
      <c r="G87" s="82">
        <v>0.08</v>
      </c>
      <c r="H87" s="83">
        <f>E87*D87</f>
        <v>20280</v>
      </c>
      <c r="I87" s="83">
        <f>F87*D87</f>
        <v>21902.399999999998</v>
      </c>
      <c r="J87" s="199"/>
      <c r="K87" s="201"/>
    </row>
    <row r="88" spans="1:11" ht="16.5">
      <c r="A88" s="306"/>
      <c r="B88" s="307"/>
      <c r="C88" s="307"/>
      <c r="D88" s="307"/>
      <c r="E88" s="308"/>
      <c r="F88" s="309" t="s">
        <v>6</v>
      </c>
      <c r="G88" s="310"/>
      <c r="H88" s="34">
        <f>SUM(H87:H87)</f>
        <v>20280</v>
      </c>
      <c r="I88" s="34">
        <f>SUM(I87:I87)</f>
        <v>21902.399999999998</v>
      </c>
      <c r="J88" s="200"/>
      <c r="K88" s="202"/>
    </row>
    <row r="92" spans="1:11">
      <c r="B92" s="58" t="s">
        <v>89</v>
      </c>
    </row>
    <row r="93" spans="1:11" ht="40.5">
      <c r="A93" s="4" t="s">
        <v>12</v>
      </c>
      <c r="B93" s="4" t="s">
        <v>13</v>
      </c>
      <c r="C93" s="4" t="s">
        <v>14</v>
      </c>
      <c r="D93" s="4" t="s">
        <v>15</v>
      </c>
      <c r="E93" s="84" t="s">
        <v>16</v>
      </c>
      <c r="F93" s="1" t="s">
        <v>17</v>
      </c>
      <c r="G93" s="4" t="s">
        <v>18</v>
      </c>
      <c r="H93" s="1" t="s">
        <v>19</v>
      </c>
      <c r="I93" s="84" t="s">
        <v>20</v>
      </c>
      <c r="J93" s="194" t="s">
        <v>94</v>
      </c>
      <c r="K93" s="195" t="s">
        <v>95</v>
      </c>
    </row>
    <row r="94" spans="1:11" ht="171">
      <c r="A94" s="4">
        <v>1</v>
      </c>
      <c r="B94" s="85" t="s">
        <v>44</v>
      </c>
      <c r="C94" s="86" t="s">
        <v>3</v>
      </c>
      <c r="D94" s="86">
        <v>300</v>
      </c>
      <c r="E94" s="87">
        <v>1</v>
      </c>
      <c r="F94" s="6">
        <f>E94*G94+E94</f>
        <v>1.23</v>
      </c>
      <c r="G94" s="9">
        <v>0.23</v>
      </c>
      <c r="H94" s="10">
        <f>E94*D94</f>
        <v>300</v>
      </c>
      <c r="I94" s="73">
        <f>F94*D94</f>
        <v>369</v>
      </c>
      <c r="J94" s="88"/>
      <c r="K94" s="88"/>
    </row>
    <row r="95" spans="1:11" ht="199.5">
      <c r="A95" s="5">
        <v>2</v>
      </c>
      <c r="B95" s="8" t="s">
        <v>45</v>
      </c>
      <c r="C95" s="5" t="s">
        <v>3</v>
      </c>
      <c r="D95" s="5">
        <v>900</v>
      </c>
      <c r="E95" s="73">
        <v>0.65</v>
      </c>
      <c r="F95" s="6">
        <f>E95*G95+E95</f>
        <v>0.7995000000000001</v>
      </c>
      <c r="G95" s="9">
        <v>0.23</v>
      </c>
      <c r="H95" s="10">
        <f>E95*D95</f>
        <v>585</v>
      </c>
      <c r="I95" s="73">
        <f>F95*D95</f>
        <v>719.55000000000007</v>
      </c>
      <c r="J95" s="5"/>
      <c r="K95" s="5"/>
    </row>
    <row r="96" spans="1:11">
      <c r="A96" s="89"/>
      <c r="B96" s="90"/>
      <c r="C96" s="89"/>
      <c r="D96" s="89"/>
      <c r="E96" s="91"/>
      <c r="F96" s="311" t="s">
        <v>6</v>
      </c>
      <c r="G96" s="311"/>
      <c r="H96" s="92">
        <f>SUM(H94:H95)</f>
        <v>885</v>
      </c>
      <c r="I96" s="93">
        <f>SUM(I94:I95)</f>
        <v>1088.5500000000002</v>
      </c>
      <c r="J96" s="94"/>
      <c r="K96" s="94"/>
    </row>
    <row r="102" spans="1:11">
      <c r="B102" s="158" t="s">
        <v>90</v>
      </c>
    </row>
    <row r="103" spans="1:11" ht="40.5">
      <c r="A103" s="95"/>
      <c r="B103" s="111" t="s">
        <v>27</v>
      </c>
      <c r="C103" s="63" t="s">
        <v>1</v>
      </c>
      <c r="D103" s="63" t="s">
        <v>2</v>
      </c>
      <c r="E103" s="64" t="s">
        <v>28</v>
      </c>
      <c r="F103" s="65" t="s">
        <v>29</v>
      </c>
      <c r="G103" s="65" t="s">
        <v>11</v>
      </c>
      <c r="H103" s="65" t="s">
        <v>9</v>
      </c>
      <c r="I103" s="65" t="s">
        <v>10</v>
      </c>
      <c r="J103" s="194" t="s">
        <v>94</v>
      </c>
      <c r="K103" s="195" t="s">
        <v>95</v>
      </c>
    </row>
    <row r="104" spans="1:11" ht="28.5">
      <c r="A104" s="68" t="s">
        <v>7</v>
      </c>
      <c r="B104" s="131" t="s">
        <v>58</v>
      </c>
      <c r="C104" s="68" t="s">
        <v>4</v>
      </c>
      <c r="D104" s="96">
        <v>2</v>
      </c>
      <c r="E104" s="97">
        <v>170</v>
      </c>
      <c r="F104" s="98">
        <f>E104*G104+E104</f>
        <v>183.6</v>
      </c>
      <c r="G104" s="82">
        <v>0.08</v>
      </c>
      <c r="H104" s="83">
        <f>E104*D104</f>
        <v>340</v>
      </c>
      <c r="I104" s="83">
        <f>F104*D104</f>
        <v>367.2</v>
      </c>
      <c r="J104" s="209"/>
      <c r="K104" s="62"/>
    </row>
    <row r="105" spans="1:11" ht="22.5" customHeight="1">
      <c r="A105" s="306"/>
      <c r="B105" s="307"/>
      <c r="C105" s="307"/>
      <c r="D105" s="307"/>
      <c r="E105" s="308"/>
      <c r="F105" s="309" t="s">
        <v>6</v>
      </c>
      <c r="G105" s="312"/>
      <c r="H105" s="34">
        <f>SUM(H104:H104)</f>
        <v>340</v>
      </c>
      <c r="I105" s="34">
        <f>SUM(I104:I104)</f>
        <v>367.2</v>
      </c>
      <c r="J105" s="200"/>
      <c r="K105" s="202"/>
    </row>
    <row r="109" spans="1:11">
      <c r="B109" s="159" t="s">
        <v>91</v>
      </c>
    </row>
    <row r="110" spans="1:11" ht="40.5">
      <c r="A110" s="133" t="s">
        <v>0</v>
      </c>
      <c r="B110" s="133" t="s">
        <v>27</v>
      </c>
      <c r="C110" s="133" t="s">
        <v>1</v>
      </c>
      <c r="D110" s="133" t="s">
        <v>2</v>
      </c>
      <c r="E110" s="134" t="s">
        <v>28</v>
      </c>
      <c r="F110" s="134" t="s">
        <v>29</v>
      </c>
      <c r="G110" s="134" t="s">
        <v>11</v>
      </c>
      <c r="H110" s="134" t="s">
        <v>9</v>
      </c>
      <c r="I110" s="134" t="s">
        <v>10</v>
      </c>
      <c r="J110" s="194" t="s">
        <v>94</v>
      </c>
      <c r="K110" s="195" t="s">
        <v>95</v>
      </c>
    </row>
    <row r="111" spans="1:11" ht="299.25">
      <c r="A111" s="135">
        <v>1</v>
      </c>
      <c r="B111" s="136" t="s">
        <v>60</v>
      </c>
      <c r="C111" s="135" t="s">
        <v>61</v>
      </c>
      <c r="D111" s="137">
        <v>240</v>
      </c>
      <c r="E111" s="138">
        <v>3.024</v>
      </c>
      <c r="F111" s="139">
        <f t="shared" ref="F111:F122" si="3">E111*G111+E111</f>
        <v>3.2659199999999999</v>
      </c>
      <c r="G111" s="140">
        <v>0.08</v>
      </c>
      <c r="H111" s="139">
        <f>E111*D111</f>
        <v>725.76</v>
      </c>
      <c r="I111" s="139">
        <f>H111*G111+H111</f>
        <v>783.82079999999996</v>
      </c>
      <c r="J111" s="210"/>
      <c r="K111" s="218"/>
    </row>
    <row r="112" spans="1:11" ht="147">
      <c r="A112" s="135">
        <v>2</v>
      </c>
      <c r="B112" s="141" t="s">
        <v>62</v>
      </c>
      <c r="C112" s="135" t="s">
        <v>4</v>
      </c>
      <c r="D112" s="137">
        <v>1</v>
      </c>
      <c r="E112" s="138">
        <v>41</v>
      </c>
      <c r="F112" s="139">
        <f t="shared" si="3"/>
        <v>50.43</v>
      </c>
      <c r="G112" s="140">
        <v>0.23</v>
      </c>
      <c r="H112" s="139">
        <f>E112*D112</f>
        <v>41</v>
      </c>
      <c r="I112" s="139">
        <f>H112*G112+H112</f>
        <v>50.43</v>
      </c>
      <c r="J112" s="211"/>
      <c r="K112" s="132"/>
    </row>
    <row r="113" spans="1:11" ht="114">
      <c r="A113" s="135">
        <v>3</v>
      </c>
      <c r="B113" s="136" t="s">
        <v>63</v>
      </c>
      <c r="C113" s="135" t="s">
        <v>3</v>
      </c>
      <c r="D113" s="142">
        <v>20</v>
      </c>
      <c r="E113" s="143">
        <v>19</v>
      </c>
      <c r="F113" s="139">
        <f t="shared" si="3"/>
        <v>23.37</v>
      </c>
      <c r="G113" s="140">
        <v>0.23</v>
      </c>
      <c r="H113" s="139">
        <f>E113*D113</f>
        <v>380</v>
      </c>
      <c r="I113" s="139">
        <f>H113*G113+H113</f>
        <v>467.4</v>
      </c>
      <c r="J113" s="212"/>
      <c r="K113" s="149"/>
    </row>
    <row r="114" spans="1:11" ht="85.5">
      <c r="A114" s="135">
        <v>4</v>
      </c>
      <c r="B114" s="144" t="s">
        <v>64</v>
      </c>
      <c r="C114" s="135" t="s">
        <v>3</v>
      </c>
      <c r="D114" s="142">
        <v>20</v>
      </c>
      <c r="E114" s="145">
        <v>45</v>
      </c>
      <c r="F114" s="139">
        <f t="shared" si="3"/>
        <v>55.35</v>
      </c>
      <c r="G114" s="140">
        <v>0.23</v>
      </c>
      <c r="H114" s="139">
        <f>E114*D114</f>
        <v>900</v>
      </c>
      <c r="I114" s="139">
        <f>H114*G114+H114</f>
        <v>1107</v>
      </c>
      <c r="J114" s="213"/>
      <c r="K114" s="149"/>
    </row>
    <row r="115" spans="1:11" ht="85.5">
      <c r="A115" s="135">
        <v>5</v>
      </c>
      <c r="B115" s="136" t="s">
        <v>65</v>
      </c>
      <c r="C115" s="135" t="s">
        <v>3</v>
      </c>
      <c r="D115" s="142">
        <v>20</v>
      </c>
      <c r="E115" s="146">
        <v>48</v>
      </c>
      <c r="F115" s="147">
        <f t="shared" si="3"/>
        <v>59.04</v>
      </c>
      <c r="G115" s="140">
        <v>0.23</v>
      </c>
      <c r="H115" s="139">
        <f t="shared" ref="H115:H121" si="4">D115*E115</f>
        <v>960</v>
      </c>
      <c r="I115" s="148">
        <v>1180.8</v>
      </c>
      <c r="J115" s="214"/>
      <c r="K115" s="149"/>
    </row>
    <row r="116" spans="1:11" ht="42.75">
      <c r="A116" s="135">
        <v>6</v>
      </c>
      <c r="B116" s="136" t="s">
        <v>66</v>
      </c>
      <c r="C116" s="135" t="s">
        <v>3</v>
      </c>
      <c r="D116" s="142">
        <v>20</v>
      </c>
      <c r="E116" s="146">
        <v>11.5</v>
      </c>
      <c r="F116" s="147">
        <f t="shared" si="3"/>
        <v>14.145</v>
      </c>
      <c r="G116" s="140">
        <v>0.23</v>
      </c>
      <c r="H116" s="139">
        <f t="shared" si="4"/>
        <v>230</v>
      </c>
      <c r="I116" s="148">
        <f t="shared" ref="I116:I121" si="5">D116*F116</f>
        <v>282.89999999999998</v>
      </c>
      <c r="J116" s="214"/>
      <c r="K116" s="149"/>
    </row>
    <row r="117" spans="1:11" ht="42.75">
      <c r="A117" s="135">
        <v>7</v>
      </c>
      <c r="B117" s="136" t="s">
        <v>67</v>
      </c>
      <c r="C117" s="135" t="s">
        <v>3</v>
      </c>
      <c r="D117" s="142">
        <v>20</v>
      </c>
      <c r="E117" s="146">
        <v>69</v>
      </c>
      <c r="F117" s="147">
        <f t="shared" si="3"/>
        <v>84.87</v>
      </c>
      <c r="G117" s="140">
        <v>0.23</v>
      </c>
      <c r="H117" s="139">
        <f t="shared" si="4"/>
        <v>1380</v>
      </c>
      <c r="I117" s="148">
        <f t="shared" si="5"/>
        <v>1697.4</v>
      </c>
      <c r="J117" s="214"/>
      <c r="K117" s="149"/>
    </row>
    <row r="118" spans="1:11" ht="99.75">
      <c r="A118" s="135">
        <v>8</v>
      </c>
      <c r="B118" s="150" t="s">
        <v>68</v>
      </c>
      <c r="C118" s="135" t="s">
        <v>3</v>
      </c>
      <c r="D118" s="142">
        <v>6</v>
      </c>
      <c r="E118" s="146">
        <v>81</v>
      </c>
      <c r="F118" s="147">
        <f t="shared" si="3"/>
        <v>99.63</v>
      </c>
      <c r="G118" s="140">
        <v>0.23</v>
      </c>
      <c r="H118" s="139">
        <f t="shared" si="4"/>
        <v>486</v>
      </c>
      <c r="I118" s="148">
        <f t="shared" si="5"/>
        <v>597.78</v>
      </c>
      <c r="J118" s="214"/>
      <c r="K118" s="149"/>
    </row>
    <row r="119" spans="1:11" ht="171">
      <c r="A119" s="135">
        <v>9</v>
      </c>
      <c r="B119" s="136" t="s">
        <v>69</v>
      </c>
      <c r="C119" s="135" t="s">
        <v>4</v>
      </c>
      <c r="D119" s="142">
        <v>2</v>
      </c>
      <c r="E119" s="146">
        <v>79</v>
      </c>
      <c r="F119" s="147">
        <f t="shared" si="3"/>
        <v>97.17</v>
      </c>
      <c r="G119" s="140">
        <v>0.23</v>
      </c>
      <c r="H119" s="139">
        <f t="shared" si="4"/>
        <v>158</v>
      </c>
      <c r="I119" s="151">
        <f t="shared" si="5"/>
        <v>194.34</v>
      </c>
      <c r="J119" s="215"/>
      <c r="K119" s="149"/>
    </row>
    <row r="120" spans="1:11" ht="171">
      <c r="A120" s="135">
        <v>10</v>
      </c>
      <c r="B120" s="136" t="s">
        <v>70</v>
      </c>
      <c r="C120" s="135" t="s">
        <v>4</v>
      </c>
      <c r="D120" s="142">
        <v>2</v>
      </c>
      <c r="E120" s="146">
        <v>89</v>
      </c>
      <c r="F120" s="147">
        <f t="shared" si="3"/>
        <v>109.47</v>
      </c>
      <c r="G120" s="140">
        <v>0.23</v>
      </c>
      <c r="H120" s="139">
        <f t="shared" si="4"/>
        <v>178</v>
      </c>
      <c r="I120" s="151">
        <f t="shared" si="5"/>
        <v>218.94</v>
      </c>
      <c r="J120" s="215"/>
      <c r="K120" s="149"/>
    </row>
    <row r="121" spans="1:11" ht="114">
      <c r="A121" s="135">
        <v>11</v>
      </c>
      <c r="B121" s="136" t="s">
        <v>71</v>
      </c>
      <c r="C121" s="135" t="s">
        <v>4</v>
      </c>
      <c r="D121" s="142">
        <v>10</v>
      </c>
      <c r="E121" s="146">
        <v>560</v>
      </c>
      <c r="F121" s="147">
        <f t="shared" si="3"/>
        <v>604.79999999999995</v>
      </c>
      <c r="G121" s="140">
        <v>0.08</v>
      </c>
      <c r="H121" s="148">
        <f t="shared" si="4"/>
        <v>5600</v>
      </c>
      <c r="I121" s="152">
        <f t="shared" si="5"/>
        <v>6048</v>
      </c>
      <c r="J121" s="214"/>
      <c r="K121" s="149"/>
    </row>
    <row r="122" spans="1:11" ht="114">
      <c r="A122" s="135">
        <v>12</v>
      </c>
      <c r="B122" s="136" t="s">
        <v>71</v>
      </c>
      <c r="C122" s="135" t="s">
        <v>4</v>
      </c>
      <c r="D122" s="153">
        <v>10</v>
      </c>
      <c r="E122" s="154">
        <v>580</v>
      </c>
      <c r="F122" s="139">
        <f t="shared" si="3"/>
        <v>626.4</v>
      </c>
      <c r="G122" s="140">
        <v>0.08</v>
      </c>
      <c r="H122" s="148">
        <f>E122*D122</f>
        <v>5800</v>
      </c>
      <c r="I122" s="152">
        <f>H122*G122+H122</f>
        <v>6264</v>
      </c>
      <c r="J122" s="216"/>
      <c r="K122" s="132"/>
    </row>
    <row r="123" spans="1:11" ht="16.5">
      <c r="A123" s="155"/>
      <c r="B123" s="155"/>
      <c r="C123" s="155"/>
      <c r="D123" s="155"/>
      <c r="E123" s="155"/>
      <c r="F123" s="156" t="s">
        <v>59</v>
      </c>
      <c r="G123" s="157"/>
      <c r="H123" s="160">
        <f>SUM(H111:H122)</f>
        <v>16838.760000000002</v>
      </c>
      <c r="I123" s="160">
        <f>SUM(I111:I122)</f>
        <v>18892.810799999999</v>
      </c>
      <c r="J123" s="217"/>
      <c r="K123" s="157"/>
    </row>
    <row r="127" spans="1:11">
      <c r="B127" s="219"/>
    </row>
    <row r="128" spans="1:11">
      <c r="B128" s="186" t="s">
        <v>79</v>
      </c>
      <c r="F128" s="161"/>
      <c r="H128" s="165"/>
      <c r="I128" s="165"/>
    </row>
    <row r="129" spans="1:11" ht="40.5">
      <c r="A129" s="62" t="s">
        <v>12</v>
      </c>
      <c r="B129" s="62" t="s">
        <v>27</v>
      </c>
      <c r="C129" s="166" t="s">
        <v>1</v>
      </c>
      <c r="D129" s="66" t="s">
        <v>2</v>
      </c>
      <c r="E129" s="65" t="s">
        <v>28</v>
      </c>
      <c r="F129" s="65" t="s">
        <v>29</v>
      </c>
      <c r="G129" s="65" t="s">
        <v>11</v>
      </c>
      <c r="H129" s="167" t="s">
        <v>9</v>
      </c>
      <c r="I129" s="167" t="s">
        <v>10</v>
      </c>
      <c r="J129" s="194" t="s">
        <v>94</v>
      </c>
      <c r="K129" s="195" t="s">
        <v>95</v>
      </c>
    </row>
    <row r="130" spans="1:11" ht="114">
      <c r="A130" s="68" t="s">
        <v>7</v>
      </c>
      <c r="B130" s="168" t="s">
        <v>96</v>
      </c>
      <c r="C130" s="169" t="s">
        <v>3</v>
      </c>
      <c r="D130" s="79">
        <v>400</v>
      </c>
      <c r="E130" s="80">
        <v>18.2</v>
      </c>
      <c r="F130" s="81">
        <f>E130*G130+E130</f>
        <v>19.655999999999999</v>
      </c>
      <c r="G130" s="82">
        <v>0.08</v>
      </c>
      <c r="H130" s="170">
        <f>E130*D130</f>
        <v>7280</v>
      </c>
      <c r="I130" s="170">
        <f>H130*G130+H130</f>
        <v>7862.4</v>
      </c>
      <c r="J130" s="199"/>
      <c r="K130" s="201"/>
    </row>
    <row r="131" spans="1:11" ht="114">
      <c r="A131" s="68" t="s">
        <v>39</v>
      </c>
      <c r="B131" s="168" t="s">
        <v>72</v>
      </c>
      <c r="C131" s="171" t="s">
        <v>3</v>
      </c>
      <c r="D131" s="79">
        <v>2400</v>
      </c>
      <c r="E131" s="80">
        <v>7.8</v>
      </c>
      <c r="F131" s="81">
        <f>E131*G131+E131</f>
        <v>8.4239999999999995</v>
      </c>
      <c r="G131" s="82">
        <v>0.08</v>
      </c>
      <c r="H131" s="170">
        <f>E131*D131</f>
        <v>18720</v>
      </c>
      <c r="I131" s="170">
        <f>H131*G131+H131</f>
        <v>20217.599999999999</v>
      </c>
      <c r="J131" s="199"/>
      <c r="K131" s="201"/>
    </row>
    <row r="132" spans="1:11" ht="16.5">
      <c r="A132" s="306"/>
      <c r="B132" s="307"/>
      <c r="C132" s="307"/>
      <c r="D132" s="307"/>
      <c r="E132" s="308"/>
      <c r="F132" s="309" t="s">
        <v>6</v>
      </c>
      <c r="G132" s="310"/>
      <c r="H132" s="172">
        <f>SUM(H130:H131)</f>
        <v>26000</v>
      </c>
      <c r="I132" s="172">
        <f>SUM(I130:I131)</f>
        <v>28080</v>
      </c>
      <c r="J132" s="200"/>
      <c r="K132" s="202"/>
    </row>
    <row r="135" spans="1:11">
      <c r="B135" s="219"/>
    </row>
    <row r="136" spans="1:11">
      <c r="B136" s="220" t="s">
        <v>92</v>
      </c>
    </row>
    <row r="137" spans="1:11" ht="40.5">
      <c r="A137" s="179" t="s">
        <v>0</v>
      </c>
      <c r="B137" s="179" t="s">
        <v>27</v>
      </c>
      <c r="C137" s="179" t="s">
        <v>1</v>
      </c>
      <c r="D137" s="179" t="s">
        <v>2</v>
      </c>
      <c r="E137" s="180" t="s">
        <v>74</v>
      </c>
      <c r="F137" s="181" t="s">
        <v>75</v>
      </c>
      <c r="G137" s="181" t="s">
        <v>76</v>
      </c>
      <c r="H137" s="180" t="s">
        <v>9</v>
      </c>
      <c r="I137" s="180" t="s">
        <v>10</v>
      </c>
      <c r="J137" s="194" t="s">
        <v>94</v>
      </c>
      <c r="K137" s="195" t="s">
        <v>95</v>
      </c>
    </row>
    <row r="138" spans="1:11" ht="156.75">
      <c r="A138" s="176">
        <v>1</v>
      </c>
      <c r="B138" s="182" t="s">
        <v>110</v>
      </c>
      <c r="C138" s="176" t="s">
        <v>73</v>
      </c>
      <c r="D138" s="176">
        <v>6</v>
      </c>
      <c r="E138" s="183">
        <v>309.64999999999998</v>
      </c>
      <c r="F138" s="183">
        <v>334.42200000000003</v>
      </c>
      <c r="G138" s="178">
        <v>0.08</v>
      </c>
      <c r="H138" s="183">
        <v>6193</v>
      </c>
      <c r="I138" s="183">
        <v>6688.4400000000005</v>
      </c>
      <c r="J138" s="196"/>
      <c r="K138" s="197"/>
    </row>
    <row r="139" spans="1:11">
      <c r="A139" s="175"/>
      <c r="B139" s="177"/>
      <c r="C139" s="173"/>
      <c r="D139" s="174"/>
      <c r="E139" s="174"/>
      <c r="F139" s="322" t="s">
        <v>6</v>
      </c>
      <c r="G139" s="323"/>
      <c r="H139" s="184">
        <v>6193</v>
      </c>
      <c r="I139" s="184">
        <v>6688.4400000000005</v>
      </c>
      <c r="J139" s="175"/>
      <c r="K139" s="198"/>
    </row>
    <row r="141" spans="1:11">
      <c r="E141" s="59"/>
      <c r="F141" s="59"/>
      <c r="G141" s="59"/>
      <c r="H141" s="59"/>
    </row>
    <row r="142" spans="1:11">
      <c r="E142" s="59"/>
      <c r="F142" s="59"/>
      <c r="G142" s="59"/>
      <c r="H142" s="59"/>
    </row>
    <row r="144" spans="1:11">
      <c r="B144" s="59"/>
    </row>
    <row r="146" spans="1:11" ht="15.75">
      <c r="A146" s="233"/>
      <c r="B146" s="234" t="s">
        <v>93</v>
      </c>
      <c r="C146" s="233"/>
      <c r="D146" s="233"/>
      <c r="E146" s="233"/>
      <c r="F146" s="233"/>
      <c r="G146" s="233"/>
      <c r="H146" s="233"/>
      <c r="I146" s="233"/>
      <c r="J146" s="233"/>
      <c r="K146" s="233"/>
    </row>
    <row r="147" spans="1:11" ht="40.5">
      <c r="A147" s="221" t="s">
        <v>12</v>
      </c>
      <c r="B147" s="221" t="s">
        <v>13</v>
      </c>
      <c r="C147" s="221" t="s">
        <v>14</v>
      </c>
      <c r="D147" s="221" t="s">
        <v>15</v>
      </c>
      <c r="E147" s="222" t="s">
        <v>16</v>
      </c>
      <c r="F147" s="222" t="s">
        <v>17</v>
      </c>
      <c r="G147" s="222" t="s">
        <v>11</v>
      </c>
      <c r="H147" s="222" t="s">
        <v>9</v>
      </c>
      <c r="I147" s="222" t="s">
        <v>10</v>
      </c>
      <c r="J147" s="223" t="s">
        <v>94</v>
      </c>
      <c r="K147" s="224" t="s">
        <v>95</v>
      </c>
    </row>
    <row r="148" spans="1:11" ht="28.5">
      <c r="A148" s="225" t="s">
        <v>7</v>
      </c>
      <c r="B148" s="235" t="s">
        <v>80</v>
      </c>
      <c r="C148" s="225" t="s">
        <v>3</v>
      </c>
      <c r="D148" s="225">
        <v>2</v>
      </c>
      <c r="E148" s="226">
        <v>282.5</v>
      </c>
      <c r="F148" s="227">
        <f>E148*G148+E148</f>
        <v>305.10000000000002</v>
      </c>
      <c r="G148" s="82">
        <v>0.08</v>
      </c>
      <c r="H148" s="228">
        <f>E148*D148</f>
        <v>565</v>
      </c>
      <c r="I148" s="228">
        <f>H148*G148+H148</f>
        <v>610.20000000000005</v>
      </c>
      <c r="J148" s="229"/>
      <c r="K148" s="230"/>
    </row>
    <row r="149" spans="1:11" ht="15.75">
      <c r="A149" s="225" t="s">
        <v>39</v>
      </c>
      <c r="B149" s="231" t="s">
        <v>81</v>
      </c>
      <c r="C149" s="225" t="s">
        <v>3</v>
      </c>
      <c r="D149" s="225">
        <v>2</v>
      </c>
      <c r="E149" s="226">
        <v>422.9</v>
      </c>
      <c r="F149" s="227">
        <f>E149*G149+E149</f>
        <v>456.73199999999997</v>
      </c>
      <c r="G149" s="82">
        <v>0.08</v>
      </c>
      <c r="H149" s="228">
        <f>E149*D149</f>
        <v>845.8</v>
      </c>
      <c r="I149" s="228">
        <f>H149*G149+H149</f>
        <v>913.46399999999994</v>
      </c>
      <c r="J149" s="229"/>
      <c r="K149" s="230"/>
    </row>
    <row r="150" spans="1:11" ht="15.75">
      <c r="A150" s="225" t="s">
        <v>40</v>
      </c>
      <c r="B150" s="231" t="s">
        <v>85</v>
      </c>
      <c r="C150" s="225" t="s">
        <v>4</v>
      </c>
      <c r="D150" s="225">
        <v>1</v>
      </c>
      <c r="E150" s="226">
        <v>180</v>
      </c>
      <c r="F150" s="227">
        <f>E150*G150+E150</f>
        <v>194.4</v>
      </c>
      <c r="G150" s="82">
        <v>0.08</v>
      </c>
      <c r="H150" s="228">
        <f>E150*D150</f>
        <v>180</v>
      </c>
      <c r="I150" s="228">
        <f>H150*G150+H150</f>
        <v>194.4</v>
      </c>
      <c r="J150" s="229"/>
      <c r="K150" s="230"/>
    </row>
    <row r="151" spans="1:11" ht="15.75">
      <c r="A151" s="225" t="s">
        <v>41</v>
      </c>
      <c r="B151" s="231" t="s">
        <v>82</v>
      </c>
      <c r="C151" s="225" t="s">
        <v>3</v>
      </c>
      <c r="D151" s="225">
        <v>1</v>
      </c>
      <c r="E151" s="226">
        <v>339.2</v>
      </c>
      <c r="F151" s="227">
        <f>E151*G151+E151</f>
        <v>366.33600000000001</v>
      </c>
      <c r="G151" s="82">
        <v>0.08</v>
      </c>
      <c r="H151" s="228">
        <f>E151*D151</f>
        <v>339.2</v>
      </c>
      <c r="I151" s="228">
        <f>H151*G151+H151</f>
        <v>366.33600000000001</v>
      </c>
      <c r="J151" s="229"/>
      <c r="K151" s="230"/>
    </row>
    <row r="152" spans="1:11" ht="15.75">
      <c r="A152" s="231"/>
      <c r="B152" s="231"/>
      <c r="C152" s="231"/>
      <c r="D152" s="231"/>
      <c r="E152" s="231"/>
      <c r="F152" s="321" t="s">
        <v>6</v>
      </c>
      <c r="G152" s="321"/>
      <c r="H152" s="232">
        <f>SUM(H148:H151)</f>
        <v>1930</v>
      </c>
      <c r="I152" s="232">
        <f>SUM(I148:I151)</f>
        <v>2084.4</v>
      </c>
      <c r="J152" s="229"/>
      <c r="K152" s="230"/>
    </row>
    <row r="155" spans="1:11">
      <c r="E155" s="237"/>
      <c r="F155" s="237"/>
      <c r="G155" s="237"/>
      <c r="H155" s="237"/>
      <c r="I155" s="237"/>
      <c r="J155" s="237"/>
    </row>
    <row r="156" spans="1:11">
      <c r="E156" s="237"/>
      <c r="F156" s="237"/>
      <c r="G156" s="237"/>
      <c r="H156" s="165"/>
      <c r="I156" s="165"/>
      <c r="J156" s="237"/>
    </row>
    <row r="157" spans="1:11">
      <c r="B157" s="234" t="s">
        <v>103</v>
      </c>
    </row>
    <row r="158" spans="1:11" ht="38.25">
      <c r="A158" s="248" t="s">
        <v>12</v>
      </c>
      <c r="B158" s="248" t="s">
        <v>27</v>
      </c>
      <c r="C158" s="249" t="s">
        <v>1</v>
      </c>
      <c r="D158" s="250" t="s">
        <v>2</v>
      </c>
      <c r="E158" s="250" t="s">
        <v>28</v>
      </c>
      <c r="F158" s="250" t="s">
        <v>29</v>
      </c>
      <c r="G158" s="250" t="s">
        <v>11</v>
      </c>
      <c r="H158" s="250" t="s">
        <v>9</v>
      </c>
      <c r="I158" s="250" t="s">
        <v>10</v>
      </c>
      <c r="J158" s="250" t="s">
        <v>94</v>
      </c>
      <c r="K158" s="240" t="s">
        <v>95</v>
      </c>
    </row>
    <row r="159" spans="1:11" ht="108">
      <c r="A159" s="251" t="s">
        <v>7</v>
      </c>
      <c r="B159" s="252" t="s">
        <v>98</v>
      </c>
      <c r="C159" s="251" t="s">
        <v>3</v>
      </c>
      <c r="D159" s="253">
        <v>50</v>
      </c>
      <c r="E159" s="254">
        <v>54</v>
      </c>
      <c r="F159" s="255">
        <f>ROUND((E159+E159*G159),2)</f>
        <v>58.32</v>
      </c>
      <c r="G159" s="256">
        <v>0.08</v>
      </c>
      <c r="H159" s="257">
        <f>D159*E159</f>
        <v>2700</v>
      </c>
      <c r="I159" s="257">
        <f>D159*F159</f>
        <v>2916</v>
      </c>
      <c r="J159" s="258"/>
      <c r="K159" s="246"/>
    </row>
    <row r="160" spans="1:11">
      <c r="A160" s="317" t="s">
        <v>6</v>
      </c>
      <c r="B160" s="318"/>
      <c r="C160" s="318"/>
      <c r="D160" s="318"/>
      <c r="E160" s="318"/>
      <c r="F160" s="318"/>
      <c r="G160" s="319"/>
      <c r="H160" s="259">
        <f>H159</f>
        <v>2700</v>
      </c>
      <c r="I160" s="260">
        <f>I159</f>
        <v>2916</v>
      </c>
      <c r="J160" s="261"/>
      <c r="K160" s="246"/>
    </row>
    <row r="163" spans="1:11">
      <c r="B163" s="234" t="s">
        <v>104</v>
      </c>
    </row>
    <row r="164" spans="1:11" ht="40.5">
      <c r="A164" s="262" t="s">
        <v>0</v>
      </c>
      <c r="B164" s="262" t="s">
        <v>27</v>
      </c>
      <c r="C164" s="262" t="s">
        <v>1</v>
      </c>
      <c r="D164" s="262" t="s">
        <v>2</v>
      </c>
      <c r="E164" s="263" t="s">
        <v>74</v>
      </c>
      <c r="F164" s="264" t="s">
        <v>75</v>
      </c>
      <c r="G164" s="264" t="s">
        <v>76</v>
      </c>
      <c r="H164" s="263" t="s">
        <v>9</v>
      </c>
      <c r="I164" s="263" t="s">
        <v>10</v>
      </c>
      <c r="J164" s="265" t="s">
        <v>94</v>
      </c>
      <c r="K164" s="266" t="s">
        <v>95</v>
      </c>
    </row>
    <row r="165" spans="1:11" ht="71.25">
      <c r="A165" s="86">
        <v>1</v>
      </c>
      <c r="B165" s="267" t="s">
        <v>99</v>
      </c>
      <c r="C165" s="86" t="s">
        <v>73</v>
      </c>
      <c r="D165" s="86">
        <v>1500</v>
      </c>
      <c r="E165" s="67" t="s">
        <v>100</v>
      </c>
      <c r="F165" s="67">
        <v>4.74</v>
      </c>
      <c r="G165" s="268">
        <v>0.08</v>
      </c>
      <c r="H165" s="67">
        <v>6585</v>
      </c>
      <c r="I165" s="67">
        <v>7111.8</v>
      </c>
      <c r="J165" s="86"/>
      <c r="K165" s="269"/>
    </row>
    <row r="166" spans="1:11" ht="57">
      <c r="A166" s="86">
        <v>2</v>
      </c>
      <c r="B166" s="267" t="s">
        <v>101</v>
      </c>
      <c r="C166" s="86" t="s">
        <v>3</v>
      </c>
      <c r="D166" s="86">
        <v>200</v>
      </c>
      <c r="E166" s="67">
        <v>2.2999999999999998</v>
      </c>
      <c r="F166" s="67">
        <f>E166*1.08</f>
        <v>2.484</v>
      </c>
      <c r="G166" s="268">
        <v>0.08</v>
      </c>
      <c r="H166" s="67">
        <v>460</v>
      </c>
      <c r="I166" s="67">
        <f>H166*1.08</f>
        <v>496.8</v>
      </c>
      <c r="J166" s="86"/>
      <c r="K166" s="269"/>
    </row>
    <row r="167" spans="1:11" ht="15.75">
      <c r="A167" s="86">
        <v>3</v>
      </c>
      <c r="B167" s="267" t="s">
        <v>102</v>
      </c>
      <c r="C167" s="86" t="s">
        <v>3</v>
      </c>
      <c r="D167" s="86">
        <v>200</v>
      </c>
      <c r="E167" s="67">
        <v>1.6</v>
      </c>
      <c r="F167" s="67">
        <f>E167*1.08</f>
        <v>1.7280000000000002</v>
      </c>
      <c r="G167" s="268">
        <v>0.08</v>
      </c>
      <c r="H167" s="67">
        <f>D167*E167</f>
        <v>320</v>
      </c>
      <c r="I167" s="67">
        <f>H167*1.08</f>
        <v>345.6</v>
      </c>
      <c r="J167" s="86"/>
      <c r="K167" s="269"/>
    </row>
    <row r="168" spans="1:11">
      <c r="A168" s="198"/>
      <c r="B168" s="270"/>
      <c r="C168" s="198"/>
      <c r="D168" s="198"/>
      <c r="E168" s="198"/>
      <c r="F168" s="320" t="s">
        <v>6</v>
      </c>
      <c r="G168" s="320"/>
      <c r="H168" s="271">
        <f>SUM(H165:H167)</f>
        <v>7365</v>
      </c>
      <c r="I168" s="271">
        <f>SUM(I165:I167)</f>
        <v>7954.2000000000007</v>
      </c>
      <c r="J168" s="198"/>
      <c r="K168" s="269"/>
    </row>
    <row r="171" spans="1:11">
      <c r="F171" s="272"/>
      <c r="G171" s="272"/>
      <c r="H171" s="273">
        <f>H168+H160+H152+H139+H132+H123+H105+H96+H88+H81+H75+H64+H58+H50+H43+H37+H27</f>
        <v>212983.16</v>
      </c>
      <c r="I171" s="273">
        <f>I168+I160+I152+I139+I132+I123+I105+I96+I88+I81+I75+I64+I58+I50+I43+I37+I27</f>
        <v>241232.69279999996</v>
      </c>
    </row>
    <row r="174" spans="1:11">
      <c r="B174" s="158" t="s">
        <v>107</v>
      </c>
    </row>
    <row r="175" spans="1:11" ht="40.5">
      <c r="A175" s="274"/>
      <c r="B175" s="275" t="s">
        <v>27</v>
      </c>
      <c r="C175" s="63" t="s">
        <v>1</v>
      </c>
      <c r="D175" s="63" t="s">
        <v>2</v>
      </c>
      <c r="E175" s="64" t="s">
        <v>28</v>
      </c>
      <c r="F175" s="64" t="s">
        <v>29</v>
      </c>
      <c r="G175" s="64" t="s">
        <v>11</v>
      </c>
      <c r="H175" s="64" t="s">
        <v>9</v>
      </c>
      <c r="I175" s="64" t="s">
        <v>10</v>
      </c>
      <c r="J175" s="209" t="s">
        <v>105</v>
      </c>
      <c r="K175" s="246"/>
    </row>
    <row r="176" spans="1:11" ht="213.75">
      <c r="A176" s="276" t="s">
        <v>7</v>
      </c>
      <c r="B176" s="277" t="s">
        <v>106</v>
      </c>
      <c r="C176" s="276" t="s">
        <v>3</v>
      </c>
      <c r="D176" s="278">
        <v>40</v>
      </c>
      <c r="E176" s="279">
        <v>95</v>
      </c>
      <c r="F176" s="280">
        <f>E176*G176+E176</f>
        <v>102.6</v>
      </c>
      <c r="G176" s="281">
        <v>0.08</v>
      </c>
      <c r="H176" s="282">
        <f>E176*D176</f>
        <v>3800</v>
      </c>
      <c r="I176" s="282">
        <f>F176*D176</f>
        <v>4104</v>
      </c>
      <c r="J176" s="290"/>
      <c r="K176" s="246"/>
    </row>
    <row r="177" spans="1:10">
      <c r="A177" s="284"/>
      <c r="B177" s="285"/>
      <c r="C177" s="284"/>
      <c r="D177" s="286"/>
      <c r="E177" s="287"/>
      <c r="F177" s="288" t="s">
        <v>6</v>
      </c>
      <c r="G177" s="281"/>
      <c r="H177" s="289">
        <f>H176</f>
        <v>3800</v>
      </c>
      <c r="I177" s="289">
        <f>I176</f>
        <v>4104</v>
      </c>
      <c r="J177" s="283"/>
    </row>
    <row r="180" spans="1:10" ht="16.5">
      <c r="F180" s="161" t="s">
        <v>108</v>
      </c>
      <c r="G180" s="291"/>
      <c r="H180" s="292">
        <f>H177+H171</f>
        <v>216783.16</v>
      </c>
      <c r="I180" s="292">
        <f>I177+I171</f>
        <v>245336.69279999996</v>
      </c>
      <c r="J180" s="291"/>
    </row>
  </sheetData>
  <mergeCells count="23">
    <mergeCell ref="A160:G160"/>
    <mergeCell ref="F168:G168"/>
    <mergeCell ref="F152:G152"/>
    <mergeCell ref="F139:G139"/>
    <mergeCell ref="A105:E105"/>
    <mergeCell ref="F105:G105"/>
    <mergeCell ref="A58:E58"/>
    <mergeCell ref="A132:E132"/>
    <mergeCell ref="F132:G132"/>
    <mergeCell ref="A88:E88"/>
    <mergeCell ref="F88:G88"/>
    <mergeCell ref="F96:G96"/>
    <mergeCell ref="F58:G58"/>
    <mergeCell ref="F75:G75"/>
    <mergeCell ref="A81:E81"/>
    <mergeCell ref="F81:G81"/>
    <mergeCell ref="F64:G64"/>
    <mergeCell ref="B2:J2"/>
    <mergeCell ref="A10:B10"/>
    <mergeCell ref="A50:E50"/>
    <mergeCell ref="F50:G50"/>
    <mergeCell ref="I32:J32"/>
    <mergeCell ref="F39:G39"/>
  </mergeCells>
  <phoneticPr fontId="8" type="noConversion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Kin-Malesza</dc:creator>
  <cp:lastModifiedBy>Marta Kin-Malesza</cp:lastModifiedBy>
  <cp:lastPrinted>2024-01-11T12:48:46Z</cp:lastPrinted>
  <dcterms:created xsi:type="dcterms:W3CDTF">2015-06-05T18:17:20Z</dcterms:created>
  <dcterms:modified xsi:type="dcterms:W3CDTF">2024-01-22T09:32:35Z</dcterms:modified>
</cp:coreProperties>
</file>