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E:\milicz wrzesień\laboratorium\"/>
    </mc:Choice>
  </mc:AlternateContent>
  <xr:revisionPtr revIDLastSave="0" documentId="8_{C7B3F9A3-B812-4350-9D88-C83FD3EDA536}" xr6:coauthVersionLast="47" xr6:coauthVersionMax="47" xr10:uidLastSave="{00000000-0000-0000-0000-000000000000}"/>
  <bookViews>
    <workbookView xWindow="-108" yWindow="-108" windowWidth="23256" windowHeight="12456" tabRatio="500" firstSheet="12" activeTab="18" xr2:uid="{00000000-000D-0000-FFFF-FFFF00000000}"/>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 name="Pakiet 14" sheetId="14" r:id="rId14"/>
    <sheet name="Pakiet 15" sheetId="15" r:id="rId15"/>
    <sheet name="Pakiet 16" sheetId="16" r:id="rId16"/>
    <sheet name="Pakiet 17" sheetId="17" r:id="rId17"/>
    <sheet name="Pakiet 18" sheetId="18" r:id="rId18"/>
    <sheet name="Pakiet 19" sheetId="19" r:id="rId19"/>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K20" i="7" l="1"/>
  <c r="L20" i="7" s="1"/>
  <c r="I20" i="7"/>
  <c r="I19" i="7"/>
  <c r="K19" i="7" s="1"/>
  <c r="I18" i="7"/>
  <c r="K18" i="7" s="1"/>
  <c r="L18" i="7" s="1"/>
  <c r="I17" i="7"/>
  <c r="I16" i="7"/>
  <c r="K16" i="7" s="1"/>
  <c r="L16" i="7" s="1"/>
  <c r="I15" i="7"/>
  <c r="K15" i="7" s="1"/>
  <c r="L15" i="7" s="1"/>
  <c r="I14" i="7"/>
  <c r="K14" i="7" s="1"/>
  <c r="L14" i="7" s="1"/>
  <c r="K13" i="7"/>
  <c r="L13" i="7" s="1"/>
  <c r="I13" i="7"/>
  <c r="K12" i="7"/>
  <c r="L12" i="7" s="1"/>
  <c r="I12" i="7"/>
  <c r="I21" i="7" s="1"/>
  <c r="L19" i="7" l="1"/>
  <c r="K17" i="7"/>
  <c r="L17" i="7" s="1"/>
  <c r="L21" i="7" s="1"/>
  <c r="I23" i="4" l="1"/>
  <c r="I24" i="4" s="1"/>
  <c r="I21" i="4"/>
  <c r="I20" i="4"/>
  <c r="I18" i="4"/>
  <c r="I22" i="4" l="1"/>
  <c r="I25" i="4" s="1"/>
  <c r="F18" i="12" l="1"/>
  <c r="I17" i="12"/>
  <c r="I16" i="12"/>
  <c r="I15" i="12"/>
  <c r="I14" i="12"/>
  <c r="I13" i="12"/>
  <c r="I12" i="12"/>
  <c r="I11" i="12"/>
  <c r="I10" i="12"/>
  <c r="H33" i="11"/>
  <c r="K32" i="11"/>
  <c r="K31" i="11"/>
  <c r="K30" i="11"/>
  <c r="K29" i="11"/>
  <c r="K28" i="11"/>
  <c r="K27" i="11"/>
  <c r="K26" i="11"/>
  <c r="K25" i="11"/>
  <c r="K24" i="11"/>
  <c r="K23" i="11"/>
  <c r="K22" i="11"/>
  <c r="K21" i="11"/>
  <c r="K20" i="11"/>
  <c r="K19" i="11"/>
  <c r="K18" i="11"/>
  <c r="K17" i="11"/>
  <c r="K16" i="11"/>
  <c r="K15" i="11"/>
  <c r="K14" i="11"/>
  <c r="K13" i="11"/>
  <c r="K12" i="11"/>
  <c r="K11" i="11"/>
  <c r="K10" i="11"/>
  <c r="K9" i="11"/>
  <c r="K9" i="10"/>
  <c r="N9" i="10" s="1"/>
  <c r="K24" i="9"/>
  <c r="N24" i="9" s="1"/>
  <c r="N23" i="9"/>
  <c r="K23" i="9"/>
  <c r="K22" i="9"/>
  <c r="N22" i="9" s="1"/>
  <c r="K21" i="9"/>
  <c r="N21" i="9" s="1"/>
  <c r="K20" i="9"/>
  <c r="N20" i="9" s="1"/>
  <c r="N19" i="9"/>
  <c r="K19" i="9"/>
  <c r="N18" i="9"/>
  <c r="K18" i="9"/>
  <c r="K17" i="9"/>
  <c r="N17" i="9" s="1"/>
  <c r="K16" i="9"/>
  <c r="N16" i="9" s="1"/>
  <c r="K15" i="9"/>
  <c r="N15" i="9" s="1"/>
  <c r="N14" i="9"/>
  <c r="K14" i="9"/>
  <c r="K13" i="9"/>
  <c r="N13" i="9" s="1"/>
  <c r="K12" i="9"/>
  <c r="N12" i="9" s="1"/>
  <c r="K11" i="9"/>
  <c r="N11" i="9" s="1"/>
  <c r="K10" i="9"/>
  <c r="N10" i="9" s="1"/>
  <c r="K9" i="9"/>
  <c r="N9" i="9" s="1"/>
  <c r="F13" i="8"/>
  <c r="I12" i="8"/>
  <c r="I11" i="8"/>
  <c r="F18" i="6"/>
  <c r="F17" i="6"/>
  <c r="H17" i="6" s="1"/>
  <c r="F16" i="6"/>
  <c r="F15" i="6"/>
  <c r="H13" i="6"/>
  <c r="I13" i="6" s="1"/>
  <c r="F13" i="6"/>
  <c r="F12" i="6"/>
  <c r="F11" i="6"/>
  <c r="G19" i="5"/>
  <c r="J19" i="5" s="1"/>
  <c r="G17" i="5"/>
  <c r="J17" i="5" s="1"/>
  <c r="G16" i="5"/>
  <c r="J16" i="5" s="1"/>
  <c r="G15" i="5"/>
  <c r="G14" i="5"/>
  <c r="J14" i="5" s="1"/>
  <c r="G13" i="5"/>
  <c r="J13" i="5" s="1"/>
  <c r="G12" i="5"/>
  <c r="J12" i="5" s="1"/>
  <c r="G11" i="5"/>
  <c r="J11" i="5" s="1"/>
  <c r="G10" i="5"/>
  <c r="J10" i="5" s="1"/>
  <c r="G9" i="5"/>
  <c r="J9" i="5" s="1"/>
  <c r="I31" i="3"/>
  <c r="K31" i="3" s="1"/>
  <c r="K28" i="3"/>
  <c r="K27" i="3"/>
  <c r="K26" i="3"/>
  <c r="K25" i="3"/>
  <c r="I22" i="3"/>
  <c r="K22" i="3" s="1"/>
  <c r="I21" i="3"/>
  <c r="K21" i="3" s="1"/>
  <c r="I18" i="3"/>
  <c r="K18" i="3" s="1"/>
  <c r="I17" i="3"/>
  <c r="K17" i="3" s="1"/>
  <c r="I16" i="3"/>
  <c r="K16" i="3" s="1"/>
  <c r="I15" i="3"/>
  <c r="K15" i="3" s="1"/>
  <c r="I12" i="3"/>
  <c r="K12" i="3" s="1"/>
  <c r="I11" i="3"/>
  <c r="K11" i="3" s="1"/>
  <c r="I10" i="3"/>
  <c r="K10" i="3" s="1"/>
  <c r="I9" i="3"/>
  <c r="K9" i="3" s="1"/>
  <c r="I8" i="3"/>
  <c r="K8" i="3" s="1"/>
  <c r="I7" i="3"/>
  <c r="K7" i="3" s="1"/>
  <c r="H22" i="2"/>
  <c r="K22" i="2" s="1"/>
  <c r="H16" i="2"/>
  <c r="K16" i="2" s="1"/>
  <c r="H15" i="2"/>
  <c r="H12" i="2"/>
  <c r="K12" i="2" s="1"/>
  <c r="H11" i="2"/>
  <c r="H13" i="2" s="1"/>
  <c r="H70" i="1"/>
  <c r="K70" i="1" s="1"/>
  <c r="H61" i="1"/>
  <c r="K58" i="1"/>
  <c r="H57" i="1"/>
  <c r="K57" i="1" s="1"/>
  <c r="H56" i="1"/>
  <c r="K56" i="1" s="1"/>
  <c r="H55" i="1"/>
  <c r="K55" i="1" s="1"/>
  <c r="H54" i="1"/>
  <c r="K54" i="1" s="1"/>
  <c r="H53" i="1"/>
  <c r="K53" i="1" s="1"/>
  <c r="H50" i="1"/>
  <c r="K50" i="1" s="1"/>
  <c r="H49" i="1"/>
  <c r="K49" i="1" s="1"/>
  <c r="H48" i="1"/>
  <c r="K48" i="1" s="1"/>
  <c r="H47" i="1"/>
  <c r="K47" i="1" s="1"/>
  <c r="H46" i="1"/>
  <c r="K46" i="1" s="1"/>
  <c r="H45" i="1"/>
  <c r="K45" i="1" s="1"/>
  <c r="H44" i="1"/>
  <c r="K44" i="1" s="1"/>
  <c r="H43" i="1"/>
  <c r="K43" i="1" s="1"/>
  <c r="K40" i="1"/>
  <c r="H40" i="1"/>
  <c r="H39" i="1"/>
  <c r="K39" i="1" s="1"/>
  <c r="H38" i="1"/>
  <c r="K38" i="1" s="1"/>
  <c r="H37" i="1"/>
  <c r="H41" i="1" s="1"/>
  <c r="H34" i="1"/>
  <c r="K34" i="1" s="1"/>
  <c r="H33" i="1"/>
  <c r="J33" i="1" s="1"/>
  <c r="H32" i="1"/>
  <c r="K32" i="1" s="1"/>
  <c r="H31" i="1"/>
  <c r="J31" i="1" s="1"/>
  <c r="H30" i="1"/>
  <c r="K30" i="1" s="1"/>
  <c r="H29" i="1"/>
  <c r="K29" i="1" s="1"/>
  <c r="H28" i="1"/>
  <c r="J28" i="1" s="1"/>
  <c r="H27" i="1"/>
  <c r="K27" i="1" s="1"/>
  <c r="H26" i="1"/>
  <c r="K26" i="1" s="1"/>
  <c r="H25" i="1"/>
  <c r="J25" i="1" s="1"/>
  <c r="H24" i="1"/>
  <c r="K24" i="1" s="1"/>
  <c r="H23" i="1"/>
  <c r="J23" i="1" s="1"/>
  <c r="H22" i="1"/>
  <c r="K22" i="1" s="1"/>
  <c r="H21" i="1"/>
  <c r="K21" i="1" s="1"/>
  <c r="H20" i="1"/>
  <c r="J20" i="1" s="1"/>
  <c r="H19" i="1"/>
  <c r="K19" i="1" s="1"/>
  <c r="H18" i="1"/>
  <c r="K18" i="1" s="1"/>
  <c r="H17" i="1"/>
  <c r="J17" i="1" s="1"/>
  <c r="H16" i="1"/>
  <c r="K16" i="1" s="1"/>
  <c r="H15" i="1"/>
  <c r="H14" i="1"/>
  <c r="K14" i="1" s="1"/>
  <c r="H13" i="1"/>
  <c r="K13" i="1" s="1"/>
  <c r="H12" i="1"/>
  <c r="K12" i="1" s="1"/>
  <c r="H11" i="1"/>
  <c r="K11" i="1" s="1"/>
  <c r="H10" i="1"/>
  <c r="I13" i="8" l="1"/>
  <c r="K23" i="3"/>
  <c r="H17" i="2"/>
  <c r="J27" i="1"/>
  <c r="K29" i="3"/>
  <c r="I32" i="3"/>
  <c r="K25" i="9"/>
  <c r="N25" i="9" s="1"/>
  <c r="I16" i="6"/>
  <c r="J19" i="1"/>
  <c r="J22" i="1"/>
  <c r="K59" i="1"/>
  <c r="H35" i="1"/>
  <c r="J14" i="1"/>
  <c r="J29" i="1"/>
  <c r="J11" i="1"/>
  <c r="J30" i="1"/>
  <c r="H16" i="6"/>
  <c r="J21" i="1"/>
  <c r="F23" i="6"/>
  <c r="K33" i="11"/>
  <c r="I18" i="12"/>
  <c r="I18" i="6"/>
  <c r="J13" i="1"/>
  <c r="H59" i="1"/>
  <c r="K15" i="2"/>
  <c r="K17" i="2" s="1"/>
  <c r="K24" i="2" s="1"/>
  <c r="H18" i="6"/>
  <c r="J20" i="5"/>
  <c r="J35" i="1"/>
  <c r="K35" i="1"/>
  <c r="K13" i="3"/>
  <c r="H24" i="2"/>
  <c r="K51" i="1"/>
  <c r="K19" i="3"/>
  <c r="K17" i="1"/>
  <c r="H51" i="1"/>
  <c r="I17" i="6"/>
  <c r="J10" i="1"/>
  <c r="K15" i="1"/>
  <c r="J18" i="1"/>
  <c r="K23" i="1"/>
  <c r="J26" i="1"/>
  <c r="K31" i="1"/>
  <c r="J34" i="1"/>
  <c r="H63" i="1"/>
  <c r="H15" i="6"/>
  <c r="I15" i="6" s="1"/>
  <c r="K33" i="1"/>
  <c r="K20" i="1"/>
  <c r="K10" i="1"/>
  <c r="M9" i="10"/>
  <c r="K25" i="1"/>
  <c r="K37" i="1"/>
  <c r="K41" i="1" s="1"/>
  <c r="K28" i="1"/>
  <c r="K11" i="2"/>
  <c r="K13" i="2" s="1"/>
  <c r="J16" i="1"/>
  <c r="J24" i="1"/>
  <c r="J32" i="1"/>
  <c r="H12" i="6"/>
  <c r="I12" i="6" s="1"/>
  <c r="J12" i="1"/>
  <c r="K61" i="1"/>
  <c r="K63" i="1" s="1"/>
  <c r="H11" i="6"/>
  <c r="I11" i="6" s="1"/>
  <c r="K32" i="3" l="1"/>
  <c r="H71" i="1"/>
  <c r="I23" i="6"/>
  <c r="K71" i="1"/>
</calcChain>
</file>

<file path=xl/sharedStrings.xml><?xml version="1.0" encoding="utf-8"?>
<sst xmlns="http://schemas.openxmlformats.org/spreadsheetml/2006/main" count="1250" uniqueCount="580">
  <si>
    <t>L.p.</t>
  </si>
  <si>
    <t>Opis przedmiotu zamówienia</t>
  </si>
  <si>
    <t>Sposób</t>
  </si>
  <si>
    <t>Cena  netto za 1 opakowanie w zł</t>
  </si>
  <si>
    <t>Wartość netto (kol. 6 x 7)</t>
  </si>
  <si>
    <t>Podatek</t>
  </si>
  <si>
    <t>Wartość</t>
  </si>
  <si>
    <t>Wartość brutto</t>
  </si>
  <si>
    <t>przewidywana ilość oznaczeń w okresie umowy</t>
  </si>
  <si>
    <t>nr katalogowy</t>
  </si>
  <si>
    <t xml:space="preserve"> konfekcjonowania/</t>
  </si>
  <si>
    <t>VAT %</t>
  </si>
  <si>
    <t>VAT</t>
  </si>
  <si>
    <t>z VAT w zł</t>
  </si>
  <si>
    <t>wielkość opakowania</t>
  </si>
  <si>
    <t>w zł</t>
  </si>
  <si>
    <t>(8+10)</t>
  </si>
  <si>
    <t>1.</t>
  </si>
  <si>
    <t>2.</t>
  </si>
  <si>
    <t>3.</t>
  </si>
  <si>
    <t>4.</t>
  </si>
  <si>
    <t>5.</t>
  </si>
  <si>
    <t>6.</t>
  </si>
  <si>
    <t>7.</t>
  </si>
  <si>
    <t>8.</t>
  </si>
  <si>
    <t>9.</t>
  </si>
  <si>
    <t>10.</t>
  </si>
  <si>
    <t>11.</t>
  </si>
  <si>
    <t>ODCZYNNIKI</t>
  </si>
  <si>
    <t>Albuminy</t>
  </si>
  <si>
    <t>Aminotransferaza alaninowa - ALAT</t>
  </si>
  <si>
    <t>Aminotransferaza asparganinowa - AST</t>
  </si>
  <si>
    <t>a- Amylaza</t>
  </si>
  <si>
    <t>Białko C-reaktywne</t>
  </si>
  <si>
    <t>Białko w moczu</t>
  </si>
  <si>
    <t>Białko w sur.</t>
  </si>
  <si>
    <t>Bilirubina bezpośrednia</t>
  </si>
  <si>
    <t>Bilirubina całkowita</t>
  </si>
  <si>
    <t>Cholesterol całk.</t>
  </si>
  <si>
    <t>Cholesterol HDL (bezpośredni)</t>
  </si>
  <si>
    <t>Etanol</t>
  </si>
  <si>
    <t>Fosfataza zasadowa - ALP</t>
  </si>
  <si>
    <t>Fosfor</t>
  </si>
  <si>
    <t>Gamma-Glutamylo-Trans-Peptydaza - GGTP</t>
  </si>
  <si>
    <t>Glukoza (oxy)</t>
  </si>
  <si>
    <t>Kinaza kreatynowa</t>
  </si>
  <si>
    <t>Kreatynina</t>
  </si>
  <si>
    <t>Kwas moczowy</t>
  </si>
  <si>
    <t>Magnez</t>
  </si>
  <si>
    <t>Mocznik</t>
  </si>
  <si>
    <t>Trójglicerydy</t>
  </si>
  <si>
    <t>Wapń (arsenazo)</t>
  </si>
  <si>
    <t>Żelazo</t>
  </si>
  <si>
    <t>UIBC</t>
  </si>
  <si>
    <t>KALIBRATORY</t>
  </si>
  <si>
    <t>Kalibrator (multikalibrator)</t>
  </si>
  <si>
    <t>_</t>
  </si>
  <si>
    <t>CRP-standard</t>
  </si>
  <si>
    <t>Etanol-kalibrator</t>
  </si>
  <si>
    <t>Kalibrator do białka w moczu</t>
  </si>
  <si>
    <t>KONTROLE</t>
  </si>
  <si>
    <t>ISE</t>
  </si>
  <si>
    <t>elektroda sodowa</t>
  </si>
  <si>
    <t>elektroda potasowa</t>
  </si>
  <si>
    <t>elektroda litowa</t>
  </si>
  <si>
    <t>elektroda chlorkowa</t>
  </si>
  <si>
    <t>-</t>
  </si>
  <si>
    <t>elektroda referencyjna</t>
  </si>
  <si>
    <t>inne- potrzebne do ISE/wymienić</t>
  </si>
  <si>
    <t>…</t>
  </si>
  <si>
    <t>CZĘŚĆI ZUŻYWALNE, PŁYNY SYSTEMOWE I INNE…</t>
  </si>
  <si>
    <t>naczynka pediatryczne do oznaczeń w małej ilości materiału</t>
  </si>
  <si>
    <t>inne/wymienić</t>
  </si>
  <si>
    <t>CZYNSZ DZIERŻAWNY</t>
  </si>
  <si>
    <t>Analizator typ. …….., model …………, rok produkcji …………. wraz ze stacją uzdatniania wody, UPS-em i stanowiskiem komputerowym</t>
  </si>
  <si>
    <t>miesiąc</t>
  </si>
  <si>
    <t>RAZEM:</t>
  </si>
  <si>
    <t>x</t>
  </si>
  <si>
    <t>22. Automatyczne przechodzenie do kolejnej butelki tego samego odczynnika po skończeniu się odczynnika w pierwszej butelce
23. Wbudowane czytniki kodów kreskowych dla próbek i odczynników
24. Automatyczne powtarzanie próbek po przekroczeniu liniowości, wyczerpaniu substratu oraz przekroczeniu zaprogramowanego zakresu
25. Wbudowany system kontroli jakości. Wymagane wykresy Levy Jenningsa- dwa poziomy kontroli na jednym wykresie, reguły Westgarda i wykresy Youdena
26. Oprogramowanie sterujące pracą analizatora w języku polskim
27. Dwukierunkowa współpraca z siecią informatyczną Laboratorium na zasadzie zapytań (system Eskulap firmy Nexus Polska)
28. Ściąganie przez analizator zleceń dla próbek z LIS bez skanowania kodów kreskowych probówek i wpisywania ID próbki do oprogramowania analizatora
29. Automatyczny transfer wyników do sieci informatycznej Laboratorium po uzyskaniu każdego wyniku
30. Maksymalne zużycie prądu nie więcej niż 1000 VA
31. Niezależne zasilanie analizatora, lodówki i ISE
32. Maksymalne zużycie wody poniżej 15 litrów/godz.
33. Odczynniki tego samego producenta co oferowany analizator (dopuszcza się odstępstwo dla ISE i do dwóch odczynników innego producenta)
34. Zamawiający dopuszcza przechowywanie odczynników poza pokładem analizatora</t>
  </si>
  <si>
    <t>Sposób konfekcjonowania/</t>
  </si>
  <si>
    <t>PT</t>
  </si>
  <si>
    <t>APTT</t>
  </si>
  <si>
    <t>Kontrole:</t>
  </si>
  <si>
    <t>Kontrola normalna</t>
  </si>
  <si>
    <t>Kontrola patologiczna</t>
  </si>
  <si>
    <t xml:space="preserve">Analizator typ. …….., model …………, rok produkcji …………. </t>
  </si>
  <si>
    <t>RAZEM</t>
  </si>
  <si>
    <t>Uwaga: -ilość zaoferowanych niepodzielnych opakowań należy wyznaczyć tak, aby możliwe było wykonanie wskazanych ilości oznaczeń, z uwzględnieniem kalibracji i kontroli zgodnie z metodyką.</t>
  </si>
  <si>
    <t>I. Opis przedmiotu zamówienia:</t>
  </si>
  <si>
    <t>LP</t>
  </si>
  <si>
    <t xml:space="preserve"> OPIS PRZEDMIOTU ZAMÓWIENIA</t>
  </si>
  <si>
    <t>WYMAGANIA</t>
  </si>
  <si>
    <t>Przewidywana ilość na okres trwania umowy</t>
  </si>
  <si>
    <t>Numer katalogowy</t>
  </si>
  <si>
    <t>Ilość szt. w opakowaniu/ konfekcjonowanie</t>
  </si>
  <si>
    <t>Ilość opakowań na okres umowy</t>
  </si>
  <si>
    <t>Cena netto jednego opakowania</t>
  </si>
  <si>
    <t>Wartość netto (kol.7x8)</t>
  </si>
  <si>
    <t>Podatek VAT  %</t>
  </si>
  <si>
    <t xml:space="preserve">4. </t>
  </si>
  <si>
    <t>Odczynnik anty A seria I –odczynnik monoklonalny do oznaczania antygenu  A z układu ABO</t>
  </si>
  <si>
    <t>Ampułki o pojemności nie większej niż 10 ml; termin przydatności co najmniej 1 rok od momentu dostawy, a po otwarciu powinien zachować trwałość do daty ważności</t>
  </si>
  <si>
    <t>40 ml</t>
  </si>
  <si>
    <t>Odczynnik anty A seria II –odczynnik monoklonalny do oznaczania antygenu  A z układu ABO</t>
  </si>
  <si>
    <t>Odczynnik anty B seria I –odczynnik monoklonalny do oznaczania antygenu B z układu ABO</t>
  </si>
  <si>
    <t>Odczynnik anty B seria II –odczynnik monoklonalny do oznaczania antygenu B z układu ABO</t>
  </si>
  <si>
    <t>Odczynnik anty D   seria I –odczynnik monoklonalny do oznaczania antygenu anty D z układu Rh- RUM</t>
  </si>
  <si>
    <t>Odczynnik anty D seria II   –odczynnik monoklonalny do oznaczania antygenu anty D z układu Rh wykrywający odmiany DVI - BLEND</t>
  </si>
  <si>
    <t>Karta do pełnego oznaczenia grup krwi ABO/D z badaniem izoaglutynin grupowych (seria I - podać nazwy klonów)</t>
  </si>
  <si>
    <t>Mikrokolumienki z odczynnikami monoklonalnymi AB/DVI-, kontrolą ujemną i kolumienkami przeznaczonymi do badania izoaglutynin</t>
  </si>
  <si>
    <t>6 200 kart (1badanie- 1karta)</t>
  </si>
  <si>
    <t>Testy mikrokolumienkowe do wykonywania grup krwi noworodka (seria I - podać nazwy klonów)</t>
  </si>
  <si>
    <t>Oznaczenie antygenu A, antygenu B, antygenu D, kontrola ujemna, BTA</t>
  </si>
  <si>
    <t>270 kart (1badanie- 1 karta)</t>
  </si>
  <si>
    <t xml:space="preserve"> </t>
  </si>
  <si>
    <t>Testy mikrokolumnowe do potwierdzenia grupy krwi noworodków i osób dorosłych; wykrywające DVI+ (II seria - inne klony niż w pozycji nr 1 i 2 - podać nazwy klonów)</t>
  </si>
  <si>
    <t>Oznaczenie antygenu A, antygenu B, antygenu D / dwa badania na jednej karcie</t>
  </si>
  <si>
    <t>7 300 kart (1karta- 2 badania)</t>
  </si>
  <si>
    <t>Testy mikrokolumnowe do PTA  LISS z surowicą antyglobulinową IgG  i anty Cd3 do screeningu przeciwciał na 3 krwinkach wzorcowych i do właściwych prób zgodności</t>
  </si>
  <si>
    <t>Mikrokolumienki do testów PTA LISS  zawierające odczynnik antyglobulinowy wraz z anty Cd3   -mikrokarty 6-cio kolumienkowe</t>
  </si>
  <si>
    <t>6600 kart (6-kol./ panel 3-krw.)</t>
  </si>
  <si>
    <t>krwinki wzorcowe</t>
  </si>
  <si>
    <t>Standaryzowane krwinki wzorcowe do grup krwi do w/w testów mikrokolumienkowych</t>
  </si>
  <si>
    <t>Gotowy do użytku zestaw krwinek (2x10 ml)</t>
  </si>
  <si>
    <t>12.</t>
  </si>
  <si>
    <t>Standaryzowane krwinki wzorcowe do wykrywania przeciwciał odpornościowych do w/w testów mikrokolumienkowych zawierające antygen Cw</t>
  </si>
  <si>
    <t>materiały zużywalne i kontrole</t>
  </si>
  <si>
    <t>13.</t>
  </si>
  <si>
    <t>Końcówki do pipety  do nakrapiania odczynników i krwinek do w/w testów</t>
  </si>
  <si>
    <t>14.</t>
  </si>
  <si>
    <t>Odczynnik do zawieszania krwinek czerwonych zgodnie z zaleceniem producenta</t>
  </si>
  <si>
    <t>15.</t>
  </si>
  <si>
    <t>Międzynarodowa kontrola jakości potwierdzona certyfikatem 4x do roku</t>
  </si>
  <si>
    <t>krwinki badane +osocze</t>
  </si>
  <si>
    <t>16.</t>
  </si>
  <si>
    <t>Kontrola codzienna</t>
  </si>
  <si>
    <t>krwinki badane + osocze zawierające p/ciała odpornościowe anty-D przynajmniej w 1  poziomie kontroli</t>
  </si>
  <si>
    <t>dzierżawa</t>
  </si>
  <si>
    <t>17.</t>
  </si>
  <si>
    <t>Czynsz dzierżawny za system półautomatyczny (analizator, wirówkę, inkubator, 2 pipety, dozownik)</t>
  </si>
  <si>
    <t>36 miesięcy</t>
  </si>
  <si>
    <t>WARTOŚĆ OGÓŁEM:</t>
  </si>
  <si>
    <t>Wartość netto (kol. 4 x 5)</t>
  </si>
  <si>
    <t xml:space="preserve"> konfekcjonowania</t>
  </si>
  <si>
    <t>(6+8)</t>
  </si>
  <si>
    <t>Odczynniki do aparatów 5DIFF na 60 000 oznaczeń</t>
  </si>
  <si>
    <t>ewentualnie inne materiały zużywalne do obu aparatów</t>
  </si>
  <si>
    <t>Czynsz dzierżawny za aparat zapasowy</t>
  </si>
  <si>
    <t xml:space="preserve">Krew kontrolna </t>
  </si>
  <si>
    <t>Nazwa odczynnika</t>
  </si>
  <si>
    <t>Przewidywana ilość oznaczeń w okresie umowy</t>
  </si>
  <si>
    <t>Cena netto za 1 opakowanie w zł.</t>
  </si>
  <si>
    <t>Przewidywana ilość opakowań z uwzględnieniem kalibracji i kontroli zgodnie z metodyką</t>
  </si>
  <si>
    <t>Wartość netto                                                                            (kol. 5 x 6)</t>
  </si>
  <si>
    <t>(7 + 9)</t>
  </si>
  <si>
    <t>Troponina I HS</t>
  </si>
  <si>
    <t>D-dimer</t>
  </si>
  <si>
    <t>Prokalcytonina</t>
  </si>
  <si>
    <t>Witamina D 25-OH</t>
  </si>
  <si>
    <t xml:space="preserve">TSH  </t>
  </si>
  <si>
    <t>FT3</t>
  </si>
  <si>
    <t>FT4</t>
  </si>
  <si>
    <t>TPSA</t>
  </si>
  <si>
    <t>Anty-HCV</t>
  </si>
  <si>
    <t>….</t>
  </si>
  <si>
    <t>Inne materiały zużywalne</t>
  </si>
  <si>
    <t xml:space="preserve">Czynsz dzierżawny </t>
  </si>
  <si>
    <t>Odczynniki i materiały zużywalne potrzebne do wykonania 5 000 oznaczeń parametrów krytycznych w okresie umowy</t>
  </si>
  <si>
    <t>Sposób konfekcjonowania</t>
  </si>
  <si>
    <t>Cena netto za 1 opakowanie/ m-c w zł</t>
  </si>
  <si>
    <t>Wartość netto w zł</t>
  </si>
  <si>
    <t>Podatek VAT %</t>
  </si>
  <si>
    <t>Wartość podatku VAT</t>
  </si>
  <si>
    <t xml:space="preserve"> i wsk.inf.</t>
  </si>
  <si>
    <t>kasety</t>
  </si>
  <si>
    <t>dzierżawa aparatu zastępczego</t>
  </si>
  <si>
    <t>inne</t>
  </si>
  <si>
    <t>kapilary</t>
  </si>
  <si>
    <t>zatyczki</t>
  </si>
  <si>
    <t>mieszadełka</t>
  </si>
  <si>
    <t>wyłapywacze skrzepów</t>
  </si>
  <si>
    <t>Testy do ilościowego oznaczania następujących parametrów</t>
  </si>
  <si>
    <t>Ilość oznaczeń w okresie umowy</t>
  </si>
  <si>
    <t>Przewidywana ilość opakowań w okresie umowy</t>
  </si>
  <si>
    <t>Cena netto za 1 opakowanie</t>
  </si>
  <si>
    <t>Wartość netto</t>
  </si>
  <si>
    <t>Wartość brutto z podatkiem VAT w zł.</t>
  </si>
  <si>
    <t>materiał badany</t>
  </si>
  <si>
    <t>zakres badania</t>
  </si>
  <si>
    <t>w zł.</t>
  </si>
  <si>
    <t>surowica, osocze</t>
  </si>
  <si>
    <t>0,1-100 ng/ml</t>
  </si>
  <si>
    <t>osocze</t>
  </si>
  <si>
    <t>50-10000 ng/ml</t>
  </si>
  <si>
    <t>cTnI</t>
  </si>
  <si>
    <t>krew pełna, surowica, osocze</t>
  </si>
  <si>
    <t>0,01-15,00 ng/ml</t>
  </si>
  <si>
    <t>NT-proBNP</t>
  </si>
  <si>
    <t>10-30000 pg/ml</t>
  </si>
  <si>
    <t>5-50000 mIU/ml</t>
  </si>
  <si>
    <t>anty-CCP</t>
  </si>
  <si>
    <t>3,5–300,0 U/ml</t>
  </si>
  <si>
    <t>CRP</t>
  </si>
  <si>
    <t>2,5-300 mg/l</t>
  </si>
  <si>
    <t>Materiał kontrolny</t>
  </si>
  <si>
    <t>Przewidywana ilość opakowań</t>
  </si>
  <si>
    <t>Cena netto za 1 opakowanie opakowanie</t>
  </si>
  <si>
    <t xml:space="preserve">Wartość brutto z podatkiem VAT w zł. </t>
  </si>
  <si>
    <t>Testy paskowe (suche testy) do analizy moczu</t>
  </si>
  <si>
    <t>Mocz kontrolny</t>
  </si>
  <si>
    <t>L.p</t>
  </si>
  <si>
    <t>Postać odczynnika, wymagania</t>
  </si>
  <si>
    <t>Jednostki</t>
  </si>
  <si>
    <t>Ilość</t>
  </si>
  <si>
    <t>Przewidywana</t>
  </si>
  <si>
    <t>Przewidywana ilość opakowań na podaną ilość oznaczeń</t>
  </si>
  <si>
    <t>Cena jednostkowa netto za 1 opakowanie w zł.</t>
  </si>
  <si>
    <t xml:space="preserve">Wartość netto </t>
  </si>
  <si>
    <t>Kwota</t>
  </si>
  <si>
    <t>Wartość  brutto                   w zł.</t>
  </si>
  <si>
    <t>miary</t>
  </si>
  <si>
    <t xml:space="preserve">oznaczeń </t>
  </si>
  <si>
    <t>konfekcjonowania</t>
  </si>
  <si>
    <t>ilość opakowań</t>
  </si>
  <si>
    <t xml:space="preserve"> VAT </t>
  </si>
  <si>
    <t xml:space="preserve">w okresie </t>
  </si>
  <si>
    <t>na podaną ilość</t>
  </si>
  <si>
    <t>umowy</t>
  </si>
  <si>
    <t>oznaczeń</t>
  </si>
  <si>
    <t xml:space="preserve">ASO- latex </t>
  </si>
  <si>
    <t>Latex</t>
  </si>
  <si>
    <t>Oznaczenie</t>
  </si>
  <si>
    <t>Latex RF</t>
  </si>
  <si>
    <t>Test do jakościowego wykrywania antygenu HBs</t>
  </si>
  <si>
    <t>Immunochromatograficzny,  każdy test zapakowany w osobne hermetyczne opakowanie</t>
  </si>
  <si>
    <t>IM (mononukleoza) test</t>
  </si>
  <si>
    <t>Syphilis test</t>
  </si>
  <si>
    <t>Próba ciążowa- test HCG do oznaczeń w moczu i surowicy</t>
  </si>
  <si>
    <t xml:space="preserve">Test do bezpośredniego wykrywania RSV w wydzielinie lub wymazie z nosa </t>
  </si>
  <si>
    <t xml:space="preserve">Test do bezpośredniego wykrywania wirusów Grypy typu A i B w wymazie z nosogardzieli </t>
  </si>
  <si>
    <t>Test do bezpośredniego wykrywania w wymazie z gardła Paciorkowca z grupy A</t>
  </si>
  <si>
    <t>Testy combo SARS-CoV-2/ Influenza a/b / RSV</t>
  </si>
  <si>
    <t>chromatograficzny test immunologiczny  zawierający trzy niezależne testy antygenowe, służący do jakościowej detekcji</t>
  </si>
  <si>
    <t>oznaczenie</t>
  </si>
  <si>
    <t xml:space="preserve">Test  wykrywający krew utajoną - ludzką hemoglobinę w kale </t>
  </si>
  <si>
    <t>Immunochromatograficzny wykrywający ludzką hemoglobinę, każdy test zapakowany w osobne hermetyczne opakowanie</t>
  </si>
  <si>
    <t>Test do wykrywania antygenu Helicobacter pylori w kale</t>
  </si>
  <si>
    <t>Testy do wykrywania norowirusa (genotyp I+II) w kale</t>
  </si>
  <si>
    <t>Test kasetowy,  każdy test zapakowany w osobne hermetyczne opakowanie</t>
  </si>
  <si>
    <t>Testy do wykrywania rota- i adenowirusów w kale</t>
  </si>
  <si>
    <t>Test do wykrywania antygenu Giardia Lamblia w kale</t>
  </si>
  <si>
    <t>Kalprotektyna w kale</t>
  </si>
  <si>
    <t>test kasetkowy o czułości analitycznej 50ug/g, każdy test zapakowany w osobne hermetyczne opakowanie</t>
  </si>
  <si>
    <t>Wartość  brutto           (9 + 11)        w zł.</t>
  </si>
  <si>
    <t>(7x8)</t>
  </si>
  <si>
    <t>GDH +Toksyna A/B Clostridium difficile w kale</t>
  </si>
  <si>
    <t>Przedmiot zamówienia</t>
  </si>
  <si>
    <t>J.m.</t>
  </si>
  <si>
    <t>Ilość w okresie umowy</t>
  </si>
  <si>
    <t>Wartość brutto z podatkiem VAT i wsp. inflacji w zł.</t>
  </si>
  <si>
    <t>szkiełka podstawowe 76x26x1mm (czyste, gotowe do użytku)</t>
  </si>
  <si>
    <t>szt</t>
  </si>
  <si>
    <t>Wymazówki w probówce z podłożem transportowym, sterylne (Podłoże typu AMIES), pakowane indywidualnie</t>
  </si>
  <si>
    <t>Probówki PS stożkowe o poj. 10 ml, bez kołnierza</t>
  </si>
  <si>
    <t>Probówki PS okrągłodenne o poj. 10 ml, bez kołnierza</t>
  </si>
  <si>
    <t>Probówki PS okrągłodenne o poj. 4-5 ml (12x75 mm)</t>
  </si>
  <si>
    <t>Polipropylenowe probówki typ EPPENDORF o poj. 1,5 ml</t>
  </si>
  <si>
    <t>Patyczki drewniane o dł. 150-200 mm</t>
  </si>
  <si>
    <t>Pipety jednorazowe o poj. 3 ml, jałowe, pakowane pojedynczo</t>
  </si>
  <si>
    <t>Pipety jednorazowe o poj. 3 ml, z podziałką co 0,5</t>
  </si>
  <si>
    <t>Końcówki do pipet typ.Eppendorf V-1000 niebieskie</t>
  </si>
  <si>
    <t>Końcówki do pipet typ.Eppendorf V-200 żółte</t>
  </si>
  <si>
    <r>
      <rPr>
        <sz val="9"/>
        <color rgb="FF000000"/>
        <rFont val="Tahoma"/>
        <family val="2"/>
        <charset val="238"/>
      </rPr>
      <t xml:space="preserve">Końcówki do pipet białe o poj. 5000 </t>
    </r>
    <r>
      <rPr>
        <sz val="9"/>
        <color rgb="FF000000"/>
        <rFont val="Symbol"/>
        <family val="1"/>
        <charset val="2"/>
      </rPr>
      <t>m</t>
    </r>
    <r>
      <rPr>
        <sz val="9"/>
        <color rgb="FF000000"/>
        <rFont val="Tahoma"/>
        <family val="2"/>
        <charset val="238"/>
      </rPr>
      <t>l</t>
    </r>
  </si>
  <si>
    <t xml:space="preserve">Korki wewnętrzne do probówek z poz. 6 </t>
  </si>
  <si>
    <r>
      <rPr>
        <sz val="9"/>
        <color rgb="FF000000"/>
        <rFont val="Tahoma"/>
        <family val="2"/>
        <charset val="238"/>
      </rPr>
      <t xml:space="preserve">Ezy kalibrowane sterylne o poj. 1 </t>
    </r>
    <r>
      <rPr>
        <sz val="9"/>
        <color rgb="FF000000"/>
        <rFont val="Symbol"/>
        <family val="1"/>
        <charset val="2"/>
      </rPr>
      <t>m</t>
    </r>
    <r>
      <rPr>
        <sz val="9"/>
        <color rgb="FF000000"/>
        <rFont val="Tahoma"/>
        <family val="2"/>
        <charset val="238"/>
      </rPr>
      <t>l (pakowane pojedynczo)</t>
    </r>
  </si>
  <si>
    <t>Ezy niekalibrowane sterylne, do izolacji (pakowane po 10 lub 20 sztuk)</t>
  </si>
  <si>
    <t>szt.</t>
  </si>
  <si>
    <r>
      <rPr>
        <sz val="9"/>
        <color rgb="FF000000"/>
        <rFont val="Tahoma"/>
        <family val="2"/>
        <charset val="238"/>
      </rPr>
      <t xml:space="preserve">Ezy kalibrowane sterylne o poj. 10 </t>
    </r>
    <r>
      <rPr>
        <sz val="9"/>
        <color rgb="FF000000"/>
        <rFont val="Symbol"/>
        <family val="1"/>
        <charset val="2"/>
      </rPr>
      <t>m</t>
    </r>
    <r>
      <rPr>
        <sz val="9"/>
        <color rgb="FF000000"/>
        <rFont val="Tahoma"/>
        <family val="2"/>
        <charset val="238"/>
      </rPr>
      <t>l (pakowane po 10 lub 20 szt)</t>
    </r>
  </si>
  <si>
    <t>Probówki PS, sterylne o poj. 9-11 ml z korkiem lub nakrętką</t>
  </si>
  <si>
    <t>Probówki PS, sterylne o poj. 4-5 ml z korkiem lub nakrętką</t>
  </si>
  <si>
    <t>Laboratoryjna pipeta automatyczna jednokanałowa, zmiennopojemnościowa, o nominalnym zakresie pojemności 20-200 µl</t>
  </si>
  <si>
    <r>
      <rPr>
        <sz val="9"/>
        <color rgb="FF000000"/>
        <rFont val="Tahoma"/>
        <family val="2"/>
        <charset val="238"/>
      </rPr>
      <t xml:space="preserve">Laboratoryjna pipeta automatyczna, jednokanałowa, stałopojemnościowa o pojemności 100 </t>
    </r>
    <r>
      <rPr>
        <sz val="9"/>
        <color rgb="FF000000"/>
        <rFont val="Symbol"/>
        <family val="1"/>
        <charset val="2"/>
      </rPr>
      <t>m</t>
    </r>
    <r>
      <rPr>
        <sz val="9"/>
        <color rgb="FF000000"/>
        <rFont val="Tahoma"/>
        <family val="2"/>
        <charset val="238"/>
      </rPr>
      <t>l</t>
    </r>
  </si>
  <si>
    <r>
      <rPr>
        <sz val="9"/>
        <color rgb="FF000000"/>
        <rFont val="Tahoma"/>
        <family val="2"/>
        <charset val="238"/>
      </rPr>
      <t xml:space="preserve">Laboratoryjna pipeta automatyczna, jednokanałowa, stałopojemnościowa o pojemności 200 </t>
    </r>
    <r>
      <rPr>
        <sz val="9"/>
        <color rgb="FF000000"/>
        <rFont val="Symbol"/>
        <family val="1"/>
        <charset val="2"/>
      </rPr>
      <t>m</t>
    </r>
    <r>
      <rPr>
        <sz val="9"/>
        <color rgb="FF000000"/>
        <rFont val="Tahoma"/>
        <family val="2"/>
        <charset val="238"/>
      </rPr>
      <t>l</t>
    </r>
  </si>
  <si>
    <t>Laboratoryjna pipeta automatyczna, jednokanałowa, stałopojemnościowa o pojemności 500 ml</t>
  </si>
  <si>
    <t>Laboratoryjna pipeta automatyczna, jednokanałowa, stałopojemnościowa o pojemności 5 000 ml</t>
  </si>
  <si>
    <t>Wartość brutto z podatkiem VAT i współczynnikiem inflacji w zł.</t>
  </si>
  <si>
    <t>May Grunwald - butelka o poj. 500 ml</t>
  </si>
  <si>
    <t>but.</t>
  </si>
  <si>
    <t>Giemza -butelka o poj. 500 ml</t>
  </si>
  <si>
    <t>Odczynnik Ehrlicha - butelka o poj. 500 ml</t>
  </si>
  <si>
    <t>Odczynnik MacWilliama -butelka o poj. 500 ml</t>
  </si>
  <si>
    <t>Odczynnik Rosina -butelka o poj. 100 ml</t>
  </si>
  <si>
    <t>Płyn rozcieńczający do liczenia krwinek płytkowych -butelka o poj. 100 ml</t>
  </si>
  <si>
    <t>Barwnik do retikulocytów -butelka o poj. 100 ml</t>
  </si>
  <si>
    <t>Odczynnik Samsona (do liczenia pleocytozy w PMR) -butelka o poj. 100 ml</t>
  </si>
  <si>
    <t>Przewidywana ilość  zamówienia na okres umowy</t>
  </si>
  <si>
    <t xml:space="preserve">Cena jednostkowa netto </t>
  </si>
  <si>
    <t>Cena jednostkowa brutto</t>
  </si>
  <si>
    <t xml:space="preserve">Wartość brutto </t>
  </si>
  <si>
    <t>fiol.*</t>
  </si>
  <si>
    <t>Amoksycylina/kw.klawulanowy(2/1) 3 µg</t>
  </si>
  <si>
    <t>Amoksycylina/kw.klawulanowy(20/10) 30 µg</t>
  </si>
  <si>
    <t>Ampicylina 10 µg</t>
  </si>
  <si>
    <t>Ampicylina 2 µg</t>
  </si>
  <si>
    <t>Aztreonam 30 µg</t>
  </si>
  <si>
    <t>Cefoksytyna 30 µg</t>
  </si>
  <si>
    <t>Cefotaksym 30 µg</t>
  </si>
  <si>
    <t>Cefotaksym 5 µg</t>
  </si>
  <si>
    <t>Ceftazydym 10 µg</t>
  </si>
  <si>
    <t>Ceftazydym 30 µg</t>
  </si>
  <si>
    <t>Ceftriakson 30 µg</t>
  </si>
  <si>
    <t>Cefuroksym 30 µg</t>
  </si>
  <si>
    <t>Ciprofloksacyna 5 µg</t>
  </si>
  <si>
    <t>Ertapenem 10 µg</t>
  </si>
  <si>
    <t>Erytromycyna 15 µg</t>
  </si>
  <si>
    <t>Gentamycyna 10 µg</t>
  </si>
  <si>
    <t>18.</t>
  </si>
  <si>
    <t>Gentamycyna 30 µg</t>
  </si>
  <si>
    <t>19.</t>
  </si>
  <si>
    <t>Imipenem 10 µg</t>
  </si>
  <si>
    <t>20.</t>
  </si>
  <si>
    <t>Klindamycyna 2 µg</t>
  </si>
  <si>
    <t>Lewofloksacyna 5 µg</t>
  </si>
  <si>
    <t>22.</t>
  </si>
  <si>
    <t>Linezolid 10 µg</t>
  </si>
  <si>
    <t>23.</t>
  </si>
  <si>
    <t>Meropenem 10 µg</t>
  </si>
  <si>
    <t>24.</t>
  </si>
  <si>
    <t>Mupirocyna 200 µg</t>
  </si>
  <si>
    <t>25.</t>
  </si>
  <si>
    <t>Nitrofurantoina 100 µg</t>
  </si>
  <si>
    <t>26.</t>
  </si>
  <si>
    <t>Norfloksacyna 10 µg</t>
  </si>
  <si>
    <t>27.</t>
  </si>
  <si>
    <t>Oksacylina 1 µg</t>
  </si>
  <si>
    <t>28.</t>
  </si>
  <si>
    <t>Penicylina G (penicylina benzylowa) 1 UI</t>
  </si>
  <si>
    <t>29.</t>
  </si>
  <si>
    <t>Piperacylina 30 µg</t>
  </si>
  <si>
    <t>30.</t>
  </si>
  <si>
    <t>Piperacylina/tazobaktam (30/6) 36 µg</t>
  </si>
  <si>
    <t>31.</t>
  </si>
  <si>
    <t>Tetracyklina 30 µg</t>
  </si>
  <si>
    <t>32.</t>
  </si>
  <si>
    <t>Tobramycyna 10 µg</t>
  </si>
  <si>
    <t>33.</t>
  </si>
  <si>
    <t>Trimetoprim/sulfametoksazol 25µg</t>
  </si>
  <si>
    <t>34.</t>
  </si>
  <si>
    <t>Wankomycyna 5 µg</t>
  </si>
  <si>
    <t>35.</t>
  </si>
  <si>
    <t>Temocylina 30 µg</t>
  </si>
  <si>
    <t>36.</t>
  </si>
  <si>
    <t>Fosfomycyna 200 µg</t>
  </si>
  <si>
    <t>37.</t>
  </si>
  <si>
    <t>Rifampicyna 5 µg</t>
  </si>
  <si>
    <t>38.</t>
  </si>
  <si>
    <t>Krążki jałowe (blank)</t>
  </si>
  <si>
    <t>Uwaga: * fiolka zawiera 50 krążków</t>
  </si>
  <si>
    <t>I. Opis przedmiotu: dostawa krążków do wykonywania antybiogramów metodą dyfuzyjno-krążkową</t>
  </si>
  <si>
    <t xml:space="preserve">II. Wymagania:    </t>
  </si>
  <si>
    <t>1. Pozytywna opinia KORLD</t>
  </si>
  <si>
    <t xml:space="preserve">3. Za blister uważa się opakowanie wykonane z trwałego, przeźroczystego wytłaczanego plastiku, zabezpieczone od spodu folią aluminiową lub plastikiem </t>
  </si>
  <si>
    <t xml:space="preserve">4.Wszystkie krążki muszą posiadać identyczne warunki przechowywania: od -20 do +8 st.C, z uwzględnieniem antybiotyków beta-laktamowych   </t>
  </si>
  <si>
    <t xml:space="preserve">5.Na każdym pojedynczym krążku musi widnieć jego symbol i stężenie w µg wydrukowane dwustronnie, zgodnie z zaleceniami EUCAST     </t>
  </si>
  <si>
    <t xml:space="preserve">6.Stężenie antybiotyku na krążku powinno zawierać się w zakresie 90-125% ustalonego stężenia , zgodnie z normą DIN. </t>
  </si>
  <si>
    <t xml:space="preserve">Przewidywana ilość opakowań na okres umowy </t>
  </si>
  <si>
    <t>Cena jednostkowa netto za opakowanie w zł</t>
  </si>
  <si>
    <t xml:space="preserve">Vankomycyna 256 </t>
  </si>
  <si>
    <t xml:space="preserve"> Op.*</t>
  </si>
  <si>
    <t> Imipenem 32</t>
  </si>
  <si>
    <t> Op*</t>
  </si>
  <si>
    <t>penicylina 32</t>
  </si>
  <si>
    <t xml:space="preserve">Ceftriakson32 </t>
  </si>
  <si>
    <t>System do oznaczania wrażliwości na kolistynę metodą mikrorozcieńczeń w bulionie (0,25 mg/ml -16 mg/ml)</t>
  </si>
  <si>
    <t>op**</t>
  </si>
  <si>
    <t>Nazwa asortymentu</t>
  </si>
  <si>
    <t>Jednostka miary</t>
  </si>
  <si>
    <t>Przewidywana ilość na okres umowy</t>
  </si>
  <si>
    <t>Cena  jednostkowa netto za 1szt/op. w zł</t>
  </si>
  <si>
    <t>Butelki standardowe do posiewu krwi w kierunku bakterii tlenowych dla dorosłych</t>
  </si>
  <si>
    <t>Butelki standardowe do posiewu krwi w kierunku bakterii beztlenowych dla dorosłych</t>
  </si>
  <si>
    <t>Butelki z neutralizatorami antybiotyku do posiewu krwi w kierunku bakterii tlenowych dla dorosłych</t>
  </si>
  <si>
    <t>Butelki z neutralizatorami antybiotyku do posiewu krwi w kierunku bakterii beztlenowych dla dorosłych</t>
  </si>
  <si>
    <t>Butelki pediatryczne z neutralizatorami antybiotyku do posiewu krwi</t>
  </si>
  <si>
    <t>dzierżawa aparatu+serwis i przegląd roczny aparatu</t>
  </si>
  <si>
    <t>mies</t>
  </si>
  <si>
    <t xml:space="preserve">Przewidywana ilość na okres umowy </t>
  </si>
  <si>
    <t>Cena jednostkowa netto w zł</t>
  </si>
  <si>
    <t>Zestaw barwnikówdo barwienia metodą Grama (4x250 ml)</t>
  </si>
  <si>
    <t>op.</t>
  </si>
  <si>
    <t>Osocze liofilizowane królicze, fiolki o pojemności nie większej niż 5 ml</t>
  </si>
  <si>
    <t>ml</t>
  </si>
  <si>
    <t>Krążki diagnostyczne do różnicowania bakterii z rodzaju Moraxella (opakowanie zawierające 50 krążków)</t>
  </si>
  <si>
    <t>Krążki diagnostyczne BV (opakowanie zawierające 50 krążków)</t>
  </si>
  <si>
    <t>Krążki diagnostyczne BX (opakowanie zawierające 50 krążków)</t>
  </si>
  <si>
    <t>Cefinaza do wykrywania beta-laktamaz bakteryjnych (opakowanie  zawierające 50 krążków)</t>
  </si>
  <si>
    <t>Optochina (opakowanie zawierające 50 krążków)</t>
  </si>
  <si>
    <t>Krążki EF do różnicowania Enterococcus spp. (opakowanie zawierające 50 krążków)</t>
  </si>
  <si>
    <t>Furazolidon (opakowanie zawierająca 50 krążków)</t>
  </si>
  <si>
    <t>Op.</t>
  </si>
  <si>
    <t>Odczynnik mukolityczny do upłynniania plwociny i wydzieliny oskrzelowej (50 ml)</t>
  </si>
  <si>
    <t>Testy do wykrywania oksydazy (50 oznaczeń)</t>
  </si>
  <si>
    <t>Test lateksowy do identyfikacji Staphylococcus aureus (zestaw)</t>
  </si>
  <si>
    <t>Testy lateksowe do identyfikacji paciorkowców β-hemolitycznych grupy A-G (zestaw)</t>
  </si>
  <si>
    <t>Cena jednostkowa netto za 1szt/op. w zł</t>
  </si>
  <si>
    <t>Podłoża w probówkach 5 ml: Bulion z 1% glukozy</t>
  </si>
  <si>
    <t>Podłoża w probówkach 5 ml: TSB</t>
  </si>
  <si>
    <t>Podłoża w probówkach 5 ml: Todd-Hewitt Bulion</t>
  </si>
  <si>
    <t>Podłoża w probówkach 5 ml: Selenite F Bulion</t>
  </si>
  <si>
    <t>Podłoża w probówkach 5 ml: Roztwór 0,9% NaCl</t>
  </si>
  <si>
    <t>Podłoża w probówkach 3 ml: Podłoże do wykrywania indolu</t>
  </si>
  <si>
    <t xml:space="preserve">odczynnik do uwidocznienia reakcji wytwarzania indolu </t>
  </si>
  <si>
    <t>Kwas fenyloboronowy o stężeniu 15 mg/ml (probówka nie więcej niż 2 ml)</t>
  </si>
  <si>
    <t>EDTA 0,5M, pH 7,3-7,5 (probówka nie więcej niż 2 ml)</t>
  </si>
  <si>
    <t>Podłoże transportowe do posiewu moczu</t>
  </si>
  <si>
    <t>Nazwa szczepu wzorcowego</t>
  </si>
  <si>
    <t xml:space="preserve">Cena jednostkowa netto za opakowanie </t>
  </si>
  <si>
    <t>Escherichia coli ATCC 25922</t>
  </si>
  <si>
    <t>opakowanie*</t>
  </si>
  <si>
    <t>Pseudomonas aeruginosa ATCC 27853</t>
  </si>
  <si>
    <t>Staphylococcus aureus ATCC 29213</t>
  </si>
  <si>
    <t>Enterococcus faecalis ATCC 29212</t>
  </si>
  <si>
    <t>Streptococcus pneumoniae ATCC 49619</t>
  </si>
  <si>
    <t>Haemophilus influenzae ATCC 49766</t>
  </si>
  <si>
    <t>Escherichia coli ATCC 35218</t>
  </si>
  <si>
    <t>Klebsiella pneumoniae ATCC 700603</t>
  </si>
  <si>
    <t xml:space="preserve">Cena jednostkowa netto za 1 opakowanie </t>
  </si>
  <si>
    <t>Przewidywana ilość opakowań z uwzględnieniem kontroli zgodnie z metodyką</t>
  </si>
  <si>
    <t xml:space="preserve">Wartość netto  </t>
  </si>
  <si>
    <t>Karty identyfikacyjne:</t>
  </si>
  <si>
    <t>Bakterie gramujemne (G-)</t>
  </si>
  <si>
    <t>Bakterie gramdodatnie (G+)</t>
  </si>
  <si>
    <t>Neiseria/Haemophilus (N/H)</t>
  </si>
  <si>
    <t xml:space="preserve">Grzyby drożdżopodobne </t>
  </si>
  <si>
    <t>Bakterie beztlenowe  i Corynebacterium</t>
  </si>
  <si>
    <t>Karty antybiogramowe:</t>
  </si>
  <si>
    <t>Bakterie G(-) w moczu</t>
  </si>
  <si>
    <t>Bakterie G(-) fermentujące poza moczem</t>
  </si>
  <si>
    <t>Bakterie G(-) niefermentujące</t>
  </si>
  <si>
    <t>Bakterie G(+) enterokoki</t>
  </si>
  <si>
    <t>Bakterie G(+) gronkowce</t>
  </si>
  <si>
    <t>Bakterie G(+) paciorkowce</t>
  </si>
  <si>
    <t>Bakterie G (-) wielolekooporne MDRO</t>
  </si>
  <si>
    <t>Test do wykrywania obecności karbapenemaz</t>
  </si>
  <si>
    <t xml:space="preserve"> 60  oznaczeń</t>
  </si>
  <si>
    <t xml:space="preserve">aparat </t>
  </si>
  <si>
    <r>
      <t xml:space="preserve">Uwaga: ilość zaoferowanych niepodzielnych opakowań należy wyznaczyć tak, aby możliwe było wykonanie wskazanych ilości oznaczeń.
I. Opis przedmiotu:
</t>
    </r>
    <r>
      <rPr>
        <sz val="11"/>
        <color rgb="FF000000"/>
        <rFont val="Calibri"/>
        <family val="2"/>
        <charset val="238"/>
      </rPr>
      <t xml:space="preserve">1) dzierżawa dwóch aparatów : głównego i zastępczego
2) dostawa odczynników potrzebnych do wykonania </t>
    </r>
    <r>
      <rPr>
        <b/>
        <sz val="11"/>
        <color rgb="FF000000"/>
        <rFont val="Calibri"/>
        <family val="2"/>
        <charset val="238"/>
      </rPr>
      <t>60 000 oznaczeń</t>
    </r>
    <r>
      <rPr>
        <sz val="11"/>
        <color rgb="FF000000"/>
        <rFont val="Calibri"/>
        <family val="2"/>
        <charset val="238"/>
      </rPr>
      <t xml:space="preserve"> morfologii krwi w trybie </t>
    </r>
    <r>
      <rPr>
        <b/>
        <sz val="11"/>
        <color rgb="FF000000"/>
        <rFont val="Calibri"/>
        <family val="2"/>
        <charset val="238"/>
      </rPr>
      <t>5 DIFF</t>
    </r>
    <r>
      <rPr>
        <sz val="11"/>
        <color rgb="FF000000"/>
        <rFont val="Calibri"/>
        <family val="2"/>
        <charset val="238"/>
      </rPr>
      <t xml:space="preserve"> 
3) dostawa krwi kontrolnej
</t>
    </r>
    <r>
      <rPr>
        <b/>
        <sz val="11"/>
        <color rgb="FF000000"/>
        <rFont val="Calibri"/>
        <family val="2"/>
        <charset val="238"/>
      </rPr>
      <t xml:space="preserve">II. Krew kontrolna: 
</t>
    </r>
    <r>
      <rPr>
        <sz val="11"/>
        <color rgb="FF000000"/>
        <rFont val="Calibri"/>
        <family val="2"/>
        <charset val="238"/>
      </rPr>
      <t>W przypadku materiałów kontrolnych wykonawca uwzględnia wykonywanie kontroli wewnętrznej każdego parametru codziennie, nie mniej niż 48 probówek (buteleczek) w okresie umowy.</t>
    </r>
  </si>
  <si>
    <t>Uwaga: ilość zaoferowanych niepodzielnych opakowań należy wyznaczyć tak, aby możliwe było wykonanie wskazanych ilości oznaczeń.</t>
  </si>
  <si>
    <t>I. Opis przedmiotu zamówienia</t>
  </si>
  <si>
    <t>Dostawa odczynników do badań z zakresu serologii transfuzjologicznej.</t>
  </si>
  <si>
    <t>Dostawa testów mikrokolumienkowych w technologii żelowej do wykrywania i identyfikacji przeciwciał odpornościowych i prób zgodności oraz grup krwi noworodków i osób dorosłych</t>
  </si>
  <si>
    <t xml:space="preserve"> Dostawa standaryzowanych (gotowych do użycia) krwinek wzorcowych do grup krwi oraz do wykrywania przeciwciał odpornościowych  do testów mikrokolumienkowych</t>
  </si>
  <si>
    <t xml:space="preserve"> Dzierżawa systemu półautomatycznego (analizator z UPS-em, wirówka, inkubator, 2 pipety, dozownik)</t>
  </si>
  <si>
    <t>II. Wymagania:</t>
  </si>
  <si>
    <t xml:space="preserve"> Wymagane CE z wyłączeniem pozycji 13 i 15 </t>
  </si>
  <si>
    <t xml:space="preserve"> Termin ważności odczynników (z wyłączeniem odczynników krwinkowych) minimum 9 miesięcy od daty dostawy</t>
  </si>
  <si>
    <t xml:space="preserve"> Przechowywanie wszystkich mikrokart w temperaturze pokojowej (18-25 stopni C)</t>
  </si>
  <si>
    <t xml:space="preserve"> Karty wypełnione bezpośrednio odczynnikami przez producenta</t>
  </si>
  <si>
    <t xml:space="preserve"> Odczynnik LISS do mikrometody po otwarciu musi mieć trwałość co najmniej 6 miesięcy</t>
  </si>
  <si>
    <t>Co najmniej czterokrotny udział w ciągu roku w zewnątrzlaboratoryjnej kontroli jakości badań (z możliwością wprowadzania wyników on-line) w zakresie serologii transfuzjologicznej (krwinki badane + osocze)</t>
  </si>
  <si>
    <t xml:space="preserve"> Wszystkie odczynniki od jednego producenta,</t>
  </si>
  <si>
    <t>Brak wymogu płukania krwinek po inkubacji przy PTA</t>
  </si>
  <si>
    <t>Wysoka czułość</t>
  </si>
  <si>
    <t xml:space="preserve"> Czas wykonania badania z wirowaniem nie dłuższy niż 30 minut</t>
  </si>
  <si>
    <t xml:space="preserve"> Pełna grupa krwi (z izoaglutyninami) na jednej karcie</t>
  </si>
  <si>
    <t xml:space="preserve"> Kolumny umieszczone na mikrokartach zawierające 6 kolumn na jednej karcie</t>
  </si>
  <si>
    <t>Testy kolumnowe z żelem separującymi aglutynaty krwinek od krwinek nieaglutynowanych</t>
  </si>
  <si>
    <t xml:space="preserve">1 wirówkę z niezależnym rotorem na 24 mikrokarty, zintegrowaną z automatycznym czytnikiem, zapewniającym pełne archiwizowanie wyników reakcji po odwirowaniu mikrokart (w kolorze) bez wyjmowania ich z wirówki (nie starszy niż z 2019r), z identyfikacją każdej mikrokarty; bezpośrednia interpretacja wyników z akceptacją użytkownika; UPS zabezpieczający aparat; </t>
  </si>
  <si>
    <t xml:space="preserve">inkubator do mikrokart z wyświetlaczem czasu i temperatury, z kontrolą czasu inkubacji,      </t>
  </si>
  <si>
    <t xml:space="preserve">2 pipety minimum z 2017 roku      </t>
  </si>
  <si>
    <t>III System półautomatyczny musi zawierać:</t>
  </si>
  <si>
    <t>System półautomatyczny przystosowany do współpracy z LIS i  zintegrowany  z  systemem  informatycznym  w Laboratorium Zamawiającego - system ESKULAP wdrażany przez Nexus Polska</t>
  </si>
  <si>
    <t>Walidacja sprzętu (przynajmniej raz do roku) w ramach dzierżawy</t>
  </si>
  <si>
    <t>Serwis oferenta dostępny 7 dni w tygodniu (także niedziele i święta), reakcja serwisu w ciągu 24h</t>
  </si>
  <si>
    <r>
      <t xml:space="preserve">Gotowy do użytku, </t>
    </r>
    <r>
      <rPr>
        <b/>
        <u/>
        <sz val="12"/>
        <color rgb="FF000000"/>
        <rFont val="Cambria"/>
        <family val="1"/>
        <charset val="238"/>
      </rPr>
      <t>trójpanelowy</t>
    </r>
    <r>
      <rPr>
        <sz val="12"/>
        <color rgb="FF000000"/>
        <rFont val="Cambria"/>
        <family val="1"/>
        <charset val="238"/>
      </rPr>
      <t xml:space="preserve"> zestaw krwinek 3x10 ml</t>
    </r>
  </si>
  <si>
    <t xml:space="preserve">1 wirówkę minimum na 6-8 kart  </t>
  </si>
  <si>
    <r>
      <t xml:space="preserve"> Transport monitorowany pod względem temperatury (2-8 stopni C) dotyczy odczynników krwinkowych - </t>
    </r>
    <r>
      <rPr>
        <sz val="12"/>
        <color rgb="FFFF0000"/>
        <rFont val="Cambria"/>
        <family val="1"/>
        <charset val="238"/>
      </rPr>
      <t>przykładowy wydruk jako załącznik do oferty.</t>
    </r>
  </si>
  <si>
    <r>
      <t xml:space="preserve"> Ulotki do odczynników oraz technik wykonywanych badań w języku polskim -</t>
    </r>
    <r>
      <rPr>
        <sz val="12"/>
        <color rgb="FFFF0000"/>
        <rFont val="Cambria"/>
        <family val="1"/>
        <charset val="238"/>
      </rPr>
      <t xml:space="preserve"> jako załącznik do oferty</t>
    </r>
  </si>
  <si>
    <r>
      <t xml:space="preserve">Uwaga: * na opakowanie składa się wymazówka (co najmniej 2 sztuki) zawierająca liofilizat i płyn uwadniający (co najmniej 2 sztuki); każdy zestaw (wymazówka+płyn) zamknięty jest w szczelne saszetki z osuszaczem wilgoci 
</t>
    </r>
    <r>
      <rPr>
        <sz val="12"/>
        <color rgb="FF000000"/>
        <rFont val="Cambria"/>
        <family val="1"/>
        <charset val="238"/>
      </rPr>
      <t>I. Opis przedmiotu: dostawa wymienionych w formularzu szczepów wzorcowych z kolekcji ATCC maksymalnie z 3 pasażu. Zgodnie z zaleceniami EUCAST.
II. Wymagania: Do każdej partii zakupionego towaru wykonawca dostarczy certyfikat (w formie papierowej lub elektronicznej).  Certyfikat kontroli jakości zawierający dane dotyczące tożsamości i pochodzenia szczepu oraz liczby pasaży. Termin ważności szczepów wzorcowych minimum 12 miesięcy (licząc od dnia dostarczenia danej partii towaru).
                                                                                                                                                                                                                                                                                               Oświadczam/y, że podane ceny jednostkowe netto są cenami ostatecznymi zawierają wszelkie koszty związane z wykonaniem przedmiotu zamówienia łącznie z kosztami transportu i nie ulegną zmianie co najmniej w okresie 6miesięcy realizacji umowy. 
Przyjmujemy do wiadomości, że wyszczególnione w tabeli ilości w poszczególnych rodzajach są wielkościami zmiennymi w związku z czym mogą ulegać zmianom. Oświadczamy, że odczynniki, które zostaną dostarczone posiadają wszelkie wymagane prawem zezwolenia i certyfikaty oraz są dopuszczone do obrotu i używania na terenie Rzeczpospolitej Polskiej oraz, że Dostawca przedstawi je na każde żądanie Zamawiającego.
..................................................... ..................................................
(miejscowość, data) (podpis Wykonawcy)</t>
    </r>
  </si>
  <si>
    <t xml:space="preserve">Oświadczam/y, że podane  ceny jednostkowe netto są cenami ostatecznymi zawierają wszelkie koszty związane                            z wykonaniem przedmiotu zamówienia, łącznie z kosztami transportu i nie ulegną zmianie co najmniej w okresie 6 miesięcy realizacji Umowy. 
Przyjmujemy do wiadomości, że wyszczególniona w tabeli ilości badań jest wielkością zmienną w związku z czym może ulegać zmianom.
Oświadczamy, że odczynniki, które zostaną dostarczone posiadają wszelkie wymagane prawem zezwolenia                                   i certyfikaty oraz są dopuszczone do obrotu i używania na terenie Rzeczpospolitej Polskiej oraz, że Dostawca przedstawi je na każde żądanie Zamawiającego.
</t>
  </si>
  <si>
    <t xml:space="preserve">Czynsz dzierżawny za aparat główny </t>
  </si>
  <si>
    <r>
      <t xml:space="preserve">I. </t>
    </r>
    <r>
      <rPr>
        <b/>
        <sz val="10"/>
        <color rgb="FF000000"/>
        <rFont val="Cambria"/>
        <family val="1"/>
        <charset val="238"/>
      </rPr>
      <t>Opis przedmiotu</t>
    </r>
    <r>
      <rPr>
        <sz val="10"/>
        <color rgb="FF000000"/>
        <rFont val="Cambria"/>
        <family val="1"/>
        <charset val="238"/>
      </rPr>
      <t xml:space="preserve">: Dostawa podłoży i odczynników mikrobiologicznych w butelkach i probówkach
II. </t>
    </r>
    <r>
      <rPr>
        <b/>
        <sz val="10"/>
        <color rgb="FF000000"/>
        <rFont val="Cambria"/>
        <family val="1"/>
        <charset val="238"/>
      </rPr>
      <t xml:space="preserve">Wymagania: </t>
    </r>
    <r>
      <rPr>
        <sz val="10"/>
        <color rgb="FF000000"/>
        <rFont val="Cambria"/>
        <family val="1"/>
        <charset val="238"/>
      </rPr>
      <t xml:space="preserve">do zakupionych probówek i butelek wykonawca dostarczy certyfikaty kontroli jakości (w formie papierowej lub elektronicznej)
Oświadczam/y, że podane ceny jednostkowe netto są cenami ostatecznymi zawierają wszelkie koszty związane z wykonaniem przedmiotu zamówienia łącznie z kosztami transportu i nie ulegną zmianie co najmniej w okresie 6 miesięcy realizacji umowy. 
</t>
    </r>
  </si>
  <si>
    <t xml:space="preserve">II.Parametry graniczne: </t>
  </si>
  <si>
    <t>1. Fabrycznie nowy- nie starszy niż z 2022r - analizator koagulologiczny, wyposażony we własny system operacyjny, bez konieczności podłączenia do komputera sterującego jego pracą</t>
  </si>
  <si>
    <t>2. Wydajność min. 40  oznaczeń/godz.</t>
  </si>
  <si>
    <t>3. Jednoczesny pomiar różnych testów.</t>
  </si>
  <si>
    <t>4. Posiadanie 3 ścieżek pomiarowych: chronometryczna, chromogenna, turbidymetryczna</t>
  </si>
  <si>
    <t>5. Pobieranie materiału z próbki pierwotnej (bez przelewania i naczynek pośrednich)</t>
  </si>
  <si>
    <t>6. Oddzielne igły dozujące do osoczy i odczynników (brak możliwości kontaminacji)</t>
  </si>
  <si>
    <t>7. Automatyczna kompensacja zmętnienia pierwotnego (możliwość pomiaru osoczy żółtaczkowych czy lipemicznych)</t>
  </si>
  <si>
    <t>8. Możliwość samodzielnego programowania pomiarów, w tym wybór: oznaczenie pojedyncze czy dublet</t>
  </si>
  <si>
    <t>9. Wbudowany scaner kodów kreskowych.</t>
  </si>
  <si>
    <t>10. Możliwość dostawienia próbki citowej.</t>
  </si>
  <si>
    <t>11. Wartości PT wyrażane w sekundach, % aktywności, wskaźniku PT i INR.</t>
  </si>
  <si>
    <t>12. Możliwość jedno- lub dwukierunkowej komunikacji z LIS.</t>
  </si>
  <si>
    <t>13. Oprogramowanie w języku polskim</t>
  </si>
  <si>
    <t>14. Oferowany analizator stanowi w kontroli zewnątrzlaboratoryjnej grupę porównawczą nie mniejszą niż 20 laboratoriów</t>
  </si>
  <si>
    <t>1) dostawa odczynników i  materiałów zużywalnych potrzebnych do wykonania wyżej wymienionych badań w okresie umowy wraz z dzierżawą aparatu na okres 36 miesięcy</t>
  </si>
  <si>
    <r>
      <t xml:space="preserve">Przewidywana ilość </t>
    </r>
    <r>
      <rPr>
        <b/>
        <sz val="11"/>
        <color rgb="FF000000"/>
        <rFont val="Cambria"/>
        <family val="1"/>
        <charset val="238"/>
      </rPr>
      <t>pełnych</t>
    </r>
    <r>
      <rPr>
        <sz val="11"/>
        <color rgb="FF000000"/>
        <rFont val="Cambria"/>
        <family val="1"/>
        <charset val="238"/>
      </rPr>
      <t xml:space="preserve"> opakowań w okresie umowy</t>
    </r>
  </si>
  <si>
    <r>
      <t xml:space="preserve">IV. </t>
    </r>
    <r>
      <rPr>
        <b/>
        <sz val="11"/>
        <color rgb="FF000000"/>
        <rFont val="Cambria"/>
        <family val="1"/>
        <charset val="238"/>
      </rPr>
      <t>Wykonawca zapewni na swój koszt aparat oraz sprzęt zużywalny nie wymieniony w formularzu cenowym potrzebny do wykonania wyżej wymienionych oznaczeń w okresie umowy wraz z podłączeniem analizatora i jego integracją  do  systemu  informatycznego  w Laboratorium Zamawiającego - system ESKULAP wdrażany przez Nexus Polska, szkolenie personelu oraz pełny nieograniczony serwis</t>
    </r>
  </si>
  <si>
    <r>
      <t xml:space="preserve">Uwaga: ilość zaoferowanych niepodzielnych opakowań należy wyznaczyć tak, aby możliwe było wykonanie wskazanych ilości oznaczeń.
</t>
    </r>
    <r>
      <rPr>
        <sz val="11"/>
        <color rgb="FF000000"/>
        <rFont val="Cambria"/>
        <family val="1"/>
        <charset val="238"/>
      </rPr>
      <t xml:space="preserve">I. Opis przedmiotu:
1) dostawa odczynników i  materiałów zużywalnych do aparatu GEM Premier 3500 potrzebnych do wykonania 13 700 badań parametrów krytycznych z krwi włośniczkowej lub tętniczej w okresie Umowy wraz z dzierżawą aparatu zastępczego o tych samych parametrach jakie posiada aparat Zamawiającego
</t>
    </r>
    <r>
      <rPr>
        <b/>
        <sz val="11"/>
        <color rgb="FF000000"/>
        <rFont val="Cambria"/>
        <family val="1"/>
        <charset val="238"/>
      </rPr>
      <t xml:space="preserve">II. Wykonawca zapewni na swój koszt aparat zastępczy i sprzęt zużywalny nie wymieniony w formularzu cenowym do wykonania wyżej wymienionych oznaczeń w okresie Umowy wraz z podłączeniem analizatora i jego integracją z  systemem  informatycznym  funkcjonującym w Laboratorium Zamawiającego -system ESKULAP wdrażany przez Nexus Polska, szkolenie personelu oraz pełny nieograniczony serwis
</t>
    </r>
  </si>
  <si>
    <r>
      <t xml:space="preserve">Przewidywana ilość </t>
    </r>
    <r>
      <rPr>
        <b/>
        <sz val="12"/>
        <color rgb="FF000000"/>
        <rFont val="Cambria"/>
        <family val="1"/>
        <charset val="238"/>
      </rPr>
      <t>opakowań</t>
    </r>
  </si>
  <si>
    <t>Czynsz dzierżawny</t>
  </si>
  <si>
    <r>
      <t xml:space="preserve">Uwaga: ilość zaoferowanych niepodzielnych opakowań należy wyznaczyć tak, aby możliwe było wykonanie wskazanych ilości oznaczeń. </t>
    </r>
    <r>
      <rPr>
        <sz val="11"/>
        <color rgb="FF000000"/>
        <rFont val="Cambria"/>
        <family val="1"/>
        <charset val="238"/>
      </rPr>
      <t xml:space="preserve">                                                                                                                                                    </t>
    </r>
    <r>
      <rPr>
        <b/>
        <sz val="11"/>
        <color rgb="FF000000"/>
        <rFont val="Cambria"/>
        <family val="1"/>
        <charset val="238"/>
      </rPr>
      <t xml:space="preserve">I. Opis przedmiotu:
</t>
    </r>
    <r>
      <rPr>
        <sz val="11"/>
        <color rgb="FF000000"/>
        <rFont val="Cambria"/>
        <family val="1"/>
        <charset val="238"/>
      </rPr>
      <t xml:space="preserve">1) Dostawa szybkich testów do ilościowego oznaczania wyżej wymienionych badań
2) Dzierżawa czytnika do wymienionych testów                                                                                                                                                                                                                                         </t>
    </r>
    <r>
      <rPr>
        <b/>
        <sz val="11"/>
        <color rgb="FF000000"/>
        <rFont val="Cambria"/>
        <family val="1"/>
        <charset val="238"/>
      </rPr>
      <t xml:space="preserve">II. Wykonawca w ramach umowy zapewni na swój koszt czytnik (z orzeczeniem sprawności na czas użytkowania) do wykonywania wyżej wymienionych testów
III. Wymagania:
</t>
    </r>
    <r>
      <rPr>
        <sz val="11"/>
        <color rgb="FF000000"/>
        <rFont val="Cambria"/>
        <family val="1"/>
        <charset val="238"/>
      </rPr>
      <t xml:space="preserve">1) Testy muszą spełniać wymienione w formularzu cenowym wymagania - proszę załączyć katalog ze specyfikacją wymienionych testów
2)  Wykonawca zapewni gwarancję na zaoferowany aparat na cały czas trwania Umowy
3)  Bezpłatna instalacja aparatu, szkolenie personelu oraz wsparcie merytoryczne przez cały okres Umowy
4)  Bezpłatne przeglądy serwisowe  raz do roku w trakcie trwania Umowy
</t>
    </r>
  </si>
  <si>
    <t>b-HCG</t>
  </si>
  <si>
    <r>
      <t xml:space="preserve">I. </t>
    </r>
    <r>
      <rPr>
        <b/>
        <sz val="11"/>
        <color rgb="FF000000"/>
        <rFont val="Cambria"/>
        <family val="1"/>
        <charset val="238"/>
      </rPr>
      <t>Opis przedmiotu</t>
    </r>
    <r>
      <rPr>
        <sz val="11"/>
        <color rgb="FF000000"/>
        <rFont val="Cambria"/>
        <family val="1"/>
        <charset val="238"/>
      </rPr>
      <t xml:space="preserve">: Dostawa podłoży i odczynników mikrobiologicznych w butelkach i probówkach
II. </t>
    </r>
    <r>
      <rPr>
        <b/>
        <sz val="11"/>
        <color rgb="FF000000"/>
        <rFont val="Cambria"/>
        <family val="1"/>
        <charset val="238"/>
      </rPr>
      <t xml:space="preserve">Wymagania: </t>
    </r>
    <r>
      <rPr>
        <sz val="11"/>
        <color rgb="FF000000"/>
        <rFont val="Cambria"/>
        <family val="1"/>
        <charset val="238"/>
      </rPr>
      <t xml:space="preserve">do zakupionych probówek i butelek wykonawca dostarczy certyfikaty kontroli jakości (w formie papierowej lub elektronicznej)
Oświadczam/y, że podane ceny jednostkowe netto są cenami ostatecznymi zawierają wszelkie koszty związane z wykonaniem przedmiotu zamówienia łącznie z kosztami transportu i nie ulegną zmianie co najmniej w okresie 6 miesięcy realizacji umowy. 
</t>
    </r>
  </si>
  <si>
    <r>
      <t xml:space="preserve">Odczynniki i materiały zużywalne potrzebne do wykonania </t>
    </r>
    <r>
      <rPr>
        <b/>
        <sz val="12"/>
        <color rgb="FF000000"/>
        <rFont val="Cambria"/>
        <family val="1"/>
        <charset val="238"/>
      </rPr>
      <t>22 500 oznaczeń</t>
    </r>
    <r>
      <rPr>
        <sz val="12"/>
        <color rgb="FF000000"/>
        <rFont val="Cambria"/>
        <family val="1"/>
        <charset val="238"/>
      </rPr>
      <t xml:space="preserve"> badania ogólnego moczu w okresie umowy</t>
    </r>
  </si>
  <si>
    <r>
      <t xml:space="preserve">Uwaga: ilość zaoferowanych niepodzielnych opakowań należy wyznaczyć tak, aby możliwe było wykonanie wskazanych ilości oznaczeń.
</t>
    </r>
    <r>
      <rPr>
        <sz val="12"/>
        <color rgb="FF000000"/>
        <rFont val="Cambria"/>
        <family val="1"/>
        <charset val="238"/>
      </rPr>
      <t xml:space="preserve">I. Opis przedmiotu:
1) Dostawa testów paskowych do analizy moczu potrzebnych do wykonywania </t>
    </r>
    <r>
      <rPr>
        <b/>
        <sz val="12"/>
        <color rgb="FF000000"/>
        <rFont val="Cambria"/>
        <family val="1"/>
        <charset val="238"/>
      </rPr>
      <t>22 500 badań</t>
    </r>
    <r>
      <rPr>
        <sz val="12"/>
        <color rgb="FF000000"/>
        <rFont val="Cambria"/>
        <family val="1"/>
        <charset val="238"/>
      </rPr>
      <t xml:space="preserve"> w okresie Umowy
2) Dostawa moczu kontrolnego w ilości potrzebnej do wykonania kontroli co najmniej raz w tygodniu na poziomie normalnym i patologicznym w okresie Umowy
</t>
    </r>
    <r>
      <rPr>
        <b/>
        <sz val="12"/>
        <color rgb="FF000000"/>
        <rFont val="Cambria"/>
        <family val="1"/>
        <charset val="238"/>
      </rPr>
      <t xml:space="preserve">II. Wykonawca zapewni na swój koszt aparat i sprzęt zużywalny </t>
    </r>
    <r>
      <rPr>
        <b/>
        <u/>
        <sz val="12"/>
        <color rgb="FF000000"/>
        <rFont val="Cambria"/>
        <family val="1"/>
        <charset val="238"/>
      </rPr>
      <t xml:space="preserve">nie wymieniony </t>
    </r>
    <r>
      <rPr>
        <b/>
        <sz val="12"/>
        <color rgb="FF000000"/>
        <rFont val="Cambria"/>
        <family val="1"/>
        <charset val="238"/>
      </rPr>
      <t>w formularzu cenowym do wykonania wyżej wymienionych oznaczeń w okresie Umowy</t>
    </r>
    <r>
      <rPr>
        <sz val="12"/>
        <color rgb="FF000000"/>
        <rFont val="Cambria"/>
        <family val="1"/>
        <charset val="238"/>
      </rPr>
      <t xml:space="preserve"> 
</t>
    </r>
    <r>
      <rPr>
        <b/>
        <sz val="12"/>
        <color rgb="FF000000"/>
        <rFont val="Cambria"/>
        <family val="1"/>
        <charset val="238"/>
      </rPr>
      <t>III. Wymagania:</t>
    </r>
    <r>
      <rPr>
        <sz val="12"/>
        <color rgb="FF000000"/>
        <rFont val="Cambria"/>
        <family val="1"/>
        <charset val="238"/>
      </rPr>
      <t xml:space="preserve">
1. Oznaczane parametry (minimum): urobilinogen, bilirubina, ketony, krew, białko, pH, azotyny, leukocyty, ciężar właściwy, glukoza.
2. Automatyczna kalibracja
3. Co najmniej 120 testów na godzinę
4. Wbudowana drukarka
5. Obsługa serwisowa na koszt Wykonawcy
6. Gwarancja na zaoferowany analizator na cały czas trwania Umowy
7. Bezpłatna instalacja aparatu,  szkolenie personelu oraz wsparcie merytoryczne przez cały okres Umowy
8. Bezpłatne przeglądy serwisowe  raz do roku w trakcie trwania Umowy</t>
    </r>
  </si>
  <si>
    <t>Zobowiązujemy   się  do dostarczenie    aparatu…..............................................  ( proszę   podać  nazwę /model/typ /  rok produkcji ) wraz   z niezbędnym    sprzętem   zużywalnym  niezbędnym  do  wykonaniu badań</t>
  </si>
  <si>
    <t>Amikacyna 30 µg</t>
  </si>
  <si>
    <r>
      <t>Immunoenzymatyczny</t>
    </r>
    <r>
      <rPr>
        <sz val="12"/>
        <color rgb="FF000000"/>
        <rFont val="Cambria"/>
        <family val="1"/>
        <charset val="238"/>
      </rPr>
      <t xml:space="preserve"> test płytkowy,  każdy test zapakowany osobno w hermetyczne opakowanie</t>
    </r>
  </si>
  <si>
    <r>
      <t xml:space="preserve">Wymazówki jałowe, pakowane pojedynczo, bez probówki transportowej (pałeczki do wymazów </t>
    </r>
    <r>
      <rPr>
        <b/>
        <u/>
        <sz val="12"/>
        <color rgb="FF000000"/>
        <rFont val="Cambria"/>
        <family val="1"/>
        <charset val="238"/>
      </rPr>
      <t>drewniane</t>
    </r>
    <r>
      <rPr>
        <sz val="12"/>
        <color rgb="FF000000"/>
        <rFont val="Cambria"/>
        <family val="1"/>
        <charset val="238"/>
      </rPr>
      <t>, sterylne)</t>
    </r>
  </si>
  <si>
    <r>
      <t xml:space="preserve">Przewidywana ilość </t>
    </r>
    <r>
      <rPr>
        <b/>
        <sz val="12"/>
        <color rgb="FF000000"/>
        <rFont val="Cambria"/>
        <family val="1"/>
        <charset val="238"/>
      </rPr>
      <t>opakowań</t>
    </r>
    <r>
      <rPr>
        <sz val="12"/>
        <color rgb="FF000000"/>
        <rFont val="Cambria"/>
        <family val="1"/>
        <charset val="238"/>
      </rPr>
      <t xml:space="preserve"> na okres umowy</t>
    </r>
  </si>
  <si>
    <r>
      <t xml:space="preserve">Przewidywana ilość </t>
    </r>
    <r>
      <rPr>
        <b/>
        <sz val="12"/>
        <color rgb="FF000000"/>
        <rFont val="Cambria"/>
        <family val="1"/>
        <charset val="238"/>
      </rPr>
      <t>pełnych</t>
    </r>
    <r>
      <rPr>
        <sz val="12"/>
        <color rgb="FF000000"/>
        <rFont val="Cambria"/>
        <family val="1"/>
        <charset val="238"/>
      </rPr>
      <t xml:space="preserve"> opakowań w okresie umowy</t>
    </r>
  </si>
  <si>
    <t>2. Każda ampułka z krążkami pakowana w oddzielny, hermetycznie zamknięty blister z pochłaniaczem wilgoci ,oznaczonym nadrukiem zawierającym nazwę producenta, nazwę i stężenie leku ,nr serii oraz termin ważności minimum 18 miesięcy (licząc od dnia dostarczenia danej partii towaru) .</t>
  </si>
  <si>
    <r>
      <t>I. Opis przedmiotu:</t>
    </r>
    <r>
      <rPr>
        <sz val="12"/>
        <color rgb="FF000000"/>
        <rFont val="Cambria"/>
        <family val="1"/>
        <charset val="238"/>
      </rPr>
      <t xml:space="preserve"> Dostawa podłoży mikrobiologicznych w butelkach do posiewów krwi wymienionych w formularzu cenowym wraz z dzierżawą aparatu
</t>
    </r>
    <r>
      <rPr>
        <b/>
        <sz val="12"/>
        <color rgb="FF000000"/>
        <rFont val="Cambria"/>
        <family val="1"/>
        <charset val="238"/>
      </rPr>
      <t xml:space="preserve">II. Wymagania:
</t>
    </r>
    <r>
      <rPr>
        <sz val="12"/>
        <color rgb="FF000000"/>
        <rFont val="Cambria"/>
        <family val="1"/>
        <charset val="238"/>
      </rPr>
      <t>1. Aparat nie starszy niż z 2013 roku
2. Hodowla i detekcja w obrębie jednego aparatu
3. Ilość miejsc w aparacie – nie mniej niż 40 miejsc pomiarowych
4. Analizator oraz odczynniki wyłącznie od jednego producenta
5. Wprowadzanie danych do aparatu za pomocą czytnika kodów kreskowych
6. Instrukcja obsługi w języku polskim
7</t>
    </r>
    <r>
      <rPr>
        <sz val="12"/>
        <color rgb="FFFF0000"/>
        <rFont val="Cambria"/>
        <family val="1"/>
        <charset val="238"/>
      </rPr>
      <t>. Dołączenie do oferty co najmniej 5 opinii użytkowników z polskich laboratoriów pracujących na aparacie minimum 12 miesięcy dla</t>
    </r>
    <r>
      <rPr>
        <sz val="12"/>
        <color rgb="FF000000"/>
        <rFont val="Cambria"/>
        <family val="1"/>
        <charset val="238"/>
      </rPr>
      <t xml:space="preserve"> potwierdzenia przydatności i jakości pracy aparatu do posiewów krwi i innych płynów ustrojowych oraz jakości podłóż
8. Podłoże hodowlane stanowi jednocześnie podłoże transportowe. Nie ma konieczności stosowania dodatkowych podłoży transportowych
9. Dostępne podłoża do hodowli krwi i płynów ustrojowych potwierdzone instrukcją używania / metodyką techniczną w języku polskim (rodzaj materiału badanego potwierdzony instrukcją techniczną zgodnie z Rozporządzeniem MZ z 12.01.2011)
10. Butelki nietłukliwe z tworzywa sztucznego, nie ulegające pęknięciu i odłamaniu w czasie obsługi i czasie kontaktu z materiałem zakaźnym, podczas pobierania próbki od pacjenta 11. Możliwość posiewu małych objętości krwi minimum 0,5 ml 
12. Butelki zwalidowane przez EUCAST pod względem możliwości wykonywania antybiogramu bezpośrednio z dodatniej butelki z posiewu krwi
13. Jednoznaczne określenie w oprogramowaniu statusu butelek anonimowych (określenie jako butelki pozytywne lub negatywne)
14. Możliwość hodowli bakterii i grzybów w jednym podłożu
</t>
    </r>
  </si>
  <si>
    <t xml:space="preserve">Oświadczam/y, że podane  ceny jednostkowe netto są cenami ostatecznymi zawierają wszelkie koszty związane z wykonaniem przedmiotu zamówienia łącznie z kosztami transportu i nie ulegną zmianie co najmniej w okresie 6 miesięcy realizacji umowy. 
Przyjmujemy do wiadomości, że wyszczególnione w tabeli ilości w poszczególnych rodzajach są wielkościami zmiennymi w związku z czym mogą ulegać zmianom. Oświadczamy, że odczynniki, które zostaną dostarczone posiadają wszelkie wymagane prawem zezwolenia i certyfikaty oraz są dopuszczone do obrotu i używania na terenie Rzeczpospolitej Polskiej oraz, że Dostawca przedstawi je na każde żądanie Zamawiającego.
</t>
  </si>
  <si>
    <t>Zobowiązuję się/zobowiązujemy   się  do dostarczenie  do aparatu…..............................................  ( proszę   podać  nazwę /model/typ /  rok produkcji   spełniającego  wyżej opisane   wymagania</t>
  </si>
  <si>
    <t xml:space="preserve">I. Opis przedmiotu:
1) Dostawa barwników i testów do diagnostyki mikrobiologicznej
 2) Poz.12  Szybki test aglutynacji lateksowej do identyfikacji szczepów Staphylococcus aureus , wraz z kontrolą dodatnią  i ujemną. Zestaw wykrywający koagulazę , białko A, polisacharydy z otoczek MRSA.                                                                                                                                                                                                                                                                                                                                                                                                                                                                                                           Oświadczam/y, że podane ceny jednostkowe netto są cenami ostatecznymi zawierają wszelkie koszty związane z wykonaniem przedmiotu zamówienia łącznie z kosztami transportu i nie ulegną zmianie co najmniej w okresie 6 miesięcy realizacji umowy. 
Przyjmujemy do wiadomości, że wyszczególnione w tabeli ilości w poszczególnych rodzajach są wielkościami zmiennymi w związku z czym mogą ulegać zmianom. Oświadczamy, że odczynniki, które zostaną dostarczone posiadają wszelkie wymagane prawem zezwolenia i certyfikaty oraz są dopuszczone do obrotu i używania na terenie Rzeczpospolitej Polskiej oraz, że Dostawca przedstawi je na każde żądanie Zamawiającego.
..................................................... .................................................. 
(miejscowość, data) (podpis Wykonawcy)
</t>
  </si>
  <si>
    <t xml:space="preserve">Oświadczam/y, że podane  ceny jednostkowe netto są cenami ostatecznymi zawierają wszelkie koszty związane z wykonaniem przedmiotu zamówienia łącznie z kosztami transportu i nie ulegną zmianie co najmniej w okresie 6 miesięcy realizacji umowy. 
Przyjmujemy do wiadomości, że wyszczególnione w tabeli ilości badań w poszczególnych rodzajach są wielkościami zmiennymi w związku z czym mogą ulegać zmianom. Oświadczamy, że odczynniki, które zostaną dostarczone posiadają wszelkie wymagane prawem zezwolenia i certyfikaty oraz są dopuszczone do obrotu i używania na terenie Rzeczpospolitej Polskiej oraz, że Dostawca przedstawi je na każde żądanie Zamawiającego.
</t>
  </si>
  <si>
    <t>Zobowiązuję  się /zobowiązujemy   się  do dostarczenie  do Zamawiającego  aparatu …..............................................  ( proszę   podać  nazwę /model/typ /  rok produkcji ) spełniającego  wymagania opisane powyżej</t>
  </si>
  <si>
    <r>
      <t>surowica kontrolna -normal</t>
    </r>
    <r>
      <rPr>
        <vertAlign val="superscript"/>
        <sz val="11"/>
        <color rgb="FF000000"/>
        <rFont val="Cambria"/>
        <family val="1"/>
        <charset val="238"/>
      </rPr>
      <t>1</t>
    </r>
  </si>
  <si>
    <r>
      <t>surowica kontrolna -patologiczna</t>
    </r>
    <r>
      <rPr>
        <vertAlign val="superscript"/>
        <sz val="11"/>
        <color rgb="FF000000"/>
        <rFont val="Cambria"/>
        <family val="1"/>
        <charset val="238"/>
      </rPr>
      <t>2</t>
    </r>
  </si>
  <si>
    <r>
      <t>etanol -kontrol poz.1</t>
    </r>
    <r>
      <rPr>
        <vertAlign val="superscript"/>
        <sz val="11"/>
        <color rgb="FF000000"/>
        <rFont val="Cambria"/>
        <family val="1"/>
        <charset val="238"/>
      </rPr>
      <t>4</t>
    </r>
  </si>
  <si>
    <r>
      <t>etanol -kontrol poz.2</t>
    </r>
    <r>
      <rPr>
        <vertAlign val="superscript"/>
        <sz val="11"/>
        <color rgb="FF000000"/>
        <rFont val="Cambria"/>
        <family val="1"/>
        <charset val="238"/>
      </rPr>
      <t>4</t>
    </r>
  </si>
  <si>
    <r>
      <t>sur. Kontrolna CRP poz.1</t>
    </r>
    <r>
      <rPr>
        <vertAlign val="superscript"/>
        <sz val="11"/>
        <color rgb="FF000000"/>
        <rFont val="Cambria"/>
        <family val="1"/>
        <charset val="238"/>
      </rPr>
      <t>1</t>
    </r>
  </si>
  <si>
    <r>
      <t>surowica kontrolna CRP poz.2</t>
    </r>
    <r>
      <rPr>
        <vertAlign val="superscript"/>
        <sz val="11"/>
        <color rgb="FF000000"/>
        <rFont val="Cambria"/>
        <family val="1"/>
        <charset val="238"/>
      </rPr>
      <t>4</t>
    </r>
  </si>
  <si>
    <r>
      <t>materiał kontrolny do ISE</t>
    </r>
    <r>
      <rPr>
        <vertAlign val="superscript"/>
        <sz val="11"/>
        <color rgb="FF000000"/>
        <rFont val="Cambria"/>
        <family val="1"/>
        <charset val="238"/>
      </rPr>
      <t>3</t>
    </r>
  </si>
  <si>
    <r>
      <t>kontrola do białka w moczu</t>
    </r>
    <r>
      <rPr>
        <vertAlign val="superscript"/>
        <sz val="11"/>
        <color rgb="FF000000"/>
        <rFont val="Cambria"/>
        <family val="1"/>
        <charset val="238"/>
      </rPr>
      <t>1</t>
    </r>
  </si>
  <si>
    <r>
      <t xml:space="preserve">Legenda do kontroli (poz. od 31-38):
</t>
    </r>
    <r>
      <rPr>
        <sz val="11"/>
        <rFont val="Cambria"/>
        <family val="1"/>
        <charset val="238"/>
      </rPr>
      <t>1- ilość materiału kontrolnego należy wyznaczyć tak, aby była możliwość wykonania kontroli każdego parametru co najmniej raz dziennie w okresie umowy
2- ilość materiału kontrolnego należy wyznaczyć tak, aby była możliwość wykonania kontroli każdego parametru co najmniej raz w tygodniu w okresie umowy
3 - ilość materiału kontrolnego należy wyznaczyć tak, aby była możliwość wykonania kontroli codziennie na co najmniej dwóch poziomach  w okresie umowy
4 - ilość materiału kontrolnego należy wyznaczyć tak, aby była możliwość wykonania kontroli co najmniej trzy razy  w tygodniu w okresie umowy</t>
    </r>
  </si>
  <si>
    <r>
      <t xml:space="preserve">Uwaga: -ilość zaoferowanych niepodzielnych opakowań należy wyznaczyć tak, aby możliwe było wykonanie wskazanych ilości oznaczeń, z uwzględnieniem kalibracji i kontroli zgodnie z metodyką.
</t>
    </r>
    <r>
      <rPr>
        <sz val="11"/>
        <color rgb="FF000000"/>
        <rFont val="Cambria"/>
        <family val="1"/>
        <charset val="238"/>
      </rPr>
      <t xml:space="preserve">I. </t>
    </r>
    <r>
      <rPr>
        <u/>
        <sz val="11"/>
        <color rgb="FF000000"/>
        <rFont val="Cambria"/>
        <family val="1"/>
        <charset val="238"/>
      </rPr>
      <t xml:space="preserve">Opis przedmiotu zamówienia:
</t>
    </r>
    <r>
      <rPr>
        <sz val="11"/>
        <color rgb="FF000000"/>
        <rFont val="Cambria"/>
        <family val="1"/>
        <charset val="238"/>
      </rPr>
      <t>1) dostawa odczynników i  materiałów zużywalnych potrzebnych do wykonania wyżej wymienionych badań w okresie umowy wraz z dzierżawą aparatu na okres 36 miesięcy
II.</t>
    </r>
    <r>
      <rPr>
        <u/>
        <sz val="11"/>
        <color rgb="FF000000"/>
        <rFont val="Cambria"/>
        <family val="1"/>
        <charset val="238"/>
      </rPr>
      <t>Parametry graniczne:</t>
    </r>
    <r>
      <rPr>
        <sz val="11"/>
        <color rgb="FF000000"/>
        <rFont val="Cambria"/>
        <family val="1"/>
        <charset val="238"/>
      </rPr>
      <t xml:space="preserve"> 
1. Fabrycznie nowy analizator biochemiczny typu wolnostojącego (podłogowy)- rok produkcji 2022-2023, obsługiwany z poziomu zewnętrznego komputera
2. Wydajność dla testów biochemicznych/turbidymetrycznych min. 350 testów/godz.
3. Wewnętrzna przystawka ISE do pomiaru Na, K, Cl oraz Li z w pełni bezobsługowymi wszystkimi elektrodami (również referencyjną) – metoda bezpośrednia, możliwość wykonywania Na i K w moczu
4. Wydajność ISE (dla surowicy) minimum 50 próbek/godz.,
5. System odczynnikowy w pełni otwarty (biochemia/ turbidymetria). Minimum 100 kanałów aplikacyjnych
6. Zamknięty pak odczynnikowy do ISE
7. Układ optyczny bez konieczności wymiany jego elementów
8. Kuwety reakcyjne wielokrotnego użycia: kwarcowe (nie wymagające czynności konserwacyjnych) lub plastikowe (wymieniane okresowo)
9. Zakres pomiarowy fotometru minimum do 3,5 A (możliwość odczytu bardzo wysokich /ciemnych reakcji), a rozdzielczość fotometru minimum 0,0001 A 
10.  Analizator wyposażony w stację mycia kuwet
11. Automatyczne sprawdzanie czystości optycznej każdej kuwety przed pomiarem, odejmowanie jej absorbancji od absorbancji reakcji oraz odrzucanie 
(pomijanie) kuwet poza dopuszczalnym zakresem w czasie rzeczywistym, bez wstrzymywania pracy analizatora/ sesji w toku
12. Bezobsługowy układ dozujący, nie wymagający wymiany tłoków, strzykawek i wężyków (nie dotyczy modułu ISE)
13. Dwa niezależne ramiona odczynnikowe, mieszadła i osobne ramię próbkowe
14. Igły wykrywające poziom cieczy oraz wyposażone w system wykrywania przeszkód pionowych
15. Igła próbkowa wyposażona w czujnik wykrywania skrzepów, z automatycznym myciem po wykryciu skrzepu, bez wstrzymywania pracy
16. Rotor próbkowy lub podajnik próbek pozwalający załadować jednorazowo minimum 120 probówek
17. Wstawianie kalibratorów, kontroli i próbek citowych na dowolnych pozycjach rotora/statywu próbkowego
18. Możliwość dostawiania próbek i odczynników do sesji roboczej w toku, w czasie nie dłuższym niż 1 minuta (wstrzymanie pracy igieł)
19. Termostatowanie rotora reakcyjnego- sucha łaźnia
20. Rotor odczynnikowy chłodzony, min. 80 pozycji
21. Monitorowanie poziomu odczynników  w czasie rzeczywistym</t>
    </r>
  </si>
  <si>
    <r>
      <t xml:space="preserve">IV. </t>
    </r>
    <r>
      <rPr>
        <b/>
        <sz val="11"/>
        <color rgb="FF000000"/>
        <rFont val="Cambria"/>
        <family val="1"/>
        <charset val="238"/>
      </rPr>
      <t>Wykonawca zapewni na swój koszt aparat oraz sprzęt zużywalny nie wymieniony w formularzu cenowym potrzebny do wykonania wyżej wymienionych oznaczeń w okresie umowy wraz z podłączeniem analizatora i jego integracją  do  systemu  informatycznego  w Laboratorium zamawiającego - system ESKULAP wdrażany przez Nexus Polska, szkolenie personelu oraz pełny nieograniczony serwis</t>
    </r>
  </si>
  <si>
    <t xml:space="preserve">Zobowiązuję  się /zobowiązujemy   się  do dostarczenie  do Zamawiającego analizatora …..............................................  ( proszę   podać  nazwę /model/typ /  rok produkcji )  wraz ze stacją uzdatniania wody, UPS-em i stanowiskiem komputerowymspełniającego  wymagania opisane powyżej wraz ze zużywalnym sprzętem </t>
  </si>
  <si>
    <r>
      <t xml:space="preserve">III.Wymagania dodatkowe:
1. Podłączenie analizatora do systemu informatycznego Laboratorium (system Eskulap, wdrażany przez Nexus Polska) na koszt Wykonawcy/Oferenta 
2. Gwarancja na zaoferowany analizator na cały czas trwania Umowy
4. Czas reakcji serwisu: do 24 godzin od chwili zgłoszenia
5. Bezpłatna instalacja aparatu,  szkolenia personelu oraz wsparcie merytoryczne przez cały okres Umowy
6. Bezpłatne przeglądy serwisowe  raz do roku w trakcie trwania Umowy
7. Bezpłatna aktualizacja oprogramowania przez okres trwania Umowy
8. </t>
    </r>
    <r>
      <rPr>
        <sz val="11"/>
        <color rgb="FFFF0000"/>
        <rFont val="Cambria"/>
        <family val="1"/>
        <charset val="238"/>
      </rPr>
      <t xml:space="preserve">Zamawiający wymaga dołączenie do oferty ulotek lub instrukcji użytkowania analizatora w języku polskim, potwierdzających spełnienie wszystkich warunków. </t>
    </r>
    <r>
      <rPr>
        <sz val="11"/>
        <color rgb="FF000000"/>
        <rFont val="Cambria"/>
        <family val="1"/>
        <charset val="238"/>
      </rPr>
      <t xml:space="preserve">
W przypadku wątpliwości, Zamawiający zastrzega sobie prawo zażądania pełnej dokumentacji (instrukcja użytkownika i serwisowa) i/ lub demonstracji analizatora w swoim laboratorium na koszt Oferenta</t>
    </r>
  </si>
  <si>
    <t xml:space="preserve">Zobowiązuję  się /zobowiązujemy   się  do dostarczenie  do Zamawiającego analizatora …..............................................  ( proszę   podać  nazwę /model/typ /  rok produkcji )  spełniającego  wymagania opisane powyżej wraz ze zużywalnym sprzętem </t>
  </si>
  <si>
    <t xml:space="preserve">Zobowiązuję  się /zobowiązujemy   się  do dostarczenie  do Zamawiającego  systemu półautomatycznego (analizator, wirówkę, inkubator, 2 pipety, dozownik)…..............................................  ( proszę   podać  nazwę /model/typ /  rok produkcji )  spełniającego  wymagania opisane powyżej </t>
  </si>
  <si>
    <t xml:space="preserve">Zobowiązuję  się /zobowiązujemy   się  do dostarczenie  do Zamawiającego aparat    głownego  …..............................................  ( proszę   podać  nazwę /model/typ /  rok produkcji )  spełniającego  wymagania opisane powyżej </t>
  </si>
  <si>
    <t xml:space="preserve">Oświadczam/y, że podane  ceny jednostkowe netto są cenami ostatecznymi, zawierają wszelkie koszty związane z wykonaniem przedmiotu zamówienia, łącznie z kosztami transportu i nie ulegną zmianie co najmniej w okresie 6 miesięcy realizacji umowy. 
Przyjmujemy do wiadomości, że wyszczególnione w tabeli ilości badań w poszczególnych  rodzajach są wielkościami zmiennymi w związku z czym mogą ulegać zmianom. Oświadczamy, że odczynniki, które zostaną dostarczone posiadają wszelkie wymagane prawem zezwolenia i certyfikaty oraz są dopuszczone do obrotu i używania na terenie Rzeczpospolitej Polskiej oraz, że Dostawca przedstawi je na każde żądanie Zamawiającego.
</t>
  </si>
  <si>
    <t>Oświadczam/y, że podane  ceny jednostkowe netto są cenami ostatecznymi, zawierają wszelkie koszty związane z wykonaniem przedmiotu zamówienia, łącznie z kosztami transportu i nie ulegną zmianie co najmniej w okresie 6 miesięcy realizacji umowy. Przyjmujemy do wiadomości, że wyszczególnione w tabeli ilości  w poszczególnych  rodzajach są wielkościami zmiennymi w związku z czym mogą ulegać zmianom. Oświadczamy, że odczynniki, które zostaną dostarczone posiadają wszelkie wymagane prawem zezwolenia i certyfikaty oraz są dopuszczone do obrotu i używania na terenie Rzeczpospolitej Polskiej oraz, że Dostawca przedstawi je na każde żądanie Zamawiającego.</t>
  </si>
  <si>
    <t xml:space="preserve">Zobowiązuję  się /zobowiązujemy   się  do dostarczenie  do Zamawiającego aparatu …..............................................  ( proszę   podać  nazwę /model/typ /  rok produkcji )  spełniającego  wymagania opisane powyżej </t>
  </si>
  <si>
    <t xml:space="preserve">Zobowiązuję  się /zobowiązujemy   się  do dostarczenie  do Zamawiającego aparatu  zastępczego na  warunkach określonych  powyżej </t>
  </si>
  <si>
    <t xml:space="preserve">Zobowiązuję  się /zobowiązujemy   się  do dostarczenie  do Zamawiającego czytnika testów  ( proszę   podać  nazwę /model/typ /  rok produkcji )  spełniającego  wymagania opisane powyżej </t>
  </si>
  <si>
    <t xml:space="preserve">Oświadczam/y, że podane  ceny jednostkowe netto są cenami ostatecznymi zawierają wszelkie koszty związane z wykonaniem przedmiotu zamówienia łącznie z kosztami transportu i nie ulegną zmianie co najmniej w okresie 6 miesięcy realizacji umowy. 
Przyjmujemy do wiadomości, że wyszczególnione w tabeli ilości  w poszczególnych  rodzajach są wielkościami zmiennymi w związku z czym mogą ulegać zmianom. Oświadczamy, że odczynniki, które zostaną dostarczone posiadają wszelkie wymagane prawem zezwolenia i certyfikaty oraz są dopuszczone do obrotu i używania na terenie Rzeczpospolitej Polskiej oraz, że Dostawca przedstawi je na każde żądanie Zamawiającego.
</t>
  </si>
  <si>
    <t xml:space="preserve"> 7. Zamawiający zastrzega, a wykonawca składając ofertę przetargową oświadcza , że oferowane produkty posiadają pozytywną opinię KORLD, deklarację zgodności oraz certyfikat CE dla testów , certyfikat zarządzania jakością.                                                                                                                                                                                                                                                                                                                                                           Oświadczam/y, że podane  ceny jednostkowe netto są cenami ostatecznymi zawierają wszelkie koszty związane z wykonaniem przedmiotu zamówienia łącznie z kosztami transportu i nie ulegną zmianie co najmniej w okresie 6 miesięcy realizacji umowy. 
Przyjmujemy do wiadomości, że wyszczególnione w tabeli ilości w poszczególnych rodzajach są wielkościami zmiennymi w związku z czym mogą ulegać zmianom. Oświadczamy, że odczynniki, które zostaną dostarczone posiadają wszelkie wymagane prawem zezwolenia i certyfikaty oraz są dopuszczone do obrotu i używania na terenie Rzeczpospolitej Polskiej oraz, że Dostawca przedstawi je na każde żądanie Zamawiającego.
</t>
  </si>
  <si>
    <r>
      <t xml:space="preserve">Uwaga: * opakowanie zawiera 10 pasków, każdy pasek musi być zapakowana fabrycznie w osobne, hermetyczne opakowanie zawierające pochłaniacz wilgoci. **pojedyncze oznaczenie hermetycznie zapakowane w panelu nie przekraczającym 4 oznaczeń, opakowanie nie mniejsze niż 16 oznaczeń z co najmniej 6-cio miesięcznym terminem przydatności
</t>
    </r>
    <r>
      <rPr>
        <sz val="12"/>
        <color rgb="FF000000"/>
        <rFont val="Cambria"/>
        <family val="1"/>
        <charset val="238"/>
      </rPr>
      <t xml:space="preserve">I. Opis przedmiotu: dostawa pasków zawierających gradient stężeń antybiotyku do wykonywania MIC (minimalnych stężeń hamujących) i systemu do oznaczania wrażliwości na kolistynę.
II. Wymagania: Do każdej partii zakupionego towaru wykonawca dostarczy certyfikat kontroli jakości (w formie papierowej lub elektronicznej). Pozytywna opinia KORLD. Paski nasycone gradientem stężeń minimum 15 rozcieńczeń antybiotykowych. Każdy pasek musi posiadać wyraźnie nadrukowany stały, międzynarodowy skrót nazwy antybiotyku i wartości stężenia , zgodnie z zaleceniami EUCAST, termin ważności nie może być krótszy niż 12 miesięcy (licząc od dnia dostarczenia danej partii towaru). Colistyna – płytka do oznaczenia MIC metodą mikrorozcieńczeń . Kompletny zestaw – bulion i test w opakowaniu.                   
Oświadczam/y, że podane ceny jednostkowe netto są cenami ostatecznymi zawierają wszelkie koszty związane z wykonaniem przedmiotu zamówienia łącznie z kosztami transportu i nie ulegną zmianie co najmniej w okresie 6 miesięcy realizacji umowy. 
Przyjmujemy do wiadomości, że wyszczególnione w tabeli ilości w poszczególnych rodzajach są wielkościami zmiennymi w związku z czym mogą ulegać zmianom. Oświadczamy, że odczynniki, które zostaną dostarczone posiadają wszelkie wymagane prawem zezwolenia i certyfikaty oraz są dopuszczone do obrotu i używania na terenie Rzeczpospolitej Polskiej oraz, że Dostawca przedstawi je na każde żądanie Zamawiającego.
</t>
    </r>
  </si>
  <si>
    <t xml:space="preserve">Przyjmujemy do wiadomości, że wyszczególnione w tabeli ilości  w poszczególnych  rodzajach są wielkościami zmiennymi w związku z czym mogą ulegać zmianom. Oświadczamy, że odczynniki, które zostaną dostarczone posiadają wszelkie wymagane prawem zezwolenia i certyfikaty oraz są dopuszczone do obrotu i używania na terenie Rzeczpospolitej Polskiej oraz, że Dostawca przedstawi je na każde żądanie Zamawiającego.
</t>
  </si>
  <si>
    <t xml:space="preserve">ZADANIE NR 1 </t>
  </si>
  <si>
    <t>ZADANIE NR 2</t>
  </si>
  <si>
    <t>ZADANIE NR 3</t>
  </si>
  <si>
    <t xml:space="preserve">ZADANIE NR 4 </t>
  </si>
  <si>
    <t>ZADANIE NR 5</t>
  </si>
  <si>
    <t>ZADANIE NR 6</t>
  </si>
  <si>
    <t>ZADANIE NR 7</t>
  </si>
  <si>
    <t>ZADANIE NR 8</t>
  </si>
  <si>
    <t>ZADANIE NR 9</t>
  </si>
  <si>
    <t>ZADANIE NR 10</t>
  </si>
  <si>
    <t>ZADANIE NR 11</t>
  </si>
  <si>
    <t>ZADANIE NR  12</t>
  </si>
  <si>
    <t>ZADANIE NR  13</t>
  </si>
  <si>
    <t>ZADANIE NR 14</t>
  </si>
  <si>
    <t>ZADANIE NR  15</t>
  </si>
  <si>
    <t>ZADANIE NR  16</t>
  </si>
  <si>
    <t>ZADANIE NR  17</t>
  </si>
  <si>
    <t>ZADANIE NR 18</t>
  </si>
  <si>
    <t>ZADANIE NR 19</t>
  </si>
  <si>
    <r>
      <t xml:space="preserve">III.Wymagania dodatkowe:
1. Podłączenie analizatora do systemu informatycznego Laboratorium (sytem Eskulap, wdrażany przez Nexus Polska) na koszt Wykonawcy/Oferenta 
2. Analizator dostarczony z komputerem, monitorem, laserową drukarką monochromatyczną, UPS-em oraz stacją uzdatniania wody
3. Gwarancja na zaoferowany analizator na cały czas trwania umowy
4. Czas reakcji serwisu: do 24 godzin od chwili zgłoszenia
5. Bezpłatna instalacja aparatu,  szkolenia personelu oraz wsparcie merytoryczne przez cały okres umowy
6. Bezpłatne przeglądy serwisowe dwa razy do roku w trakcie trwania umowy
7. Bezpłatna aktualizacja oprogramowania przez okres trwania umowy
8. Zamawiający wymaga dołączenie do </t>
    </r>
    <r>
      <rPr>
        <sz val="11"/>
        <color rgb="FFFF0000"/>
        <rFont val="Cambria"/>
        <family val="1"/>
        <charset val="238"/>
      </rPr>
      <t>oferty ulotek lub instrukcji użytkowania analizatora w języku polskim, potwierdzających spełnienie wszystkich warunków</t>
    </r>
    <r>
      <rPr>
        <sz val="11"/>
        <color rgb="FF000000"/>
        <rFont val="Cambria"/>
        <family val="1"/>
        <charset val="238"/>
      </rPr>
      <t>. 
W przypadku wątpliwości, Zamawiający zastrzega sobie prawo zażądania pełnej dokumentacji (instrukcja użytkownika i serwisowa) i/ lub demonstracji 
analizatora w swoim laboratorium na koszt Wykonanwcy</t>
    </r>
  </si>
  <si>
    <r>
      <t>I</t>
    </r>
    <r>
      <rPr>
        <b/>
        <sz val="11"/>
        <color rgb="FF000000"/>
        <rFont val="Tahoma"/>
        <family val="2"/>
        <charset val="238"/>
      </rPr>
      <t>II. Odcz</t>
    </r>
    <r>
      <rPr>
        <b/>
        <sz val="11"/>
        <rFont val="Tahoma"/>
        <family val="2"/>
        <charset val="238"/>
      </rPr>
      <t>ynniki muszą spełniać wymogi Krajowego Centrum Krwiodawstwa i Krwiolecznictwa Instytutu Hematologii i Transfuzjologii 
(proszę załączyć do oferty odpowiedni dokument)</t>
    </r>
    <r>
      <rPr>
        <b/>
        <sz val="11"/>
        <color rgb="FF000000"/>
        <rFont val="Tahoma"/>
        <family val="2"/>
        <charset val="238"/>
      </rPr>
      <t xml:space="preserve">
</t>
    </r>
    <r>
      <rPr>
        <sz val="11"/>
        <color rgb="FF000000"/>
        <rFont val="Tahoma"/>
        <family val="2"/>
        <charset val="238"/>
      </rPr>
      <t xml:space="preserve">
Oświadczam/y, że podane ceny jednostkowe netto są cenami ostatecznymi zawierają wszelkie koszty związane z wykonaniem przedmiotu 
zamówienia i nie ulegną zmianie co najmniej w okresie 6 miesięcy realizacji umowy. 
Przyjmujemy do wiadomości, że wyszczególnione w tabeli ilości  w poszczególnych  rodzajach są wielkościami zmiennymi w związku z czym 
mogą ulegać zmianom. Oświadczamy, że odczynniki, które zostaną dostarczone posiadają wszelkie wymagane prawem 
zezwolenia i certyfikaty oraz są dopuszczone do obrotu i używania na terenie Polski oraz, że Dostawca przedstawi je na każde żądanie
Zamawiającego.
.
</t>
    </r>
  </si>
  <si>
    <t xml:space="preserve">opatrzony przez osobę lub osoby uprawnione do reprezentowania wykonawcy, kwalifikowanym podpisem elektronicznym </t>
  </si>
  <si>
    <t xml:space="preserve">Dokument musi być opatrzony przez osobę lub osoby uprawnione do reprezentowania wykonawcy, kwalifikowanym podpisem elektronicznym </t>
  </si>
  <si>
    <r>
      <t xml:space="preserve">Uwaga: ilość zaoferowanych niepodzielnych opakowań należy wyznaczyć tak, aby możliwe było wykonanie wskazanych ilości oznaczeń.
</t>
    </r>
    <r>
      <rPr>
        <sz val="12"/>
        <color rgb="FF000000"/>
        <rFont val="Cambria"/>
        <family val="1"/>
        <charset val="238"/>
      </rPr>
      <t xml:space="preserve">I. Opis przedmiotu:
1) dostawa testów lateksowych w zestawach zawierających kontrolę dodatnią i ujemną
2) dostawa testów immunochromatograficznych i immunoenzymatycznych kasetkowych zawierających kontrolę dodatnią i ujemną.
Oświadczam/y, że podane  ceny jednostkowe netto są cenami ostatecznymi zawierają wszelkie koszty związane z wykonaniem przedmiotu zamówienia łącznie z kosztami transportu i nie ulegną zmianie conajmniej w okresie 6 miesięcy realizacji umowy. Przyjmujemy do wiadomości, że wyszczególnione w tabeli ilości w poszczególnych  rodzajach są wielkościami zmiennymi w związku z czym mogą ulegać zmianom. Oświadczamy, że odczynniki, które zostaną dostarczone posiadają wszelkie wymagane prawem zezwolenia i certyfikaty oraz są dopuszczone do obrotu i używania na terenie Rzeczpospolitej Polskiej oraz, że Dostawca przedstawi je na każde żądanie Zamawiającego.
</t>
    </r>
  </si>
  <si>
    <r>
      <t xml:space="preserve">Uwaga: ilość zaoferowanych niepodzielnych opakowań należy wyznaczyć tak, aby możliwe było wykonanie wskazanych ilości oznaczeń.
</t>
    </r>
    <r>
      <rPr>
        <sz val="12"/>
        <color rgb="FF000000"/>
        <rFont val="Cambria"/>
        <family val="1"/>
        <charset val="238"/>
      </rPr>
      <t xml:space="preserve">I. Opis przedmiotu:
</t>
    </r>
    <r>
      <rPr>
        <sz val="12"/>
        <rFont val="Cambria"/>
        <family val="1"/>
        <charset val="238"/>
      </rPr>
      <t xml:space="preserve">1) dostawa testów immunoenzymatycznych do równoczesnego wykrywania antygenu GDH i toksyn A i B Clostridium difficile, zawierających kontrolę dodatnią.
</t>
    </r>
    <r>
      <rPr>
        <sz val="12"/>
        <color rgb="FF000000"/>
        <rFont val="Cambria"/>
        <family val="1"/>
        <charset val="238"/>
      </rPr>
      <t xml:space="preserve">Oświadczam/y, że podane  ceny jednostkowe netto są cenami ostatecznymi zawierają wszelkie koszty związane z wykonaniem przedmiotu zamówienia łącznie z kosztami transportu i nie ulegną zmianie conajmniej w okresie 6 miesięcy realizacji umowy. Przyjmujemy do wiadomości, że wyszczególnione w tabeli ilości  w poszczególnych  rodzajach są wielkościami zmiennymi w związku z czym mogą ulegać zmianom. Oświadczamy, że odczynniki, które zostaną dostarczone posiadają wszelkie wymagane prawem zezwolenia i certyfikaty oraz są dopuszczone do obrotu i używania na terenie Rzeczpospolitej Polskiej oraz, że Dostawca przedstawi je na każde żądanie Zamawiającego.
</t>
    </r>
  </si>
  <si>
    <t xml:space="preserve">Oświadczam/y, że podane  ceny jednostkowe netto są cenami ostatecznymi, zawierają wszelkie koszty związane z wykonaniem przedmiotu zamówienia, łącznie z kosztami transportu . 
Przyjmujemy do wiadomości, że wyszczególnione w tabeli ilości  w poszczególnych  rodzajach są wielkościami zmiennymi w związku z czym mogą ulegać zmianom. Oświadczamy, że odczynniki, które zostaną dostarczone posiadają wszelkie wymagane prawem zezwolenia i certyfikaty oraz są dopuszczone do obrotu i używania na terenie Rzeczpospolitej Polskiej oraz, że Dostawca przedstawi je na każde żądanie Zamawiającego.
</t>
  </si>
  <si>
    <r>
      <t xml:space="preserve">Uwaga: ilość zaoferowanych niepodzielnych opakowań należy wyznaczyć tak, aby możliwe było wykonanie wskazanych ilości oznaczeń z uwzględnieniem kalibracji i kontroli zgodnie z metodyką.
</t>
    </r>
    <r>
      <rPr>
        <sz val="12"/>
        <color rgb="FF000000"/>
        <rFont val="Cambria"/>
        <family val="1"/>
        <charset val="238"/>
      </rPr>
      <t>I. Opis przedmiotu:
1) dostawa testów i materiałów zużywalnych do wykonywania wyżej wymienionych ilościowych badań immunochemicznych                               2)</t>
    </r>
    <r>
      <rPr>
        <sz val="12"/>
        <color rgb="FFFF0000"/>
        <rFont val="Cambria"/>
        <family val="1"/>
        <charset val="238"/>
      </rPr>
      <t xml:space="preserve"> dzierżawa aparatu- pełny automat, wyposażony w detektor skrzepu, jednorazowe końcówki dozujące materiał badany i odczynniki; analizator fabrycznie nowy lub używany, nie starszy niż  z 2018r, wyposażony w monitor dotykowy, komputer, drukarkę zewnętrzną, UPS</t>
    </r>
    <r>
      <rPr>
        <sz val="12"/>
        <color rgb="FF000000"/>
        <rFont val="Cambria"/>
        <family val="1"/>
        <charset val="238"/>
      </rPr>
      <t xml:space="preserve">
II. Wykonawca zapewni na swój koszt aparat i sprzęt zużywalny nie wymieniony w formularzu cenowym do wykonania wyżej wymienionych oznaczeń w okresie Umowy, wraz z podłączeniem analizatora i jego integracją  z systemem  informatycznym funkcjonującym w Laboratorium zamawiającego -system ESKULAP wdrażany przez Nexus Polska, szkolenie personelu oraz pełny nieograniczony serwis
III. Wymagania:
1. Ilościowe oznaczanie w/w parametrów
2. Analizator bezobsługowy, bez konieczności codziennej procedury konserwacji (mycie, płukanie , odbiałczanie), gotowy przez całą dobę do pracy bez wykonywania czynności rozruchowych
3. Rekalibracja nie częściej niż raz w miesiącu; kalibracja przy użyciu kodu kreskowego dla każdej serii odczynnika                                         4. Możliwość wykonywania oznaczeń Troponiny z surowicy lub osocza
5. Czas wykonywania oznaczenia nie dłuższy niż 20 minut dla Troponiny
6. Testy dla cTn muszą charakteryzować się całkowitym poziomem nieprecyzyjności wyrażającym się współczynnikiem zmienności 
(CV) ≤ 10% dla wartości 99. percentyla populacji zdrowej (według dostępnych publikacji)
7. Zakres pomiarowy dla Troponiny I  0,0049-40 ng/ml                                                                                                                                                    8. Aparat bezigłowy – wykluczenie możliwości kontaminacji próbki (przeniesienia oznaczanego składnika pomiędzy próbkami) i zakażenia personelu (jednorazowe zestawy testowe dla jednego pacjenta). 
9. Obsługa serwisowa w trakcie użytkowania na koszt Wykonawcy, a czas reakcji serwisu w razie awarii maksymalnie do 24 godzin          10. Odczynniki </t>
    </r>
    <r>
      <rPr>
        <u/>
        <sz val="12"/>
        <color rgb="FF000000"/>
        <rFont val="Cambria"/>
        <family val="1"/>
        <charset val="238"/>
      </rPr>
      <t>kompletne, zawierające w zestawie gotowe do użycia testy, kalibratory, kontrole jakości i rozcieńczalniki próbek</t>
    </r>
    <r>
      <rPr>
        <sz val="12"/>
        <color rgb="FF000000"/>
        <rFont val="Cambria"/>
        <family val="1"/>
        <charset val="238"/>
      </rPr>
      <t xml:space="preserve">                                                                                                                                                                                                                                             11. Termin trwałości odczynników nie skraca się po otwarciu opakowania i musi wynosić </t>
    </r>
    <r>
      <rPr>
        <b/>
        <sz val="12"/>
        <color rgb="FF000000"/>
        <rFont val="Cambria"/>
        <family val="1"/>
        <charset val="238"/>
      </rPr>
      <t>minimum 6 miesięcy</t>
    </r>
    <r>
      <rPr>
        <sz val="12"/>
        <color rgb="FF000000"/>
        <rFont val="Cambria"/>
        <family val="1"/>
        <charset val="238"/>
      </rPr>
      <t xml:space="preserve">                                          12. Test do oznaczania D-dimerów musi posiadać w metodyce zastosowanie do wykluczenia ZP i ZChZZ, wartości odcięcia dostosowane do wieku pacjentów, możliwość stosowania testu w celu podjęcia decyzji o zaprzestaniu leczenia antykoagulantami 
13. Analizator i odczynniki spełniające wymogi ustawy z dnia 20 maja 2010 roku o wyrobach medycznych (Dz.U.z 2010r. nr 107, poz. 679)                                                                                                                                                                                                                                               14. Gwarancja na zaoferowany analizator na cały czas trwania Umowy
15. Bezpłatna instalacja aparatu,  szkolenia personelu oraz wsparcie merytoryczne przez cały okres Umowy
16. Bezpłatne przeglądy serwisowe  raz do roku w trakcie trwania Umowy</t>
    </r>
  </si>
  <si>
    <r>
      <t xml:space="preserve">zestawy do pobierania krwi włośniczkowej na </t>
    </r>
    <r>
      <rPr>
        <b/>
        <sz val="12"/>
        <color rgb="FFFF0000"/>
        <rFont val="Cambria"/>
        <family val="1"/>
        <charset val="238"/>
      </rPr>
      <t>13700</t>
    </r>
    <r>
      <rPr>
        <b/>
        <sz val="12"/>
        <color rgb="FF000000"/>
        <rFont val="Cambria"/>
        <family val="1"/>
        <charset val="238"/>
      </rPr>
      <t xml:space="preserve"> badań:</t>
    </r>
  </si>
  <si>
    <r>
      <t xml:space="preserve">III. Wymagania:
</t>
    </r>
    <r>
      <rPr>
        <sz val="11"/>
        <color rgb="FF000000"/>
        <rFont val="Cambria"/>
        <family val="1"/>
        <charset val="238"/>
      </rPr>
      <t xml:space="preserve">1. Zestaw odczynnikowy w postaci jednej wymiennej kasety zawierającej wszystkie elementy zużywalne tj: odczynniki, elektrody, płyny kalibracyjne, kontrolne, myjące, sondę aspiracyjną oraz pojemnik na ścieki. Zestaw odczynnikowy hermetycznie zamknięty, bez dostępu dla Użytkownika
2. Kaseta zawierająca odczynniki, sensory oraz pozostałe elementy zużywalne przechowywana w temperaturze pokojowej                                        3. Walidacja kasety przed jej uruchomieniem za pomocą dedykowanego materiału w celu wykluczenia błędów systemu.                        
4. Wykonawca gwarantuje, że dostarczane przez niego wyroby są dopuszczone do obrotu i używania na terenie Polski zgodnie z obowiązującymi przepisami prawa i posiadają terminy ważności nie krótsze niż 4 miesiące od daty dostawy. 
5. Bezpłatne przeglądy serwisowe  raz do roku w trakcie trwania Umowy
</t>
    </r>
    <r>
      <rPr>
        <b/>
        <sz val="11"/>
        <color rgb="FFFF0000"/>
        <rFont val="Cambria"/>
        <family val="1"/>
        <charset val="238"/>
      </rPr>
      <t>Punkt 6. Wymagana jest adaptacja pomieszczenia do pracy analizatorów, w tym dostawa witryny chłodniczej</t>
    </r>
  </si>
  <si>
    <t>nr  katalogowy/ nazwa / producent</t>
  </si>
  <si>
    <t xml:space="preserve">
Oświadczam/y, że podane  ceny jednostkowe netto są cenami ostatecznymi zawierają wszelkie koszty związane z wykonaniem przedmiotu zamówienia łącznie z kosztami transportu . 
Przyjmujemy do wiadomości, że wyszczególniona w tabeli ilości badań jest wielkością zmienną w związku z czym może ulegać zmianom.
Oświadczamy, że odczynniki oraz aparat, które zostaną dostarczone spełniają i posiadają wszelkie wymagane prawem ustawy, zezwolenia i certyfikaty (np. Dyrektywa IVD98/79/WE, Ustawa o wyrobach medycznych z dnia 7 kwietnia 2022 z późniejszymi zmianami) oraz są dopuszczone do obrotu i używania na terenie Rzeczpospolitej Polskiej oraz, że Dostawca przedstawi je na każde żądanie Zamawiającego.
</t>
  </si>
  <si>
    <t xml:space="preserve">
Oświadczam/y, że podane  ceny jednostkowe netto są cenami ostatecznymi zawierają wszelkie koszty związane z wykonaniem przedmiotu zamówienia łącznie z kosztami transportu i nie ulegną zmianie   w  okresie 6 miesięcy. 
Przyjmujemy do wiadomości, że wyszczególniona w tabeli ilości badań jest wielkością zmienną w związku z czym może ulegać zmianom.
Oświadczamy, że odczynniki oraz aparat, które zostaną dostarczone spełniają i posiadają wszelkie wymagane prawem ustawy, zezwolenia i certyfikaty (np. Dyrektywa IVD98/79/WE, Ustawa o wyrobach medycznych z dnia 7 kwietnia 2022 z późniejszymi zmianami) oraz są dopuszczone do obrotu i używania na terenie Rzeczpospolitej Polskiej oraz, że Dostawca przedstawi je na każde żądanie Zamawiającego.
</t>
  </si>
  <si>
    <r>
      <t>III. Wykonawca zapewni na swój koszt aparat główny 5 DIFF z podajnikiem do wykonywania wyżej wymienionych ilości oznaczeń wraz z podłączeniem analizatora i jego integracją z systemem  informatycznym funkcjonującym  w Laboratorium Zamawiającego (system ESKULAP wdrażany przez Nexus Polska)</t>
    </r>
    <r>
      <rPr>
        <sz val="11"/>
        <color rgb="FF000000"/>
        <rFont val="Calibri"/>
        <family val="2"/>
        <charset val="238"/>
      </rPr>
      <t xml:space="preserve"> </t>
    </r>
    <r>
      <rPr>
        <b/>
        <sz val="11"/>
        <color rgb="FF000000"/>
        <rFont val="Calibri"/>
        <family val="2"/>
        <charset val="238"/>
      </rPr>
      <t xml:space="preserve">oraz aparat zastępczy 5 DIFF również z podłączeniem do wyżej wymienionego LIS, </t>
    </r>
    <r>
      <rPr>
        <sz val="11"/>
        <color rgb="FF000000"/>
        <rFont val="Calibri"/>
        <family val="2"/>
        <charset val="238"/>
      </rPr>
      <t xml:space="preserve">aby w razie awarii aparatu głównego aparat zastępczy mógł być natychmiast dostępny.
</t>
    </r>
    <r>
      <rPr>
        <b/>
        <sz val="11"/>
        <color rgb="FF000000"/>
        <rFont val="Calibri"/>
        <family val="2"/>
        <charset val="238"/>
      </rPr>
      <t xml:space="preserve">IV. Wymagania dotyczące aparatów:
</t>
    </r>
    <r>
      <rPr>
        <sz val="11"/>
        <color rgb="FF000000"/>
        <rFont val="Calibri"/>
        <family val="2"/>
        <charset val="238"/>
      </rPr>
      <t xml:space="preserve">1. Analizatory i odczynniki spełniające wymogi ustawy z dnia 7 kwietnia 2022roku o wyrobach medycznych (Dz.U.z 2022r.  poz. 974)                                                                                                                                                                                     
2. Aparat główny  - fabrycznie nowy 5DIFF z podajnikiem (nie starszy niż z 2022r) i zastępczy - używany 5 DIFF (nie starszy niż z 2015r) pracujące na tych samych odczynnikach                                                                                                                                     3. Nie mniej niż 28 parametrów krwi obwodowej dla aparatu 5 DIFF
4. Wydajność nie mniejsza niż 60 oznaczeń na godzinę                                                                                                                             5. Sposób pobierania próbki: podajnik - probówki zamknięte, manualnie - probówki otwarte
6.  Automatyzacja codziennych funkcji obsługowych: start up,  czyszczenie, kontrola poziomu odczynników                                  7. Rozdział populacji WBC -metodą fluorescencyjnej cytometrii przepływowej na: limfocyty, neutrofile, eozynofile, bazofile, monocyty wyrażone w wartościach bezwzględnych i procentowych oraz oznaczanie niedojrzałych granulocytów w każdym oznaczeniu DIFF 
8.  Szerokie zakresy liniowości dla próbki pierwotnej: WBC do 440 000/ul, RBC do 8,6 mln/ul, PLT do 5 mln/ul                            9. Oznaczanie odsetka mikrocytów i makrocytów jako parametry diagnostyczne, zwalidowane przez producenta                         10. Oprogramowanie obejmujące wewnętrzny system kontroli
11. Obsługa serwisowa w trakcie użytkowania na koszt Wykonawcy, a czas reakcji serwisu w razie awarii maksymalnie do 24 godzin                                                                                                                                                                                                              12. Gwarancja na zaoferowane analizatory na cały czas trwania umowy
13. Bezpłatna instalacja aparatów,  szkolenia personelu oraz wsparcie merytoryczne przez cały okres umowy
14. Bezpłatne przeglądy serwisowe  raz do roku w trakcie trwania umowy
</t>
    </r>
  </si>
  <si>
    <r>
      <t xml:space="preserve">Uwaga: ilość zaoferowanych niepodzielnych opakowań należy wyznaczyć tak, aby możliwe było wykonanie wskazanych ilości oznaczeń z uwzględnieniem kontroli zgodnie z metodyką.
</t>
    </r>
    <r>
      <rPr>
        <sz val="10"/>
        <color rgb="FF000000"/>
        <rFont val="Cambria"/>
        <family val="1"/>
        <charset val="238"/>
      </rPr>
      <t xml:space="preserve">I. </t>
    </r>
    <r>
      <rPr>
        <b/>
        <sz val="10"/>
        <color rgb="FF000000"/>
        <rFont val="Cambria"/>
        <family val="1"/>
        <charset val="238"/>
      </rPr>
      <t xml:space="preserve">Opis przedmiotu:
</t>
    </r>
    <r>
      <rPr>
        <sz val="10"/>
        <color rgb="FF000000"/>
        <rFont val="Cambria"/>
        <family val="1"/>
        <charset val="238"/>
      </rPr>
      <t xml:space="preserve">1. dostawa testów i materiałów zużywalnych do wykonywania wyżej wymienionych ilości badań
2. dzierżawa aparatu- aparat nie starszy niż z 2011 roku
II. </t>
    </r>
    <r>
      <rPr>
        <b/>
        <sz val="10"/>
        <color rgb="FF000000"/>
        <rFont val="Cambria"/>
        <family val="1"/>
        <charset val="238"/>
      </rPr>
      <t>Wykonawca zapewni</t>
    </r>
    <r>
      <rPr>
        <sz val="10"/>
        <color rgb="FF000000"/>
        <rFont val="Cambria"/>
        <family val="1"/>
        <charset val="238"/>
      </rPr>
      <t xml:space="preserve"> na swój koszt aparat i sprzęt zużywalny nie wymieniony w formularzu cenowym do wykonania wyżej wymienionych oznaczeń w okresie umowy; szkolenie personelu oraz pełny nieograniczony serwis
III. </t>
    </r>
    <r>
      <rPr>
        <b/>
        <sz val="10"/>
        <color rgb="FF000000"/>
        <rFont val="Cambria"/>
        <family val="1"/>
        <charset val="238"/>
      </rPr>
      <t xml:space="preserve">Wymagania:
</t>
    </r>
    <r>
      <rPr>
        <sz val="10"/>
        <color rgb="FF000000"/>
        <rFont val="Cambria"/>
        <family val="1"/>
        <charset val="238"/>
      </rPr>
      <t>1. System złożony z modułu inkubacyjno-pomiarowego, komputera z monitorem i drukarką oraz UPS
2. System wyposażony w komputer będący integralną częścią całości umożliwiający kontrolę jakości badań, odczyt i automatyczną transmisję wyników oraz ich interpretację
3. Specjalne urządzenie do pomiaru gęstości zawiesiny bakteryjnej
4. Pełna automatyzacja wykonywanych badań (napełnianie testów, inkubacja, odczyt wyników i usuwanie testów po zakończonym odczycie) w obrębie aparatu
5. Oznaczanie identyfikacji i antybiogramu na oddzielnych testach
6. Testy identyfikacyjne i antybiogramowe oddzielnie pakowane
7. Po napełnieniu testy szczelnie zamknięte, bez możliwości kontaktu z materiałem zakaźnym
8. Testy automatycznie zamykane w systemie, bez udziału użytkownika
9. Testy identyfikacyjne i antybiogramowe zaopatrzone w unikalny fabryczny kod kreskowy
10. Brak dodawania jakichkolwiek odczynników wymaganych do wywołania reakcji biochemicznej
11. Wynik wrażliwości podawany w wartościach MIC i w postaci kategorii (S, I, R)
12. Interpretacja wyników lekowrażliwości w oparciu o wytyczne EUCAST i CLSI
13. Zaawansowany System Ekspertowy przygotowany w oparciu o bazę wiedzy zawierającą dane ze światowych publikacji naukowych, inny niż system oparty o proste reguły oporności
14. Interpretacja wyników przez system ekspertowy z podaniem wskazówek terapeutycznych
15. Oddzielny program do kontroli jakości, będący częścią systemu 16. Mały ciężar aparatu – do 80 kg
17. Analizator i odczynniki spełniające wymogi ustawy z dnia 7 kwietnia 2022 roku o wyrobach medycznych</t>
    </r>
    <r>
      <rPr>
        <sz val="10"/>
        <color rgb="FFFF0000"/>
        <rFont val="Cambria"/>
        <family val="1"/>
        <charset val="238"/>
      </rPr>
      <t xml:space="preserve"> </t>
    </r>
    <r>
      <rPr>
        <sz val="10"/>
        <rFont val="Cambria"/>
        <family val="1"/>
        <charset val="238"/>
      </rPr>
      <t>( tj.: Dz.U. z 2022r., poz. 974)                                                                      18. Test do wykrywania obecności karbapenemaz jako osobny test , składający się z gotowego do użytku wystandaryzowanego zestawu jakościowego do szybkiego wykrywania pałeczek Gram-ujemnych wytwarzających karbapenemazy, takich jak Enterobacterales , Pseudomonas aeruginosa i Acinetobacter baumannii</t>
    </r>
    <r>
      <rPr>
        <sz val="10"/>
        <color rgb="FF000000"/>
        <rFont val="Cambria"/>
        <family val="1"/>
        <charset val="238"/>
      </rPr>
      <t xml:space="preserve">  z wykorzystaniem hodowli bakterii na pożywce agarowej.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</si>
</sst>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zł-415]_-;\-* #,##0.00\ [$zł-415]_-;_-* \-??\ [$zł-415]_-;_-@_-"/>
    <numFmt numFmtId="165" formatCode="_-* #,##0.00&quot; zł&quot;_-;\-* #,##0.00&quot; zł&quot;_-;_-* \-??&quot; zł&quot;_-;_-@_-"/>
    <numFmt numFmtId="166" formatCode="#,###.00"/>
    <numFmt numFmtId="167" formatCode="#,##0.00&quot; zł&quot;"/>
    <numFmt numFmtId="168" formatCode="[$-415]General"/>
    <numFmt numFmtId="169" formatCode="\ #,##0.00\ [$zł-415]\ ;\-#,##0.00\ [$zł-415]\ ;\-#\ [$zł-415]\ ;@\ "/>
    <numFmt numFmtId="170" formatCode="[$-415]0%"/>
    <numFmt numFmtId="171" formatCode="[$-415]#,##0.00"/>
  </numFmts>
  <fonts count="56">
    <font>
      <sz val="11"/>
      <color rgb="FF000000"/>
      <name val="Czcionka tekstu podstawowego"/>
      <family val="2"/>
      <charset val="238"/>
    </font>
    <font>
      <sz val="10"/>
      <name val="Arial"/>
      <charset val="238"/>
    </font>
    <font>
      <sz val="10"/>
      <color rgb="FF000000"/>
      <name val="Calibri"/>
      <family val="2"/>
      <charset val="238"/>
    </font>
    <font>
      <b/>
      <sz val="10"/>
      <color rgb="FF000000"/>
      <name val="Calibri"/>
      <family val="2"/>
      <charset val="238"/>
    </font>
    <font>
      <b/>
      <sz val="10"/>
      <color rgb="FF000000"/>
      <name val="Tahoma"/>
      <family val="2"/>
      <charset val="238"/>
    </font>
    <font>
      <b/>
      <sz val="11"/>
      <color rgb="FF800080"/>
      <name val="Calibri"/>
      <family val="2"/>
      <charset val="238"/>
    </font>
    <font>
      <b/>
      <sz val="11"/>
      <color rgb="FF000000"/>
      <name val="Calibri"/>
      <family val="2"/>
      <charset val="238"/>
    </font>
    <font>
      <b/>
      <sz val="11"/>
      <color rgb="FF800080"/>
      <name val="Czcionka tekstu podstawowego"/>
      <charset val="238"/>
    </font>
    <font>
      <sz val="11"/>
      <color rgb="FF000000"/>
      <name val="Czcionka tekstu podstawowego"/>
      <charset val="238"/>
    </font>
    <font>
      <sz val="11"/>
      <color rgb="FF000000"/>
      <name val="Calibri"/>
      <family val="2"/>
      <charset val="238"/>
    </font>
    <font>
      <sz val="11"/>
      <color rgb="FF000000"/>
      <name val="Tahoma"/>
      <family val="2"/>
      <charset val="238"/>
    </font>
    <font>
      <b/>
      <sz val="11"/>
      <color rgb="FF000000"/>
      <name val="Tahoma"/>
      <family val="2"/>
      <charset val="238"/>
    </font>
    <font>
      <b/>
      <sz val="11"/>
      <color rgb="FF800080"/>
      <name val="Tahoma"/>
      <family val="2"/>
      <charset val="238"/>
    </font>
    <font>
      <sz val="10"/>
      <color rgb="FF000000"/>
      <name val="Tahoma"/>
      <family val="2"/>
      <charset val="238"/>
    </font>
    <font>
      <sz val="9"/>
      <color rgb="FF000000"/>
      <name val="Tahoma"/>
      <family val="2"/>
      <charset val="238"/>
    </font>
    <font>
      <sz val="8"/>
      <color rgb="FF000000"/>
      <name val="Tahoma"/>
      <family val="2"/>
      <charset val="238"/>
    </font>
    <font>
      <sz val="10"/>
      <name val="Tahoma"/>
      <family val="2"/>
      <charset val="238"/>
    </font>
    <font>
      <sz val="9"/>
      <color rgb="FF000000"/>
      <name val="Calibri"/>
      <family val="2"/>
      <charset val="238"/>
    </font>
    <font>
      <b/>
      <sz val="9"/>
      <color rgb="FF000000"/>
      <name val="Calibri"/>
      <family val="2"/>
      <charset val="238"/>
    </font>
    <font>
      <sz val="8"/>
      <color rgb="FF000000"/>
      <name val="Calibri"/>
      <family val="2"/>
      <charset val="238"/>
    </font>
    <font>
      <b/>
      <sz val="9"/>
      <color rgb="FF000000"/>
      <name val="Tahoma"/>
      <family val="2"/>
      <charset val="238"/>
    </font>
    <font>
      <sz val="9"/>
      <color rgb="FF000000"/>
      <name val="Symbol"/>
      <family val="1"/>
      <charset val="2"/>
    </font>
    <font>
      <sz val="10"/>
      <color rgb="FF000000"/>
      <name val="Czcionka tekstu podstawowego"/>
      <family val="2"/>
      <charset val="238"/>
    </font>
    <font>
      <sz val="11"/>
      <color rgb="FF000000"/>
      <name val="Times New Roman"/>
      <family val="1"/>
      <charset val="238"/>
    </font>
    <font>
      <b/>
      <sz val="11"/>
      <color rgb="FF800080"/>
      <name val="Arial"/>
      <family val="2"/>
      <charset val="1"/>
    </font>
    <font>
      <sz val="10"/>
      <color rgb="FF000000"/>
      <name val="Cambria"/>
      <family val="1"/>
      <charset val="238"/>
    </font>
    <font>
      <b/>
      <sz val="10"/>
      <color rgb="FF000000"/>
      <name val="Cambria"/>
      <family val="1"/>
      <charset val="238"/>
    </font>
    <font>
      <b/>
      <sz val="10"/>
      <color rgb="FF800080"/>
      <name val="Arial"/>
      <family val="2"/>
      <charset val="1"/>
    </font>
    <font>
      <sz val="10"/>
      <name val="Cambria"/>
      <family val="1"/>
      <charset val="238"/>
    </font>
    <font>
      <sz val="10"/>
      <color rgb="FFFF0000"/>
      <name val="Cambria"/>
      <family val="1"/>
      <charset val="238"/>
    </font>
    <font>
      <sz val="11"/>
      <color rgb="FF000000"/>
      <name val="Czcionka tekstu podstawowego"/>
      <family val="2"/>
      <charset val="238"/>
    </font>
    <font>
      <sz val="12"/>
      <color rgb="FF000000"/>
      <name val="Cambria"/>
      <family val="1"/>
      <charset val="238"/>
    </font>
    <font>
      <sz val="11"/>
      <color rgb="FF000000"/>
      <name val="Cambria"/>
      <family val="1"/>
      <charset val="238"/>
    </font>
    <font>
      <b/>
      <sz val="11"/>
      <color rgb="FF000000"/>
      <name val="Cambria"/>
      <family val="1"/>
      <charset val="238"/>
    </font>
    <font>
      <b/>
      <sz val="12"/>
      <color rgb="FF000000"/>
      <name val="Cambria"/>
      <family val="1"/>
      <charset val="238"/>
    </font>
    <font>
      <b/>
      <sz val="12"/>
      <name val="Cambria"/>
      <family val="1"/>
      <charset val="238"/>
    </font>
    <font>
      <sz val="12"/>
      <name val="Cambria"/>
      <family val="1"/>
      <charset val="238"/>
    </font>
    <font>
      <b/>
      <sz val="12"/>
      <color rgb="FF800080"/>
      <name val="Cambria"/>
      <family val="1"/>
      <charset val="238"/>
    </font>
    <font>
      <sz val="12"/>
      <color rgb="FF00B050"/>
      <name val="Cambria"/>
      <family val="1"/>
      <charset val="238"/>
    </font>
    <font>
      <b/>
      <u/>
      <sz val="12"/>
      <color rgb="FF000000"/>
      <name val="Cambria"/>
      <family val="1"/>
      <charset val="238"/>
    </font>
    <font>
      <sz val="12"/>
      <color rgb="FFFF0000"/>
      <name val="Cambria"/>
      <family val="1"/>
      <charset val="238"/>
    </font>
    <font>
      <u/>
      <sz val="12"/>
      <color rgb="FF000000"/>
      <name val="Cambria"/>
      <family val="1"/>
      <charset val="238"/>
    </font>
    <font>
      <b/>
      <sz val="11"/>
      <color rgb="FF800080"/>
      <name val="Cambria"/>
      <family val="1"/>
      <charset val="238"/>
    </font>
    <font>
      <sz val="11"/>
      <name val="Cambria"/>
      <family val="1"/>
      <charset val="238"/>
    </font>
    <font>
      <sz val="9"/>
      <color rgb="FF000000"/>
      <name val="Cambria"/>
      <family val="1"/>
      <charset val="238"/>
    </font>
    <font>
      <b/>
      <sz val="9"/>
      <color rgb="FF000000"/>
      <name val="Cambria"/>
      <family val="1"/>
      <charset val="238"/>
    </font>
    <font>
      <sz val="8"/>
      <color rgb="FF000000"/>
      <name val="Cambria"/>
      <family val="1"/>
      <charset val="238"/>
    </font>
    <font>
      <sz val="11"/>
      <color rgb="FFFF0000"/>
      <name val="Cambria"/>
      <family val="1"/>
      <charset val="238"/>
    </font>
    <font>
      <b/>
      <sz val="12"/>
      <color rgb="FF92D050"/>
      <name val="Cambria"/>
      <family val="1"/>
      <charset val="238"/>
    </font>
    <font>
      <sz val="12"/>
      <color rgb="FF92D050"/>
      <name val="Cambria"/>
      <family val="1"/>
      <charset val="238"/>
    </font>
    <font>
      <b/>
      <sz val="11"/>
      <name val="Tahoma"/>
      <family val="2"/>
      <charset val="238"/>
    </font>
    <font>
      <vertAlign val="superscript"/>
      <sz val="11"/>
      <color rgb="FF000000"/>
      <name val="Cambria"/>
      <family val="1"/>
      <charset val="238"/>
    </font>
    <font>
      <b/>
      <sz val="11"/>
      <name val="Cambria"/>
      <family val="1"/>
      <charset val="238"/>
    </font>
    <font>
      <u/>
      <sz val="11"/>
      <color rgb="FF000000"/>
      <name val="Cambria"/>
      <family val="1"/>
      <charset val="238"/>
    </font>
    <font>
      <b/>
      <sz val="12"/>
      <color rgb="FFFF0000"/>
      <name val="Cambria"/>
      <family val="1"/>
      <charset val="238"/>
    </font>
    <font>
      <b/>
      <sz val="11"/>
      <color rgb="FFFF0000"/>
      <name val="Cambria"/>
      <family val="1"/>
      <charset val="238"/>
    </font>
  </fonts>
  <fills count="9">
    <fill>
      <patternFill patternType="none"/>
    </fill>
    <fill>
      <patternFill patternType="gray125"/>
    </fill>
    <fill>
      <patternFill patternType="solid">
        <fgColor rgb="FFC0C0C0"/>
        <bgColor rgb="FFCCCCFF"/>
      </patternFill>
    </fill>
    <fill>
      <patternFill patternType="solid">
        <fgColor rgb="FFEEEEEE"/>
        <bgColor rgb="FFF2F2F2"/>
      </patternFill>
    </fill>
    <fill>
      <patternFill patternType="solid">
        <fgColor rgb="FFFFFFFF"/>
        <bgColor rgb="FFF2F2F2"/>
      </patternFill>
    </fill>
    <fill>
      <patternFill patternType="solid">
        <fgColor rgb="FFF2F2F2"/>
        <bgColor rgb="FFEEEEEE"/>
      </patternFill>
    </fill>
    <fill>
      <patternFill patternType="solid">
        <fgColor rgb="FFFFFF00"/>
        <bgColor indexed="64"/>
      </patternFill>
    </fill>
    <fill>
      <patternFill patternType="solid">
        <fgColor theme="0" tint="-0.34998626667073579"/>
        <bgColor indexed="64"/>
      </patternFill>
    </fill>
    <fill>
      <patternFill patternType="solid">
        <fgColor theme="0" tint="-0.34998626667073579"/>
        <bgColor rgb="FFCCCCFF"/>
      </patternFill>
    </fill>
  </fills>
  <borders count="37">
    <border>
      <left/>
      <right/>
      <top/>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diagonal/>
    </border>
    <border>
      <left style="thin">
        <color auto="1"/>
      </left>
      <right/>
      <top style="medium">
        <color auto="1"/>
      </top>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diagonal/>
    </border>
    <border>
      <left/>
      <right/>
      <top style="thin">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style="thin">
        <color auto="1"/>
      </left>
      <right/>
      <top style="thin">
        <color auto="1"/>
      </top>
      <bottom style="medium">
        <color auto="1"/>
      </bottom>
      <diagonal/>
    </border>
    <border>
      <left style="medium">
        <color auto="1"/>
      </left>
      <right/>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top style="medium">
        <color auto="1"/>
      </top>
      <bottom/>
      <diagonal/>
    </border>
  </borders>
  <cellStyleXfs count="4">
    <xf numFmtId="0" fontId="0" fillId="0" borderId="0"/>
    <xf numFmtId="165" fontId="1" fillId="0" borderId="0" applyBorder="0" applyProtection="0"/>
    <xf numFmtId="9" fontId="30" fillId="0" borderId="0" applyBorder="0" applyProtection="0"/>
    <xf numFmtId="168" fontId="8" fillId="0" borderId="0"/>
  </cellStyleXfs>
  <cellXfs count="566">
    <xf numFmtId="0" fontId="0" fillId="0" borderId="0" xfId="0"/>
    <xf numFmtId="0" fontId="2" fillId="0" borderId="0" xfId="0" applyFont="1"/>
    <xf numFmtId="3" fontId="2" fillId="0" borderId="0" xfId="0" applyNumberFormat="1" applyFont="1"/>
    <xf numFmtId="4" fontId="0" fillId="0" borderId="0" xfId="0" applyNumberFormat="1"/>
    <xf numFmtId="0" fontId="10" fillId="0" borderId="0" xfId="0" applyFont="1"/>
    <xf numFmtId="0" fontId="10" fillId="0" borderId="0" xfId="0" applyFont="1" applyAlignment="1">
      <alignment horizontal="center" vertical="center"/>
    </xf>
    <xf numFmtId="1" fontId="10" fillId="0" borderId="0" xfId="0" applyNumberFormat="1" applyFont="1" applyAlignment="1">
      <alignment horizontal="center" vertical="center"/>
    </xf>
    <xf numFmtId="4" fontId="10" fillId="0" borderId="0" xfId="0" applyNumberFormat="1" applyFont="1" applyAlignment="1">
      <alignment horizontal="center" vertical="center"/>
    </xf>
    <xf numFmtId="166" fontId="10" fillId="0" borderId="0" xfId="0" applyNumberFormat="1" applyFont="1" applyAlignment="1">
      <alignment horizontal="center" vertical="center"/>
    </xf>
    <xf numFmtId="0" fontId="13" fillId="0" borderId="17" xfId="0" applyFont="1" applyBorder="1" applyAlignment="1">
      <alignment horizontal="center" vertical="center" wrapText="1"/>
    </xf>
    <xf numFmtId="4" fontId="13" fillId="0" borderId="17" xfId="0" applyNumberFormat="1" applyFont="1" applyBorder="1" applyAlignment="1">
      <alignment horizontal="center" vertical="center" wrapText="1"/>
    </xf>
    <xf numFmtId="166" fontId="13" fillId="0" borderId="17" xfId="0" applyNumberFormat="1" applyFont="1" applyBorder="1" applyAlignment="1">
      <alignment horizontal="center" vertical="center" wrapText="1"/>
    </xf>
    <xf numFmtId="0" fontId="13" fillId="2" borderId="17" xfId="0" applyFont="1" applyFill="1" applyBorder="1" applyAlignment="1">
      <alignment horizontal="center" vertical="center"/>
    </xf>
    <xf numFmtId="4" fontId="13" fillId="2" borderId="17" xfId="0" applyNumberFormat="1" applyFont="1" applyFill="1" applyBorder="1" applyAlignment="1">
      <alignment horizontal="center" vertical="center"/>
    </xf>
    <xf numFmtId="165" fontId="16" fillId="0" borderId="0" xfId="1" applyFont="1" applyBorder="1" applyProtection="1"/>
    <xf numFmtId="4" fontId="4" fillId="0" borderId="17" xfId="0" applyNumberFormat="1" applyFont="1" applyBorder="1" applyAlignment="1">
      <alignment horizontal="center" vertical="center" wrapText="1"/>
    </xf>
    <xf numFmtId="4" fontId="13" fillId="4" borderId="16" xfId="0" applyNumberFormat="1" applyFont="1" applyFill="1" applyBorder="1" applyAlignment="1">
      <alignment horizontal="center" vertical="center"/>
    </xf>
    <xf numFmtId="166" fontId="13" fillId="4" borderId="16" xfId="0" applyNumberFormat="1" applyFont="1" applyFill="1" applyBorder="1" applyAlignment="1">
      <alignment horizontal="center" vertical="center"/>
    </xf>
    <xf numFmtId="9" fontId="13" fillId="4" borderId="16" xfId="2" applyFont="1" applyFill="1" applyBorder="1" applyAlignment="1" applyProtection="1">
      <alignment horizontal="center" vertical="center"/>
    </xf>
    <xf numFmtId="0" fontId="13" fillId="0" borderId="17" xfId="0" applyFont="1" applyBorder="1" applyAlignment="1">
      <alignment horizontal="center" vertical="top" wrapText="1"/>
    </xf>
    <xf numFmtId="9" fontId="13" fillId="0" borderId="16" xfId="2" applyFont="1" applyBorder="1" applyAlignment="1" applyProtection="1">
      <alignment horizontal="center" vertical="center" wrapText="1"/>
    </xf>
    <xf numFmtId="4" fontId="4" fillId="4" borderId="16" xfId="0" applyNumberFormat="1" applyFont="1" applyFill="1" applyBorder="1" applyAlignment="1">
      <alignment horizontal="center" vertical="center"/>
    </xf>
    <xf numFmtId="4" fontId="13" fillId="5" borderId="16" xfId="0" applyNumberFormat="1" applyFont="1" applyFill="1" applyBorder="1" applyAlignment="1">
      <alignment horizontal="center" vertical="center" wrapText="1"/>
    </xf>
    <xf numFmtId="166" fontId="13" fillId="5" borderId="16" xfId="0" applyNumberFormat="1" applyFont="1" applyFill="1" applyBorder="1" applyAlignment="1">
      <alignment horizontal="center" vertical="center" wrapText="1"/>
    </xf>
    <xf numFmtId="164" fontId="13" fillId="5" borderId="16" xfId="0" applyNumberFormat="1" applyFont="1" applyFill="1" applyBorder="1" applyAlignment="1">
      <alignment horizontal="center" vertical="center" wrapText="1"/>
    </xf>
    <xf numFmtId="9" fontId="13" fillId="0" borderId="17" xfId="2" applyFont="1" applyBorder="1" applyAlignment="1" applyProtection="1">
      <alignment horizontal="center" vertical="center" wrapText="1"/>
    </xf>
    <xf numFmtId="4" fontId="13" fillId="5" borderId="17" xfId="0" applyNumberFormat="1" applyFont="1" applyFill="1" applyBorder="1" applyAlignment="1">
      <alignment horizontal="center" vertical="center" wrapText="1"/>
    </xf>
    <xf numFmtId="166" fontId="13" fillId="5" borderId="17" xfId="0" applyNumberFormat="1" applyFont="1" applyFill="1" applyBorder="1" applyAlignment="1">
      <alignment horizontal="center" vertical="center" wrapText="1"/>
    </xf>
    <xf numFmtId="164" fontId="13" fillId="5" borderId="17" xfId="0" applyNumberFormat="1" applyFont="1" applyFill="1" applyBorder="1" applyAlignment="1">
      <alignment horizontal="center" vertical="center" wrapText="1"/>
    </xf>
    <xf numFmtId="0" fontId="13" fillId="0" borderId="17" xfId="0" applyFont="1" applyBorder="1" applyAlignment="1">
      <alignment horizontal="center" wrapText="1"/>
    </xf>
    <xf numFmtId="0" fontId="11" fillId="0" borderId="0" xfId="0" applyFont="1"/>
    <xf numFmtId="4" fontId="9" fillId="0" borderId="0" xfId="0" applyNumberFormat="1" applyFont="1"/>
    <xf numFmtId="0" fontId="9" fillId="0" borderId="0" xfId="0" applyFont="1"/>
    <xf numFmtId="4" fontId="17" fillId="0" borderId="21" xfId="0" applyNumberFormat="1" applyFont="1" applyBorder="1" applyAlignment="1">
      <alignment horizontal="center" vertical="top" wrapText="1"/>
    </xf>
    <xf numFmtId="4" fontId="17" fillId="0" borderId="21" xfId="0" applyNumberFormat="1" applyFont="1" applyBorder="1" applyAlignment="1">
      <alignment horizontal="center" wrapText="1"/>
    </xf>
    <xf numFmtId="0" fontId="2" fillId="4" borderId="22" xfId="0" applyFont="1" applyFill="1" applyBorder="1" applyAlignment="1">
      <alignment horizontal="center"/>
    </xf>
    <xf numFmtId="4" fontId="2" fillId="4" borderId="21" xfId="0" applyNumberFormat="1" applyFont="1" applyFill="1" applyBorder="1" applyAlignment="1">
      <alignment horizontal="center"/>
    </xf>
    <xf numFmtId="0" fontId="2" fillId="4" borderId="21" xfId="0" applyFont="1" applyFill="1" applyBorder="1" applyAlignment="1">
      <alignment horizontal="center"/>
    </xf>
    <xf numFmtId="4" fontId="2" fillId="4" borderId="21" xfId="0" applyNumberFormat="1" applyFont="1" applyFill="1" applyBorder="1" applyAlignment="1">
      <alignment horizontal="center" vertical="top"/>
    </xf>
    <xf numFmtId="4" fontId="2" fillId="4" borderId="21" xfId="0" applyNumberFormat="1" applyFont="1" applyFill="1" applyBorder="1" applyAlignment="1">
      <alignment horizontal="center" vertical="top" wrapText="1"/>
    </xf>
    <xf numFmtId="4" fontId="2" fillId="4" borderId="24" xfId="0" applyNumberFormat="1" applyFont="1" applyFill="1" applyBorder="1" applyAlignment="1">
      <alignment horizontal="center"/>
    </xf>
    <xf numFmtId="0" fontId="2" fillId="4" borderId="24" xfId="0" applyFont="1" applyFill="1" applyBorder="1" applyAlignment="1">
      <alignment horizontal="center"/>
    </xf>
    <xf numFmtId="4" fontId="2" fillId="4" borderId="24" xfId="0" applyNumberFormat="1" applyFont="1" applyFill="1" applyBorder="1" applyAlignment="1">
      <alignment horizontal="center" vertical="top"/>
    </xf>
    <xf numFmtId="4" fontId="2" fillId="4" borderId="24" xfId="0" applyNumberFormat="1" applyFont="1" applyFill="1" applyBorder="1" applyAlignment="1">
      <alignment horizontal="center" vertical="top" wrapText="1"/>
    </xf>
    <xf numFmtId="4" fontId="17" fillId="0" borderId="22" xfId="0" applyNumberFormat="1" applyFont="1" applyBorder="1" applyAlignment="1">
      <alignment horizontal="center" wrapText="1"/>
    </xf>
    <xf numFmtId="4" fontId="19" fillId="0" borderId="21" xfId="0" applyNumberFormat="1" applyFont="1" applyBorder="1" applyAlignment="1">
      <alignment horizontal="center" wrapText="1"/>
    </xf>
    <xf numFmtId="0" fontId="17" fillId="0" borderId="21" xfId="0" applyFont="1" applyBorder="1" applyAlignment="1">
      <alignment horizontal="center" wrapText="1"/>
    </xf>
    <xf numFmtId="0" fontId="17" fillId="0" borderId="21" xfId="2" applyNumberFormat="1" applyFont="1" applyBorder="1" applyAlignment="1" applyProtection="1">
      <alignment horizontal="center" wrapText="1"/>
    </xf>
    <xf numFmtId="4" fontId="17" fillId="0" borderId="23" xfId="0" applyNumberFormat="1" applyFont="1" applyBorder="1" applyAlignment="1">
      <alignment horizontal="center" wrapText="1"/>
    </xf>
    <xf numFmtId="4" fontId="17" fillId="0" borderId="24" xfId="0" applyNumberFormat="1" applyFont="1" applyBorder="1" applyAlignment="1">
      <alignment horizontal="center" wrapText="1"/>
    </xf>
    <xf numFmtId="4" fontId="19" fillId="0" borderId="24" xfId="0" applyNumberFormat="1" applyFont="1" applyBorder="1" applyAlignment="1">
      <alignment horizontal="center" wrapText="1"/>
    </xf>
    <xf numFmtId="0" fontId="0" fillId="0" borderId="0" xfId="0" applyAlignment="1">
      <alignment horizontal="left" vertical="top" wrapText="1"/>
    </xf>
    <xf numFmtId="167" fontId="17" fillId="0" borderId="0" xfId="0" applyNumberFormat="1" applyFont="1" applyAlignment="1">
      <alignment horizontal="center" wrapText="1"/>
    </xf>
    <xf numFmtId="164" fontId="9" fillId="0" borderId="0" xfId="0" applyNumberFormat="1" applyFont="1"/>
    <xf numFmtId="0" fontId="14" fillId="0" borderId="0" xfId="0" applyFont="1" applyAlignment="1">
      <alignment horizontal="center" wrapText="1"/>
    </xf>
    <xf numFmtId="0" fontId="15" fillId="0" borderId="0" xfId="0" applyFont="1" applyAlignment="1">
      <alignment horizontal="center" wrapText="1"/>
    </xf>
    <xf numFmtId="164" fontId="14" fillId="0" borderId="0" xfId="0" applyNumberFormat="1" applyFont="1" applyAlignment="1">
      <alignment horizontal="center" wrapText="1"/>
    </xf>
    <xf numFmtId="0" fontId="14" fillId="0" borderId="0" xfId="0" applyFont="1" applyAlignment="1">
      <alignment horizontal="center" vertical="top" wrapText="1"/>
    </xf>
    <xf numFmtId="0" fontId="13" fillId="0" borderId="0" xfId="0" applyFont="1"/>
    <xf numFmtId="0" fontId="10" fillId="0" borderId="0" xfId="0" applyFont="1" applyAlignment="1">
      <alignment vertical="center"/>
    </xf>
    <xf numFmtId="164" fontId="13" fillId="0" borderId="17" xfId="0" applyNumberFormat="1" applyFont="1" applyBorder="1" applyAlignment="1">
      <alignment horizontal="center" wrapText="1"/>
    </xf>
    <xf numFmtId="3" fontId="0" fillId="0" borderId="0" xfId="0" applyNumberFormat="1"/>
    <xf numFmtId="0" fontId="14" fillId="0" borderId="17" xfId="0" applyFont="1" applyBorder="1" applyAlignment="1">
      <alignment horizontal="center" wrapText="1"/>
    </xf>
    <xf numFmtId="0" fontId="14" fillId="0" borderId="17" xfId="0" applyFont="1" applyBorder="1" applyAlignment="1">
      <alignment horizontal="left" wrapText="1"/>
    </xf>
    <xf numFmtId="3" fontId="14" fillId="0" borderId="17" xfId="0" applyNumberFormat="1" applyFont="1" applyBorder="1" applyAlignment="1">
      <alignment horizontal="center" wrapText="1"/>
    </xf>
    <xf numFmtId="164" fontId="15" fillId="0" borderId="17" xfId="0" applyNumberFormat="1" applyFont="1" applyBorder="1" applyAlignment="1">
      <alignment horizontal="center" wrapText="1"/>
    </xf>
    <xf numFmtId="167" fontId="14" fillId="0" borderId="17" xfId="0" applyNumberFormat="1" applyFont="1" applyBorder="1" applyAlignment="1">
      <alignment horizontal="center" wrapText="1"/>
    </xf>
    <xf numFmtId="164" fontId="14" fillId="0" borderId="17" xfId="0" applyNumberFormat="1" applyFont="1" applyBorder="1" applyAlignment="1">
      <alignment horizontal="center" wrapText="1"/>
    </xf>
    <xf numFmtId="0" fontId="14" fillId="0" borderId="17" xfId="0" applyFont="1" applyBorder="1" applyAlignment="1">
      <alignment horizontal="center" vertical="top" wrapText="1"/>
    </xf>
    <xf numFmtId="0" fontId="15" fillId="0" borderId="17" xfId="0" applyFont="1" applyBorder="1" applyAlignment="1">
      <alignment horizontal="center" wrapText="1"/>
    </xf>
    <xf numFmtId="3" fontId="14" fillId="0" borderId="0" xfId="0" applyNumberFormat="1" applyFont="1" applyAlignment="1">
      <alignment horizontal="center" wrapText="1"/>
    </xf>
    <xf numFmtId="0" fontId="0" fillId="0" borderId="0" xfId="0" applyAlignment="1">
      <alignment horizontal="left" vertical="top"/>
    </xf>
    <xf numFmtId="3" fontId="0" fillId="0" borderId="0" xfId="0" applyNumberFormat="1" applyAlignment="1">
      <alignment horizontal="left" vertical="top"/>
    </xf>
    <xf numFmtId="168" fontId="23" fillId="0" borderId="0" xfId="3" applyFont="1"/>
    <xf numFmtId="0" fontId="23" fillId="0" borderId="0" xfId="0" applyFont="1"/>
    <xf numFmtId="168" fontId="25" fillId="0" borderId="0" xfId="3" applyFont="1"/>
    <xf numFmtId="0" fontId="25" fillId="0" borderId="0" xfId="0" applyFont="1"/>
    <xf numFmtId="168" fontId="25" fillId="0" borderId="17" xfId="3" applyFont="1" applyBorder="1" applyAlignment="1">
      <alignment horizontal="center" vertical="center" wrapText="1"/>
    </xf>
    <xf numFmtId="169" fontId="25" fillId="0" borderId="17" xfId="3" applyNumberFormat="1" applyFont="1" applyBorder="1" applyAlignment="1">
      <alignment horizontal="center" vertical="center" wrapText="1"/>
    </xf>
    <xf numFmtId="170" fontId="25" fillId="0" borderId="17" xfId="3" applyNumberFormat="1" applyFont="1" applyBorder="1" applyAlignment="1">
      <alignment horizontal="center" vertical="center" wrapText="1"/>
    </xf>
    <xf numFmtId="169" fontId="26" fillId="0" borderId="17" xfId="3" applyNumberFormat="1" applyFont="1" applyBorder="1" applyAlignment="1">
      <alignment horizontal="center" vertical="center" wrapText="1"/>
    </xf>
    <xf numFmtId="168" fontId="25" fillId="0" borderId="0" xfId="3" applyFont="1" applyAlignment="1">
      <alignment horizontal="center" wrapText="1"/>
    </xf>
    <xf numFmtId="168" fontId="25" fillId="6" borderId="17" xfId="3" applyFont="1" applyFill="1" applyBorder="1" applyAlignment="1">
      <alignment horizontal="center" vertical="center" wrapText="1"/>
    </xf>
    <xf numFmtId="168" fontId="25" fillId="0" borderId="0" xfId="3" applyFont="1" applyAlignment="1">
      <alignment wrapText="1"/>
    </xf>
    <xf numFmtId="0" fontId="31" fillId="0" borderId="0" xfId="0" applyFont="1"/>
    <xf numFmtId="0" fontId="34" fillId="0" borderId="0" xfId="0" applyFont="1"/>
    <xf numFmtId="0" fontId="31" fillId="0" borderId="0" xfId="0" applyFont="1" applyAlignment="1">
      <alignment wrapText="1"/>
    </xf>
    <xf numFmtId="0" fontId="10" fillId="0" borderId="0" xfId="0" applyFont="1" applyAlignment="1">
      <alignment horizontal="center" vertical="center" wrapText="1"/>
    </xf>
    <xf numFmtId="4" fontId="10" fillId="0" borderId="0" xfId="0" applyNumberFormat="1" applyFont="1" applyAlignment="1">
      <alignment horizontal="center" vertical="center" wrapText="1"/>
    </xf>
    <xf numFmtId="166" fontId="10" fillId="0" borderId="0" xfId="0" applyNumberFormat="1" applyFont="1" applyAlignment="1">
      <alignment horizontal="center" vertical="center" wrapText="1"/>
    </xf>
    <xf numFmtId="0" fontId="31" fillId="0" borderId="0" xfId="0" applyFont="1" applyAlignment="1">
      <alignment horizontal="center" wrapText="1"/>
    </xf>
    <xf numFmtId="0" fontId="31" fillId="0" borderId="0" xfId="0" applyFont="1" applyAlignment="1">
      <alignment horizontal="center" vertical="center" wrapText="1"/>
    </xf>
    <xf numFmtId="0" fontId="35" fillId="0" borderId="0" xfId="0" applyFont="1" applyAlignment="1">
      <alignment horizontal="center" vertical="center"/>
    </xf>
    <xf numFmtId="0" fontId="36" fillId="0" borderId="17" xfId="0" applyFont="1" applyBorder="1" applyAlignment="1">
      <alignment horizontal="center" vertical="center" wrapText="1"/>
    </xf>
    <xf numFmtId="0" fontId="25" fillId="0" borderId="17" xfId="0" applyFont="1" applyBorder="1" applyAlignment="1">
      <alignment horizontal="left" vertical="top" wrapText="1"/>
    </xf>
    <xf numFmtId="0" fontId="36" fillId="0" borderId="16" xfId="0" applyFont="1" applyBorder="1" applyAlignment="1">
      <alignment horizontal="center" vertical="center" wrapText="1"/>
    </xf>
    <xf numFmtId="0" fontId="34" fillId="5" borderId="17" xfId="0" applyFont="1" applyFill="1" applyBorder="1" applyAlignment="1">
      <alignment horizontal="left" vertical="top" wrapText="1"/>
    </xf>
    <xf numFmtId="0" fontId="36" fillId="5" borderId="16" xfId="0" applyFont="1" applyFill="1" applyBorder="1" applyAlignment="1">
      <alignment horizontal="center" vertical="center" wrapText="1"/>
    </xf>
    <xf numFmtId="0" fontId="25" fillId="0" borderId="17" xfId="0" applyFont="1" applyBorder="1" applyAlignment="1">
      <alignment horizontal="center" vertical="center" wrapText="1"/>
    </xf>
    <xf numFmtId="0" fontId="25" fillId="0" borderId="17" xfId="0" applyFont="1" applyBorder="1" applyAlignment="1">
      <alignment horizontal="left" vertical="center" wrapText="1"/>
    </xf>
    <xf numFmtId="4" fontId="25" fillId="0" borderId="17" xfId="0" applyNumberFormat="1" applyFont="1" applyBorder="1" applyAlignment="1">
      <alignment horizontal="center" vertical="center" wrapText="1"/>
    </xf>
    <xf numFmtId="0" fontId="34" fillId="0" borderId="0" xfId="0" applyFont="1" applyAlignment="1">
      <alignment horizontal="left" vertical="center"/>
    </xf>
    <xf numFmtId="0" fontId="31" fillId="0" borderId="0" xfId="0" applyFont="1" applyAlignment="1">
      <alignment horizontal="center" vertical="center"/>
    </xf>
    <xf numFmtId="1" fontId="31" fillId="0" borderId="0" xfId="0" applyNumberFormat="1" applyFont="1" applyAlignment="1">
      <alignment horizontal="center" vertical="center"/>
    </xf>
    <xf numFmtId="4" fontId="31" fillId="0" borderId="0" xfId="0" applyNumberFormat="1" applyFont="1" applyAlignment="1">
      <alignment horizontal="center" vertical="center"/>
    </xf>
    <xf numFmtId="0" fontId="37" fillId="0" borderId="0" xfId="0" applyFont="1"/>
    <xf numFmtId="0" fontId="36" fillId="0" borderId="0" xfId="0" applyFont="1"/>
    <xf numFmtId="0" fontId="31" fillId="0" borderId="17" xfId="0" applyFont="1" applyBorder="1" applyAlignment="1">
      <alignment horizontal="center" vertical="center" wrapText="1"/>
    </xf>
    <xf numFmtId="1" fontId="31" fillId="0" borderId="17" xfId="0" applyNumberFormat="1" applyFont="1" applyBorder="1" applyAlignment="1">
      <alignment horizontal="center" vertical="center" wrapText="1"/>
    </xf>
    <xf numFmtId="4" fontId="31" fillId="0" borderId="17" xfId="0" applyNumberFormat="1" applyFont="1" applyBorder="1" applyAlignment="1">
      <alignment horizontal="center" vertical="center" wrapText="1"/>
    </xf>
    <xf numFmtId="0" fontId="31" fillId="2" borderId="17" xfId="0" applyFont="1" applyFill="1" applyBorder="1" applyAlignment="1">
      <alignment horizontal="center"/>
    </xf>
    <xf numFmtId="0" fontId="31" fillId="2" borderId="17" xfId="0" applyFont="1" applyFill="1" applyBorder="1" applyAlignment="1">
      <alignment horizontal="center" vertical="center"/>
    </xf>
    <xf numFmtId="1" fontId="31" fillId="2" borderId="17" xfId="0" applyNumberFormat="1" applyFont="1" applyFill="1" applyBorder="1" applyAlignment="1">
      <alignment horizontal="center" vertical="center"/>
    </xf>
    <xf numFmtId="4" fontId="31" fillId="2" borderId="17" xfId="0" applyNumberFormat="1" applyFont="1" applyFill="1" applyBorder="1" applyAlignment="1">
      <alignment horizontal="center" vertical="center"/>
    </xf>
    <xf numFmtId="0" fontId="31" fillId="0" borderId="17" xfId="0" applyFont="1" applyBorder="1" applyAlignment="1">
      <alignment horizontal="left" vertical="top" wrapText="1"/>
    </xf>
    <xf numFmtId="164" fontId="31" fillId="0" borderId="17" xfId="0" applyNumberFormat="1" applyFont="1" applyBorder="1" applyAlignment="1">
      <alignment horizontal="left" vertical="top" wrapText="1"/>
    </xf>
    <xf numFmtId="1" fontId="31" fillId="0" borderId="17" xfId="2" applyNumberFormat="1" applyFont="1" applyBorder="1" applyAlignment="1" applyProtection="1">
      <alignment horizontal="center" vertical="center" wrapText="1"/>
    </xf>
    <xf numFmtId="0" fontId="31" fillId="0" borderId="17" xfId="0" applyFont="1" applyBorder="1" applyAlignment="1">
      <alignment horizontal="left" vertical="center" wrapText="1"/>
    </xf>
    <xf numFmtId="3" fontId="31" fillId="0" borderId="17" xfId="0" applyNumberFormat="1" applyFont="1" applyBorder="1" applyAlignment="1">
      <alignment horizontal="center" vertical="center" wrapText="1"/>
    </xf>
    <xf numFmtId="0" fontId="31" fillId="4" borderId="16" xfId="0" applyFont="1" applyFill="1" applyBorder="1" applyAlignment="1">
      <alignment horizontal="center" vertical="center"/>
    </xf>
    <xf numFmtId="0" fontId="31" fillId="4" borderId="17" xfId="0" applyFont="1" applyFill="1" applyBorder="1" applyAlignment="1">
      <alignment horizontal="left" vertical="top" wrapText="1"/>
    </xf>
    <xf numFmtId="0" fontId="31" fillId="4" borderId="16" xfId="0" applyFont="1" applyFill="1" applyBorder="1" applyAlignment="1">
      <alignment horizontal="center" vertical="center" wrapText="1"/>
    </xf>
    <xf numFmtId="0" fontId="31" fillId="4" borderId="17" xfId="0" applyFont="1" applyFill="1" applyBorder="1" applyAlignment="1">
      <alignment horizontal="center"/>
    </xf>
    <xf numFmtId="1" fontId="31" fillId="4" borderId="16" xfId="0" applyNumberFormat="1" applyFont="1" applyFill="1" applyBorder="1" applyAlignment="1">
      <alignment horizontal="center" vertical="center"/>
    </xf>
    <xf numFmtId="4" fontId="31" fillId="4" borderId="16" xfId="0" applyNumberFormat="1" applyFont="1" applyFill="1" applyBorder="1" applyAlignment="1">
      <alignment horizontal="center" vertical="center"/>
    </xf>
    <xf numFmtId="0" fontId="31" fillId="0" borderId="17" xfId="0" applyFont="1" applyBorder="1" applyAlignment="1">
      <alignment horizontal="center" vertical="top" wrapText="1"/>
    </xf>
    <xf numFmtId="1" fontId="31" fillId="0" borderId="16" xfId="0" applyNumberFormat="1" applyFont="1" applyBorder="1" applyAlignment="1">
      <alignment horizontal="center" vertical="center" wrapText="1"/>
    </xf>
    <xf numFmtId="0" fontId="31" fillId="0" borderId="16" xfId="0" applyFont="1" applyBorder="1" applyAlignment="1">
      <alignment horizontal="center" vertical="center" wrapText="1"/>
    </xf>
    <xf numFmtId="4" fontId="31" fillId="0" borderId="16" xfId="0" applyNumberFormat="1" applyFont="1" applyBorder="1" applyAlignment="1">
      <alignment horizontal="center" vertical="center" wrapText="1"/>
    </xf>
    <xf numFmtId="0" fontId="31" fillId="0" borderId="16" xfId="0" applyFont="1" applyBorder="1" applyAlignment="1">
      <alignment horizontal="center" vertical="top" wrapText="1"/>
    </xf>
    <xf numFmtId="0" fontId="31" fillId="5" borderId="16" xfId="0" applyFont="1" applyFill="1" applyBorder="1" applyAlignment="1">
      <alignment horizontal="center" vertical="center" wrapText="1"/>
    </xf>
    <xf numFmtId="0" fontId="31" fillId="5" borderId="17" xfId="0" applyFont="1" applyFill="1" applyBorder="1" applyAlignment="1">
      <alignment horizontal="center" vertical="center" wrapText="1"/>
    </xf>
    <xf numFmtId="1" fontId="31" fillId="5" borderId="16" xfId="0" applyNumberFormat="1" applyFont="1" applyFill="1" applyBorder="1" applyAlignment="1">
      <alignment horizontal="center" vertical="center" wrapText="1"/>
    </xf>
    <xf numFmtId="4" fontId="31" fillId="5" borderId="16" xfId="0" applyNumberFormat="1" applyFont="1" applyFill="1" applyBorder="1" applyAlignment="1">
      <alignment horizontal="center" vertical="center" wrapText="1"/>
    </xf>
    <xf numFmtId="0" fontId="36" fillId="5" borderId="17" xfId="0" applyFont="1" applyFill="1" applyBorder="1" applyAlignment="1">
      <alignment horizontal="center" vertical="center" wrapText="1"/>
    </xf>
    <xf numFmtId="1" fontId="31" fillId="5" borderId="17" xfId="0" applyNumberFormat="1" applyFont="1" applyFill="1" applyBorder="1" applyAlignment="1">
      <alignment horizontal="center" vertical="center" wrapText="1"/>
    </xf>
    <xf numFmtId="4" fontId="31" fillId="5" borderId="17" xfId="0" applyNumberFormat="1" applyFont="1" applyFill="1" applyBorder="1" applyAlignment="1">
      <alignment horizontal="center" vertical="center" wrapText="1"/>
    </xf>
    <xf numFmtId="1" fontId="31" fillId="0" borderId="17" xfId="0" applyNumberFormat="1" applyFont="1" applyBorder="1" applyAlignment="1">
      <alignment horizontal="center" vertical="center"/>
    </xf>
    <xf numFmtId="0" fontId="31" fillId="0" borderId="17" xfId="0" applyFont="1" applyBorder="1" applyAlignment="1">
      <alignment horizontal="center" vertical="center"/>
    </xf>
    <xf numFmtId="1" fontId="31" fillId="5" borderId="17" xfId="0" applyNumberFormat="1" applyFont="1" applyFill="1" applyBorder="1" applyAlignment="1">
      <alignment horizontal="center" vertical="center"/>
    </xf>
    <xf numFmtId="0" fontId="31" fillId="5" borderId="17" xfId="0" applyFont="1" applyFill="1" applyBorder="1" applyAlignment="1">
      <alignment horizontal="center" vertical="center"/>
    </xf>
    <xf numFmtId="0" fontId="34" fillId="0" borderId="17" xfId="0" applyFont="1" applyBorder="1" applyAlignment="1">
      <alignment horizontal="center" wrapText="1"/>
    </xf>
    <xf numFmtId="0" fontId="31" fillId="0" borderId="17" xfId="0" applyFont="1" applyBorder="1" applyAlignment="1">
      <alignment horizontal="center" wrapText="1"/>
    </xf>
    <xf numFmtId="1" fontId="31" fillId="0" borderId="0" xfId="0" applyNumberFormat="1" applyFont="1" applyAlignment="1">
      <alignment horizontal="center" vertical="center" wrapText="1"/>
    </xf>
    <xf numFmtId="4" fontId="31" fillId="0" borderId="0" xfId="0" applyNumberFormat="1" applyFont="1" applyAlignment="1">
      <alignment horizontal="center" vertical="center" wrapText="1"/>
    </xf>
    <xf numFmtId="0" fontId="31" fillId="0" borderId="0" xfId="0" applyFont="1" applyAlignment="1">
      <alignment horizontal="left" vertical="top"/>
    </xf>
    <xf numFmtId="0" fontId="31" fillId="0" borderId="0" xfId="0" applyFont="1" applyAlignment="1">
      <alignment vertical="top" wrapText="1"/>
    </xf>
    <xf numFmtId="0" fontId="31" fillId="0" borderId="0" xfId="0" applyFont="1" applyAlignment="1">
      <alignment horizontal="center" vertical="top" wrapText="1"/>
    </xf>
    <xf numFmtId="0" fontId="31" fillId="0" borderId="17" xfId="0" applyFont="1" applyBorder="1" applyAlignment="1">
      <alignment horizontal="left" wrapText="1"/>
    </xf>
    <xf numFmtId="0" fontId="31" fillId="0" borderId="21" xfId="0" applyFont="1" applyBorder="1" applyAlignment="1">
      <alignment horizontal="center" wrapText="1"/>
    </xf>
    <xf numFmtId="3" fontId="25" fillId="0" borderId="17" xfId="0" applyNumberFormat="1" applyFont="1" applyBorder="1" applyAlignment="1">
      <alignment horizontal="center" vertical="center" wrapText="1"/>
    </xf>
    <xf numFmtId="168" fontId="31" fillId="0" borderId="17" xfId="3" applyFont="1" applyBorder="1" applyAlignment="1">
      <alignment horizontal="center" vertical="center" wrapText="1"/>
    </xf>
    <xf numFmtId="169" fontId="31" fillId="0" borderId="17" xfId="3" applyNumberFormat="1" applyFont="1" applyBorder="1" applyAlignment="1">
      <alignment horizontal="center" vertical="center" wrapText="1"/>
    </xf>
    <xf numFmtId="170" fontId="31" fillId="0" borderId="17" xfId="3" applyNumberFormat="1" applyFont="1" applyBorder="1" applyAlignment="1">
      <alignment horizontal="center" vertical="center" wrapText="1"/>
    </xf>
    <xf numFmtId="168" fontId="31" fillId="0" borderId="0" xfId="3" applyFont="1"/>
    <xf numFmtId="0" fontId="31" fillId="0" borderId="22" xfId="0" applyFont="1" applyBorder="1" applyAlignment="1">
      <alignment horizontal="center" wrapText="1"/>
    </xf>
    <xf numFmtId="167" fontId="31" fillId="0" borderId="21" xfId="0" applyNumberFormat="1" applyFont="1" applyBorder="1" applyAlignment="1">
      <alignment horizontal="center" wrapText="1"/>
    </xf>
    <xf numFmtId="164" fontId="31" fillId="0" borderId="21" xfId="0" applyNumberFormat="1" applyFont="1" applyBorder="1" applyAlignment="1">
      <alignment horizontal="center" wrapText="1"/>
    </xf>
    <xf numFmtId="0" fontId="31" fillId="0" borderId="21" xfId="0" applyFont="1" applyBorder="1" applyAlignment="1">
      <alignment horizontal="center" vertical="top" wrapText="1"/>
    </xf>
    <xf numFmtId="3" fontId="31" fillId="0" borderId="17" xfId="0" applyNumberFormat="1" applyFont="1" applyBorder="1" applyAlignment="1">
      <alignment horizontal="center" wrapText="1"/>
    </xf>
    <xf numFmtId="164" fontId="31" fillId="0" borderId="17" xfId="0" applyNumberFormat="1" applyFont="1" applyBorder="1" applyAlignment="1">
      <alignment horizontal="center" wrapText="1"/>
    </xf>
    <xf numFmtId="167" fontId="31" fillId="0" borderId="17" xfId="0" applyNumberFormat="1" applyFont="1" applyBorder="1" applyAlignment="1">
      <alignment horizontal="center" wrapText="1"/>
    </xf>
    <xf numFmtId="164" fontId="31" fillId="0" borderId="0" xfId="0" applyNumberFormat="1" applyFont="1" applyAlignment="1">
      <alignment horizontal="center" wrapText="1"/>
    </xf>
    <xf numFmtId="1" fontId="31" fillId="0" borderId="21" xfId="0" applyNumberFormat="1" applyFont="1" applyBorder="1" applyAlignment="1">
      <alignment horizontal="center" wrapText="1"/>
    </xf>
    <xf numFmtId="0" fontId="31" fillId="5" borderId="22" xfId="0" applyFont="1" applyFill="1" applyBorder="1" applyAlignment="1">
      <alignment horizontal="center" wrapText="1"/>
    </xf>
    <xf numFmtId="166" fontId="31" fillId="2" borderId="17" xfId="0" applyNumberFormat="1" applyFont="1" applyFill="1" applyBorder="1" applyAlignment="1">
      <alignment horizontal="center" vertical="center"/>
    </xf>
    <xf numFmtId="0" fontId="34" fillId="0" borderId="17" xfId="0" applyFont="1" applyBorder="1" applyAlignment="1">
      <alignment horizontal="center" vertical="center" wrapText="1"/>
    </xf>
    <xf numFmtId="0" fontId="31" fillId="0" borderId="17" xfId="0" applyFont="1" applyBorder="1" applyAlignment="1">
      <alignment vertical="center" wrapText="1"/>
    </xf>
    <xf numFmtId="164" fontId="31" fillId="0" borderId="17" xfId="0" applyNumberFormat="1" applyFont="1" applyBorder="1" applyAlignment="1">
      <alignment vertical="center" wrapText="1"/>
    </xf>
    <xf numFmtId="9" fontId="31" fillId="0" borderId="17" xfId="0" applyNumberFormat="1" applyFont="1" applyBorder="1" applyAlignment="1">
      <alignment vertical="center" wrapText="1"/>
    </xf>
    <xf numFmtId="0" fontId="13" fillId="0" borderId="17" xfId="0" applyFont="1" applyBorder="1" applyAlignment="1">
      <alignment horizontal="left" wrapText="1"/>
    </xf>
    <xf numFmtId="3" fontId="13" fillId="0" borderId="17" xfId="0" applyNumberFormat="1" applyFont="1" applyBorder="1" applyAlignment="1">
      <alignment horizontal="center" wrapText="1"/>
    </xf>
    <xf numFmtId="167" fontId="13" fillId="0" borderId="17" xfId="0" applyNumberFormat="1" applyFont="1" applyBorder="1" applyAlignment="1">
      <alignment horizontal="center" wrapText="1"/>
    </xf>
    <xf numFmtId="164" fontId="25" fillId="0" borderId="17" xfId="0" applyNumberFormat="1" applyFont="1" applyBorder="1" applyAlignment="1">
      <alignment horizontal="left" vertical="top" wrapText="1"/>
    </xf>
    <xf numFmtId="1" fontId="25" fillId="0" borderId="17" xfId="2" applyNumberFormat="1" applyFont="1" applyBorder="1" applyAlignment="1" applyProtection="1">
      <alignment horizontal="center" vertical="center" wrapText="1"/>
    </xf>
    <xf numFmtId="9" fontId="13" fillId="0" borderId="17" xfId="0" applyNumberFormat="1" applyFont="1" applyBorder="1" applyAlignment="1">
      <alignment horizontal="center" vertical="center" wrapText="1"/>
    </xf>
    <xf numFmtId="0" fontId="13" fillId="0" borderId="0" xfId="0" applyFont="1" applyAlignment="1">
      <alignment wrapText="1"/>
    </xf>
    <xf numFmtId="4" fontId="17" fillId="0" borderId="0" xfId="0" applyNumberFormat="1" applyFont="1" applyAlignment="1">
      <alignment horizontal="center" wrapText="1"/>
    </xf>
    <xf numFmtId="4" fontId="19" fillId="0" borderId="0" xfId="0" applyNumberFormat="1" applyFont="1" applyAlignment="1">
      <alignment horizontal="center" wrapText="1"/>
    </xf>
    <xf numFmtId="0" fontId="17" fillId="0" borderId="0" xfId="0" applyFont="1" applyAlignment="1">
      <alignment horizontal="center" wrapText="1"/>
    </xf>
    <xf numFmtId="4" fontId="17" fillId="0" borderId="0" xfId="0" applyNumberFormat="1" applyFont="1" applyAlignment="1">
      <alignment horizontal="center" vertical="top" wrapText="1"/>
    </xf>
    <xf numFmtId="4" fontId="6" fillId="0" borderId="0" xfId="0" applyNumberFormat="1" applyFont="1" applyAlignment="1">
      <alignment horizontal="center" wrapText="1"/>
    </xf>
    <xf numFmtId="0" fontId="32" fillId="0" borderId="0" xfId="0" applyFont="1" applyAlignment="1">
      <alignment horizontal="left" vertical="top" wrapText="1"/>
    </xf>
    <xf numFmtId="0" fontId="0" fillId="0" borderId="0" xfId="0" applyAlignment="1">
      <alignment wrapText="1"/>
    </xf>
    <xf numFmtId="0" fontId="25" fillId="0" borderId="0" xfId="0" applyFont="1" applyAlignment="1">
      <alignment wrapText="1"/>
    </xf>
    <xf numFmtId="0" fontId="25" fillId="0" borderId="22" xfId="0" applyFont="1" applyBorder="1" applyAlignment="1">
      <alignment horizontal="center" wrapText="1"/>
    </xf>
    <xf numFmtId="0" fontId="25" fillId="0" borderId="17" xfId="0" applyFont="1" applyBorder="1" applyAlignment="1">
      <alignment horizontal="center" wrapText="1"/>
    </xf>
    <xf numFmtId="4" fontId="25" fillId="4" borderId="23" xfId="0" applyNumberFormat="1" applyFont="1" applyFill="1" applyBorder="1" applyAlignment="1">
      <alignment horizontal="center" wrapText="1"/>
    </xf>
    <xf numFmtId="0" fontId="25" fillId="4" borderId="16" xfId="0" applyFont="1" applyFill="1" applyBorder="1" applyAlignment="1">
      <alignment horizontal="center" vertical="center" wrapText="1"/>
    </xf>
    <xf numFmtId="0" fontId="32" fillId="0" borderId="0" xfId="0" applyFont="1"/>
    <xf numFmtId="4" fontId="32" fillId="0" borderId="0" xfId="0" applyNumberFormat="1" applyFont="1"/>
    <xf numFmtId="0" fontId="34" fillId="0" borderId="0" xfId="0" applyFont="1" applyAlignment="1">
      <alignment horizontal="center" vertical="center"/>
    </xf>
    <xf numFmtId="0" fontId="33" fillId="0" borderId="17" xfId="0" applyFont="1" applyBorder="1" applyAlignment="1">
      <alignment horizontal="center" vertical="center" wrapText="1"/>
    </xf>
    <xf numFmtId="0" fontId="32" fillId="0" borderId="0" xfId="0" applyFont="1" applyAlignment="1">
      <alignment horizontal="left" wrapText="1"/>
    </xf>
    <xf numFmtId="0" fontId="32" fillId="0" borderId="0" xfId="0" applyFont="1" applyAlignment="1">
      <alignment wrapText="1"/>
    </xf>
    <xf numFmtId="0" fontId="33" fillId="0" borderId="0" xfId="0" applyFont="1" applyAlignment="1">
      <alignment horizontal="center" vertical="center"/>
    </xf>
    <xf numFmtId="3" fontId="32" fillId="0" borderId="3" xfId="0" applyNumberFormat="1" applyFont="1" applyBorder="1" applyAlignment="1">
      <alignment horizontal="center" vertical="center" wrapText="1"/>
    </xf>
    <xf numFmtId="0" fontId="32" fillId="0" borderId="4"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2" xfId="0" applyFont="1" applyBorder="1" applyAlignment="1">
      <alignment vertical="center" wrapText="1"/>
    </xf>
    <xf numFmtId="0" fontId="32" fillId="0" borderId="14" xfId="0" applyFont="1" applyBorder="1" applyAlignment="1">
      <alignment horizontal="center" vertical="center" wrapText="1"/>
    </xf>
    <xf numFmtId="0" fontId="32" fillId="2" borderId="15" xfId="0" applyFont="1" applyFill="1" applyBorder="1" applyAlignment="1">
      <alignment horizontal="center"/>
    </xf>
    <xf numFmtId="0" fontId="32" fillId="2" borderId="12" xfId="0" applyFont="1" applyFill="1" applyBorder="1" applyAlignment="1">
      <alignment horizontal="center"/>
    </xf>
    <xf numFmtId="3" fontId="32" fillId="2" borderId="12" xfId="0" applyNumberFormat="1" applyFont="1" applyFill="1" applyBorder="1" applyAlignment="1">
      <alignment horizontal="center"/>
    </xf>
    <xf numFmtId="0" fontId="32" fillId="2" borderId="12" xfId="0" applyFont="1" applyFill="1" applyBorder="1" applyAlignment="1">
      <alignment horizontal="center" wrapText="1"/>
    </xf>
    <xf numFmtId="0" fontId="32" fillId="0" borderId="16" xfId="0" applyFont="1" applyBorder="1" applyAlignment="1">
      <alignment horizontal="center" vertical="center" wrapText="1"/>
    </xf>
    <xf numFmtId="0" fontId="33" fillId="0" borderId="16" xfId="0" applyFont="1" applyBorder="1" applyAlignment="1">
      <alignment horizontal="center" vertical="center" wrapText="1"/>
    </xf>
    <xf numFmtId="3" fontId="32" fillId="0" borderId="16" xfId="0" applyNumberFormat="1" applyFont="1" applyBorder="1" applyAlignment="1">
      <alignment horizontal="center" vertical="center" wrapText="1"/>
    </xf>
    <xf numFmtId="0" fontId="32" fillId="0" borderId="17" xfId="0" applyFont="1" applyBorder="1" applyAlignment="1">
      <alignment horizontal="center" vertical="center" wrapText="1"/>
    </xf>
    <xf numFmtId="3" fontId="32" fillId="0" borderId="17" xfId="0" applyNumberFormat="1" applyFont="1" applyBorder="1" applyAlignment="1">
      <alignment horizontal="center" vertical="center" wrapText="1"/>
    </xf>
    <xf numFmtId="0" fontId="32" fillId="0" borderId="17" xfId="0" applyFont="1" applyBorder="1" applyAlignment="1">
      <alignment vertical="center" wrapText="1"/>
    </xf>
    <xf numFmtId="164" fontId="32" fillId="0" borderId="17" xfId="0" applyNumberFormat="1" applyFont="1" applyBorder="1" applyAlignment="1">
      <alignment vertical="center" wrapText="1"/>
    </xf>
    <xf numFmtId="9" fontId="32" fillId="0" borderId="17" xfId="0" applyNumberFormat="1" applyFont="1" applyBorder="1" applyAlignment="1">
      <alignment vertical="center" wrapText="1"/>
    </xf>
    <xf numFmtId="164" fontId="33" fillId="0" borderId="17" xfId="0" applyNumberFormat="1" applyFont="1" applyBorder="1" applyAlignment="1">
      <alignment vertical="center" wrapText="1"/>
    </xf>
    <xf numFmtId="9" fontId="33" fillId="0" borderId="17" xfId="0" applyNumberFormat="1" applyFont="1" applyBorder="1" applyAlignment="1">
      <alignment vertical="center" wrapText="1"/>
    </xf>
    <xf numFmtId="0" fontId="44" fillId="0" borderId="21" xfId="0" applyFont="1" applyBorder="1" applyAlignment="1">
      <alignment horizontal="center" vertical="top" wrapText="1"/>
    </xf>
    <xf numFmtId="0" fontId="44" fillId="0" borderId="21" xfId="0" applyFont="1" applyBorder="1" applyAlignment="1">
      <alignment horizontal="center" wrapText="1"/>
    </xf>
    <xf numFmtId="0" fontId="44" fillId="0" borderId="22" xfId="0" applyFont="1" applyBorder="1" applyAlignment="1">
      <alignment horizontal="center" wrapText="1"/>
    </xf>
    <xf numFmtId="0" fontId="31" fillId="0" borderId="21" xfId="0" applyFont="1" applyBorder="1" applyAlignment="1">
      <alignment horizontal="justify" vertical="top" wrapText="1"/>
    </xf>
    <xf numFmtId="164" fontId="44" fillId="0" borderId="21" xfId="0" applyNumberFormat="1" applyFont="1" applyBorder="1" applyAlignment="1">
      <alignment horizontal="center" wrapText="1"/>
    </xf>
    <xf numFmtId="9" fontId="44" fillId="0" borderId="21" xfId="2" applyFont="1" applyBorder="1" applyAlignment="1" applyProtection="1">
      <alignment horizontal="center" wrapText="1"/>
    </xf>
    <xf numFmtId="164" fontId="44" fillId="0" borderId="21" xfId="0" applyNumberFormat="1" applyFont="1" applyBorder="1" applyAlignment="1">
      <alignment horizontal="center" vertical="top" wrapText="1"/>
    </xf>
    <xf numFmtId="164" fontId="31" fillId="0" borderId="21" xfId="0" applyNumberFormat="1" applyFont="1" applyBorder="1" applyAlignment="1">
      <alignment horizontal="center" vertical="top" wrapText="1"/>
    </xf>
    <xf numFmtId="0" fontId="25" fillId="0" borderId="21" xfId="0" applyFont="1" applyBorder="1" applyAlignment="1">
      <alignment horizontal="justify" vertical="top" wrapText="1"/>
    </xf>
    <xf numFmtId="0" fontId="25" fillId="0" borderId="21" xfId="0" applyFont="1" applyBorder="1" applyAlignment="1">
      <alignment horizontal="center" vertical="top" wrapText="1"/>
    </xf>
    <xf numFmtId="167" fontId="25" fillId="0" borderId="21" xfId="0" applyNumberFormat="1" applyFont="1" applyBorder="1" applyAlignment="1">
      <alignment horizontal="center" wrapText="1"/>
    </xf>
    <xf numFmtId="164" fontId="25" fillId="0" borderId="21" xfId="0" applyNumberFormat="1" applyFont="1" applyBorder="1" applyAlignment="1">
      <alignment horizontal="center" wrapText="1"/>
    </xf>
    <xf numFmtId="9" fontId="25" fillId="0" borderId="21" xfId="2" applyFont="1" applyBorder="1" applyAlignment="1" applyProtection="1">
      <alignment horizontal="center" wrapText="1"/>
    </xf>
    <xf numFmtId="164" fontId="25" fillId="0" borderId="21" xfId="0" applyNumberFormat="1" applyFont="1" applyBorder="1" applyAlignment="1">
      <alignment horizontal="center" vertical="top" wrapText="1"/>
    </xf>
    <xf numFmtId="167" fontId="44" fillId="0" borderId="21" xfId="0" applyNumberFormat="1" applyFont="1" applyBorder="1" applyAlignment="1">
      <alignment horizontal="center" wrapText="1"/>
    </xf>
    <xf numFmtId="164" fontId="46" fillId="0" borderId="21" xfId="0" applyNumberFormat="1" applyFont="1" applyBorder="1" applyAlignment="1">
      <alignment horizontal="center" wrapText="1"/>
    </xf>
    <xf numFmtId="0" fontId="44" fillId="0" borderId="23" xfId="0" applyFont="1" applyBorder="1" applyAlignment="1">
      <alignment horizontal="center" wrapText="1"/>
    </xf>
    <xf numFmtId="0" fontId="44" fillId="0" borderId="24" xfId="0" applyFont="1" applyBorder="1" applyAlignment="1">
      <alignment horizontal="center" wrapText="1"/>
    </xf>
    <xf numFmtId="0" fontId="46" fillId="0" borderId="24" xfId="0" applyFont="1" applyBorder="1" applyAlignment="1">
      <alignment horizontal="center" wrapText="1"/>
    </xf>
    <xf numFmtId="0" fontId="44" fillId="0" borderId="22" xfId="0" applyFont="1" applyBorder="1" applyAlignment="1">
      <alignment horizontal="center" vertical="center" wrapText="1"/>
    </xf>
    <xf numFmtId="0" fontId="32" fillId="0" borderId="21" xfId="0" applyFont="1" applyBorder="1" applyAlignment="1">
      <alignment wrapText="1"/>
    </xf>
    <xf numFmtId="0" fontId="44" fillId="0" borderId="21" xfId="0" applyFont="1" applyBorder="1" applyAlignment="1">
      <alignment horizontal="center" vertical="center" wrapText="1"/>
    </xf>
    <xf numFmtId="1" fontId="46" fillId="0" borderId="21" xfId="0" applyNumberFormat="1" applyFont="1" applyBorder="1" applyAlignment="1">
      <alignment horizontal="center" wrapText="1"/>
    </xf>
    <xf numFmtId="0" fontId="44" fillId="0" borderId="0" xfId="0" applyFont="1" applyAlignment="1">
      <alignment horizontal="center" wrapText="1"/>
    </xf>
    <xf numFmtId="0" fontId="46" fillId="0" borderId="0" xfId="0" applyFont="1" applyAlignment="1">
      <alignment horizontal="center" wrapText="1"/>
    </xf>
    <xf numFmtId="164" fontId="44" fillId="0" borderId="0" xfId="0" applyNumberFormat="1" applyFont="1" applyAlignment="1">
      <alignment horizontal="center" wrapText="1"/>
    </xf>
    <xf numFmtId="0" fontId="44" fillId="0" borderId="0" xfId="0" applyFont="1" applyAlignment="1">
      <alignment horizontal="center" vertical="top" wrapText="1"/>
    </xf>
    <xf numFmtId="0" fontId="25" fillId="0" borderId="21" xfId="0" applyFont="1" applyBorder="1" applyAlignment="1">
      <alignment horizontal="center" wrapText="1"/>
    </xf>
    <xf numFmtId="0" fontId="38" fillId="0" borderId="0" xfId="0" applyFont="1"/>
    <xf numFmtId="0" fontId="31" fillId="0" borderId="19" xfId="0" applyFont="1" applyBorder="1" applyAlignment="1">
      <alignment horizontal="center" vertical="center" wrapText="1"/>
    </xf>
    <xf numFmtId="0" fontId="31" fillId="0" borderId="19" xfId="0" applyFont="1" applyBorder="1" applyAlignment="1">
      <alignment horizontal="center" vertical="top" wrapText="1"/>
    </xf>
    <xf numFmtId="0" fontId="31" fillId="0" borderId="20" xfId="0" applyFont="1" applyBorder="1" applyAlignment="1">
      <alignment horizontal="center" wrapText="1"/>
    </xf>
    <xf numFmtId="0" fontId="31" fillId="0" borderId="20" xfId="0" applyFont="1" applyBorder="1" applyAlignment="1">
      <alignment horizontal="center" vertical="top" wrapText="1"/>
    </xf>
    <xf numFmtId="0" fontId="31" fillId="0" borderId="21" xfId="0" applyFont="1" applyBorder="1" applyAlignment="1">
      <alignment wrapText="1"/>
    </xf>
    <xf numFmtId="0" fontId="31" fillId="0" borderId="21" xfId="0" applyFont="1" applyBorder="1" applyAlignment="1">
      <alignment horizontal="center" vertical="center" wrapText="1"/>
    </xf>
    <xf numFmtId="0" fontId="31" fillId="2" borderId="22" xfId="0" applyFont="1" applyFill="1" applyBorder="1" applyAlignment="1">
      <alignment horizontal="center"/>
    </xf>
    <xf numFmtId="0" fontId="31" fillId="2" borderId="21" xfId="0" applyFont="1" applyFill="1" applyBorder="1" applyAlignment="1">
      <alignment horizontal="center"/>
    </xf>
    <xf numFmtId="0" fontId="31" fillId="2" borderId="21" xfId="0" applyFont="1" applyFill="1" applyBorder="1" applyAlignment="1">
      <alignment horizontal="center" vertical="top" wrapText="1"/>
    </xf>
    <xf numFmtId="0" fontId="31" fillId="0" borderId="23" xfId="0" applyFont="1" applyBorder="1" applyAlignment="1">
      <alignment horizontal="center" wrapText="1"/>
    </xf>
    <xf numFmtId="0" fontId="31" fillId="0" borderId="24" xfId="0" applyFont="1" applyBorder="1" applyAlignment="1">
      <alignment horizontal="center" wrapText="1"/>
    </xf>
    <xf numFmtId="4" fontId="37" fillId="0" borderId="0" xfId="0" applyNumberFormat="1" applyFont="1"/>
    <xf numFmtId="0" fontId="33" fillId="0" borderId="0" xfId="0" applyFont="1"/>
    <xf numFmtId="168" fontId="32" fillId="0" borderId="0" xfId="3" applyFont="1"/>
    <xf numFmtId="168" fontId="34" fillId="0" borderId="0" xfId="3" applyFont="1" applyAlignment="1">
      <alignment horizontal="right" vertical="center"/>
    </xf>
    <xf numFmtId="168" fontId="34" fillId="0" borderId="0" xfId="3" applyFont="1" applyAlignment="1">
      <alignment horizontal="center" vertical="center"/>
    </xf>
    <xf numFmtId="168" fontId="32" fillId="0" borderId="17" xfId="3" applyFont="1" applyBorder="1" applyAlignment="1">
      <alignment horizontal="center" vertical="center" wrapText="1"/>
    </xf>
    <xf numFmtId="169" fontId="32" fillId="0" borderId="0" xfId="3" applyNumberFormat="1" applyFont="1"/>
    <xf numFmtId="3" fontId="32" fillId="0" borderId="0" xfId="0" applyNumberFormat="1" applyFont="1"/>
    <xf numFmtId="0" fontId="46" fillId="0" borderId="21" xfId="0" applyFont="1" applyBorder="1" applyAlignment="1">
      <alignment horizontal="center" wrapText="1"/>
    </xf>
    <xf numFmtId="0" fontId="31" fillId="0" borderId="19" xfId="0" applyFont="1" applyBorder="1" applyAlignment="1">
      <alignment horizontal="center" wrapText="1"/>
    </xf>
    <xf numFmtId="0" fontId="31" fillId="0" borderId="20" xfId="0" applyFont="1" applyBorder="1" applyAlignment="1">
      <alignment wrapText="1"/>
    </xf>
    <xf numFmtId="0" fontId="31" fillId="2" borderId="26" xfId="0" applyFont="1" applyFill="1" applyBorder="1" applyAlignment="1">
      <alignment horizontal="center" vertical="center"/>
    </xf>
    <xf numFmtId="0" fontId="31" fillId="2" borderId="20" xfId="0" applyFont="1" applyFill="1" applyBorder="1" applyAlignment="1">
      <alignment horizontal="center" vertical="center"/>
    </xf>
    <xf numFmtId="0" fontId="31" fillId="2" borderId="20" xfId="0" applyFont="1" applyFill="1" applyBorder="1" applyAlignment="1">
      <alignment horizontal="center" vertical="center" wrapText="1"/>
    </xf>
    <xf numFmtId="0" fontId="31" fillId="2" borderId="20" xfId="0" applyFont="1" applyFill="1" applyBorder="1" applyAlignment="1">
      <alignment horizontal="center" vertical="top" wrapText="1"/>
    </xf>
    <xf numFmtId="168" fontId="37" fillId="0" borderId="0" xfId="3" applyFont="1"/>
    <xf numFmtId="168" fontId="34" fillId="0" borderId="0" xfId="3" applyFont="1"/>
    <xf numFmtId="168" fontId="36" fillId="0" borderId="0" xfId="3" applyFont="1"/>
    <xf numFmtId="168" fontId="35" fillId="0" borderId="0" xfId="3" applyFont="1" applyAlignment="1">
      <alignment horizontal="center" vertical="center"/>
    </xf>
    <xf numFmtId="168" fontId="34" fillId="0" borderId="17" xfId="3" applyFont="1" applyBorder="1" applyAlignment="1">
      <alignment horizontal="center" vertical="center" wrapText="1"/>
    </xf>
    <xf numFmtId="9" fontId="31" fillId="0" borderId="17" xfId="2" applyFont="1" applyBorder="1" applyAlignment="1" applyProtection="1">
      <alignment horizontal="center" vertical="center" wrapText="1"/>
    </xf>
    <xf numFmtId="168" fontId="37" fillId="0" borderId="0" xfId="3" applyFont="1" applyAlignment="1">
      <alignment horizontal="left" vertical="center"/>
    </xf>
    <xf numFmtId="168" fontId="31" fillId="0" borderId="0" xfId="3" applyFont="1" applyAlignment="1">
      <alignment vertical="center"/>
    </xf>
    <xf numFmtId="168" fontId="31" fillId="0" borderId="10" xfId="3" applyFont="1" applyBorder="1" applyAlignment="1">
      <alignment horizontal="center" vertical="center" wrapText="1"/>
    </xf>
    <xf numFmtId="168" fontId="31" fillId="0" borderId="27" xfId="3" applyFont="1" applyBorder="1" applyAlignment="1">
      <alignment horizontal="center" vertical="center" wrapText="1"/>
    </xf>
    <xf numFmtId="168" fontId="31" fillId="0" borderId="17" xfId="3" applyFont="1" applyBorder="1" applyAlignment="1">
      <alignment vertical="center" wrapText="1"/>
    </xf>
    <xf numFmtId="169" fontId="31" fillId="0" borderId="11" xfId="3" applyNumberFormat="1" applyFont="1" applyBorder="1" applyAlignment="1">
      <alignment horizontal="center" vertical="center" wrapText="1"/>
    </xf>
    <xf numFmtId="168" fontId="31" fillId="0" borderId="16" xfId="3" applyFont="1" applyBorder="1" applyAlignment="1">
      <alignment horizontal="center" vertical="center" wrapText="1"/>
    </xf>
    <xf numFmtId="169" fontId="34" fillId="0" borderId="17" xfId="3" applyNumberFormat="1" applyFont="1" applyBorder="1" applyAlignment="1">
      <alignment horizontal="center" vertical="center" wrapText="1"/>
    </xf>
    <xf numFmtId="3" fontId="31" fillId="0" borderId="0" xfId="0" applyNumberFormat="1" applyFont="1"/>
    <xf numFmtId="0" fontId="31" fillId="2" borderId="26" xfId="0" applyFont="1" applyFill="1" applyBorder="1" applyAlignment="1">
      <alignment horizontal="center"/>
    </xf>
    <xf numFmtId="0" fontId="31" fillId="2" borderId="20" xfId="0" applyFont="1" applyFill="1" applyBorder="1" applyAlignment="1">
      <alignment horizontal="center"/>
    </xf>
    <xf numFmtId="3" fontId="31" fillId="2" borderId="20" xfId="0" applyNumberFormat="1" applyFont="1" applyFill="1" applyBorder="1" applyAlignment="1">
      <alignment horizontal="center"/>
    </xf>
    <xf numFmtId="0" fontId="31" fillId="0" borderId="0" xfId="0" applyFont="1" applyAlignment="1">
      <alignment vertical="center"/>
    </xf>
    <xf numFmtId="0" fontId="48" fillId="0" borderId="0" xfId="0" applyFont="1"/>
    <xf numFmtId="0" fontId="49" fillId="0" borderId="0" xfId="0" applyFont="1"/>
    <xf numFmtId="0" fontId="31" fillId="0" borderId="20" xfId="0" applyFont="1" applyBorder="1" applyAlignment="1">
      <alignment horizontal="center" vertical="center" wrapText="1"/>
    </xf>
    <xf numFmtId="0" fontId="31" fillId="0" borderId="20" xfId="0" applyFont="1" applyBorder="1" applyAlignment="1">
      <alignment vertical="center" wrapText="1"/>
    </xf>
    <xf numFmtId="0" fontId="31" fillId="0" borderId="21" xfId="0" applyFont="1" applyBorder="1" applyAlignment="1">
      <alignment vertical="center" wrapText="1"/>
    </xf>
    <xf numFmtId="0" fontId="31" fillId="0" borderId="0" xfId="0" applyFont="1" applyAlignment="1">
      <alignment horizontal="right"/>
    </xf>
    <xf numFmtId="10" fontId="31" fillId="0" borderId="0" xfId="0" applyNumberFormat="1" applyFont="1"/>
    <xf numFmtId="167" fontId="31" fillId="0" borderId="0" xfId="0" applyNumberFormat="1" applyFont="1" applyAlignment="1">
      <alignment horizontal="center" wrapText="1"/>
    </xf>
    <xf numFmtId="0" fontId="31" fillId="0" borderId="25"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22" xfId="0" applyFont="1" applyBorder="1" applyAlignment="1">
      <alignment horizontal="center" vertical="center" wrapText="1"/>
    </xf>
    <xf numFmtId="9" fontId="31" fillId="0" borderId="21" xfId="2" applyFont="1" applyBorder="1" applyAlignment="1" applyProtection="1">
      <alignment horizontal="center" wrapText="1"/>
    </xf>
    <xf numFmtId="4" fontId="31" fillId="0" borderId="0" xfId="0" applyNumberFormat="1" applyFont="1"/>
    <xf numFmtId="4" fontId="38" fillId="0" borderId="0" xfId="0" applyNumberFormat="1" applyFont="1"/>
    <xf numFmtId="4" fontId="31" fillId="0" borderId="19" xfId="0" applyNumberFormat="1" applyFont="1" applyBorder="1" applyAlignment="1">
      <alignment horizontal="center" vertical="center" wrapText="1"/>
    </xf>
    <xf numFmtId="4" fontId="31" fillId="0" borderId="20" xfId="0" applyNumberFormat="1" applyFont="1" applyBorder="1" applyAlignment="1">
      <alignment horizontal="center" wrapText="1"/>
    </xf>
    <xf numFmtId="4" fontId="31" fillId="0" borderId="20" xfId="0" applyNumberFormat="1" applyFont="1" applyBorder="1" applyAlignment="1">
      <alignment horizontal="center" vertical="top" wrapText="1"/>
    </xf>
    <xf numFmtId="4" fontId="31" fillId="0" borderId="21" xfId="0" applyNumberFormat="1" applyFont="1" applyBorder="1" applyAlignment="1">
      <alignment wrapText="1"/>
    </xf>
    <xf numFmtId="4" fontId="31" fillId="0" borderId="21" xfId="0" applyNumberFormat="1" applyFont="1" applyBorder="1" applyAlignment="1">
      <alignment horizontal="center" vertical="top" wrapText="1"/>
    </xf>
    <xf numFmtId="4" fontId="31" fillId="2" borderId="22" xfId="0" applyNumberFormat="1" applyFont="1" applyFill="1" applyBorder="1" applyAlignment="1">
      <alignment horizontal="center"/>
    </xf>
    <xf numFmtId="4" fontId="31" fillId="2" borderId="21" xfId="0" applyNumberFormat="1" applyFont="1" applyFill="1" applyBorder="1" applyAlignment="1">
      <alignment horizontal="center"/>
    </xf>
    <xf numFmtId="4" fontId="31" fillId="2" borderId="21" xfId="0" applyNumberFormat="1" applyFont="1" applyFill="1" applyBorder="1" applyAlignment="1">
      <alignment horizontal="center" vertical="top"/>
    </xf>
    <xf numFmtId="4" fontId="31" fillId="2" borderId="21" xfId="0" applyNumberFormat="1" applyFont="1" applyFill="1" applyBorder="1" applyAlignment="1">
      <alignment horizontal="center" vertical="top" wrapText="1"/>
    </xf>
    <xf numFmtId="0" fontId="31" fillId="4" borderId="22" xfId="0" applyFont="1" applyFill="1" applyBorder="1" applyAlignment="1">
      <alignment horizontal="center"/>
    </xf>
    <xf numFmtId="4" fontId="31" fillId="4" borderId="21" xfId="0" applyNumberFormat="1" applyFont="1" applyFill="1" applyBorder="1" applyAlignment="1">
      <alignment horizontal="center"/>
    </xf>
    <xf numFmtId="0" fontId="31" fillId="4" borderId="21" xfId="0" applyFont="1" applyFill="1" applyBorder="1" applyAlignment="1">
      <alignment horizontal="center"/>
    </xf>
    <xf numFmtId="4" fontId="31" fillId="4" borderId="21" xfId="0" applyNumberFormat="1" applyFont="1" applyFill="1" applyBorder="1" applyAlignment="1">
      <alignment horizontal="center" vertical="top"/>
    </xf>
    <xf numFmtId="4" fontId="31" fillId="4" borderId="21" xfId="0" applyNumberFormat="1" applyFont="1" applyFill="1" applyBorder="1" applyAlignment="1">
      <alignment horizontal="center" vertical="top" wrapText="1"/>
    </xf>
    <xf numFmtId="166" fontId="31" fillId="0" borderId="0" xfId="0" applyNumberFormat="1" applyFont="1" applyAlignment="1">
      <alignment horizontal="center" vertical="center"/>
    </xf>
    <xf numFmtId="166" fontId="31" fillId="0" borderId="17" xfId="0" applyNumberFormat="1" applyFont="1" applyBorder="1" applyAlignment="1">
      <alignment horizontal="center" vertical="center" wrapText="1"/>
    </xf>
    <xf numFmtId="9" fontId="31" fillId="0" borderId="17" xfId="0" applyNumberFormat="1" applyFont="1" applyBorder="1" applyAlignment="1">
      <alignment horizontal="center" vertical="center" wrapText="1"/>
    </xf>
    <xf numFmtId="165" fontId="36" fillId="0" borderId="0" xfId="1" applyFont="1" applyBorder="1" applyProtection="1"/>
    <xf numFmtId="3" fontId="31" fillId="0" borderId="3" xfId="0" applyNumberFormat="1" applyFont="1" applyBorder="1" applyAlignment="1">
      <alignment horizontal="center" vertical="center" wrapText="1"/>
    </xf>
    <xf numFmtId="0" fontId="31" fillId="0" borderId="4"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2" xfId="0" applyFont="1" applyBorder="1" applyAlignment="1">
      <alignment vertical="center" wrapText="1"/>
    </xf>
    <xf numFmtId="0" fontId="31" fillId="0" borderId="14" xfId="0" applyFont="1" applyBorder="1" applyAlignment="1">
      <alignment horizontal="center" vertical="center" wrapText="1"/>
    </xf>
    <xf numFmtId="0" fontId="34" fillId="0" borderId="16" xfId="0" applyFont="1" applyBorder="1" applyAlignment="1">
      <alignment horizontal="center" vertical="center" wrapText="1"/>
    </xf>
    <xf numFmtId="3" fontId="31" fillId="0" borderId="16" xfId="0" applyNumberFormat="1" applyFont="1" applyBorder="1" applyAlignment="1">
      <alignment horizontal="center" vertical="center" wrapText="1"/>
    </xf>
    <xf numFmtId="0" fontId="32" fillId="0" borderId="19" xfId="0" applyFont="1" applyBorder="1" applyAlignment="1">
      <alignment horizontal="center" vertical="center" wrapText="1"/>
    </xf>
    <xf numFmtId="0" fontId="32" fillId="0" borderId="19" xfId="0" applyFont="1" applyBorder="1" applyAlignment="1">
      <alignment horizontal="center" vertical="top" wrapText="1"/>
    </xf>
    <xf numFmtId="0" fontId="32" fillId="0" borderId="20" xfId="0" applyFont="1" applyBorder="1" applyAlignment="1">
      <alignment horizontal="center" wrapText="1"/>
    </xf>
    <xf numFmtId="0" fontId="32" fillId="0" borderId="20" xfId="0" applyFont="1" applyBorder="1" applyAlignment="1">
      <alignment horizontal="center" vertical="top" wrapText="1"/>
    </xf>
    <xf numFmtId="0" fontId="32" fillId="0" borderId="21" xfId="0" applyFont="1" applyBorder="1" applyAlignment="1">
      <alignment horizontal="center" vertical="center" wrapText="1"/>
    </xf>
    <xf numFmtId="0" fontId="32" fillId="2" borderId="22" xfId="0" applyFont="1" applyFill="1" applyBorder="1" applyAlignment="1">
      <alignment horizontal="center"/>
    </xf>
    <xf numFmtId="0" fontId="32" fillId="2" borderId="21" xfId="0" applyFont="1" applyFill="1" applyBorder="1" applyAlignment="1">
      <alignment horizontal="center"/>
    </xf>
    <xf numFmtId="0" fontId="32" fillId="2" borderId="21" xfId="0" applyFont="1" applyFill="1" applyBorder="1" applyAlignment="1">
      <alignment horizontal="center" vertical="top" wrapText="1"/>
    </xf>
    <xf numFmtId="0" fontId="32" fillId="0" borderId="22" xfId="0" applyFont="1" applyBorder="1" applyAlignment="1">
      <alignment horizontal="center" wrapText="1"/>
    </xf>
    <xf numFmtId="0" fontId="32" fillId="0" borderId="21" xfId="0" applyFont="1" applyBorder="1" applyAlignment="1">
      <alignment horizontal="left" wrapText="1"/>
    </xf>
    <xf numFmtId="0" fontId="32" fillId="0" borderId="21" xfId="0" applyFont="1" applyBorder="1" applyAlignment="1">
      <alignment horizontal="center" wrapText="1"/>
    </xf>
    <xf numFmtId="167" fontId="32" fillId="0" borderId="21" xfId="0" applyNumberFormat="1" applyFont="1" applyBorder="1" applyAlignment="1">
      <alignment horizontal="center" wrapText="1"/>
    </xf>
    <xf numFmtId="164" fontId="32" fillId="0" borderId="21" xfId="0" applyNumberFormat="1" applyFont="1" applyBorder="1" applyAlignment="1">
      <alignment horizontal="center" wrapText="1"/>
    </xf>
    <xf numFmtId="0" fontId="32" fillId="0" borderId="21" xfId="0" applyFont="1" applyBorder="1" applyAlignment="1">
      <alignment horizontal="center" vertical="top" wrapText="1"/>
    </xf>
    <xf numFmtId="168" fontId="32" fillId="0" borderId="0" xfId="3" applyFont="1" applyAlignment="1">
      <alignment vertical="center"/>
    </xf>
    <xf numFmtId="168" fontId="33" fillId="0" borderId="0" xfId="3" applyFont="1" applyAlignment="1">
      <alignment horizontal="center" vertical="center"/>
    </xf>
    <xf numFmtId="168" fontId="33" fillId="0" borderId="17" xfId="3" applyFont="1" applyBorder="1" applyAlignment="1">
      <alignment horizontal="center" vertical="center" wrapText="1"/>
    </xf>
    <xf numFmtId="169" fontId="32" fillId="0" borderId="17" xfId="3" applyNumberFormat="1" applyFont="1" applyBorder="1" applyAlignment="1">
      <alignment horizontal="center" vertical="center" wrapText="1"/>
    </xf>
    <xf numFmtId="170" fontId="32" fillId="0" borderId="17" xfId="3" applyNumberFormat="1" applyFont="1" applyBorder="1" applyAlignment="1">
      <alignment horizontal="center" vertical="center" wrapText="1"/>
    </xf>
    <xf numFmtId="169" fontId="33" fillId="0" borderId="17" xfId="3" applyNumberFormat="1" applyFont="1" applyBorder="1" applyAlignment="1">
      <alignment horizontal="center" vertical="center" wrapText="1"/>
    </xf>
    <xf numFmtId="0" fontId="6" fillId="0" borderId="0" xfId="0" applyFont="1" applyAlignment="1">
      <alignment vertical="center"/>
    </xf>
    <xf numFmtId="0" fontId="9" fillId="0" borderId="0" xfId="0" applyFont="1" applyAlignment="1">
      <alignment vertical="center"/>
    </xf>
    <xf numFmtId="3" fontId="32" fillId="0" borderId="0" xfId="0" applyNumberFormat="1" applyFont="1" applyAlignment="1">
      <alignment horizontal="left"/>
    </xf>
    <xf numFmtId="0" fontId="32" fillId="0" borderId="0" xfId="0" applyFont="1" applyAlignment="1">
      <alignment horizontal="left"/>
    </xf>
    <xf numFmtId="0" fontId="32" fillId="0" borderId="0" xfId="0" applyFont="1" applyAlignment="1">
      <alignment horizontal="center" wrapText="1"/>
    </xf>
    <xf numFmtId="3" fontId="32" fillId="0" borderId="8" xfId="0" applyNumberFormat="1" applyFont="1" applyBorder="1" applyAlignment="1">
      <alignment horizontal="center" vertical="center" wrapText="1"/>
    </xf>
    <xf numFmtId="0" fontId="32" fillId="0" borderId="8" xfId="0" applyFont="1" applyBorder="1" applyAlignment="1">
      <alignment horizontal="center" vertical="center" wrapText="1"/>
    </xf>
    <xf numFmtId="3" fontId="32" fillId="0" borderId="12" xfId="0" applyNumberFormat="1" applyFont="1" applyBorder="1" applyAlignment="1">
      <alignment horizontal="center" vertical="center" wrapText="1"/>
    </xf>
    <xf numFmtId="0" fontId="32" fillId="0" borderId="0" xfId="0" applyFont="1" applyAlignment="1">
      <alignment horizontal="center"/>
    </xf>
    <xf numFmtId="164" fontId="32" fillId="0" borderId="0" xfId="0" applyNumberFormat="1" applyFont="1" applyAlignment="1">
      <alignment horizontal="center" wrapText="1"/>
    </xf>
    <xf numFmtId="164" fontId="33" fillId="3" borderId="17" xfId="0" applyNumberFormat="1" applyFont="1" applyFill="1" applyBorder="1" applyAlignment="1">
      <alignment vertical="center" wrapText="1"/>
    </xf>
    <xf numFmtId="9" fontId="32" fillId="3" borderId="17" xfId="0" applyNumberFormat="1" applyFont="1" applyFill="1" applyBorder="1" applyAlignment="1">
      <alignment vertical="center" wrapText="1"/>
    </xf>
    <xf numFmtId="164" fontId="32" fillId="3" borderId="17" xfId="0" applyNumberFormat="1" applyFont="1" applyFill="1" applyBorder="1" applyAlignment="1">
      <alignment vertical="center" wrapText="1"/>
    </xf>
    <xf numFmtId="0" fontId="43" fillId="0" borderId="17" xfId="0" applyFont="1" applyBorder="1" applyAlignment="1">
      <alignment horizontal="center" vertical="center" wrapText="1"/>
    </xf>
    <xf numFmtId="9" fontId="33" fillId="0" borderId="17" xfId="2" applyFont="1" applyBorder="1" applyAlignment="1" applyProtection="1">
      <alignment vertical="center" wrapText="1"/>
    </xf>
    <xf numFmtId="3" fontId="33" fillId="0" borderId="17" xfId="0" applyNumberFormat="1" applyFont="1" applyBorder="1" applyAlignment="1">
      <alignment horizontal="center" vertical="center" wrapText="1"/>
    </xf>
    <xf numFmtId="9" fontId="33" fillId="3" borderId="17" xfId="0" applyNumberFormat="1" applyFont="1" applyFill="1" applyBorder="1" applyAlignment="1">
      <alignment vertical="center" wrapText="1"/>
    </xf>
    <xf numFmtId="164" fontId="33" fillId="3" borderId="17" xfId="0" applyNumberFormat="1" applyFont="1" applyFill="1" applyBorder="1" applyAlignment="1">
      <alignment horizontal="center" vertical="center" wrapText="1"/>
    </xf>
    <xf numFmtId="0" fontId="32" fillId="3" borderId="17" xfId="0" applyFont="1" applyFill="1" applyBorder="1" applyAlignment="1">
      <alignment horizontal="center" vertical="center" wrapText="1"/>
    </xf>
    <xf numFmtId="164" fontId="32" fillId="3" borderId="17" xfId="0" applyNumberFormat="1" applyFont="1" applyFill="1" applyBorder="1" applyAlignment="1">
      <alignment horizontal="center" vertical="center" wrapText="1"/>
    </xf>
    <xf numFmtId="0" fontId="32" fillId="0" borderId="0" xfId="0" applyFont="1" applyAlignment="1">
      <alignment horizontal="center" vertical="center" wrapText="1"/>
    </xf>
    <xf numFmtId="3" fontId="32" fillId="0" borderId="0" xfId="0" applyNumberFormat="1" applyFont="1" applyAlignment="1">
      <alignment horizontal="center" vertical="center" wrapText="1"/>
    </xf>
    <xf numFmtId="164" fontId="32" fillId="0" borderId="0" xfId="0" applyNumberFormat="1" applyFont="1" applyAlignment="1">
      <alignment horizontal="center" vertical="center" wrapText="1"/>
    </xf>
    <xf numFmtId="164" fontId="32" fillId="0" borderId="0" xfId="0" applyNumberFormat="1" applyFont="1" applyAlignment="1">
      <alignment horizontal="center" vertical="top" wrapText="1"/>
    </xf>
    <xf numFmtId="0" fontId="32" fillId="0" borderId="0" xfId="0" applyFont="1" applyAlignment="1">
      <alignment vertical="center" wrapText="1"/>
    </xf>
    <xf numFmtId="0" fontId="46" fillId="0" borderId="24" xfId="0" applyFont="1" applyBorder="1" applyAlignment="1">
      <alignment horizontal="center" vertical="top" wrapText="1"/>
    </xf>
    <xf numFmtId="164" fontId="32" fillId="0" borderId="0" xfId="0" applyNumberFormat="1" applyFont="1"/>
    <xf numFmtId="0" fontId="32" fillId="0" borderId="23" xfId="0" applyFont="1" applyBorder="1" applyAlignment="1">
      <alignment horizontal="center" wrapText="1"/>
    </xf>
    <xf numFmtId="0" fontId="32" fillId="0" borderId="24" xfId="0" applyFont="1" applyBorder="1" applyAlignment="1">
      <alignment horizontal="center" wrapText="1"/>
    </xf>
    <xf numFmtId="0" fontId="32" fillId="0" borderId="0" xfId="0" applyFont="1" applyAlignment="1">
      <alignment horizontal="center" vertical="top" wrapText="1"/>
    </xf>
    <xf numFmtId="0" fontId="32" fillId="0" borderId="0" xfId="0" applyFont="1" applyAlignment="1">
      <alignment horizontal="left" vertical="top"/>
    </xf>
    <xf numFmtId="0" fontId="17" fillId="0" borderId="0" xfId="0" applyFont="1"/>
    <xf numFmtId="0" fontId="33" fillId="0" borderId="0" xfId="0" applyFont="1" applyAlignment="1">
      <alignment horizontal="center"/>
    </xf>
    <xf numFmtId="0" fontId="33" fillId="0" borderId="0" xfId="0" applyFont="1" applyAlignment="1">
      <alignment horizontal="left" vertical="center"/>
    </xf>
    <xf numFmtId="0" fontId="42" fillId="0" borderId="0" xfId="0" applyFont="1" applyAlignment="1">
      <alignment horizontal="left"/>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33" fillId="0" borderId="0" xfId="0" applyFont="1" applyAlignment="1">
      <alignment horizontal="left" vertical="top" wrapText="1"/>
    </xf>
    <xf numFmtId="0" fontId="32" fillId="0" borderId="0" xfId="0" applyFont="1" applyAlignment="1">
      <alignment horizontal="left" vertical="center" wrapText="1"/>
    </xf>
    <xf numFmtId="0" fontId="32" fillId="0" borderId="0" xfId="0" applyFont="1" applyAlignment="1">
      <alignment horizontal="left" vertical="top" wrapText="1"/>
    </xf>
    <xf numFmtId="0" fontId="33" fillId="0" borderId="0" xfId="0" applyFont="1" applyAlignment="1">
      <alignment horizontal="left" vertical="center" wrapText="1"/>
    </xf>
    <xf numFmtId="0" fontId="52" fillId="0" borderId="0" xfId="0" applyFont="1" applyAlignment="1">
      <alignment horizontal="left" vertical="center" wrapText="1"/>
    </xf>
    <xf numFmtId="0" fontId="32" fillId="0" borderId="28" xfId="0" applyFont="1" applyBorder="1" applyAlignment="1">
      <alignment horizontal="center" wrapText="1"/>
    </xf>
    <xf numFmtId="0" fontId="34" fillId="0" borderId="0" xfId="0" applyFont="1" applyAlignment="1">
      <alignment horizontal="left" vertical="center"/>
    </xf>
    <xf numFmtId="0" fontId="34" fillId="0" borderId="0" xfId="0" applyFont="1" applyAlignment="1">
      <alignment horizontal="center"/>
    </xf>
    <xf numFmtId="0" fontId="37" fillId="0" borderId="0" xfId="0" applyFont="1" applyAlignment="1">
      <alignment horizontal="left"/>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6" xfId="0" applyFont="1" applyBorder="1" applyAlignment="1">
      <alignment horizontal="center" vertical="center" wrapText="1"/>
    </xf>
    <xf numFmtId="3" fontId="31" fillId="0" borderId="12" xfId="0" applyNumberFormat="1" applyFont="1" applyBorder="1" applyAlignment="1">
      <alignment horizontal="center" vertical="center" wrapText="1"/>
    </xf>
    <xf numFmtId="0" fontId="32" fillId="0" borderId="0" xfId="0" applyFont="1" applyAlignment="1">
      <alignment horizontal="left" wrapText="1"/>
    </xf>
    <xf numFmtId="0" fontId="31" fillId="0" borderId="17" xfId="0" applyFont="1" applyBorder="1" applyAlignment="1">
      <alignment horizontal="left" vertical="top" wrapText="1"/>
    </xf>
    <xf numFmtId="0" fontId="31" fillId="0" borderId="27" xfId="0" applyFont="1" applyBorder="1" applyAlignment="1">
      <alignment horizontal="left" vertical="top" wrapText="1"/>
    </xf>
    <xf numFmtId="0" fontId="31" fillId="0" borderId="29" xfId="0" applyFont="1" applyBorder="1" applyAlignment="1">
      <alignment horizontal="left" vertical="top" wrapText="1"/>
    </xf>
    <xf numFmtId="0" fontId="31" fillId="0" borderId="11" xfId="0" applyFont="1" applyBorder="1" applyAlignment="1">
      <alignment horizontal="left" vertical="top" wrapText="1"/>
    </xf>
    <xf numFmtId="0" fontId="31" fillId="0" borderId="27" xfId="0" applyFont="1" applyBorder="1" applyAlignment="1">
      <alignment horizontal="left" vertical="top"/>
    </xf>
    <xf numFmtId="0" fontId="31" fillId="0" borderId="29" xfId="0" applyFont="1" applyBorder="1" applyAlignment="1">
      <alignment horizontal="left" vertical="top"/>
    </xf>
    <xf numFmtId="0" fontId="31" fillId="0" borderId="11" xfId="0" applyFont="1" applyBorder="1" applyAlignment="1">
      <alignment horizontal="left" vertical="top"/>
    </xf>
    <xf numFmtId="0" fontId="31" fillId="0" borderId="17" xfId="0" applyFont="1" applyBorder="1" applyAlignment="1">
      <alignment horizontal="left" wrapText="1"/>
    </xf>
    <xf numFmtId="0" fontId="34" fillId="0" borderId="0" xfId="0" applyFont="1" applyAlignment="1">
      <alignment horizontal="left" vertical="top" wrapText="1"/>
    </xf>
    <xf numFmtId="4" fontId="31" fillId="0" borderId="17" xfId="0" applyNumberFormat="1" applyFont="1" applyBorder="1" applyAlignment="1">
      <alignment horizontal="center" vertical="center" wrapText="1"/>
    </xf>
    <xf numFmtId="0" fontId="34" fillId="5" borderId="17" xfId="0" applyFont="1" applyFill="1" applyBorder="1" applyAlignment="1">
      <alignment horizontal="left" vertical="top" wrapText="1"/>
    </xf>
    <xf numFmtId="0" fontId="10" fillId="0" borderId="0" xfId="0" applyFont="1" applyAlignment="1">
      <alignment horizontal="left" vertical="center" wrapText="1"/>
    </xf>
    <xf numFmtId="0" fontId="34" fillId="0" borderId="0" xfId="0" applyFont="1" applyAlignment="1">
      <alignment horizontal="left" wrapText="1"/>
    </xf>
    <xf numFmtId="166" fontId="34" fillId="0" borderId="0" xfId="0" applyNumberFormat="1" applyFont="1" applyAlignment="1">
      <alignment horizontal="center" vertical="center"/>
    </xf>
    <xf numFmtId="0" fontId="31" fillId="0" borderId="17" xfId="0" applyFont="1" applyBorder="1" applyAlignment="1">
      <alignment horizontal="center" vertical="center" wrapText="1"/>
    </xf>
    <xf numFmtId="1" fontId="31" fillId="0" borderId="17" xfId="0" applyNumberFormat="1" applyFont="1" applyBorder="1" applyAlignment="1">
      <alignment horizontal="center" vertical="center" wrapText="1"/>
    </xf>
    <xf numFmtId="166" fontId="31" fillId="0" borderId="17" xfId="0" applyNumberFormat="1" applyFont="1" applyBorder="1" applyAlignment="1">
      <alignment horizontal="center" vertical="center" wrapText="1"/>
    </xf>
    <xf numFmtId="4" fontId="6" fillId="0" borderId="0" xfId="0" applyNumberFormat="1" applyFont="1" applyAlignment="1">
      <alignment horizontal="left" vertical="top" wrapText="1"/>
    </xf>
    <xf numFmtId="4" fontId="9" fillId="0" borderId="0" xfId="0" applyNumberFormat="1" applyFont="1" applyAlignment="1">
      <alignment horizontal="left" vertical="top" wrapText="1"/>
    </xf>
    <xf numFmtId="4" fontId="31" fillId="0" borderId="18" xfId="0" applyNumberFormat="1" applyFont="1" applyBorder="1" applyAlignment="1">
      <alignment horizontal="center" vertical="center" wrapText="1"/>
    </xf>
    <xf numFmtId="0" fontId="31" fillId="0" borderId="18" xfId="0" applyFont="1" applyBorder="1" applyAlignment="1">
      <alignment horizontal="center" vertical="center" wrapText="1"/>
    </xf>
    <xf numFmtId="4" fontId="34" fillId="4" borderId="18" xfId="0" applyNumberFormat="1" applyFont="1" applyFill="1" applyBorder="1" applyAlignment="1">
      <alignment horizontal="center"/>
    </xf>
    <xf numFmtId="4" fontId="18" fillId="0" borderId="18" xfId="0" applyNumberFormat="1" applyFont="1" applyBorder="1" applyAlignment="1">
      <alignment wrapText="1"/>
    </xf>
    <xf numFmtId="0" fontId="31" fillId="0" borderId="18" xfId="0" applyFont="1" applyBorder="1" applyAlignment="1">
      <alignment horizontal="center" vertical="top" wrapText="1"/>
    </xf>
    <xf numFmtId="0" fontId="34" fillId="0" borderId="0" xfId="0" applyFont="1" applyAlignment="1">
      <alignment horizontal="center" vertical="center"/>
    </xf>
    <xf numFmtId="0" fontId="34" fillId="5" borderId="18" xfId="0" applyFont="1" applyFill="1" applyBorder="1" applyAlignment="1">
      <alignment horizontal="left" vertical="top" wrapText="1"/>
    </xf>
    <xf numFmtId="0" fontId="8" fillId="0" borderId="0" xfId="0" applyFont="1" applyAlignment="1">
      <alignment horizontal="left" vertical="top" wrapText="1"/>
    </xf>
    <xf numFmtId="3" fontId="31" fillId="0" borderId="18" xfId="0" applyNumberFormat="1" applyFont="1" applyBorder="1" applyAlignment="1">
      <alignment horizontal="center" vertical="center" wrapText="1"/>
    </xf>
    <xf numFmtId="0" fontId="32" fillId="0" borderId="18" xfId="0" applyFont="1" applyBorder="1" applyAlignment="1">
      <alignment horizontal="center" vertical="center" wrapText="1"/>
    </xf>
    <xf numFmtId="0" fontId="32" fillId="0" borderId="18" xfId="0" applyFont="1" applyBorder="1" applyAlignment="1">
      <alignment horizontal="center" vertical="top" wrapText="1"/>
    </xf>
    <xf numFmtId="168" fontId="34" fillId="0" borderId="0" xfId="3" applyFont="1" applyAlignment="1">
      <alignment horizontal="right" vertical="center"/>
    </xf>
    <xf numFmtId="168" fontId="33" fillId="0" borderId="0" xfId="3" applyFont="1" applyAlignment="1">
      <alignment horizontal="left"/>
    </xf>
    <xf numFmtId="168" fontId="32" fillId="0" borderId="0" xfId="3" applyFont="1" applyAlignment="1">
      <alignment horizontal="left"/>
    </xf>
    <xf numFmtId="168" fontId="32" fillId="0" borderId="0" xfId="3" applyFont="1" applyAlignment="1">
      <alignment horizontal="left" vertical="center" wrapText="1"/>
    </xf>
    <xf numFmtId="168" fontId="47" fillId="0" borderId="0" xfId="3" applyFont="1" applyAlignment="1">
      <alignment horizontal="left"/>
    </xf>
    <xf numFmtId="168" fontId="34" fillId="0" borderId="0" xfId="3" applyFont="1" applyAlignment="1">
      <alignment horizontal="left" vertical="center"/>
    </xf>
    <xf numFmtId="168" fontId="34" fillId="0" borderId="0" xfId="3" applyFont="1" applyAlignment="1">
      <alignment wrapText="1"/>
    </xf>
    <xf numFmtId="168" fontId="34" fillId="0" borderId="0" xfId="3" applyFont="1" applyAlignment="1">
      <alignment horizontal="left"/>
    </xf>
    <xf numFmtId="168" fontId="25" fillId="0" borderId="0" xfId="3" applyFont="1" applyAlignment="1">
      <alignment horizontal="left" vertical="center" wrapText="1"/>
    </xf>
    <xf numFmtId="168" fontId="32" fillId="0" borderId="0" xfId="3" applyFont="1" applyAlignment="1">
      <alignment horizontal="left" vertical="top" wrapText="1"/>
    </xf>
    <xf numFmtId="168" fontId="34" fillId="0" borderId="0" xfId="3" applyFont="1" applyAlignment="1">
      <alignment horizontal="right"/>
    </xf>
    <xf numFmtId="168" fontId="25" fillId="0" borderId="0" xfId="3" applyFont="1" applyAlignment="1">
      <alignment wrapText="1"/>
    </xf>
    <xf numFmtId="168" fontId="25" fillId="0" borderId="0" xfId="3" applyFont="1" applyAlignment="1">
      <alignment horizontal="left" wrapText="1"/>
    </xf>
    <xf numFmtId="168" fontId="31" fillId="0" borderId="0" xfId="3" applyFont="1" applyAlignment="1">
      <alignment horizontal="center" vertical="center"/>
    </xf>
    <xf numFmtId="168" fontId="34" fillId="0" borderId="0" xfId="3" applyFont="1" applyAlignment="1">
      <alignment horizontal="center"/>
    </xf>
    <xf numFmtId="168" fontId="34" fillId="0" borderId="28" xfId="3" applyFont="1" applyBorder="1" applyAlignment="1">
      <alignment horizontal="left" vertical="center" wrapText="1"/>
    </xf>
    <xf numFmtId="168" fontId="26" fillId="0" borderId="0" xfId="3" applyFont="1" applyAlignment="1">
      <alignment horizontal="left" vertical="top" wrapText="1"/>
    </xf>
    <xf numFmtId="168" fontId="25" fillId="0" borderId="0" xfId="3" applyFont="1" applyAlignment="1">
      <alignment horizontal="left" vertical="top" wrapText="1"/>
    </xf>
    <xf numFmtId="0" fontId="6" fillId="0" borderId="0" xfId="0" applyFont="1" applyAlignment="1">
      <alignment horizontal="center" wrapText="1"/>
    </xf>
    <xf numFmtId="168" fontId="25" fillId="0" borderId="28" xfId="3" applyFont="1" applyBorder="1" applyAlignment="1">
      <alignment horizontal="center" wrapText="1"/>
    </xf>
    <xf numFmtId="0" fontId="32" fillId="0" borderId="30" xfId="0" applyFont="1" applyBorder="1" applyAlignment="1">
      <alignment horizontal="center" vertical="center" wrapText="1"/>
    </xf>
    <xf numFmtId="0" fontId="32" fillId="0" borderId="17" xfId="0" applyFont="1" applyBorder="1"/>
    <xf numFmtId="0" fontId="32" fillId="0" borderId="17" xfId="0" applyFont="1" applyBorder="1" applyAlignment="1">
      <alignment wrapText="1"/>
    </xf>
    <xf numFmtId="0" fontId="32" fillId="2" borderId="13" xfId="0" applyFont="1" applyFill="1" applyBorder="1" applyAlignment="1">
      <alignment horizontal="center"/>
    </xf>
    <xf numFmtId="0" fontId="32" fillId="0" borderId="31" xfId="0" applyFont="1" applyBorder="1" applyAlignment="1">
      <alignment horizontal="center" vertical="center" wrapText="1"/>
    </xf>
    <xf numFmtId="164" fontId="32" fillId="0" borderId="27" xfId="0" applyNumberFormat="1" applyFont="1" applyBorder="1" applyAlignment="1">
      <alignment vertical="center" wrapText="1"/>
    </xf>
    <xf numFmtId="164" fontId="33" fillId="3" borderId="27" xfId="0" applyNumberFormat="1" applyFont="1" applyFill="1" applyBorder="1" applyAlignment="1">
      <alignment vertical="center" wrapText="1"/>
    </xf>
    <xf numFmtId="164" fontId="33" fillId="0" borderId="27" xfId="0" applyNumberFormat="1" applyFont="1" applyBorder="1" applyAlignment="1">
      <alignment vertical="center" wrapText="1"/>
    </xf>
    <xf numFmtId="164" fontId="33" fillId="3" borderId="27" xfId="0" applyNumberFormat="1" applyFont="1" applyFill="1" applyBorder="1" applyAlignment="1">
      <alignment horizontal="center" vertical="center" wrapText="1"/>
    </xf>
    <xf numFmtId="4" fontId="42" fillId="0" borderId="17" xfId="0" applyNumberFormat="1" applyFont="1" applyBorder="1"/>
    <xf numFmtId="0" fontId="32" fillId="0" borderId="27"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17" xfId="0" applyFont="1" applyBorder="1" applyAlignment="1">
      <alignment horizontal="center" wrapText="1"/>
    </xf>
    <xf numFmtId="0" fontId="32" fillId="0" borderId="17" xfId="0" applyFont="1" applyBorder="1" applyAlignment="1">
      <alignment horizontal="center" wrapText="1"/>
    </xf>
    <xf numFmtId="0" fontId="31" fillId="0" borderId="30"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31" xfId="0" applyFont="1" applyBorder="1" applyAlignment="1">
      <alignment horizontal="center" vertical="center" wrapText="1"/>
    </xf>
    <xf numFmtId="164" fontId="31" fillId="0" borderId="27" xfId="0" applyNumberFormat="1" applyFont="1" applyBorder="1" applyAlignment="1">
      <alignment vertical="center" wrapText="1"/>
    </xf>
    <xf numFmtId="4" fontId="31" fillId="0" borderId="17" xfId="0" applyNumberFormat="1" applyFont="1" applyBorder="1"/>
    <xf numFmtId="4" fontId="32" fillId="0" borderId="17" xfId="0" applyNumberFormat="1" applyFont="1" applyBorder="1"/>
    <xf numFmtId="4" fontId="43" fillId="0" borderId="17" xfId="1" applyNumberFormat="1" applyFont="1" applyBorder="1" applyProtection="1"/>
    <xf numFmtId="4" fontId="31" fillId="7" borderId="17" xfId="0" applyNumberFormat="1" applyFont="1" applyFill="1" applyBorder="1" applyAlignment="1">
      <alignment horizontal="center"/>
    </xf>
    <xf numFmtId="0" fontId="31" fillId="8" borderId="15" xfId="0" applyFont="1" applyFill="1" applyBorder="1" applyAlignment="1">
      <alignment horizontal="center"/>
    </xf>
    <xf numFmtId="0" fontId="31" fillId="8" borderId="12" xfId="0" applyFont="1" applyFill="1" applyBorder="1" applyAlignment="1">
      <alignment horizontal="center"/>
    </xf>
    <xf numFmtId="3" fontId="31" fillId="8" borderId="12" xfId="0" applyNumberFormat="1" applyFont="1" applyFill="1" applyBorder="1" applyAlignment="1">
      <alignment horizontal="center"/>
    </xf>
    <xf numFmtId="0" fontId="31" fillId="8" borderId="12" xfId="0" applyFont="1" applyFill="1" applyBorder="1" applyAlignment="1">
      <alignment horizontal="center" wrapText="1"/>
    </xf>
    <xf numFmtId="0" fontId="31" fillId="8" borderId="13" xfId="0" applyFont="1" applyFill="1" applyBorder="1" applyAlignment="1">
      <alignment horizontal="center"/>
    </xf>
    <xf numFmtId="168" fontId="31" fillId="0" borderId="17" xfId="3" applyFont="1" applyBorder="1"/>
    <xf numFmtId="168" fontId="25" fillId="0" borderId="17" xfId="3" applyFont="1" applyBorder="1"/>
    <xf numFmtId="171" fontId="27" fillId="0" borderId="17" xfId="3" applyNumberFormat="1" applyFont="1" applyBorder="1"/>
    <xf numFmtId="171" fontId="37" fillId="0" borderId="17" xfId="3" applyNumberFormat="1" applyFont="1" applyBorder="1"/>
    <xf numFmtId="0" fontId="32" fillId="0" borderId="34" xfId="0" applyFont="1" applyBorder="1" applyAlignment="1">
      <alignment horizontal="center" vertical="top" wrapText="1"/>
    </xf>
    <xf numFmtId="0" fontId="32" fillId="2" borderId="24" xfId="0" applyFont="1" applyFill="1" applyBorder="1" applyAlignment="1">
      <alignment horizontal="center"/>
    </xf>
    <xf numFmtId="164" fontId="32" fillId="0" borderId="24" xfId="0" applyNumberFormat="1" applyFont="1" applyBorder="1" applyAlignment="1">
      <alignment horizontal="center" wrapText="1"/>
    </xf>
    <xf numFmtId="164" fontId="52" fillId="0" borderId="24" xfId="0" applyNumberFormat="1" applyFont="1" applyBorder="1" applyAlignment="1">
      <alignment horizontal="center" wrapText="1"/>
    </xf>
    <xf numFmtId="0" fontId="0" fillId="0" borderId="17" xfId="0" applyBorder="1"/>
    <xf numFmtId="10" fontId="0" fillId="0" borderId="17" xfId="0" applyNumberFormat="1" applyBorder="1"/>
    <xf numFmtId="167" fontId="7" fillId="0" borderId="17" xfId="0" applyNumberFormat="1" applyFont="1" applyBorder="1"/>
    <xf numFmtId="0" fontId="31" fillId="0" borderId="34" xfId="0" applyFont="1" applyBorder="1" applyAlignment="1">
      <alignment horizontal="center" vertical="top" wrapText="1"/>
    </xf>
    <xf numFmtId="0" fontId="31" fillId="2" borderId="0" xfId="0" applyFont="1" applyFill="1" applyBorder="1" applyAlignment="1">
      <alignment horizontal="center"/>
    </xf>
    <xf numFmtId="164" fontId="31" fillId="0" borderId="27" xfId="0" applyNumberFormat="1" applyFont="1" applyBorder="1" applyAlignment="1">
      <alignment horizontal="center" wrapText="1"/>
    </xf>
    <xf numFmtId="164" fontId="13" fillId="0" borderId="27" xfId="0" applyNumberFormat="1" applyFont="1" applyBorder="1" applyAlignment="1">
      <alignment horizontal="center" wrapText="1"/>
    </xf>
    <xf numFmtId="164" fontId="14" fillId="0" borderId="27" xfId="0" applyNumberFormat="1" applyFont="1" applyBorder="1" applyAlignment="1">
      <alignment horizontal="center" wrapText="1"/>
    </xf>
    <xf numFmtId="164" fontId="20" fillId="0" borderId="27" xfId="0" applyNumberFormat="1" applyFont="1" applyBorder="1" applyAlignment="1">
      <alignment horizontal="center" wrapText="1"/>
    </xf>
    <xf numFmtId="0" fontId="31" fillId="0" borderId="17" xfId="0" applyFont="1" applyBorder="1"/>
    <xf numFmtId="4" fontId="7" fillId="0" borderId="17" xfId="0" applyNumberFormat="1" applyFont="1" applyBorder="1"/>
    <xf numFmtId="0" fontId="31" fillId="2" borderId="0" xfId="0" applyFont="1" applyFill="1" applyBorder="1" applyAlignment="1">
      <alignment horizontal="center" vertical="center"/>
    </xf>
    <xf numFmtId="164" fontId="34" fillId="0" borderId="27" xfId="0" applyNumberFormat="1" applyFont="1" applyBorder="1" applyAlignment="1">
      <alignment horizontal="center" wrapText="1"/>
    </xf>
    <xf numFmtId="0" fontId="32" fillId="0" borderId="0" xfId="0" applyFont="1" applyBorder="1" applyAlignment="1">
      <alignment horizontal="center" wrapText="1"/>
    </xf>
    <xf numFmtId="0" fontId="31" fillId="0" borderId="35" xfId="0" applyFont="1" applyBorder="1" applyAlignment="1">
      <alignment horizontal="center" vertical="top" wrapText="1"/>
    </xf>
    <xf numFmtId="0" fontId="31" fillId="0" borderId="33" xfId="0" applyFont="1" applyBorder="1" applyAlignment="1">
      <alignment horizontal="center" vertical="top" wrapText="1"/>
    </xf>
    <xf numFmtId="0" fontId="31" fillId="0" borderId="23" xfId="0" applyFont="1" applyBorder="1" applyAlignment="1">
      <alignment horizontal="center" vertical="top" wrapText="1"/>
    </xf>
    <xf numFmtId="0" fontId="10" fillId="0" borderId="17" xfId="0" applyFont="1" applyBorder="1"/>
    <xf numFmtId="4" fontId="12" fillId="0" borderId="17" xfId="0" applyNumberFormat="1" applyFont="1" applyBorder="1"/>
    <xf numFmtId="0" fontId="31" fillId="2" borderId="24" xfId="0" applyFont="1" applyFill="1" applyBorder="1" applyAlignment="1">
      <alignment horizontal="center"/>
    </xf>
    <xf numFmtId="164" fontId="31" fillId="0" borderId="24" xfId="0" applyNumberFormat="1" applyFont="1" applyBorder="1" applyAlignment="1">
      <alignment horizontal="center" wrapText="1"/>
    </xf>
    <xf numFmtId="4" fontId="37" fillId="0" borderId="17" xfId="0" applyNumberFormat="1" applyFont="1" applyBorder="1"/>
    <xf numFmtId="0" fontId="32" fillId="0" borderId="10" xfId="0" applyFont="1" applyBorder="1" applyAlignment="1">
      <alignment horizontal="center" wrapText="1"/>
    </xf>
    <xf numFmtId="0" fontId="32" fillId="0" borderId="8" xfId="0" applyFont="1" applyBorder="1" applyAlignment="1">
      <alignment horizontal="center" wrapText="1"/>
    </xf>
    <xf numFmtId="0" fontId="32" fillId="0" borderId="16" xfId="0" applyFont="1" applyBorder="1" applyAlignment="1">
      <alignment horizontal="center" wrapText="1"/>
    </xf>
    <xf numFmtId="0" fontId="32" fillId="7" borderId="17" xfId="0" applyFont="1" applyFill="1" applyBorder="1" applyAlignment="1">
      <alignment wrapText="1"/>
    </xf>
    <xf numFmtId="0" fontId="31" fillId="0" borderId="36" xfId="0" applyFont="1" applyBorder="1" applyAlignment="1">
      <alignment horizontal="center" wrapText="1"/>
    </xf>
    <xf numFmtId="0" fontId="31" fillId="0" borderId="0" xfId="0" applyFont="1" applyBorder="1" applyAlignment="1">
      <alignment horizontal="center" wrapText="1"/>
    </xf>
    <xf numFmtId="164" fontId="31" fillId="0" borderId="24" xfId="0" applyNumberFormat="1" applyFont="1" applyBorder="1" applyAlignment="1">
      <alignment horizontal="center" vertical="top" wrapText="1"/>
    </xf>
    <xf numFmtId="164" fontId="25" fillId="0" borderId="24" xfId="0" applyNumberFormat="1" applyFont="1" applyBorder="1" applyAlignment="1">
      <alignment horizontal="center" vertical="top" wrapText="1"/>
    </xf>
    <xf numFmtId="0" fontId="34" fillId="5" borderId="34" xfId="0" applyFont="1" applyFill="1" applyBorder="1" applyAlignment="1">
      <alignment horizontal="left" vertical="top" wrapText="1"/>
    </xf>
    <xf numFmtId="164" fontId="44" fillId="0" borderId="24" xfId="0" applyNumberFormat="1" applyFont="1" applyBorder="1" applyAlignment="1">
      <alignment horizontal="center" wrapText="1"/>
    </xf>
    <xf numFmtId="164" fontId="33" fillId="0" borderId="24" xfId="0" applyNumberFormat="1" applyFont="1" applyBorder="1" applyAlignment="1">
      <alignment horizontal="center" wrapText="1"/>
    </xf>
    <xf numFmtId="0" fontId="2" fillId="0" borderId="17" xfId="0" applyFont="1" applyBorder="1"/>
    <xf numFmtId="0" fontId="9" fillId="0" borderId="17" xfId="0" applyFont="1" applyBorder="1"/>
    <xf numFmtId="167" fontId="5" fillId="0" borderId="17" xfId="0" applyNumberFormat="1" applyFont="1" applyBorder="1"/>
    <xf numFmtId="0" fontId="31" fillId="0" borderId="36" xfId="0" applyFont="1" applyBorder="1" applyAlignment="1">
      <alignment horizontal="center" vertical="center" wrapText="1"/>
    </xf>
    <xf numFmtId="164" fontId="25" fillId="0" borderId="24" xfId="0" applyNumberFormat="1" applyFont="1" applyBorder="1" applyAlignment="1">
      <alignment horizontal="center" wrapText="1"/>
    </xf>
    <xf numFmtId="164" fontId="45" fillId="0" borderId="24" xfId="0" applyNumberFormat="1" applyFont="1" applyBorder="1" applyAlignment="1">
      <alignment horizontal="center" wrapText="1"/>
    </xf>
    <xf numFmtId="0" fontId="22" fillId="0" borderId="17" xfId="0" applyFont="1" applyBorder="1"/>
    <xf numFmtId="4" fontId="31" fillId="0" borderId="36" xfId="0" applyNumberFormat="1" applyFont="1" applyBorder="1" applyAlignment="1">
      <alignment horizontal="center" vertical="center" wrapText="1"/>
    </xf>
    <xf numFmtId="4" fontId="31" fillId="0" borderId="0" xfId="0" applyNumberFormat="1" applyFont="1" applyBorder="1" applyAlignment="1">
      <alignment horizontal="center" wrapText="1"/>
    </xf>
    <xf numFmtId="4" fontId="31" fillId="0" borderId="24" xfId="0" applyNumberFormat="1" applyFont="1" applyBorder="1" applyAlignment="1">
      <alignment horizontal="center" wrapText="1"/>
    </xf>
    <xf numFmtId="4" fontId="31" fillId="2" borderId="24" xfId="0" applyNumberFormat="1" applyFont="1" applyFill="1" applyBorder="1" applyAlignment="1">
      <alignment horizontal="center"/>
    </xf>
    <xf numFmtId="4" fontId="34" fillId="4" borderId="34" xfId="0" applyNumberFormat="1" applyFont="1" applyFill="1" applyBorder="1" applyAlignment="1">
      <alignment horizontal="center"/>
    </xf>
    <xf numFmtId="4" fontId="31" fillId="4" borderId="24" xfId="0" applyNumberFormat="1" applyFont="1" applyFill="1" applyBorder="1" applyAlignment="1">
      <alignment horizontal="center"/>
    </xf>
    <xf numFmtId="4" fontId="3" fillId="4" borderId="24" xfId="0" applyNumberFormat="1" applyFont="1" applyFill="1" applyBorder="1" applyAlignment="1">
      <alignment horizontal="center"/>
    </xf>
    <xf numFmtId="4" fontId="18" fillId="0" borderId="34" xfId="0" applyNumberFormat="1" applyFont="1" applyBorder="1" applyAlignment="1">
      <alignment wrapText="1"/>
    </xf>
    <xf numFmtId="4" fontId="18" fillId="0" borderId="24" xfId="0" applyNumberFormat="1" applyFont="1" applyBorder="1" applyAlignment="1">
      <alignment horizontal="center" wrapText="1"/>
    </xf>
    <xf numFmtId="4" fontId="6" fillId="0" borderId="24" xfId="0" applyNumberFormat="1" applyFont="1" applyBorder="1" applyAlignment="1">
      <alignment horizontal="center" wrapText="1"/>
    </xf>
    <xf numFmtId="4" fontId="9" fillId="0" borderId="17" xfId="0" applyNumberFormat="1" applyFont="1" applyBorder="1"/>
    <xf numFmtId="4" fontId="9" fillId="0" borderId="17" xfId="0" applyNumberFormat="1" applyFont="1" applyBorder="1" applyAlignment="1">
      <alignment horizontal="center"/>
    </xf>
    <xf numFmtId="165" fontId="36" fillId="0" borderId="17" xfId="1" applyFont="1" applyBorder="1" applyProtection="1"/>
    <xf numFmtId="165" fontId="16" fillId="0" borderId="17" xfId="1" applyFont="1" applyBorder="1" applyProtection="1"/>
    <xf numFmtId="0" fontId="32" fillId="7" borderId="17" xfId="0" applyFont="1" applyFill="1" applyBorder="1" applyAlignment="1">
      <alignment horizontal="center" wrapText="1"/>
    </xf>
    <xf numFmtId="0" fontId="0" fillId="0" borderId="0" xfId="0" applyAlignment="1"/>
    <xf numFmtId="0" fontId="31" fillId="7" borderId="17" xfId="0" applyFont="1" applyFill="1" applyBorder="1" applyAlignment="1">
      <alignment horizontal="center"/>
    </xf>
    <xf numFmtId="168" fontId="32" fillId="0" borderId="17" xfId="3" applyFont="1" applyBorder="1"/>
    <xf numFmtId="169" fontId="32" fillId="0" borderId="17" xfId="3" applyNumberFormat="1" applyFont="1" applyBorder="1"/>
    <xf numFmtId="168" fontId="32" fillId="0" borderId="17" xfId="3" applyFont="1" applyBorder="1" applyAlignment="1">
      <alignment vertical="center"/>
    </xf>
    <xf numFmtId="0" fontId="33" fillId="0" borderId="17" xfId="0" applyFont="1" applyBorder="1" applyAlignment="1">
      <alignment horizontal="center" wrapText="1"/>
    </xf>
    <xf numFmtId="168" fontId="31" fillId="0" borderId="17" xfId="3" applyFont="1" applyBorder="1" applyAlignment="1">
      <alignment wrapText="1"/>
    </xf>
    <xf numFmtId="171" fontId="24" fillId="0" borderId="17" xfId="3" applyNumberFormat="1" applyFont="1" applyBorder="1"/>
    <xf numFmtId="0" fontId="32" fillId="7" borderId="17" xfId="0" applyFont="1" applyFill="1" applyBorder="1" applyAlignment="1">
      <alignment horizontal="center"/>
    </xf>
    <xf numFmtId="0" fontId="32" fillId="7" borderId="17" xfId="0" applyFont="1" applyFill="1" applyBorder="1" applyAlignment="1">
      <alignment horizontal="center" vertical="center" wrapText="1"/>
    </xf>
  </cellXfs>
  <cellStyles count="4">
    <cellStyle name="Excel Built-in Normal" xfId="3" xr:uid="{00000000-0005-0000-0000-000000000000}"/>
    <cellStyle name="Normalny" xfId="0" builtinId="0"/>
    <cellStyle name="Procentowy" xfId="2" builtinId="5"/>
    <cellStyle name="Walutowy" xfId="1" builtinId="4"/>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EEEEEE"/>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84"/>
  <sheetViews>
    <sheetView topLeftCell="A77" zoomScaleNormal="100" workbookViewId="0">
      <selection activeCell="M8" sqref="M8:M21"/>
    </sheetView>
  </sheetViews>
  <sheetFormatPr defaultColWidth="8.69921875" defaultRowHeight="14.4"/>
  <cols>
    <col min="1" max="1" width="8.69921875" style="1"/>
    <col min="2" max="2" width="29.5" style="1" customWidth="1"/>
    <col min="3" max="3" width="10.59765625" style="2" customWidth="1"/>
    <col min="4" max="4" width="9.3984375" style="1" customWidth="1"/>
    <col min="5" max="5" width="10.09765625" style="1" customWidth="1"/>
    <col min="6" max="6" width="9.5" style="1" customWidth="1"/>
    <col min="7" max="7" width="10.69921875" style="1" customWidth="1"/>
    <col min="8" max="8" width="11" style="1" customWidth="1"/>
    <col min="9" max="9" width="9.8984375" style="1" customWidth="1"/>
    <col min="10" max="10" width="10.8984375" style="1" customWidth="1"/>
    <col min="11" max="12" width="12" style="1" customWidth="1"/>
    <col min="13" max="257" width="8.69921875" style="1"/>
    <col min="258" max="258" width="29.5" style="1" customWidth="1"/>
    <col min="259" max="259" width="10.59765625" style="1" customWidth="1"/>
    <col min="260" max="260" width="9.3984375" style="1" customWidth="1"/>
    <col min="261" max="261" width="10.09765625" style="1" customWidth="1"/>
    <col min="262" max="262" width="9.5" style="1" customWidth="1"/>
    <col min="263" max="263" width="10.69921875" style="1" customWidth="1"/>
    <col min="264" max="264" width="11" style="1" customWidth="1"/>
    <col min="265" max="265" width="8.69921875" style="1"/>
    <col min="266" max="266" width="10.8984375" style="1" customWidth="1"/>
    <col min="267" max="267" width="12" style="1" customWidth="1"/>
    <col min="268" max="513" width="8.69921875" style="1"/>
    <col min="514" max="514" width="29.5" style="1" customWidth="1"/>
    <col min="515" max="515" width="10.59765625" style="1" customWidth="1"/>
    <col min="516" max="516" width="9.3984375" style="1" customWidth="1"/>
    <col min="517" max="517" width="10.09765625" style="1" customWidth="1"/>
    <col min="518" max="518" width="9.5" style="1" customWidth="1"/>
    <col min="519" max="519" width="10.69921875" style="1" customWidth="1"/>
    <col min="520" max="520" width="11" style="1" customWidth="1"/>
    <col min="521" max="521" width="8.69921875" style="1"/>
    <col min="522" max="522" width="10.8984375" style="1" customWidth="1"/>
    <col min="523" max="523" width="12" style="1" customWidth="1"/>
    <col min="524" max="769" width="8.69921875" style="1"/>
    <col min="770" max="770" width="29.5" style="1" customWidth="1"/>
    <col min="771" max="771" width="10.59765625" style="1" customWidth="1"/>
    <col min="772" max="772" width="9.3984375" style="1" customWidth="1"/>
    <col min="773" max="773" width="10.09765625" style="1" customWidth="1"/>
    <col min="774" max="774" width="9.5" style="1" customWidth="1"/>
    <col min="775" max="775" width="10.69921875" style="1" customWidth="1"/>
    <col min="776" max="776" width="11" style="1" customWidth="1"/>
    <col min="777" max="777" width="8.69921875" style="1"/>
    <col min="778" max="778" width="10.8984375" style="1" customWidth="1"/>
    <col min="779" max="779" width="12" style="1" customWidth="1"/>
    <col min="780" max="1024" width="8.69921875" style="1"/>
  </cols>
  <sheetData>
    <row r="1" spans="1:14" s="189" customFormat="1" ht="13.95" customHeight="1">
      <c r="C1" s="268"/>
      <c r="J1" s="392"/>
      <c r="K1" s="392"/>
    </row>
    <row r="2" spans="1:14" s="189" customFormat="1" ht="13.8">
      <c r="A2" s="393"/>
      <c r="B2" s="393"/>
      <c r="C2" s="362"/>
      <c r="D2" s="363" t="s">
        <v>546</v>
      </c>
    </row>
    <row r="3" spans="1:14" s="189" customFormat="1" ht="13.8">
      <c r="A3" s="394"/>
      <c r="B3" s="394"/>
      <c r="C3" s="394"/>
      <c r="D3" s="394"/>
      <c r="E3" s="394"/>
      <c r="F3" s="394"/>
    </row>
    <row r="4" spans="1:14" s="189" customFormat="1" ht="13.8">
      <c r="C4" s="268"/>
      <c r="G4" s="195"/>
    </row>
    <row r="5" spans="1:14" s="189" customFormat="1" ht="12.75" customHeight="1">
      <c r="A5" s="395" t="s">
        <v>0</v>
      </c>
      <c r="B5" s="396" t="s">
        <v>1</v>
      </c>
      <c r="C5" s="196"/>
      <c r="D5" s="197"/>
      <c r="E5" s="198" t="s">
        <v>2</v>
      </c>
      <c r="F5" s="397" t="s">
        <v>3</v>
      </c>
      <c r="G5" s="398" t="s">
        <v>498</v>
      </c>
      <c r="H5" s="398" t="s">
        <v>4</v>
      </c>
      <c r="I5" s="198" t="s">
        <v>5</v>
      </c>
      <c r="J5" s="199" t="s">
        <v>6</v>
      </c>
      <c r="K5" s="465" t="s">
        <v>7</v>
      </c>
      <c r="L5" s="477" t="s">
        <v>575</v>
      </c>
      <c r="N5" s="364"/>
    </row>
    <row r="6" spans="1:14" s="189" customFormat="1" ht="69">
      <c r="A6" s="395"/>
      <c r="B6" s="396"/>
      <c r="C6" s="365" t="s">
        <v>8</v>
      </c>
      <c r="D6" s="200" t="s">
        <v>9</v>
      </c>
      <c r="E6" s="366" t="s">
        <v>10</v>
      </c>
      <c r="F6" s="397"/>
      <c r="G6" s="398"/>
      <c r="H6" s="398"/>
      <c r="I6" s="201" t="s">
        <v>11</v>
      </c>
      <c r="J6" s="202" t="s">
        <v>12</v>
      </c>
      <c r="K6" s="475" t="s">
        <v>13</v>
      </c>
      <c r="L6" s="477"/>
      <c r="N6" s="364"/>
    </row>
    <row r="7" spans="1:14" s="189" customFormat="1" ht="27" customHeight="1">
      <c r="A7" s="395"/>
      <c r="B7" s="396"/>
      <c r="C7" s="367"/>
      <c r="D7" s="203"/>
      <c r="E7" s="204" t="s">
        <v>14</v>
      </c>
      <c r="F7" s="397"/>
      <c r="G7" s="398"/>
      <c r="H7" s="398"/>
      <c r="I7" s="205"/>
      <c r="J7" s="206" t="s">
        <v>15</v>
      </c>
      <c r="K7" s="476" t="s">
        <v>16</v>
      </c>
      <c r="L7" s="477"/>
      <c r="N7" s="364"/>
    </row>
    <row r="8" spans="1:14" s="189" customFormat="1" ht="13.8">
      <c r="A8" s="207" t="s">
        <v>17</v>
      </c>
      <c r="B8" s="208" t="s">
        <v>18</v>
      </c>
      <c r="C8" s="209" t="s">
        <v>19</v>
      </c>
      <c r="D8" s="208" t="s">
        <v>20</v>
      </c>
      <c r="E8" s="208" t="s">
        <v>21</v>
      </c>
      <c r="F8" s="208" t="s">
        <v>22</v>
      </c>
      <c r="G8" s="208" t="s">
        <v>23</v>
      </c>
      <c r="H8" s="208" t="s">
        <v>24</v>
      </c>
      <c r="I8" s="208" t="s">
        <v>25</v>
      </c>
      <c r="J8" s="210" t="s">
        <v>26</v>
      </c>
      <c r="K8" s="468" t="s">
        <v>27</v>
      </c>
      <c r="L8" s="564" t="s">
        <v>124</v>
      </c>
      <c r="N8" s="368"/>
    </row>
    <row r="9" spans="1:14" s="189" customFormat="1" ht="13.8">
      <c r="A9" s="211"/>
      <c r="B9" s="212" t="s">
        <v>28</v>
      </c>
      <c r="C9" s="213"/>
      <c r="D9" s="211"/>
      <c r="E9" s="211"/>
      <c r="F9" s="211"/>
      <c r="G9" s="211"/>
      <c r="H9" s="211"/>
      <c r="I9" s="211"/>
      <c r="J9" s="211"/>
      <c r="K9" s="469"/>
      <c r="L9" s="466"/>
      <c r="N9" s="368"/>
    </row>
    <row r="10" spans="1:14" s="189" customFormat="1" ht="13.8">
      <c r="A10" s="214">
        <v>1</v>
      </c>
      <c r="B10" s="214" t="s">
        <v>29</v>
      </c>
      <c r="C10" s="215">
        <v>2440</v>
      </c>
      <c r="D10" s="216"/>
      <c r="E10" s="216"/>
      <c r="F10" s="217"/>
      <c r="G10" s="216"/>
      <c r="H10" s="217">
        <f t="shared" ref="H10:H34" si="0">F10*G10</f>
        <v>0</v>
      </c>
      <c r="I10" s="218">
        <v>0.08</v>
      </c>
      <c r="J10" s="217">
        <f t="shared" ref="J10:J35" si="1">H10*0.08</f>
        <v>0</v>
      </c>
      <c r="K10" s="470">
        <f t="shared" ref="K10:K35" si="2">H10*1.08</f>
        <v>0</v>
      </c>
      <c r="L10" s="466"/>
      <c r="N10" s="369"/>
    </row>
    <row r="11" spans="1:14" s="189" customFormat="1" ht="57" customHeight="1">
      <c r="A11" s="214">
        <v>2</v>
      </c>
      <c r="B11" s="214" t="s">
        <v>30</v>
      </c>
      <c r="C11" s="215">
        <v>21120</v>
      </c>
      <c r="D11" s="216"/>
      <c r="E11" s="216"/>
      <c r="F11" s="217"/>
      <c r="G11" s="216"/>
      <c r="H11" s="217">
        <f t="shared" si="0"/>
        <v>0</v>
      </c>
      <c r="I11" s="218"/>
      <c r="J11" s="217">
        <f t="shared" si="1"/>
        <v>0</v>
      </c>
      <c r="K11" s="470">
        <f t="shared" si="2"/>
        <v>0</v>
      </c>
      <c r="L11" s="466"/>
      <c r="N11" s="369"/>
    </row>
    <row r="12" spans="1:14" s="189" customFormat="1" ht="64.95" customHeight="1">
      <c r="A12" s="214">
        <v>3</v>
      </c>
      <c r="B12" s="214" t="s">
        <v>31</v>
      </c>
      <c r="C12" s="215">
        <v>19460</v>
      </c>
      <c r="D12" s="216"/>
      <c r="E12" s="216"/>
      <c r="F12" s="217"/>
      <c r="G12" s="216"/>
      <c r="H12" s="217">
        <f t="shared" si="0"/>
        <v>0</v>
      </c>
      <c r="I12" s="218"/>
      <c r="J12" s="217">
        <f t="shared" si="1"/>
        <v>0</v>
      </c>
      <c r="K12" s="470">
        <f t="shared" si="2"/>
        <v>0</v>
      </c>
      <c r="L12" s="466"/>
      <c r="N12" s="369"/>
    </row>
    <row r="13" spans="1:14" s="189" customFormat="1" ht="13.8">
      <c r="A13" s="214">
        <v>4</v>
      </c>
      <c r="B13" s="214" t="s">
        <v>32</v>
      </c>
      <c r="C13" s="215">
        <v>3640</v>
      </c>
      <c r="D13" s="216"/>
      <c r="E13" s="216"/>
      <c r="F13" s="217"/>
      <c r="G13" s="216"/>
      <c r="H13" s="217">
        <f t="shared" si="0"/>
        <v>0</v>
      </c>
      <c r="I13" s="218"/>
      <c r="J13" s="217">
        <f t="shared" si="1"/>
        <v>0</v>
      </c>
      <c r="K13" s="470">
        <f t="shared" si="2"/>
        <v>0</v>
      </c>
      <c r="L13" s="466"/>
      <c r="N13" s="369"/>
    </row>
    <row r="14" spans="1:14" s="189" customFormat="1" ht="13.8">
      <c r="A14" s="214">
        <v>5</v>
      </c>
      <c r="B14" s="214" t="s">
        <v>33</v>
      </c>
      <c r="C14" s="215">
        <v>37150</v>
      </c>
      <c r="D14" s="216"/>
      <c r="E14" s="216"/>
      <c r="F14" s="217"/>
      <c r="G14" s="216"/>
      <c r="H14" s="217">
        <f t="shared" si="0"/>
        <v>0</v>
      </c>
      <c r="I14" s="218"/>
      <c r="J14" s="217">
        <f t="shared" si="1"/>
        <v>0</v>
      </c>
      <c r="K14" s="470">
        <f t="shared" si="2"/>
        <v>0</v>
      </c>
      <c r="L14" s="466"/>
      <c r="N14" s="369"/>
    </row>
    <row r="15" spans="1:14" s="189" customFormat="1" ht="13.8">
      <c r="A15" s="214">
        <v>6</v>
      </c>
      <c r="B15" s="214" t="s">
        <v>34</v>
      </c>
      <c r="C15" s="215">
        <v>2160</v>
      </c>
      <c r="D15" s="216"/>
      <c r="E15" s="216"/>
      <c r="F15" s="217"/>
      <c r="G15" s="216"/>
      <c r="H15" s="217">
        <f t="shared" si="0"/>
        <v>0</v>
      </c>
      <c r="I15" s="218"/>
      <c r="J15" s="217"/>
      <c r="K15" s="470">
        <f t="shared" si="2"/>
        <v>0</v>
      </c>
      <c r="L15" s="466"/>
      <c r="N15" s="369"/>
    </row>
    <row r="16" spans="1:14" s="189" customFormat="1" ht="13.8">
      <c r="A16" s="214">
        <v>7</v>
      </c>
      <c r="B16" s="214" t="s">
        <v>35</v>
      </c>
      <c r="C16" s="215">
        <v>2390</v>
      </c>
      <c r="D16" s="216"/>
      <c r="E16" s="216"/>
      <c r="F16" s="217"/>
      <c r="G16" s="216"/>
      <c r="H16" s="217">
        <f t="shared" si="0"/>
        <v>0</v>
      </c>
      <c r="I16" s="218"/>
      <c r="J16" s="217">
        <f t="shared" si="1"/>
        <v>0</v>
      </c>
      <c r="K16" s="470">
        <f t="shared" si="2"/>
        <v>0</v>
      </c>
      <c r="L16" s="466"/>
      <c r="N16" s="369"/>
    </row>
    <row r="17" spans="1:14" s="189" customFormat="1" ht="13.8">
      <c r="A17" s="214">
        <v>8</v>
      </c>
      <c r="B17" s="214" t="s">
        <v>36</v>
      </c>
      <c r="C17" s="215">
        <v>400</v>
      </c>
      <c r="D17" s="216"/>
      <c r="E17" s="216"/>
      <c r="F17" s="217"/>
      <c r="G17" s="216"/>
      <c r="H17" s="217">
        <f t="shared" si="0"/>
        <v>0</v>
      </c>
      <c r="I17" s="218"/>
      <c r="J17" s="217">
        <f t="shared" si="1"/>
        <v>0</v>
      </c>
      <c r="K17" s="470">
        <f t="shared" si="2"/>
        <v>0</v>
      </c>
      <c r="L17" s="466"/>
      <c r="N17" s="369"/>
    </row>
    <row r="18" spans="1:14" s="189" customFormat="1" ht="13.8">
      <c r="A18" s="214">
        <v>9</v>
      </c>
      <c r="B18" s="214" t="s">
        <v>37</v>
      </c>
      <c r="C18" s="215">
        <v>13900</v>
      </c>
      <c r="D18" s="216"/>
      <c r="E18" s="216"/>
      <c r="F18" s="217"/>
      <c r="G18" s="216"/>
      <c r="H18" s="217">
        <f t="shared" si="0"/>
        <v>0</v>
      </c>
      <c r="I18" s="218"/>
      <c r="J18" s="217">
        <f t="shared" si="1"/>
        <v>0</v>
      </c>
      <c r="K18" s="470">
        <f t="shared" si="2"/>
        <v>0</v>
      </c>
      <c r="L18" s="466"/>
      <c r="N18" s="369"/>
    </row>
    <row r="19" spans="1:14" s="189" customFormat="1" ht="13.8">
      <c r="A19" s="214">
        <v>10</v>
      </c>
      <c r="B19" s="214" t="s">
        <v>38</v>
      </c>
      <c r="C19" s="215">
        <v>8440</v>
      </c>
      <c r="D19" s="216"/>
      <c r="E19" s="216"/>
      <c r="F19" s="217"/>
      <c r="G19" s="216"/>
      <c r="H19" s="217">
        <f t="shared" si="0"/>
        <v>0</v>
      </c>
      <c r="I19" s="218"/>
      <c r="J19" s="217">
        <f t="shared" si="1"/>
        <v>0</v>
      </c>
      <c r="K19" s="470">
        <f t="shared" si="2"/>
        <v>0</v>
      </c>
      <c r="L19" s="466"/>
      <c r="N19" s="369"/>
    </row>
    <row r="20" spans="1:14" s="189" customFormat="1" ht="13.8">
      <c r="A20" s="214">
        <v>11</v>
      </c>
      <c r="B20" s="214" t="s">
        <v>39</v>
      </c>
      <c r="C20" s="215">
        <v>7000</v>
      </c>
      <c r="D20" s="216"/>
      <c r="E20" s="216"/>
      <c r="F20" s="217"/>
      <c r="G20" s="216"/>
      <c r="H20" s="217">
        <f t="shared" si="0"/>
        <v>0</v>
      </c>
      <c r="I20" s="218"/>
      <c r="J20" s="217">
        <f t="shared" si="1"/>
        <v>0</v>
      </c>
      <c r="K20" s="470">
        <f t="shared" si="2"/>
        <v>0</v>
      </c>
      <c r="L20" s="466"/>
      <c r="N20" s="369"/>
    </row>
    <row r="21" spans="1:14" s="189" customFormat="1" ht="13.8">
      <c r="A21" s="214">
        <v>12</v>
      </c>
      <c r="B21" s="214" t="s">
        <v>40</v>
      </c>
      <c r="C21" s="215">
        <v>930</v>
      </c>
      <c r="D21" s="216"/>
      <c r="E21" s="216"/>
      <c r="F21" s="217"/>
      <c r="G21" s="216"/>
      <c r="H21" s="217">
        <f t="shared" si="0"/>
        <v>0</v>
      </c>
      <c r="I21" s="218"/>
      <c r="J21" s="217">
        <f t="shared" si="1"/>
        <v>0</v>
      </c>
      <c r="K21" s="470">
        <f t="shared" si="2"/>
        <v>0</v>
      </c>
      <c r="L21" s="466"/>
      <c r="N21" s="369"/>
    </row>
    <row r="22" spans="1:14" s="189" customFormat="1" ht="13.8">
      <c r="A22" s="214">
        <v>13</v>
      </c>
      <c r="B22" s="214" t="s">
        <v>41</v>
      </c>
      <c r="C22" s="215">
        <v>9100</v>
      </c>
      <c r="D22" s="216"/>
      <c r="E22" s="216"/>
      <c r="F22" s="217"/>
      <c r="G22" s="216"/>
      <c r="H22" s="217">
        <f t="shared" si="0"/>
        <v>0</v>
      </c>
      <c r="I22" s="218"/>
      <c r="J22" s="217">
        <f t="shared" si="1"/>
        <v>0</v>
      </c>
      <c r="K22" s="470">
        <f t="shared" si="2"/>
        <v>0</v>
      </c>
      <c r="L22" s="466"/>
      <c r="N22" s="369"/>
    </row>
    <row r="23" spans="1:14" s="189" customFormat="1" ht="13.8">
      <c r="A23" s="214">
        <v>14</v>
      </c>
      <c r="B23" s="214" t="s">
        <v>42</v>
      </c>
      <c r="C23" s="215">
        <v>1080</v>
      </c>
      <c r="D23" s="216"/>
      <c r="E23" s="216"/>
      <c r="F23" s="217"/>
      <c r="G23" s="216"/>
      <c r="H23" s="217">
        <f t="shared" si="0"/>
        <v>0</v>
      </c>
      <c r="I23" s="218"/>
      <c r="J23" s="217">
        <f t="shared" si="1"/>
        <v>0</v>
      </c>
      <c r="K23" s="470">
        <f t="shared" si="2"/>
        <v>0</v>
      </c>
      <c r="L23" s="466"/>
      <c r="N23" s="369"/>
    </row>
    <row r="24" spans="1:14" s="189" customFormat="1" ht="27.6">
      <c r="A24" s="214">
        <v>15</v>
      </c>
      <c r="B24" s="214" t="s">
        <v>43</v>
      </c>
      <c r="C24" s="215">
        <v>12100</v>
      </c>
      <c r="D24" s="216"/>
      <c r="E24" s="216"/>
      <c r="F24" s="217"/>
      <c r="G24" s="216"/>
      <c r="H24" s="217">
        <f t="shared" si="0"/>
        <v>0</v>
      </c>
      <c r="I24" s="218"/>
      <c r="J24" s="217">
        <f t="shared" si="1"/>
        <v>0</v>
      </c>
      <c r="K24" s="470">
        <f t="shared" si="2"/>
        <v>0</v>
      </c>
      <c r="L24" s="466"/>
      <c r="N24" s="369"/>
    </row>
    <row r="25" spans="1:14" s="189" customFormat="1" ht="13.8">
      <c r="A25" s="214">
        <v>16</v>
      </c>
      <c r="B25" s="214" t="s">
        <v>44</v>
      </c>
      <c r="C25" s="215">
        <v>31000</v>
      </c>
      <c r="D25" s="216"/>
      <c r="E25" s="216"/>
      <c r="F25" s="217"/>
      <c r="G25" s="216"/>
      <c r="H25" s="217">
        <f t="shared" si="0"/>
        <v>0</v>
      </c>
      <c r="I25" s="218"/>
      <c r="J25" s="217">
        <f t="shared" si="1"/>
        <v>0</v>
      </c>
      <c r="K25" s="470">
        <f t="shared" si="2"/>
        <v>0</v>
      </c>
      <c r="L25" s="466"/>
      <c r="N25" s="369"/>
    </row>
    <row r="26" spans="1:14" s="189" customFormat="1" ht="13.8">
      <c r="A26" s="214">
        <v>17</v>
      </c>
      <c r="B26" s="214" t="s">
        <v>45</v>
      </c>
      <c r="C26" s="215">
        <v>1860</v>
      </c>
      <c r="D26" s="216"/>
      <c r="E26" s="216"/>
      <c r="F26" s="217"/>
      <c r="G26" s="216"/>
      <c r="H26" s="217">
        <f t="shared" si="0"/>
        <v>0</v>
      </c>
      <c r="I26" s="218"/>
      <c r="J26" s="217">
        <f t="shared" si="1"/>
        <v>0</v>
      </c>
      <c r="K26" s="470">
        <f t="shared" si="2"/>
        <v>0</v>
      </c>
      <c r="L26" s="466"/>
      <c r="N26" s="369"/>
    </row>
    <row r="27" spans="1:14" s="189" customFormat="1" ht="13.8">
      <c r="A27" s="214">
        <v>18</v>
      </c>
      <c r="B27" s="214" t="s">
        <v>46</v>
      </c>
      <c r="C27" s="215">
        <v>48300</v>
      </c>
      <c r="D27" s="216"/>
      <c r="E27" s="216"/>
      <c r="F27" s="217"/>
      <c r="G27" s="216"/>
      <c r="H27" s="217">
        <f t="shared" si="0"/>
        <v>0</v>
      </c>
      <c r="I27" s="218"/>
      <c r="J27" s="217">
        <f t="shared" si="1"/>
        <v>0</v>
      </c>
      <c r="K27" s="470">
        <f t="shared" si="2"/>
        <v>0</v>
      </c>
      <c r="L27" s="466"/>
      <c r="N27" s="369"/>
    </row>
    <row r="28" spans="1:14" s="189" customFormat="1" ht="13.8">
      <c r="A28" s="214">
        <v>19</v>
      </c>
      <c r="B28" s="214" t="s">
        <v>47</v>
      </c>
      <c r="C28" s="215">
        <v>10100</v>
      </c>
      <c r="D28" s="216"/>
      <c r="E28" s="216"/>
      <c r="F28" s="217"/>
      <c r="G28" s="216"/>
      <c r="H28" s="217">
        <f t="shared" si="0"/>
        <v>0</v>
      </c>
      <c r="I28" s="218"/>
      <c r="J28" s="217">
        <f t="shared" si="1"/>
        <v>0</v>
      </c>
      <c r="K28" s="470">
        <f t="shared" si="2"/>
        <v>0</v>
      </c>
      <c r="L28" s="466"/>
      <c r="N28" s="369"/>
    </row>
    <row r="29" spans="1:14" s="189" customFormat="1" ht="13.8">
      <c r="A29" s="214">
        <v>21</v>
      </c>
      <c r="B29" s="214" t="s">
        <v>48</v>
      </c>
      <c r="C29" s="215">
        <v>3450</v>
      </c>
      <c r="D29" s="216"/>
      <c r="E29" s="216"/>
      <c r="F29" s="217"/>
      <c r="G29" s="216"/>
      <c r="H29" s="217">
        <f t="shared" si="0"/>
        <v>0</v>
      </c>
      <c r="I29" s="218"/>
      <c r="J29" s="217">
        <f t="shared" si="1"/>
        <v>0</v>
      </c>
      <c r="K29" s="470">
        <f t="shared" si="2"/>
        <v>0</v>
      </c>
      <c r="L29" s="466"/>
      <c r="N29" s="369"/>
    </row>
    <row r="30" spans="1:14" s="189" customFormat="1" ht="13.8">
      <c r="A30" s="214">
        <v>22</v>
      </c>
      <c r="B30" s="214" t="s">
        <v>49</v>
      </c>
      <c r="C30" s="215">
        <v>29000</v>
      </c>
      <c r="D30" s="216"/>
      <c r="E30" s="216"/>
      <c r="F30" s="217"/>
      <c r="G30" s="216"/>
      <c r="H30" s="217">
        <f t="shared" si="0"/>
        <v>0</v>
      </c>
      <c r="I30" s="218"/>
      <c r="J30" s="217">
        <f t="shared" si="1"/>
        <v>0</v>
      </c>
      <c r="K30" s="470">
        <f t="shared" si="2"/>
        <v>0</v>
      </c>
      <c r="L30" s="466"/>
      <c r="N30" s="369"/>
    </row>
    <row r="31" spans="1:14" s="189" customFormat="1" ht="13.8">
      <c r="A31" s="214">
        <v>23</v>
      </c>
      <c r="B31" s="214" t="s">
        <v>50</v>
      </c>
      <c r="C31" s="215">
        <v>7420</v>
      </c>
      <c r="D31" s="216"/>
      <c r="E31" s="216"/>
      <c r="F31" s="217"/>
      <c r="G31" s="216"/>
      <c r="H31" s="217">
        <f t="shared" si="0"/>
        <v>0</v>
      </c>
      <c r="I31" s="218"/>
      <c r="J31" s="217">
        <f t="shared" si="1"/>
        <v>0</v>
      </c>
      <c r="K31" s="470">
        <f t="shared" si="2"/>
        <v>0</v>
      </c>
      <c r="L31" s="466"/>
      <c r="N31" s="369"/>
    </row>
    <row r="32" spans="1:14" s="189" customFormat="1" ht="13.8">
      <c r="A32" s="214">
        <v>24</v>
      </c>
      <c r="B32" s="214" t="s">
        <v>51</v>
      </c>
      <c r="C32" s="215">
        <v>3500</v>
      </c>
      <c r="D32" s="216"/>
      <c r="E32" s="216"/>
      <c r="F32" s="217"/>
      <c r="G32" s="216"/>
      <c r="H32" s="217">
        <f t="shared" si="0"/>
        <v>0</v>
      </c>
      <c r="I32" s="218"/>
      <c r="J32" s="217">
        <f t="shared" si="1"/>
        <v>0</v>
      </c>
      <c r="K32" s="470">
        <f t="shared" si="2"/>
        <v>0</v>
      </c>
      <c r="L32" s="466"/>
      <c r="N32" s="369"/>
    </row>
    <row r="33" spans="1:14" s="189" customFormat="1" ht="13.8">
      <c r="A33" s="214">
        <v>25</v>
      </c>
      <c r="B33" s="214" t="s">
        <v>52</v>
      </c>
      <c r="C33" s="215">
        <v>1340</v>
      </c>
      <c r="D33" s="216"/>
      <c r="E33" s="216"/>
      <c r="F33" s="217"/>
      <c r="G33" s="216"/>
      <c r="H33" s="217">
        <f t="shared" si="0"/>
        <v>0</v>
      </c>
      <c r="I33" s="218"/>
      <c r="J33" s="217">
        <f t="shared" si="1"/>
        <v>0</v>
      </c>
      <c r="K33" s="470">
        <f t="shared" si="2"/>
        <v>0</v>
      </c>
      <c r="L33" s="466"/>
      <c r="N33" s="369"/>
    </row>
    <row r="34" spans="1:14" s="189" customFormat="1" ht="13.8">
      <c r="A34" s="214">
        <v>26</v>
      </c>
      <c r="B34" s="214" t="s">
        <v>53</v>
      </c>
      <c r="C34" s="215">
        <v>1050</v>
      </c>
      <c r="D34" s="216"/>
      <c r="E34" s="216"/>
      <c r="F34" s="217"/>
      <c r="G34" s="216"/>
      <c r="H34" s="217">
        <f t="shared" si="0"/>
        <v>0</v>
      </c>
      <c r="I34" s="218"/>
      <c r="J34" s="217">
        <f t="shared" si="1"/>
        <v>0</v>
      </c>
      <c r="K34" s="470">
        <f t="shared" si="2"/>
        <v>0</v>
      </c>
      <c r="L34" s="466"/>
      <c r="N34" s="369"/>
    </row>
    <row r="35" spans="1:14" s="189" customFormat="1" ht="13.8">
      <c r="A35" s="214"/>
      <c r="B35" s="214"/>
      <c r="C35" s="215"/>
      <c r="D35" s="216"/>
      <c r="E35" s="216"/>
      <c r="F35" s="217"/>
      <c r="G35" s="216"/>
      <c r="H35" s="370">
        <f>SUM(H10:H34)</f>
        <v>0</v>
      </c>
      <c r="I35" s="371"/>
      <c r="J35" s="372">
        <f t="shared" si="1"/>
        <v>0</v>
      </c>
      <c r="K35" s="471">
        <f t="shared" si="2"/>
        <v>0</v>
      </c>
      <c r="L35" s="466"/>
      <c r="N35" s="369"/>
    </row>
    <row r="36" spans="1:14" s="189" customFormat="1" ht="13.8">
      <c r="A36" s="214"/>
      <c r="B36" s="192" t="s">
        <v>54</v>
      </c>
      <c r="C36" s="215"/>
      <c r="D36" s="216"/>
      <c r="E36" s="216"/>
      <c r="F36" s="217"/>
      <c r="G36" s="216"/>
      <c r="H36" s="217"/>
      <c r="I36" s="218"/>
      <c r="J36" s="217"/>
      <c r="K36" s="470"/>
      <c r="L36" s="466"/>
      <c r="N36" s="369"/>
    </row>
    <row r="37" spans="1:14" s="189" customFormat="1" ht="13.8">
      <c r="A37" s="214">
        <v>27</v>
      </c>
      <c r="B37" s="214" t="s">
        <v>55</v>
      </c>
      <c r="C37" s="215" t="s">
        <v>56</v>
      </c>
      <c r="D37" s="216"/>
      <c r="E37" s="216"/>
      <c r="F37" s="217"/>
      <c r="G37" s="216"/>
      <c r="H37" s="217">
        <f>F37*G37</f>
        <v>0</v>
      </c>
      <c r="I37" s="218"/>
      <c r="J37" s="217"/>
      <c r="K37" s="470">
        <f>H37*1.08</f>
        <v>0</v>
      </c>
      <c r="L37" s="466"/>
      <c r="N37" s="369"/>
    </row>
    <row r="38" spans="1:14" s="189" customFormat="1" ht="13.8">
      <c r="A38" s="214">
        <v>28</v>
      </c>
      <c r="B38" s="214" t="s">
        <v>57</v>
      </c>
      <c r="C38" s="215" t="s">
        <v>56</v>
      </c>
      <c r="D38" s="216"/>
      <c r="E38" s="216"/>
      <c r="F38" s="217"/>
      <c r="G38" s="216"/>
      <c r="H38" s="217">
        <f>F38*G38</f>
        <v>0</v>
      </c>
      <c r="I38" s="218"/>
      <c r="J38" s="217"/>
      <c r="K38" s="470">
        <f>H38*1.08</f>
        <v>0</v>
      </c>
      <c r="L38" s="466"/>
      <c r="N38" s="369"/>
    </row>
    <row r="39" spans="1:14" s="189" customFormat="1" ht="13.8">
      <c r="A39" s="214">
        <v>29</v>
      </c>
      <c r="B39" s="214" t="s">
        <v>58</v>
      </c>
      <c r="C39" s="215" t="s">
        <v>56</v>
      </c>
      <c r="D39" s="216"/>
      <c r="E39" s="216"/>
      <c r="F39" s="217"/>
      <c r="G39" s="216"/>
      <c r="H39" s="217">
        <f>F39*G39</f>
        <v>0</v>
      </c>
      <c r="I39" s="218"/>
      <c r="J39" s="217"/>
      <c r="K39" s="470">
        <f>H39*1.08</f>
        <v>0</v>
      </c>
      <c r="L39" s="466"/>
      <c r="N39" s="369"/>
    </row>
    <row r="40" spans="1:14" s="189" customFormat="1" ht="13.8">
      <c r="A40" s="214">
        <v>30</v>
      </c>
      <c r="B40" s="214" t="s">
        <v>59</v>
      </c>
      <c r="C40" s="215" t="s">
        <v>56</v>
      </c>
      <c r="D40" s="216"/>
      <c r="E40" s="216"/>
      <c r="F40" s="217"/>
      <c r="G40" s="216"/>
      <c r="H40" s="217">
        <f>F40*G40</f>
        <v>0</v>
      </c>
      <c r="I40" s="218"/>
      <c r="J40" s="217"/>
      <c r="K40" s="470">
        <f>H40*1.08</f>
        <v>0</v>
      </c>
      <c r="L40" s="466"/>
      <c r="N40" s="369"/>
    </row>
    <row r="41" spans="1:14" s="189" customFormat="1" ht="13.8">
      <c r="A41" s="214"/>
      <c r="B41" s="214"/>
      <c r="C41" s="215"/>
      <c r="D41" s="216"/>
      <c r="E41" s="216"/>
      <c r="F41" s="217"/>
      <c r="G41" s="216"/>
      <c r="H41" s="219">
        <f>SUM(H37:H40)</f>
        <v>0</v>
      </c>
      <c r="I41" s="218"/>
      <c r="J41" s="217"/>
      <c r="K41" s="472">
        <f>SUM(K37:K40)</f>
        <v>0</v>
      </c>
      <c r="L41" s="466"/>
      <c r="N41" s="369"/>
    </row>
    <row r="42" spans="1:14" s="189" customFormat="1" ht="13.8">
      <c r="A42" s="214"/>
      <c r="B42" s="192" t="s">
        <v>60</v>
      </c>
      <c r="C42" s="215"/>
      <c r="D42" s="216"/>
      <c r="E42" s="216"/>
      <c r="F42" s="217"/>
      <c r="G42" s="216"/>
      <c r="H42" s="217"/>
      <c r="I42" s="218"/>
      <c r="J42" s="217"/>
      <c r="K42" s="470"/>
      <c r="L42" s="466"/>
      <c r="N42" s="369"/>
    </row>
    <row r="43" spans="1:14" s="189" customFormat="1" ht="15.6">
      <c r="A43" s="214">
        <v>31</v>
      </c>
      <c r="B43" s="214" t="s">
        <v>521</v>
      </c>
      <c r="C43" s="215" t="s">
        <v>56</v>
      </c>
      <c r="D43" s="216"/>
      <c r="E43" s="216"/>
      <c r="F43" s="217"/>
      <c r="G43" s="216"/>
      <c r="H43" s="217">
        <f t="shared" ref="H43:H50" si="3">F43*G43</f>
        <v>0</v>
      </c>
      <c r="I43" s="218"/>
      <c r="J43" s="217"/>
      <c r="K43" s="470">
        <f t="shared" ref="K43:K50" si="4">H43*1.08</f>
        <v>0</v>
      </c>
      <c r="L43" s="466"/>
      <c r="N43" s="369"/>
    </row>
    <row r="44" spans="1:14" s="189" customFormat="1" ht="15.6">
      <c r="A44" s="214">
        <v>32</v>
      </c>
      <c r="B44" s="214" t="s">
        <v>522</v>
      </c>
      <c r="C44" s="215" t="s">
        <v>56</v>
      </c>
      <c r="D44" s="216"/>
      <c r="E44" s="216"/>
      <c r="F44" s="217"/>
      <c r="G44" s="216"/>
      <c r="H44" s="217">
        <f t="shared" si="3"/>
        <v>0</v>
      </c>
      <c r="I44" s="218"/>
      <c r="J44" s="217"/>
      <c r="K44" s="470">
        <f t="shared" si="4"/>
        <v>0</v>
      </c>
      <c r="L44" s="466"/>
      <c r="N44" s="369"/>
    </row>
    <row r="45" spans="1:14" s="189" customFormat="1" ht="15.6">
      <c r="A45" s="214">
        <v>33</v>
      </c>
      <c r="B45" s="214" t="s">
        <v>523</v>
      </c>
      <c r="C45" s="215" t="s">
        <v>56</v>
      </c>
      <c r="D45" s="216"/>
      <c r="E45" s="216"/>
      <c r="F45" s="217"/>
      <c r="G45" s="216"/>
      <c r="H45" s="217">
        <f t="shared" si="3"/>
        <v>0</v>
      </c>
      <c r="I45" s="218"/>
      <c r="J45" s="217"/>
      <c r="K45" s="470">
        <f t="shared" si="4"/>
        <v>0</v>
      </c>
      <c r="L45" s="466"/>
      <c r="N45" s="369"/>
    </row>
    <row r="46" spans="1:14" s="189" customFormat="1" ht="15.6">
      <c r="A46" s="214">
        <v>34</v>
      </c>
      <c r="B46" s="214" t="s">
        <v>524</v>
      </c>
      <c r="C46" s="215" t="s">
        <v>56</v>
      </c>
      <c r="D46" s="216"/>
      <c r="E46" s="216"/>
      <c r="F46" s="217"/>
      <c r="G46" s="216"/>
      <c r="H46" s="217">
        <f t="shared" si="3"/>
        <v>0</v>
      </c>
      <c r="I46" s="218"/>
      <c r="J46" s="217"/>
      <c r="K46" s="470">
        <f t="shared" si="4"/>
        <v>0</v>
      </c>
      <c r="L46" s="466"/>
      <c r="N46" s="369"/>
    </row>
    <row r="47" spans="1:14" s="189" customFormat="1" ht="15.6">
      <c r="A47" s="214">
        <v>35</v>
      </c>
      <c r="B47" s="214" t="s">
        <v>525</v>
      </c>
      <c r="C47" s="215" t="s">
        <v>56</v>
      </c>
      <c r="D47" s="216"/>
      <c r="E47" s="216"/>
      <c r="F47" s="217"/>
      <c r="G47" s="216"/>
      <c r="H47" s="217">
        <f t="shared" si="3"/>
        <v>0</v>
      </c>
      <c r="I47" s="218"/>
      <c r="J47" s="217"/>
      <c r="K47" s="470">
        <f t="shared" si="4"/>
        <v>0</v>
      </c>
      <c r="L47" s="466"/>
      <c r="N47" s="369"/>
    </row>
    <row r="48" spans="1:14" s="189" customFormat="1" ht="15.6">
      <c r="A48" s="214">
        <v>36</v>
      </c>
      <c r="B48" s="214" t="s">
        <v>526</v>
      </c>
      <c r="C48" s="215" t="s">
        <v>56</v>
      </c>
      <c r="D48" s="216"/>
      <c r="E48" s="216"/>
      <c r="F48" s="217"/>
      <c r="G48" s="216"/>
      <c r="H48" s="217">
        <f t="shared" si="3"/>
        <v>0</v>
      </c>
      <c r="I48" s="218"/>
      <c r="J48" s="217"/>
      <c r="K48" s="470">
        <f t="shared" si="4"/>
        <v>0</v>
      </c>
      <c r="L48" s="466"/>
      <c r="N48" s="369"/>
    </row>
    <row r="49" spans="1:14" s="189" customFormat="1" ht="15.6">
      <c r="A49" s="214">
        <v>37</v>
      </c>
      <c r="B49" s="214" t="s">
        <v>527</v>
      </c>
      <c r="C49" s="215" t="s">
        <v>56</v>
      </c>
      <c r="D49" s="216"/>
      <c r="E49" s="216"/>
      <c r="F49" s="217"/>
      <c r="G49" s="216"/>
      <c r="H49" s="217">
        <f t="shared" si="3"/>
        <v>0</v>
      </c>
      <c r="I49" s="218"/>
      <c r="J49" s="217"/>
      <c r="K49" s="470">
        <f t="shared" si="4"/>
        <v>0</v>
      </c>
      <c r="L49" s="466"/>
      <c r="N49" s="369"/>
    </row>
    <row r="50" spans="1:14" s="189" customFormat="1" ht="15.6">
      <c r="A50" s="214">
        <v>38</v>
      </c>
      <c r="B50" s="214" t="s">
        <v>528</v>
      </c>
      <c r="C50" s="215" t="s">
        <v>56</v>
      </c>
      <c r="D50" s="216"/>
      <c r="E50" s="216"/>
      <c r="F50" s="217"/>
      <c r="G50" s="216"/>
      <c r="H50" s="217">
        <f t="shared" si="3"/>
        <v>0</v>
      </c>
      <c r="I50" s="218"/>
      <c r="J50" s="217"/>
      <c r="K50" s="470">
        <f t="shared" si="4"/>
        <v>0</v>
      </c>
      <c r="L50" s="466"/>
      <c r="N50" s="369"/>
    </row>
    <row r="51" spans="1:14" s="189" customFormat="1" ht="13.8">
      <c r="A51" s="214"/>
      <c r="B51" s="214"/>
      <c r="C51" s="215"/>
      <c r="D51" s="216"/>
      <c r="E51" s="216"/>
      <c r="F51" s="217"/>
      <c r="G51" s="216"/>
      <c r="H51" s="370">
        <f>SUM(H43:H50)</f>
        <v>0</v>
      </c>
      <c r="I51" s="371"/>
      <c r="J51" s="372"/>
      <c r="K51" s="471">
        <f>SUM(K43:K50)</f>
        <v>0</v>
      </c>
      <c r="L51" s="466"/>
      <c r="N51" s="369"/>
    </row>
    <row r="52" spans="1:14" s="189" customFormat="1" ht="13.8">
      <c r="A52" s="214"/>
      <c r="B52" s="192" t="s">
        <v>61</v>
      </c>
      <c r="C52" s="215">
        <v>53360</v>
      </c>
      <c r="D52" s="216"/>
      <c r="E52" s="216"/>
      <c r="F52" s="217"/>
      <c r="G52" s="216"/>
      <c r="H52" s="217"/>
      <c r="I52" s="218"/>
      <c r="J52" s="217"/>
      <c r="K52" s="470"/>
      <c r="L52" s="466"/>
      <c r="N52" s="369"/>
    </row>
    <row r="53" spans="1:14" s="189" customFormat="1" ht="13.8">
      <c r="A53" s="214">
        <v>39</v>
      </c>
      <c r="B53" s="214" t="s">
        <v>62</v>
      </c>
      <c r="C53" s="215" t="s">
        <v>56</v>
      </c>
      <c r="D53" s="216"/>
      <c r="E53" s="216"/>
      <c r="F53" s="217"/>
      <c r="G53" s="216"/>
      <c r="H53" s="217">
        <f>F53*G53</f>
        <v>0</v>
      </c>
      <c r="I53" s="218"/>
      <c r="J53" s="217"/>
      <c r="K53" s="470">
        <f t="shared" ref="K53:K58" si="5">H53*1.08</f>
        <v>0</v>
      </c>
      <c r="L53" s="466"/>
      <c r="N53" s="369"/>
    </row>
    <row r="54" spans="1:14" s="189" customFormat="1" ht="13.8">
      <c r="A54" s="214">
        <v>40</v>
      </c>
      <c r="B54" s="214" t="s">
        <v>63</v>
      </c>
      <c r="C54" s="215" t="s">
        <v>56</v>
      </c>
      <c r="D54" s="216"/>
      <c r="E54" s="216"/>
      <c r="F54" s="217"/>
      <c r="G54" s="216"/>
      <c r="H54" s="217">
        <f>F54*G54</f>
        <v>0</v>
      </c>
      <c r="I54" s="218"/>
      <c r="J54" s="217"/>
      <c r="K54" s="470">
        <f t="shared" si="5"/>
        <v>0</v>
      </c>
      <c r="L54" s="466"/>
      <c r="N54" s="369"/>
    </row>
    <row r="55" spans="1:14" s="189" customFormat="1" ht="13.8">
      <c r="A55" s="214">
        <v>41</v>
      </c>
      <c r="B55" s="214" t="s">
        <v>64</v>
      </c>
      <c r="C55" s="215" t="s">
        <v>56</v>
      </c>
      <c r="D55" s="216"/>
      <c r="E55" s="216"/>
      <c r="F55" s="217"/>
      <c r="G55" s="216"/>
      <c r="H55" s="217">
        <f>F55*G55</f>
        <v>0</v>
      </c>
      <c r="I55" s="218"/>
      <c r="J55" s="217"/>
      <c r="K55" s="470">
        <f t="shared" si="5"/>
        <v>0</v>
      </c>
      <c r="L55" s="466"/>
      <c r="N55" s="369"/>
    </row>
    <row r="56" spans="1:14" s="189" customFormat="1" ht="13.8">
      <c r="A56" s="214">
        <v>42</v>
      </c>
      <c r="B56" s="214" t="s">
        <v>65</v>
      </c>
      <c r="C56" s="215" t="s">
        <v>66</v>
      </c>
      <c r="D56" s="216"/>
      <c r="E56" s="216"/>
      <c r="F56" s="217"/>
      <c r="G56" s="216"/>
      <c r="H56" s="217">
        <f>F56*G56</f>
        <v>0</v>
      </c>
      <c r="I56" s="218"/>
      <c r="J56" s="217"/>
      <c r="K56" s="470">
        <f t="shared" si="5"/>
        <v>0</v>
      </c>
      <c r="L56" s="466"/>
      <c r="N56" s="369"/>
    </row>
    <row r="57" spans="1:14" s="189" customFormat="1" ht="13.8">
      <c r="A57" s="214">
        <v>43</v>
      </c>
      <c r="B57" s="214" t="s">
        <v>67</v>
      </c>
      <c r="C57" s="215" t="s">
        <v>56</v>
      </c>
      <c r="D57" s="216"/>
      <c r="E57" s="216"/>
      <c r="F57" s="217"/>
      <c r="G57" s="216"/>
      <c r="H57" s="217">
        <f>F57*G57</f>
        <v>0</v>
      </c>
      <c r="I57" s="218"/>
      <c r="J57" s="217"/>
      <c r="K57" s="470">
        <f t="shared" si="5"/>
        <v>0</v>
      </c>
      <c r="L57" s="466"/>
      <c r="N57" s="369"/>
    </row>
    <row r="58" spans="1:14" s="189" customFormat="1" ht="13.8">
      <c r="A58" s="214">
        <v>44</v>
      </c>
      <c r="B58" s="373" t="s">
        <v>68</v>
      </c>
      <c r="C58" s="215" t="s">
        <v>56</v>
      </c>
      <c r="D58" s="216"/>
      <c r="E58" s="216"/>
      <c r="F58" s="217"/>
      <c r="G58" s="216"/>
      <c r="H58" s="217"/>
      <c r="I58" s="218"/>
      <c r="J58" s="217"/>
      <c r="K58" s="470">
        <f t="shared" si="5"/>
        <v>0</v>
      </c>
      <c r="L58" s="466"/>
      <c r="N58" s="369"/>
    </row>
    <row r="59" spans="1:14" s="189" customFormat="1" ht="13.8">
      <c r="A59" s="214" t="s">
        <v>69</v>
      </c>
      <c r="B59" s="214"/>
      <c r="C59" s="215" t="s">
        <v>56</v>
      </c>
      <c r="D59" s="216"/>
      <c r="E59" s="216"/>
      <c r="F59" s="217"/>
      <c r="G59" s="216"/>
      <c r="H59" s="370">
        <f>SUM(H53:H58)</f>
        <v>0</v>
      </c>
      <c r="I59" s="370"/>
      <c r="J59" s="370"/>
      <c r="K59" s="471">
        <f>SUM(K53:K58)</f>
        <v>0</v>
      </c>
      <c r="L59" s="466"/>
      <c r="N59" s="369"/>
    </row>
    <row r="60" spans="1:14" s="189" customFormat="1" ht="39" customHeight="1">
      <c r="A60" s="214"/>
      <c r="B60" s="192" t="s">
        <v>70</v>
      </c>
      <c r="C60" s="215"/>
      <c r="D60" s="216"/>
      <c r="E60" s="216"/>
      <c r="F60" s="217"/>
      <c r="G60" s="216"/>
      <c r="H60" s="217"/>
      <c r="I60" s="218"/>
      <c r="J60" s="217"/>
      <c r="K60" s="470"/>
      <c r="L60" s="466"/>
      <c r="N60" s="369"/>
    </row>
    <row r="61" spans="1:14" s="189" customFormat="1" ht="27.6">
      <c r="A61" s="214" t="s">
        <v>69</v>
      </c>
      <c r="B61" s="373" t="s">
        <v>71</v>
      </c>
      <c r="C61" s="215">
        <v>6000</v>
      </c>
      <c r="D61" s="216"/>
      <c r="E61" s="216"/>
      <c r="F61" s="217"/>
      <c r="G61" s="216"/>
      <c r="H61" s="219">
        <f>F61*G61</f>
        <v>0</v>
      </c>
      <c r="I61" s="374"/>
      <c r="J61" s="219"/>
      <c r="K61" s="472">
        <f>H61*1.08</f>
        <v>0</v>
      </c>
      <c r="L61" s="466"/>
      <c r="N61" s="369"/>
    </row>
    <row r="62" spans="1:14" s="189" customFormat="1" ht="13.8">
      <c r="A62" s="214"/>
      <c r="B62" s="373" t="s">
        <v>72</v>
      </c>
      <c r="C62" s="215"/>
      <c r="D62" s="216"/>
      <c r="E62" s="216"/>
      <c r="F62" s="217"/>
      <c r="G62" s="216"/>
      <c r="H62" s="219"/>
      <c r="I62" s="374"/>
      <c r="J62" s="219"/>
      <c r="K62" s="472"/>
      <c r="L62" s="466"/>
      <c r="N62" s="369"/>
    </row>
    <row r="63" spans="1:14" s="189" customFormat="1" ht="13.8">
      <c r="A63" s="214"/>
      <c r="B63" s="214"/>
      <c r="C63" s="215"/>
      <c r="D63" s="216"/>
      <c r="E63" s="216"/>
      <c r="F63" s="217"/>
      <c r="G63" s="216"/>
      <c r="H63" s="370">
        <f>SUM(H61:H62)</f>
        <v>0</v>
      </c>
      <c r="I63" s="371"/>
      <c r="J63" s="372"/>
      <c r="K63" s="471">
        <f>SUM(K61:K62)</f>
        <v>0</v>
      </c>
      <c r="L63" s="466"/>
      <c r="N63" s="369"/>
    </row>
    <row r="64" spans="1:14" s="189" customFormat="1" ht="13.8">
      <c r="A64" s="214"/>
      <c r="B64" s="214"/>
      <c r="C64" s="215"/>
      <c r="D64" s="216"/>
      <c r="E64" s="216"/>
      <c r="F64" s="217"/>
      <c r="G64" s="216"/>
      <c r="H64" s="217"/>
      <c r="I64" s="218"/>
      <c r="J64" s="217"/>
      <c r="K64" s="470"/>
      <c r="L64" s="466"/>
      <c r="N64" s="369"/>
    </row>
    <row r="65" spans="1:14" s="189" customFormat="1" ht="13.8">
      <c r="A65" s="214"/>
      <c r="B65" s="214"/>
      <c r="C65" s="215"/>
      <c r="D65" s="216"/>
      <c r="E65" s="216"/>
      <c r="F65" s="217"/>
      <c r="G65" s="216"/>
      <c r="H65" s="217"/>
      <c r="I65" s="218"/>
      <c r="J65" s="217"/>
      <c r="K65" s="470"/>
      <c r="L65" s="466"/>
      <c r="N65" s="369"/>
    </row>
    <row r="66" spans="1:14" s="189" customFormat="1" ht="13.8">
      <c r="A66" s="214"/>
      <c r="B66" s="214"/>
      <c r="C66" s="215"/>
      <c r="D66" s="216"/>
      <c r="E66" s="216"/>
      <c r="F66" s="217"/>
      <c r="G66" s="216"/>
      <c r="H66" s="217"/>
      <c r="I66" s="218"/>
      <c r="J66" s="217"/>
      <c r="K66" s="470"/>
      <c r="L66" s="466"/>
      <c r="N66" s="369"/>
    </row>
    <row r="67" spans="1:14" s="189" customFormat="1" ht="13.8">
      <c r="A67" s="214"/>
      <c r="B67" s="214"/>
      <c r="C67" s="215"/>
      <c r="D67" s="216"/>
      <c r="E67" s="216"/>
      <c r="F67" s="217"/>
      <c r="G67" s="216"/>
      <c r="H67" s="217"/>
      <c r="I67" s="218"/>
      <c r="J67" s="217"/>
      <c r="K67" s="470"/>
      <c r="L67" s="466"/>
      <c r="N67" s="369"/>
    </row>
    <row r="68" spans="1:14" s="189" customFormat="1" ht="13.8">
      <c r="A68" s="214"/>
      <c r="B68" s="214"/>
      <c r="C68" s="215"/>
      <c r="D68" s="216"/>
      <c r="E68" s="216"/>
      <c r="F68" s="217"/>
      <c r="G68" s="216"/>
      <c r="H68" s="217"/>
      <c r="I68" s="218"/>
      <c r="J68" s="217"/>
      <c r="K68" s="470"/>
      <c r="L68" s="466"/>
      <c r="N68" s="369"/>
    </row>
    <row r="69" spans="1:14" s="189" customFormat="1" ht="17.25" customHeight="1">
      <c r="A69" s="214"/>
      <c r="B69" s="192" t="s">
        <v>73</v>
      </c>
      <c r="C69" s="375"/>
      <c r="D69" s="216"/>
      <c r="E69" s="216"/>
      <c r="F69" s="217"/>
      <c r="G69" s="216"/>
      <c r="H69" s="217"/>
      <c r="I69" s="218"/>
      <c r="J69" s="217"/>
      <c r="K69" s="470"/>
      <c r="L69" s="466"/>
      <c r="N69" s="369"/>
    </row>
    <row r="70" spans="1:14" s="189" customFormat="1" ht="55.2">
      <c r="A70" s="214"/>
      <c r="B70" s="214" t="s">
        <v>74</v>
      </c>
      <c r="C70" s="215" t="s">
        <v>75</v>
      </c>
      <c r="D70" s="216"/>
      <c r="E70" s="216"/>
      <c r="F70" s="217"/>
      <c r="G70" s="214"/>
      <c r="H70" s="370">
        <f>F70*G70</f>
        <v>0</v>
      </c>
      <c r="I70" s="376"/>
      <c r="J70" s="370"/>
      <c r="K70" s="471">
        <f>H70*1.23</f>
        <v>0</v>
      </c>
      <c r="L70" s="466"/>
      <c r="N70" s="369"/>
    </row>
    <row r="71" spans="1:14" s="189" customFormat="1" ht="13.8">
      <c r="A71" s="214"/>
      <c r="B71" s="192" t="s">
        <v>76</v>
      </c>
      <c r="C71" s="215"/>
      <c r="D71" s="214"/>
      <c r="E71" s="214"/>
      <c r="F71" s="214"/>
      <c r="G71" s="214"/>
      <c r="H71" s="377">
        <f>H70+H61+H59+H51+H41+H35</f>
        <v>0</v>
      </c>
      <c r="I71" s="378" t="s">
        <v>77</v>
      </c>
      <c r="J71" s="379"/>
      <c r="K71" s="473">
        <f>K70+K63+K59+K51+K41+K35</f>
        <v>0</v>
      </c>
      <c r="L71" s="474"/>
    </row>
    <row r="72" spans="1:14" s="189" customFormat="1" ht="13.8">
      <c r="A72" s="380"/>
      <c r="B72" s="380"/>
      <c r="C72" s="381"/>
      <c r="D72" s="380"/>
      <c r="E72" s="380"/>
      <c r="F72" s="380"/>
      <c r="G72" s="380"/>
      <c r="H72" s="382"/>
      <c r="I72" s="380"/>
      <c r="J72" s="382"/>
      <c r="K72" s="382"/>
    </row>
    <row r="73" spans="1:14" s="189" customFormat="1" ht="15" customHeight="1">
      <c r="A73" s="402"/>
      <c r="B73" s="402"/>
      <c r="C73" s="402"/>
      <c r="D73" s="402"/>
      <c r="E73" s="402"/>
      <c r="F73" s="402"/>
      <c r="G73" s="364"/>
      <c r="H73" s="369"/>
      <c r="I73" s="364"/>
      <c r="J73" s="383"/>
      <c r="K73" s="369"/>
    </row>
    <row r="74" spans="1:14" s="189" customFormat="1" ht="75.75" customHeight="1">
      <c r="A74" s="403" t="s">
        <v>529</v>
      </c>
      <c r="B74" s="403"/>
      <c r="C74" s="403"/>
      <c r="D74" s="403"/>
      <c r="E74" s="403"/>
      <c r="F74" s="403"/>
      <c r="G74" s="403"/>
      <c r="H74" s="403"/>
      <c r="I74" s="403"/>
      <c r="J74" s="403"/>
      <c r="K74" s="403"/>
    </row>
    <row r="75" spans="1:14" s="189" customFormat="1" ht="409.2" customHeight="1">
      <c r="A75" s="402" t="s">
        <v>530</v>
      </c>
      <c r="B75" s="402"/>
      <c r="C75" s="402"/>
      <c r="D75" s="402"/>
      <c r="E75" s="402"/>
      <c r="F75" s="402"/>
      <c r="G75" s="402"/>
      <c r="H75" s="402"/>
      <c r="I75" s="402"/>
      <c r="J75" s="402"/>
      <c r="K75" s="402"/>
    </row>
    <row r="76" spans="1:14" s="189" customFormat="1" ht="181.5" customHeight="1">
      <c r="A76" s="400" t="s">
        <v>78</v>
      </c>
      <c r="B76" s="400"/>
      <c r="C76" s="400"/>
      <c r="D76" s="400"/>
      <c r="E76" s="400"/>
      <c r="F76" s="400"/>
      <c r="G76" s="400"/>
      <c r="H76" s="400"/>
      <c r="I76" s="400"/>
      <c r="J76" s="400"/>
      <c r="K76" s="400"/>
    </row>
    <row r="77" spans="1:14" s="189" customFormat="1" ht="151.94999999999999" customHeight="1">
      <c r="A77" s="401" t="s">
        <v>565</v>
      </c>
      <c r="B77" s="401"/>
      <c r="C77" s="401"/>
      <c r="D77" s="401"/>
      <c r="E77" s="401"/>
      <c r="F77" s="401"/>
      <c r="G77" s="401"/>
      <c r="H77" s="401"/>
      <c r="I77" s="401"/>
      <c r="J77" s="401"/>
      <c r="K77" s="401"/>
    </row>
    <row r="78" spans="1:14" s="384" customFormat="1" ht="58.2" customHeight="1">
      <c r="A78" s="400" t="s">
        <v>531</v>
      </c>
      <c r="B78" s="400"/>
      <c r="C78" s="400"/>
      <c r="D78" s="400"/>
      <c r="E78" s="400"/>
      <c r="F78" s="400"/>
      <c r="G78" s="400"/>
      <c r="H78" s="400"/>
      <c r="I78" s="400"/>
      <c r="J78" s="400"/>
      <c r="K78" s="400"/>
    </row>
    <row r="79" spans="1:14" s="189" customFormat="1" ht="114.6" customHeight="1">
      <c r="A79" s="401" t="s">
        <v>576</v>
      </c>
      <c r="B79" s="401"/>
      <c r="C79" s="401"/>
      <c r="D79" s="401"/>
      <c r="E79" s="401"/>
      <c r="F79" s="401"/>
      <c r="G79" s="401"/>
      <c r="H79" s="401"/>
      <c r="I79" s="401"/>
      <c r="J79" s="401"/>
      <c r="K79" s="401"/>
    </row>
    <row r="80" spans="1:14" s="262" customFormat="1" ht="46.95" customHeight="1">
      <c r="A80" s="399" t="s">
        <v>532</v>
      </c>
      <c r="B80" s="399"/>
      <c r="C80" s="399"/>
      <c r="D80" s="399"/>
      <c r="E80" s="399"/>
      <c r="F80" s="399"/>
      <c r="G80" s="399"/>
      <c r="H80" s="399"/>
      <c r="I80" s="399"/>
      <c r="J80" s="399"/>
    </row>
    <row r="81" spans="1:3" s="189" customFormat="1" ht="13.8">
      <c r="C81" s="268"/>
    </row>
    <row r="84" spans="1:3">
      <c r="A84" s="391" t="s">
        <v>568</v>
      </c>
      <c r="B84" s="391" t="s">
        <v>567</v>
      </c>
    </row>
  </sheetData>
  <mergeCells count="17">
    <mergeCell ref="L5:L7"/>
    <mergeCell ref="A80:J80"/>
    <mergeCell ref="A78:K78"/>
    <mergeCell ref="A79:K79"/>
    <mergeCell ref="A73:F73"/>
    <mergeCell ref="A74:K74"/>
    <mergeCell ref="A75:K75"/>
    <mergeCell ref="A76:K76"/>
    <mergeCell ref="A77:K77"/>
    <mergeCell ref="J1:K1"/>
    <mergeCell ref="A2:B2"/>
    <mergeCell ref="A3:F3"/>
    <mergeCell ref="A5:A7"/>
    <mergeCell ref="B5:B7"/>
    <mergeCell ref="F5:F7"/>
    <mergeCell ref="G5:G7"/>
    <mergeCell ref="H5:H7"/>
  </mergeCells>
  <pageMargins left="0.70866141732283472" right="0.70866141732283472" top="0.74803149606299213" bottom="0.74803149606299213" header="0.51181102362204722" footer="0.31496062992125984"/>
  <pageSetup paperSize="9" orientation="landscape" horizontalDpi="300" verticalDpi="300" r:id="rId1"/>
  <headerFooter>
    <oddHeader>&amp;LMCM/WSM/ZP12/2023&amp;CFORMULARZ ASORTYMENTOWO-CENOWY&amp;Rzałącznik nr 2 do SWZ</oddHead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J18"/>
  <sheetViews>
    <sheetView topLeftCell="A5" zoomScaleNormal="100" workbookViewId="0">
      <selection activeCell="T9" sqref="T9"/>
    </sheetView>
  </sheetViews>
  <sheetFormatPr defaultColWidth="9" defaultRowHeight="13.8"/>
  <cols>
    <col min="1" max="1" width="4" style="4" customWidth="1"/>
    <col min="2" max="2" width="19.59765625" style="4" customWidth="1"/>
    <col min="3" max="3" width="23.5" style="4" customWidth="1"/>
    <col min="4" max="4" width="9" style="4"/>
    <col min="5" max="5" width="7.3984375" style="4" customWidth="1"/>
    <col min="6" max="7" width="10.5" style="4" hidden="1" customWidth="1"/>
    <col min="8" max="8" width="5.8984375" style="4" customWidth="1"/>
    <col min="9" max="9" width="8.8984375" style="4" customWidth="1"/>
    <col min="10" max="10" width="9.59765625" style="4" customWidth="1"/>
    <col min="11" max="11" width="11.19921875" style="4" customWidth="1"/>
    <col min="12" max="12" width="7.19921875" style="4" customWidth="1"/>
    <col min="13" max="13" width="11.3984375" style="4" customWidth="1"/>
    <col min="14" max="14" width="12.5" style="4" customWidth="1"/>
    <col min="15" max="15" width="16" style="4" customWidth="1"/>
    <col min="16" max="16" width="8" style="4" customWidth="1"/>
    <col min="17" max="1024" width="9" style="4"/>
  </cols>
  <sheetData>
    <row r="1" spans="1:15" ht="15">
      <c r="A1" s="405"/>
      <c r="B1" s="405"/>
      <c r="C1" s="84"/>
      <c r="D1" s="84"/>
      <c r="E1" s="84"/>
      <c r="F1" s="84"/>
      <c r="G1" s="84"/>
      <c r="H1" s="84"/>
      <c r="I1" s="84"/>
      <c r="J1" s="84"/>
      <c r="K1" s="84"/>
      <c r="L1" s="406"/>
      <c r="M1" s="406"/>
      <c r="N1" s="406"/>
      <c r="O1" s="84"/>
    </row>
    <row r="2" spans="1:15" ht="15">
      <c r="A2" s="105"/>
      <c r="B2" s="85"/>
      <c r="C2" s="84" t="s">
        <v>555</v>
      </c>
      <c r="D2" s="84"/>
      <c r="E2" s="84"/>
      <c r="F2" s="84"/>
      <c r="G2" s="84"/>
      <c r="H2" s="84"/>
      <c r="I2" s="84"/>
      <c r="J2" s="84"/>
      <c r="K2" s="84"/>
      <c r="L2" s="84"/>
      <c r="M2" s="84"/>
      <c r="N2" s="84"/>
      <c r="O2" s="84"/>
    </row>
    <row r="3" spans="1:15" ht="15" customHeight="1" thickBot="1">
      <c r="A3" s="84"/>
      <c r="B3" s="84"/>
      <c r="C3" s="84"/>
      <c r="D3" s="191"/>
      <c r="E3" s="84"/>
      <c r="F3" s="84"/>
      <c r="G3" s="84"/>
      <c r="H3" s="84"/>
      <c r="I3" s="84"/>
      <c r="J3" s="84"/>
      <c r="K3" s="84"/>
      <c r="L3" s="84"/>
      <c r="M3" s="84"/>
      <c r="N3" s="84"/>
      <c r="O3" s="514"/>
    </row>
    <row r="4" spans="1:15" ht="12.75" customHeight="1" thickBot="1">
      <c r="A4" s="435" t="s">
        <v>210</v>
      </c>
      <c r="B4" s="435" t="s">
        <v>149</v>
      </c>
      <c r="C4" s="435" t="s">
        <v>211</v>
      </c>
      <c r="D4" s="270" t="s">
        <v>212</v>
      </c>
      <c r="E4" s="270" t="s">
        <v>213</v>
      </c>
      <c r="F4" s="270" t="s">
        <v>2</v>
      </c>
      <c r="G4" s="251" t="s">
        <v>214</v>
      </c>
      <c r="H4" s="435" t="s">
        <v>168</v>
      </c>
      <c r="I4" s="435" t="s">
        <v>215</v>
      </c>
      <c r="J4" s="435" t="s">
        <v>216</v>
      </c>
      <c r="K4" s="435" t="s">
        <v>217</v>
      </c>
      <c r="L4" s="270" t="s">
        <v>5</v>
      </c>
      <c r="M4" s="270" t="s">
        <v>218</v>
      </c>
      <c r="N4" s="515" t="s">
        <v>253</v>
      </c>
      <c r="O4" s="477" t="s">
        <v>575</v>
      </c>
    </row>
    <row r="5" spans="1:15" ht="30.6" thickBot="1">
      <c r="A5" s="435"/>
      <c r="B5" s="435"/>
      <c r="C5" s="435"/>
      <c r="D5" s="252" t="s">
        <v>220</v>
      </c>
      <c r="E5" s="252" t="s">
        <v>221</v>
      </c>
      <c r="F5" s="252" t="s">
        <v>222</v>
      </c>
      <c r="G5" s="253" t="s">
        <v>223</v>
      </c>
      <c r="H5" s="435"/>
      <c r="I5" s="435"/>
      <c r="J5" s="435"/>
      <c r="K5" s="435"/>
      <c r="L5" s="252" t="s">
        <v>11</v>
      </c>
      <c r="M5" s="252" t="s">
        <v>224</v>
      </c>
      <c r="N5" s="516"/>
      <c r="O5" s="477"/>
    </row>
    <row r="6" spans="1:15" ht="21" customHeight="1" thickBot="1">
      <c r="A6" s="435"/>
      <c r="B6" s="435"/>
      <c r="C6" s="435"/>
      <c r="D6" s="271"/>
      <c r="E6" s="252" t="s">
        <v>225</v>
      </c>
      <c r="F6" s="271"/>
      <c r="G6" s="253" t="s">
        <v>226</v>
      </c>
      <c r="H6" s="435"/>
      <c r="I6" s="435"/>
      <c r="J6" s="435"/>
      <c r="K6" s="252" t="s">
        <v>254</v>
      </c>
      <c r="L6" s="271"/>
      <c r="M6" s="252" t="s">
        <v>15</v>
      </c>
      <c r="N6" s="516"/>
      <c r="O6" s="477"/>
    </row>
    <row r="7" spans="1:15" ht="12" customHeight="1" thickBot="1">
      <c r="A7" s="435"/>
      <c r="B7" s="435"/>
      <c r="C7" s="435"/>
      <c r="D7" s="254"/>
      <c r="E7" s="149" t="s">
        <v>227</v>
      </c>
      <c r="F7" s="254"/>
      <c r="G7" s="158" t="s">
        <v>228</v>
      </c>
      <c r="H7" s="435"/>
      <c r="I7" s="435"/>
      <c r="J7" s="435"/>
      <c r="K7" s="149" t="s">
        <v>15</v>
      </c>
      <c r="L7" s="254"/>
      <c r="M7" s="254"/>
      <c r="N7" s="517"/>
      <c r="O7" s="477"/>
    </row>
    <row r="8" spans="1:15" ht="12" customHeight="1">
      <c r="A8" s="272" t="s">
        <v>17</v>
      </c>
      <c r="B8" s="273" t="s">
        <v>18</v>
      </c>
      <c r="C8" s="274" t="s">
        <v>19</v>
      </c>
      <c r="D8" s="273" t="s">
        <v>20</v>
      </c>
      <c r="E8" s="275" t="s">
        <v>21</v>
      </c>
      <c r="F8" s="275" t="s">
        <v>22</v>
      </c>
      <c r="G8" s="275" t="s">
        <v>23</v>
      </c>
      <c r="H8" s="275" t="s">
        <v>22</v>
      </c>
      <c r="I8" s="275" t="s">
        <v>23</v>
      </c>
      <c r="J8" s="273" t="s">
        <v>24</v>
      </c>
      <c r="K8" s="273" t="s">
        <v>25</v>
      </c>
      <c r="L8" s="275" t="s">
        <v>26</v>
      </c>
      <c r="M8" s="273" t="s">
        <v>27</v>
      </c>
      <c r="N8" s="512" t="s">
        <v>124</v>
      </c>
      <c r="O8" s="526">
        <v>13</v>
      </c>
    </row>
    <row r="9" spans="1:15" ht="57.75" customHeight="1">
      <c r="A9" s="107" t="s">
        <v>124</v>
      </c>
      <c r="B9" s="142" t="s">
        <v>255</v>
      </c>
      <c r="C9" s="166" t="s">
        <v>510</v>
      </c>
      <c r="D9" s="107" t="s">
        <v>231</v>
      </c>
      <c r="E9" s="166">
        <v>500</v>
      </c>
      <c r="F9" s="125"/>
      <c r="G9" s="125"/>
      <c r="H9" s="125"/>
      <c r="I9" s="125"/>
      <c r="J9" s="160"/>
      <c r="K9" s="160">
        <f>J9*I9</f>
        <v>0</v>
      </c>
      <c r="L9" s="125">
        <v>8</v>
      </c>
      <c r="M9" s="160">
        <f>K9*0.08</f>
        <v>0</v>
      </c>
      <c r="N9" s="513">
        <f>K9*1.08</f>
        <v>0</v>
      </c>
      <c r="O9" s="467"/>
    </row>
    <row r="10" spans="1:15" ht="22.5" customHeight="1">
      <c r="A10" s="141"/>
      <c r="B10" s="141" t="s">
        <v>76</v>
      </c>
      <c r="C10" s="142"/>
      <c r="D10" s="166"/>
      <c r="E10" s="142"/>
      <c r="F10" s="125"/>
      <c r="G10" s="125"/>
      <c r="H10" s="125"/>
      <c r="I10" s="125"/>
      <c r="J10" s="142"/>
      <c r="K10" s="160"/>
      <c r="L10" s="142" t="s">
        <v>77</v>
      </c>
      <c r="M10" s="160"/>
      <c r="N10" s="506"/>
      <c r="O10" s="467"/>
    </row>
    <row r="11" spans="1:15" ht="57" customHeight="1">
      <c r="A11" s="84"/>
      <c r="B11" s="84"/>
      <c r="C11" s="84"/>
      <c r="D11" s="84"/>
      <c r="E11" s="84"/>
      <c r="F11" s="84"/>
      <c r="G11" s="84"/>
      <c r="H11" s="84"/>
      <c r="I11" s="84"/>
      <c r="J11" s="84"/>
      <c r="K11" s="84"/>
      <c r="L11" s="84"/>
      <c r="M11" s="84"/>
      <c r="N11" s="84"/>
      <c r="O11" s="84"/>
    </row>
    <row r="12" spans="1:15" ht="162" customHeight="1">
      <c r="A12" s="423" t="s">
        <v>570</v>
      </c>
      <c r="B12" s="423"/>
      <c r="C12" s="423"/>
      <c r="D12" s="423"/>
      <c r="E12" s="423"/>
      <c r="F12" s="423"/>
      <c r="G12" s="423"/>
      <c r="H12" s="423"/>
      <c r="I12" s="423"/>
      <c r="J12" s="423"/>
      <c r="K12" s="423"/>
      <c r="L12" s="423"/>
      <c r="M12" s="423"/>
      <c r="N12" s="423"/>
      <c r="O12" s="84"/>
    </row>
    <row r="13" spans="1:15">
      <c r="A13" s="176"/>
      <c r="B13" s="58"/>
      <c r="C13" s="58"/>
      <c r="D13" s="58"/>
      <c r="E13" s="58"/>
      <c r="F13" s="58"/>
      <c r="G13" s="58"/>
      <c r="H13" s="58"/>
      <c r="I13" s="58"/>
      <c r="J13" s="58"/>
      <c r="K13" s="58"/>
    </row>
    <row r="14" spans="1:15" ht="15">
      <c r="A14" s="84"/>
      <c r="B14" s="84"/>
      <c r="C14" s="84"/>
      <c r="D14" s="84"/>
      <c r="E14" s="84"/>
      <c r="F14" s="84"/>
      <c r="G14" s="84"/>
      <c r="H14" s="84"/>
      <c r="I14" s="84"/>
    </row>
    <row r="15" spans="1:15">
      <c r="A15" s="391" t="s">
        <v>568</v>
      </c>
    </row>
    <row r="17" spans="1:1">
      <c r="A17" s="184"/>
    </row>
    <row r="18" spans="1:1" ht="45" customHeight="1"/>
  </sheetData>
  <mergeCells count="12">
    <mergeCell ref="O4:O7"/>
    <mergeCell ref="A12:N12"/>
    <mergeCell ref="A1:B1"/>
    <mergeCell ref="L1:N1"/>
    <mergeCell ref="A4:A7"/>
    <mergeCell ref="B4:B7"/>
    <mergeCell ref="C4:C7"/>
    <mergeCell ref="H4:H7"/>
    <mergeCell ref="I4:I7"/>
    <mergeCell ref="J4:J7"/>
    <mergeCell ref="K4:K5"/>
    <mergeCell ref="N4:N7"/>
  </mergeCells>
  <pageMargins left="0.70866141732283472" right="0.70866141732283472" top="0.74803149606299213" bottom="0.74803149606299213" header="0.51181102362204722" footer="0.31496062992125984"/>
  <pageSetup paperSize="9" orientation="landscape" horizontalDpi="300" verticalDpi="300" r:id="rId1"/>
  <headerFooter>
    <oddHeader>&amp;LMCM/WSM/ZP12/2023&amp;CFORMULARZ ASORTYMENTOWO-CENOWY&amp;Rzałącznik nr 2 do SWZ</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46"/>
  <sheetViews>
    <sheetView topLeftCell="A30" zoomScaleNormal="100" workbookViewId="0">
      <selection activeCell="M8" sqref="M8:M21"/>
    </sheetView>
  </sheetViews>
  <sheetFormatPr defaultColWidth="8.59765625" defaultRowHeight="13.8"/>
  <cols>
    <col min="1" max="1" width="4.3984375" customWidth="1"/>
    <col min="2" max="2" width="36.8984375" customWidth="1"/>
    <col min="3" max="3" width="4.3984375" customWidth="1"/>
    <col min="4" max="4" width="9" style="61" customWidth="1"/>
    <col min="11" max="11" width="12.19921875" customWidth="1"/>
    <col min="12" max="12" width="15.19921875" customWidth="1"/>
  </cols>
  <sheetData>
    <row r="1" spans="1:15" ht="15">
      <c r="A1" s="84"/>
      <c r="B1" s="84"/>
      <c r="C1" s="84"/>
      <c r="D1" s="290"/>
      <c r="E1" s="84"/>
      <c r="F1" s="84"/>
      <c r="G1" s="84"/>
      <c r="H1" s="84"/>
      <c r="I1" s="84"/>
      <c r="J1" s="84"/>
      <c r="K1" s="84"/>
      <c r="L1" s="84"/>
      <c r="M1" s="84"/>
      <c r="N1" s="84"/>
      <c r="O1" s="84"/>
    </row>
    <row r="2" spans="1:15" ht="15">
      <c r="A2" s="405"/>
      <c r="B2" s="405"/>
      <c r="C2" s="84"/>
      <c r="D2" s="290"/>
      <c r="E2" s="84"/>
      <c r="F2" s="84"/>
      <c r="G2" s="84"/>
      <c r="H2" s="84"/>
      <c r="I2" s="406"/>
      <c r="J2" s="406"/>
      <c r="K2" s="406"/>
      <c r="L2" s="84"/>
      <c r="M2" s="84"/>
      <c r="N2" s="84"/>
      <c r="O2" s="84"/>
    </row>
    <row r="3" spans="1:15" ht="15">
      <c r="A3" s="105"/>
      <c r="B3" s="84"/>
      <c r="C3" s="84"/>
      <c r="D3" s="84" t="s">
        <v>556</v>
      </c>
      <c r="E3" s="84"/>
      <c r="F3" s="84"/>
      <c r="G3" s="84"/>
      <c r="H3" s="84"/>
      <c r="I3" s="84"/>
      <c r="J3" s="84"/>
      <c r="K3" s="84"/>
      <c r="L3" s="84"/>
      <c r="M3" s="84"/>
      <c r="N3" s="84"/>
      <c r="O3" s="84"/>
    </row>
    <row r="4" spans="1:15" ht="15">
      <c r="A4" s="84"/>
      <c r="B4" s="84"/>
      <c r="C4" s="84"/>
      <c r="D4" s="290"/>
      <c r="E4" s="84"/>
      <c r="F4" s="84"/>
      <c r="G4" s="191"/>
      <c r="H4" s="84"/>
      <c r="I4" s="84"/>
      <c r="J4" s="84"/>
      <c r="K4" s="84"/>
      <c r="L4" s="84"/>
      <c r="M4" s="84"/>
      <c r="N4" s="84"/>
      <c r="O4" s="84"/>
    </row>
    <row r="5" spans="1:15" ht="14.25" customHeight="1">
      <c r="A5" s="435" t="s">
        <v>0</v>
      </c>
      <c r="B5" s="435" t="s">
        <v>256</v>
      </c>
      <c r="C5" s="435" t="s">
        <v>257</v>
      </c>
      <c r="D5" s="442" t="s">
        <v>258</v>
      </c>
      <c r="E5" s="438" t="s">
        <v>168</v>
      </c>
      <c r="F5" s="438" t="s">
        <v>183</v>
      </c>
      <c r="G5" s="438" t="s">
        <v>184</v>
      </c>
      <c r="H5" s="435" t="s">
        <v>185</v>
      </c>
      <c r="I5" s="250" t="s">
        <v>5</v>
      </c>
      <c r="J5" s="251"/>
      <c r="K5" s="504" t="s">
        <v>259</v>
      </c>
      <c r="L5" s="523" t="s">
        <v>575</v>
      </c>
      <c r="M5" s="84"/>
      <c r="N5" s="84"/>
      <c r="O5" s="84"/>
    </row>
    <row r="6" spans="1:15" ht="45">
      <c r="A6" s="435"/>
      <c r="B6" s="435"/>
      <c r="C6" s="435"/>
      <c r="D6" s="442"/>
      <c r="E6" s="438"/>
      <c r="F6" s="438"/>
      <c r="G6" s="438"/>
      <c r="H6" s="435"/>
      <c r="I6" s="252" t="s">
        <v>11</v>
      </c>
      <c r="J6" s="253" t="s">
        <v>172</v>
      </c>
      <c r="K6" s="504"/>
      <c r="L6" s="524"/>
      <c r="M6" s="84"/>
      <c r="N6" s="84"/>
      <c r="O6" s="84"/>
    </row>
    <row r="7" spans="1:15" ht="15">
      <c r="A7" s="435"/>
      <c r="B7" s="435"/>
      <c r="C7" s="435"/>
      <c r="D7" s="442"/>
      <c r="E7" s="438"/>
      <c r="F7" s="438"/>
      <c r="G7" s="438"/>
      <c r="H7" s="435"/>
      <c r="I7" s="254"/>
      <c r="J7" s="255" t="s">
        <v>189</v>
      </c>
      <c r="K7" s="504"/>
      <c r="L7" s="525"/>
      <c r="M7" s="84"/>
      <c r="N7" s="84"/>
      <c r="O7" s="84"/>
    </row>
    <row r="8" spans="1:15" ht="15">
      <c r="A8" s="291" t="s">
        <v>17</v>
      </c>
      <c r="B8" s="292" t="s">
        <v>18</v>
      </c>
      <c r="C8" s="292" t="s">
        <v>19</v>
      </c>
      <c r="D8" s="293" t="s">
        <v>20</v>
      </c>
      <c r="E8" s="292" t="s">
        <v>21</v>
      </c>
      <c r="F8" s="292" t="s">
        <v>22</v>
      </c>
      <c r="G8" s="292" t="s">
        <v>23</v>
      </c>
      <c r="H8" s="292" t="s">
        <v>24</v>
      </c>
      <c r="I8" s="292" t="s">
        <v>25</v>
      </c>
      <c r="J8" s="275" t="s">
        <v>26</v>
      </c>
      <c r="K8" s="505" t="s">
        <v>27</v>
      </c>
      <c r="L8" s="467" t="s">
        <v>124</v>
      </c>
      <c r="M8" s="84"/>
      <c r="N8" s="84"/>
      <c r="O8" s="84"/>
    </row>
    <row r="9" spans="1:15" ht="30">
      <c r="A9" s="142">
        <v>1</v>
      </c>
      <c r="B9" s="148" t="s">
        <v>260</v>
      </c>
      <c r="C9" s="142" t="s">
        <v>261</v>
      </c>
      <c r="D9" s="159">
        <v>18000</v>
      </c>
      <c r="E9" s="160"/>
      <c r="F9" s="142"/>
      <c r="G9" s="161"/>
      <c r="H9" s="160"/>
      <c r="I9" s="142"/>
      <c r="J9" s="125"/>
      <c r="K9" s="506">
        <f t="shared" ref="K9:K32" si="0">F9*G9*1.08*1.016</f>
        <v>0</v>
      </c>
      <c r="L9" s="510"/>
      <c r="M9" s="84"/>
      <c r="N9" s="84"/>
      <c r="O9" s="84"/>
    </row>
    <row r="10" spans="1:15" ht="60">
      <c r="A10" s="142">
        <v>2</v>
      </c>
      <c r="B10" s="148" t="s">
        <v>511</v>
      </c>
      <c r="C10" s="142" t="s">
        <v>261</v>
      </c>
      <c r="D10" s="159">
        <v>14400</v>
      </c>
      <c r="E10" s="160"/>
      <c r="F10" s="142"/>
      <c r="G10" s="161"/>
      <c r="H10" s="160"/>
      <c r="I10" s="142"/>
      <c r="J10" s="125"/>
      <c r="K10" s="506">
        <f t="shared" si="0"/>
        <v>0</v>
      </c>
      <c r="L10" s="510"/>
      <c r="M10" s="84"/>
      <c r="N10" s="84"/>
      <c r="O10" s="84"/>
    </row>
    <row r="11" spans="1:15" ht="57" customHeight="1">
      <c r="A11" s="142">
        <v>3</v>
      </c>
      <c r="B11" s="148" t="s">
        <v>262</v>
      </c>
      <c r="C11" s="142" t="s">
        <v>261</v>
      </c>
      <c r="D11" s="159">
        <v>2100</v>
      </c>
      <c r="E11" s="160"/>
      <c r="F11" s="142"/>
      <c r="G11" s="161"/>
      <c r="H11" s="160"/>
      <c r="I11" s="142"/>
      <c r="J11" s="125"/>
      <c r="K11" s="506">
        <f t="shared" si="0"/>
        <v>0</v>
      </c>
      <c r="L11" s="510"/>
      <c r="M11" s="84"/>
      <c r="N11" s="84"/>
      <c r="O11" s="84"/>
    </row>
    <row r="12" spans="1:15" ht="30" customHeight="1">
      <c r="A12" s="142">
        <v>4</v>
      </c>
      <c r="B12" s="148" t="s">
        <v>263</v>
      </c>
      <c r="C12" s="142" t="s">
        <v>261</v>
      </c>
      <c r="D12" s="159">
        <v>25000</v>
      </c>
      <c r="E12" s="160"/>
      <c r="F12" s="142"/>
      <c r="G12" s="161"/>
      <c r="H12" s="160"/>
      <c r="I12" s="142"/>
      <c r="J12" s="125"/>
      <c r="K12" s="506">
        <f t="shared" si="0"/>
        <v>0</v>
      </c>
      <c r="L12" s="510"/>
      <c r="M12" s="84"/>
      <c r="N12" s="84"/>
      <c r="O12" s="84"/>
    </row>
    <row r="13" spans="1:15" ht="26.4">
      <c r="A13" s="29"/>
      <c r="B13" s="170" t="s">
        <v>264</v>
      </c>
      <c r="C13" s="29" t="s">
        <v>261</v>
      </c>
      <c r="D13" s="171">
        <v>36000</v>
      </c>
      <c r="E13" s="60"/>
      <c r="F13" s="29"/>
      <c r="G13" s="172"/>
      <c r="H13" s="60"/>
      <c r="I13" s="29"/>
      <c r="J13" s="19"/>
      <c r="K13" s="507">
        <f t="shared" si="0"/>
        <v>0</v>
      </c>
      <c r="L13" s="501"/>
    </row>
    <row r="14" spans="1:15" ht="30">
      <c r="A14" s="142">
        <v>6</v>
      </c>
      <c r="B14" s="148" t="s">
        <v>265</v>
      </c>
      <c r="C14" s="142" t="s">
        <v>261</v>
      </c>
      <c r="D14" s="159">
        <v>37000</v>
      </c>
      <c r="E14" s="160"/>
      <c r="F14" s="142"/>
      <c r="G14" s="161"/>
      <c r="H14" s="160"/>
      <c r="I14" s="142"/>
      <c r="J14" s="68"/>
      <c r="K14" s="508">
        <f t="shared" si="0"/>
        <v>0</v>
      </c>
      <c r="L14" s="501"/>
    </row>
    <row r="15" spans="1:15" ht="23.4">
      <c r="A15" s="62">
        <v>7</v>
      </c>
      <c r="B15" s="63" t="s">
        <v>266</v>
      </c>
      <c r="C15" s="62" t="s">
        <v>261</v>
      </c>
      <c r="D15" s="64">
        <v>9000</v>
      </c>
      <c r="E15" s="65"/>
      <c r="F15" s="62"/>
      <c r="G15" s="66"/>
      <c r="H15" s="67"/>
      <c r="I15" s="62"/>
      <c r="J15" s="68"/>
      <c r="K15" s="508">
        <f t="shared" si="0"/>
        <v>0</v>
      </c>
      <c r="L15" s="501"/>
    </row>
    <row r="16" spans="1:15">
      <c r="A16" s="62">
        <v>8</v>
      </c>
      <c r="B16" s="63" t="s">
        <v>267</v>
      </c>
      <c r="C16" s="62" t="s">
        <v>261</v>
      </c>
      <c r="D16" s="64">
        <v>6000</v>
      </c>
      <c r="E16" s="65"/>
      <c r="F16" s="62"/>
      <c r="G16" s="66"/>
      <c r="H16" s="67"/>
      <c r="I16" s="62"/>
      <c r="J16" s="68"/>
      <c r="K16" s="508">
        <f t="shared" si="0"/>
        <v>0</v>
      </c>
      <c r="L16" s="501"/>
    </row>
    <row r="17" spans="1:12" ht="23.4">
      <c r="A17" s="186">
        <v>9</v>
      </c>
      <c r="B17" s="63" t="s">
        <v>268</v>
      </c>
      <c r="C17" s="62" t="s">
        <v>261</v>
      </c>
      <c r="D17" s="64">
        <v>1500</v>
      </c>
      <c r="E17" s="65"/>
      <c r="F17" s="62"/>
      <c r="G17" s="66"/>
      <c r="H17" s="67"/>
      <c r="I17" s="62"/>
      <c r="J17" s="68"/>
      <c r="K17" s="508">
        <f t="shared" si="0"/>
        <v>0</v>
      </c>
      <c r="L17" s="501"/>
    </row>
    <row r="18" spans="1:12" ht="19.5" customHeight="1">
      <c r="A18" s="62">
        <v>10</v>
      </c>
      <c r="B18" s="63" t="s">
        <v>269</v>
      </c>
      <c r="C18" s="62" t="s">
        <v>261</v>
      </c>
      <c r="D18" s="64">
        <v>20000</v>
      </c>
      <c r="E18" s="65"/>
      <c r="F18" s="62"/>
      <c r="G18" s="66"/>
      <c r="H18" s="67"/>
      <c r="I18" s="62"/>
      <c r="J18" s="68"/>
      <c r="K18" s="508">
        <f t="shared" si="0"/>
        <v>0</v>
      </c>
      <c r="L18" s="501"/>
    </row>
    <row r="19" spans="1:12">
      <c r="A19" s="62">
        <v>12</v>
      </c>
      <c r="B19" s="63" t="s">
        <v>270</v>
      </c>
      <c r="C19" s="62" t="s">
        <v>261</v>
      </c>
      <c r="D19" s="64">
        <v>27000</v>
      </c>
      <c r="E19" s="65"/>
      <c r="F19" s="62"/>
      <c r="G19" s="66"/>
      <c r="H19" s="67"/>
      <c r="I19" s="62"/>
      <c r="J19" s="68"/>
      <c r="K19" s="508">
        <f t="shared" si="0"/>
        <v>0</v>
      </c>
      <c r="L19" s="501"/>
    </row>
    <row r="20" spans="1:12">
      <c r="A20" s="62">
        <v>13</v>
      </c>
      <c r="B20" s="63" t="s">
        <v>271</v>
      </c>
      <c r="C20" s="62" t="s">
        <v>261</v>
      </c>
      <c r="D20" s="64">
        <v>111000</v>
      </c>
      <c r="E20" s="65"/>
      <c r="F20" s="62"/>
      <c r="G20" s="66"/>
      <c r="H20" s="67"/>
      <c r="I20" s="62"/>
      <c r="J20" s="68"/>
      <c r="K20" s="508">
        <f t="shared" si="0"/>
        <v>0</v>
      </c>
      <c r="L20" s="501"/>
    </row>
    <row r="21" spans="1:12">
      <c r="A21" s="62">
        <v>14</v>
      </c>
      <c r="B21" s="63" t="s">
        <v>272</v>
      </c>
      <c r="C21" s="62" t="s">
        <v>261</v>
      </c>
      <c r="D21" s="64">
        <v>800</v>
      </c>
      <c r="E21" s="65"/>
      <c r="F21" s="62"/>
      <c r="G21" s="66"/>
      <c r="H21" s="67"/>
      <c r="I21" s="62"/>
      <c r="J21" s="68"/>
      <c r="K21" s="508">
        <f t="shared" si="0"/>
        <v>0</v>
      </c>
      <c r="L21" s="501"/>
    </row>
    <row r="22" spans="1:12">
      <c r="A22" s="62">
        <v>15</v>
      </c>
      <c r="B22" s="63" t="s">
        <v>273</v>
      </c>
      <c r="C22" s="62" t="s">
        <v>261</v>
      </c>
      <c r="D22" s="64">
        <v>500</v>
      </c>
      <c r="E22" s="65"/>
      <c r="F22" s="62"/>
      <c r="G22" s="66"/>
      <c r="H22" s="67"/>
      <c r="I22" s="62"/>
      <c r="J22" s="68"/>
      <c r="K22" s="508">
        <f t="shared" si="0"/>
        <v>0</v>
      </c>
      <c r="L22" s="501"/>
    </row>
    <row r="23" spans="1:12" ht="24">
      <c r="A23" s="62">
        <v>16</v>
      </c>
      <c r="B23" s="63" t="s">
        <v>274</v>
      </c>
      <c r="C23" s="62" t="s">
        <v>261</v>
      </c>
      <c r="D23" s="64">
        <v>600</v>
      </c>
      <c r="E23" s="65"/>
      <c r="F23" s="62"/>
      <c r="G23" s="66"/>
      <c r="H23" s="67"/>
      <c r="I23" s="62"/>
      <c r="J23" s="68"/>
      <c r="K23" s="508">
        <f t="shared" si="0"/>
        <v>0</v>
      </c>
      <c r="L23" s="501"/>
    </row>
    <row r="24" spans="1:12" ht="23.4">
      <c r="A24" s="62">
        <v>17</v>
      </c>
      <c r="B24" s="63" t="s">
        <v>275</v>
      </c>
      <c r="C24" s="62" t="s">
        <v>276</v>
      </c>
      <c r="D24" s="64">
        <v>20000</v>
      </c>
      <c r="E24" s="65"/>
      <c r="F24" s="62"/>
      <c r="G24" s="66"/>
      <c r="H24" s="67"/>
      <c r="I24" s="62"/>
      <c r="J24" s="68"/>
      <c r="K24" s="508">
        <f t="shared" si="0"/>
        <v>0</v>
      </c>
      <c r="L24" s="501"/>
    </row>
    <row r="25" spans="1:12" ht="24">
      <c r="A25" s="62">
        <v>18</v>
      </c>
      <c r="B25" s="63" t="s">
        <v>277</v>
      </c>
      <c r="C25" s="62" t="s">
        <v>261</v>
      </c>
      <c r="D25" s="64">
        <v>12000</v>
      </c>
      <c r="E25" s="65"/>
      <c r="F25" s="62"/>
      <c r="G25" s="66"/>
      <c r="H25" s="67"/>
      <c r="I25" s="62"/>
      <c r="J25" s="68"/>
      <c r="K25" s="508">
        <f t="shared" si="0"/>
        <v>0</v>
      </c>
      <c r="L25" s="501"/>
    </row>
    <row r="26" spans="1:12" ht="23.4">
      <c r="A26" s="62">
        <v>19</v>
      </c>
      <c r="B26" s="63" t="s">
        <v>278</v>
      </c>
      <c r="C26" s="62" t="s">
        <v>261</v>
      </c>
      <c r="D26" s="64">
        <v>7500</v>
      </c>
      <c r="E26" s="65"/>
      <c r="F26" s="62"/>
      <c r="G26" s="66"/>
      <c r="H26" s="67"/>
      <c r="I26" s="62"/>
      <c r="J26" s="68"/>
      <c r="K26" s="508">
        <f t="shared" si="0"/>
        <v>0</v>
      </c>
      <c r="L26" s="501"/>
    </row>
    <row r="27" spans="1:12" ht="23.4">
      <c r="A27" s="62">
        <v>20</v>
      </c>
      <c r="B27" s="63" t="s">
        <v>279</v>
      </c>
      <c r="C27" s="62" t="s">
        <v>261</v>
      </c>
      <c r="D27" s="64">
        <v>3000</v>
      </c>
      <c r="E27" s="65"/>
      <c r="F27" s="62"/>
      <c r="G27" s="66"/>
      <c r="H27" s="67"/>
      <c r="I27" s="62"/>
      <c r="J27" s="68"/>
      <c r="K27" s="508">
        <f t="shared" si="0"/>
        <v>0</v>
      </c>
      <c r="L27" s="501"/>
    </row>
    <row r="28" spans="1:12" ht="34.799999999999997">
      <c r="A28" s="62">
        <v>21</v>
      </c>
      <c r="B28" s="63" t="s">
        <v>280</v>
      </c>
      <c r="C28" s="62" t="s">
        <v>276</v>
      </c>
      <c r="D28" s="64">
        <v>1</v>
      </c>
      <c r="E28" s="65"/>
      <c r="F28" s="62"/>
      <c r="G28" s="66"/>
      <c r="H28" s="67"/>
      <c r="I28" s="62"/>
      <c r="J28" s="68"/>
      <c r="K28" s="508">
        <f t="shared" si="0"/>
        <v>0</v>
      </c>
      <c r="L28" s="501"/>
    </row>
    <row r="29" spans="1:12" ht="23.4">
      <c r="A29" s="62">
        <v>22</v>
      </c>
      <c r="B29" s="63" t="s">
        <v>281</v>
      </c>
      <c r="C29" s="62" t="s">
        <v>261</v>
      </c>
      <c r="D29" s="64">
        <v>1</v>
      </c>
      <c r="E29" s="65"/>
      <c r="F29" s="62"/>
      <c r="G29" s="66"/>
      <c r="H29" s="67"/>
      <c r="I29" s="62"/>
      <c r="J29" s="68"/>
      <c r="K29" s="508">
        <f t="shared" si="0"/>
        <v>0</v>
      </c>
      <c r="L29" s="501"/>
    </row>
    <row r="30" spans="1:12" ht="23.4">
      <c r="A30" s="62">
        <v>23</v>
      </c>
      <c r="B30" s="63" t="s">
        <v>282</v>
      </c>
      <c r="C30" s="62" t="s">
        <v>276</v>
      </c>
      <c r="D30" s="64">
        <v>1</v>
      </c>
      <c r="E30" s="65"/>
      <c r="F30" s="62"/>
      <c r="G30" s="66"/>
      <c r="H30" s="67"/>
      <c r="I30" s="62"/>
      <c r="J30" s="68"/>
      <c r="K30" s="508">
        <f t="shared" si="0"/>
        <v>0</v>
      </c>
      <c r="L30" s="501"/>
    </row>
    <row r="31" spans="1:12" ht="25.5" customHeight="1">
      <c r="A31" s="62">
        <v>24</v>
      </c>
      <c r="B31" s="63" t="s">
        <v>283</v>
      </c>
      <c r="C31" s="62" t="s">
        <v>261</v>
      </c>
      <c r="D31" s="64">
        <v>1</v>
      </c>
      <c r="E31" s="65"/>
      <c r="F31" s="62"/>
      <c r="G31" s="66"/>
      <c r="H31" s="67"/>
      <c r="I31" s="62"/>
      <c r="J31" s="68"/>
      <c r="K31" s="508">
        <f t="shared" si="0"/>
        <v>0</v>
      </c>
      <c r="L31" s="501"/>
    </row>
    <row r="32" spans="1:12" ht="27.75" customHeight="1">
      <c r="A32" s="62">
        <v>25</v>
      </c>
      <c r="B32" s="63" t="s">
        <v>284</v>
      </c>
      <c r="C32" s="62" t="s">
        <v>261</v>
      </c>
      <c r="D32" s="64">
        <v>1</v>
      </c>
      <c r="E32" s="65"/>
      <c r="F32" s="62"/>
      <c r="G32" s="66"/>
      <c r="H32" s="67"/>
      <c r="I32" s="62"/>
      <c r="J32" s="68"/>
      <c r="K32" s="508">
        <f t="shared" si="0"/>
        <v>0</v>
      </c>
      <c r="L32" s="502"/>
    </row>
    <row r="33" spans="1:12">
      <c r="A33" s="62"/>
      <c r="B33" s="62" t="s">
        <v>76</v>
      </c>
      <c r="C33" s="62"/>
      <c r="D33" s="64"/>
      <c r="E33" s="69"/>
      <c r="F33" s="62"/>
      <c r="G33" s="62"/>
      <c r="H33" s="67">
        <f>SUM(H9:H32)</f>
        <v>0</v>
      </c>
      <c r="I33" s="62" t="s">
        <v>77</v>
      </c>
      <c r="J33" s="68"/>
      <c r="K33" s="509">
        <f>SUM(K9:K32)</f>
        <v>0</v>
      </c>
      <c r="L33" s="511"/>
    </row>
    <row r="34" spans="1:12">
      <c r="A34" s="54"/>
      <c r="B34" s="54"/>
      <c r="C34" s="54"/>
      <c r="D34" s="70"/>
      <c r="E34" s="55"/>
      <c r="F34" s="54"/>
      <c r="G34" s="54"/>
      <c r="H34" s="56"/>
      <c r="I34" s="54"/>
      <c r="J34" s="57"/>
      <c r="K34" s="56"/>
    </row>
    <row r="35" spans="1:12" ht="29.25" customHeight="1">
      <c r="A35" s="441"/>
      <c r="B35" s="441"/>
      <c r="C35" s="441"/>
      <c r="D35" s="441"/>
      <c r="E35" s="441"/>
      <c r="F35" s="441"/>
      <c r="G35" s="441"/>
      <c r="H35" s="441"/>
      <c r="I35" s="441"/>
      <c r="J35" s="441"/>
      <c r="K35" s="441"/>
    </row>
    <row r="36" spans="1:12">
      <c r="A36" s="51"/>
      <c r="B36" s="71"/>
      <c r="C36" s="71"/>
      <c r="D36" s="72"/>
      <c r="E36" s="71"/>
      <c r="F36" s="71"/>
      <c r="G36" s="71"/>
      <c r="H36" s="71"/>
      <c r="I36" s="71"/>
      <c r="J36" s="71"/>
      <c r="K36" s="71"/>
    </row>
    <row r="37" spans="1:12" ht="83.4" customHeight="1">
      <c r="A37" s="401" t="s">
        <v>571</v>
      </c>
      <c r="B37" s="401"/>
      <c r="C37" s="401"/>
      <c r="D37" s="401"/>
      <c r="E37" s="401"/>
      <c r="F37" s="401"/>
      <c r="G37" s="401"/>
      <c r="H37" s="401"/>
      <c r="I37" s="401"/>
      <c r="J37" s="401"/>
      <c r="K37" s="401"/>
    </row>
    <row r="39" spans="1:12">
      <c r="A39" s="391" t="s">
        <v>568</v>
      </c>
    </row>
    <row r="44" spans="1:12" ht="166.5" customHeight="1"/>
    <row r="46" spans="1:12" ht="192" customHeight="1"/>
  </sheetData>
  <mergeCells count="14">
    <mergeCell ref="L5:L7"/>
    <mergeCell ref="A35:K35"/>
    <mergeCell ref="A37:K37"/>
    <mergeCell ref="A2:B2"/>
    <mergeCell ref="I2:K2"/>
    <mergeCell ref="A5:A7"/>
    <mergeCell ref="B5:B7"/>
    <mergeCell ref="C5:C7"/>
    <mergeCell ref="D5:D7"/>
    <mergeCell ref="E5:E7"/>
    <mergeCell ref="F5:F7"/>
    <mergeCell ref="G5:G7"/>
    <mergeCell ref="H5:H7"/>
    <mergeCell ref="K5:K7"/>
  </mergeCells>
  <pageMargins left="0.70866141732283472" right="0.70866141732283472" top="0.74803149606299213" bottom="0.74803149606299213" header="0.51181102362204722" footer="0.31496062992125984"/>
  <pageSetup paperSize="9" orientation="landscape" horizontalDpi="300" verticalDpi="300" r:id="rId1"/>
  <headerFooter>
    <oddHeader>&amp;LMCM/WSM/ZP12/2023&amp;CFORMULARZ ASORTYMENTOWO-CENOWY&amp;Rzałącznik nr 2 do SWZ</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24"/>
  <sheetViews>
    <sheetView topLeftCell="A12" zoomScaleNormal="100" workbookViewId="0">
      <selection activeCell="M8" sqref="M8:M21"/>
    </sheetView>
  </sheetViews>
  <sheetFormatPr defaultColWidth="8.59765625" defaultRowHeight="13.8"/>
  <cols>
    <col min="1" max="1" width="4.19921875" customWidth="1"/>
    <col min="2" max="2" width="34.5" customWidth="1"/>
    <col min="9" max="9" width="14.3984375" customWidth="1"/>
    <col min="10" max="10" width="15.69921875" customWidth="1"/>
  </cols>
  <sheetData>
    <row r="1" spans="1:15" ht="15">
      <c r="A1" s="405"/>
      <c r="B1" s="405"/>
      <c r="C1" s="84"/>
      <c r="D1" s="84"/>
      <c r="E1" s="84"/>
      <c r="F1" s="84"/>
      <c r="G1" s="406"/>
      <c r="H1" s="406"/>
      <c r="I1" s="406"/>
      <c r="J1" s="84"/>
      <c r="K1" s="84"/>
      <c r="L1" s="84"/>
      <c r="M1" s="84"/>
      <c r="N1" s="84"/>
      <c r="O1" s="84"/>
    </row>
    <row r="2" spans="1:15" ht="15">
      <c r="A2" s="105"/>
      <c r="B2" s="84"/>
      <c r="C2" s="84"/>
      <c r="D2" s="84"/>
      <c r="E2" s="84"/>
      <c r="F2" s="84"/>
      <c r="G2" s="84"/>
      <c r="H2" s="84"/>
      <c r="I2" s="84"/>
      <c r="J2" s="84"/>
      <c r="K2" s="84"/>
      <c r="L2" s="84"/>
      <c r="M2" s="84"/>
      <c r="N2" s="84"/>
      <c r="O2" s="84"/>
    </row>
    <row r="3" spans="1:15" ht="15">
      <c r="A3" s="84"/>
      <c r="B3" s="84"/>
      <c r="C3" s="84"/>
      <c r="D3" s="84"/>
      <c r="E3" s="84"/>
      <c r="F3" s="84"/>
      <c r="G3" s="84"/>
      <c r="H3" s="84"/>
      <c r="I3" s="84"/>
      <c r="J3" s="84"/>
      <c r="K3" s="84"/>
      <c r="L3" s="84"/>
      <c r="M3" s="84"/>
      <c r="N3" s="84"/>
      <c r="O3" s="84"/>
    </row>
    <row r="4" spans="1:15" ht="15">
      <c r="A4" s="84"/>
      <c r="B4" s="84"/>
      <c r="C4" s="84" t="s">
        <v>557</v>
      </c>
      <c r="D4" s="84"/>
      <c r="E4" s="191"/>
      <c r="F4" s="84"/>
      <c r="G4" s="84"/>
      <c r="H4" s="84"/>
      <c r="I4" s="84"/>
      <c r="J4" s="84"/>
      <c r="K4" s="84"/>
      <c r="L4" s="84"/>
      <c r="M4" s="84"/>
      <c r="N4" s="84"/>
      <c r="O4" s="84"/>
    </row>
    <row r="5" spans="1:15">
      <c r="A5" s="189"/>
      <c r="B5" s="189"/>
      <c r="C5" s="189"/>
      <c r="D5" s="189"/>
      <c r="E5" s="189"/>
      <c r="F5" s="189"/>
      <c r="G5" s="189"/>
      <c r="H5" s="189"/>
      <c r="I5" s="189"/>
      <c r="J5" s="189"/>
      <c r="K5" s="189"/>
      <c r="L5" s="189"/>
      <c r="M5" s="189"/>
      <c r="N5" s="189"/>
      <c r="O5" s="189"/>
    </row>
    <row r="6" spans="1:15" ht="14.25" customHeight="1">
      <c r="A6" s="443" t="s">
        <v>0</v>
      </c>
      <c r="B6" s="443" t="s">
        <v>256</v>
      </c>
      <c r="C6" s="443" t="s">
        <v>257</v>
      </c>
      <c r="D6" s="443" t="s">
        <v>258</v>
      </c>
      <c r="E6" s="444" t="s">
        <v>184</v>
      </c>
      <c r="F6" s="443" t="s">
        <v>185</v>
      </c>
      <c r="G6" s="340" t="s">
        <v>5</v>
      </c>
      <c r="H6" s="341"/>
      <c r="I6" s="497" t="s">
        <v>285</v>
      </c>
      <c r="J6" s="523" t="s">
        <v>575</v>
      </c>
      <c r="K6" s="189"/>
      <c r="L6" s="189"/>
      <c r="M6" s="189"/>
      <c r="N6" s="189"/>
      <c r="O6" s="189"/>
    </row>
    <row r="7" spans="1:15" ht="41.4">
      <c r="A7" s="443"/>
      <c r="B7" s="443"/>
      <c r="C7" s="443"/>
      <c r="D7" s="443"/>
      <c r="E7" s="444"/>
      <c r="F7" s="443"/>
      <c r="G7" s="342" t="s">
        <v>11</v>
      </c>
      <c r="H7" s="343" t="s">
        <v>172</v>
      </c>
      <c r="I7" s="497"/>
      <c r="J7" s="524"/>
      <c r="K7" s="189"/>
      <c r="L7" s="189"/>
      <c r="M7" s="189"/>
      <c r="N7" s="189"/>
      <c r="O7" s="189"/>
    </row>
    <row r="8" spans="1:15">
      <c r="A8" s="443"/>
      <c r="B8" s="443"/>
      <c r="C8" s="443"/>
      <c r="D8" s="443"/>
      <c r="E8" s="444"/>
      <c r="F8" s="443"/>
      <c r="G8" s="241"/>
      <c r="H8" s="344" t="s">
        <v>189</v>
      </c>
      <c r="I8" s="497"/>
      <c r="J8" s="525"/>
      <c r="K8" s="189"/>
      <c r="L8" s="189"/>
      <c r="M8" s="189"/>
      <c r="N8" s="189"/>
      <c r="O8" s="189"/>
    </row>
    <row r="9" spans="1:15">
      <c r="A9" s="345" t="s">
        <v>17</v>
      </c>
      <c r="B9" s="346" t="s">
        <v>18</v>
      </c>
      <c r="C9" s="346" t="s">
        <v>19</v>
      </c>
      <c r="D9" s="346" t="s">
        <v>20</v>
      </c>
      <c r="E9" s="346" t="s">
        <v>23</v>
      </c>
      <c r="F9" s="346" t="s">
        <v>24</v>
      </c>
      <c r="G9" s="346" t="s">
        <v>25</v>
      </c>
      <c r="H9" s="347" t="s">
        <v>26</v>
      </c>
      <c r="I9" s="498" t="s">
        <v>27</v>
      </c>
      <c r="J9" s="526">
        <v>12</v>
      </c>
      <c r="K9" s="189"/>
      <c r="L9" s="189"/>
      <c r="M9" s="189"/>
      <c r="N9" s="189"/>
      <c r="O9" s="189"/>
    </row>
    <row r="10" spans="1:15">
      <c r="A10" s="348" t="s">
        <v>17</v>
      </c>
      <c r="B10" s="349" t="s">
        <v>286</v>
      </c>
      <c r="C10" s="350" t="s">
        <v>287</v>
      </c>
      <c r="D10" s="350">
        <v>7</v>
      </c>
      <c r="E10" s="351"/>
      <c r="F10" s="352"/>
      <c r="G10" s="350"/>
      <c r="H10" s="353"/>
      <c r="I10" s="499">
        <f t="shared" ref="I10:I17" si="0">D10*E10*1.08*1.016</f>
        <v>0</v>
      </c>
      <c r="J10" s="466"/>
      <c r="K10" s="189"/>
      <c r="L10" s="189"/>
      <c r="M10" s="189"/>
      <c r="N10" s="189"/>
      <c r="O10" s="189"/>
    </row>
    <row r="11" spans="1:15" ht="57" customHeight="1">
      <c r="A11" s="348" t="s">
        <v>18</v>
      </c>
      <c r="B11" s="349" t="s">
        <v>288</v>
      </c>
      <c r="C11" s="350" t="s">
        <v>287</v>
      </c>
      <c r="D11" s="350">
        <v>3</v>
      </c>
      <c r="E11" s="351"/>
      <c r="F11" s="352"/>
      <c r="G11" s="350"/>
      <c r="H11" s="353"/>
      <c r="I11" s="499">
        <f t="shared" si="0"/>
        <v>0</v>
      </c>
      <c r="J11" s="466"/>
      <c r="K11" s="189"/>
      <c r="L11" s="189"/>
      <c r="M11" s="189"/>
      <c r="N11" s="189"/>
      <c r="O11" s="189"/>
    </row>
    <row r="12" spans="1:15" ht="91.2" customHeight="1">
      <c r="A12" s="348" t="s">
        <v>19</v>
      </c>
      <c r="B12" s="349" t="s">
        <v>289</v>
      </c>
      <c r="C12" s="350" t="s">
        <v>287</v>
      </c>
      <c r="D12" s="350">
        <v>20</v>
      </c>
      <c r="E12" s="351"/>
      <c r="F12" s="352"/>
      <c r="G12" s="350"/>
      <c r="H12" s="353"/>
      <c r="I12" s="499">
        <f t="shared" si="0"/>
        <v>0</v>
      </c>
      <c r="J12" s="466"/>
      <c r="K12" s="189"/>
      <c r="L12" s="189"/>
      <c r="M12" s="189"/>
      <c r="N12" s="189"/>
      <c r="O12" s="189"/>
    </row>
    <row r="13" spans="1:15" ht="27.6">
      <c r="A13" s="348"/>
      <c r="B13" s="349" t="s">
        <v>290</v>
      </c>
      <c r="C13" s="350" t="s">
        <v>287</v>
      </c>
      <c r="D13" s="350">
        <v>45</v>
      </c>
      <c r="E13" s="351"/>
      <c r="F13" s="352"/>
      <c r="G13" s="350"/>
      <c r="H13" s="353"/>
      <c r="I13" s="499">
        <f t="shared" si="0"/>
        <v>0</v>
      </c>
      <c r="J13" s="501"/>
    </row>
    <row r="14" spans="1:15">
      <c r="A14" s="348" t="s">
        <v>21</v>
      </c>
      <c r="B14" s="349" t="s">
        <v>291</v>
      </c>
      <c r="C14" s="350" t="s">
        <v>287</v>
      </c>
      <c r="D14" s="350">
        <v>4</v>
      </c>
      <c r="E14" s="351"/>
      <c r="F14" s="352"/>
      <c r="G14" s="350"/>
      <c r="H14" s="353"/>
      <c r="I14" s="499">
        <f t="shared" si="0"/>
        <v>0</v>
      </c>
      <c r="J14" s="501"/>
    </row>
    <row r="15" spans="1:15" ht="27.6">
      <c r="A15" s="348" t="s">
        <v>22</v>
      </c>
      <c r="B15" s="349" t="s">
        <v>292</v>
      </c>
      <c r="C15" s="350" t="s">
        <v>287</v>
      </c>
      <c r="D15" s="350">
        <v>3</v>
      </c>
      <c r="E15" s="351"/>
      <c r="F15" s="352"/>
      <c r="G15" s="350"/>
      <c r="H15" s="353"/>
      <c r="I15" s="499">
        <f t="shared" si="0"/>
        <v>0</v>
      </c>
      <c r="J15" s="501"/>
    </row>
    <row r="16" spans="1:15" ht="27.6">
      <c r="A16" s="348" t="s">
        <v>23</v>
      </c>
      <c r="B16" s="349" t="s">
        <v>293</v>
      </c>
      <c r="C16" s="350" t="s">
        <v>287</v>
      </c>
      <c r="D16" s="350">
        <v>3</v>
      </c>
      <c r="E16" s="351"/>
      <c r="F16" s="352"/>
      <c r="G16" s="350"/>
      <c r="H16" s="353"/>
      <c r="I16" s="499">
        <f t="shared" si="0"/>
        <v>0</v>
      </c>
      <c r="J16" s="501"/>
    </row>
    <row r="17" spans="1:10" ht="27.6">
      <c r="A17" s="348">
        <v>8</v>
      </c>
      <c r="B17" s="349" t="s">
        <v>294</v>
      </c>
      <c r="C17" s="350" t="s">
        <v>287</v>
      </c>
      <c r="D17" s="350">
        <v>3</v>
      </c>
      <c r="E17" s="351"/>
      <c r="F17" s="352"/>
      <c r="G17" s="350"/>
      <c r="H17" s="353"/>
      <c r="I17" s="499">
        <f t="shared" si="0"/>
        <v>0</v>
      </c>
      <c r="J17" s="502"/>
    </row>
    <row r="18" spans="1:10">
      <c r="A18" s="387"/>
      <c r="B18" s="388" t="s">
        <v>76</v>
      </c>
      <c r="C18" s="388"/>
      <c r="D18" s="388"/>
      <c r="E18" s="350"/>
      <c r="F18" s="352">
        <f>SUM(F10:F17)</f>
        <v>0</v>
      </c>
      <c r="G18" s="350" t="s">
        <v>77</v>
      </c>
      <c r="H18" s="353"/>
      <c r="I18" s="500">
        <f>SUM(I10:I17)</f>
        <v>0</v>
      </c>
      <c r="J18" s="503"/>
    </row>
    <row r="19" spans="1:10">
      <c r="A19" s="364"/>
      <c r="B19" s="364"/>
      <c r="C19" s="364"/>
      <c r="D19" s="364"/>
      <c r="E19" s="364"/>
      <c r="F19" s="369"/>
      <c r="G19" s="364"/>
      <c r="H19" s="389"/>
      <c r="I19" s="369"/>
    </row>
    <row r="20" spans="1:10">
      <c r="A20" s="401"/>
      <c r="B20" s="401"/>
      <c r="C20" s="401"/>
      <c r="D20" s="401"/>
      <c r="E20" s="401"/>
      <c r="F20" s="401"/>
      <c r="G20" s="401"/>
      <c r="H20" s="401"/>
      <c r="I20" s="401"/>
    </row>
    <row r="21" spans="1:10">
      <c r="A21" s="182"/>
      <c r="B21" s="390"/>
      <c r="C21" s="390"/>
      <c r="D21" s="390"/>
      <c r="E21" s="390"/>
      <c r="F21" s="390"/>
      <c r="G21" s="390"/>
      <c r="H21" s="390"/>
      <c r="I21" s="390"/>
    </row>
    <row r="22" spans="1:10" ht="108.6" customHeight="1">
      <c r="A22" s="401" t="s">
        <v>542</v>
      </c>
      <c r="B22" s="401"/>
      <c r="C22" s="401"/>
      <c r="D22" s="401"/>
      <c r="E22" s="401"/>
      <c r="F22" s="401"/>
      <c r="G22" s="401"/>
      <c r="H22" s="401"/>
      <c r="I22" s="401"/>
    </row>
    <row r="24" spans="1:10">
      <c r="A24" s="391" t="s">
        <v>568</v>
      </c>
    </row>
  </sheetData>
  <mergeCells count="12">
    <mergeCell ref="J6:J8"/>
    <mergeCell ref="A20:I20"/>
    <mergeCell ref="A22:I22"/>
    <mergeCell ref="A1:B1"/>
    <mergeCell ref="G1:I1"/>
    <mergeCell ref="A6:A8"/>
    <mergeCell ref="B6:B8"/>
    <mergeCell ref="C6:C8"/>
    <mergeCell ref="D6:D8"/>
    <mergeCell ref="E6:E8"/>
    <mergeCell ref="F6:F8"/>
    <mergeCell ref="I6:I8"/>
  </mergeCells>
  <pageMargins left="0.70866141732283472" right="0.70866141732283472" top="0.74803149606299213" bottom="0.74803149606299213" header="0.51181102362204722" footer="0.31496062992125984"/>
  <pageSetup paperSize="9" orientation="landscape" horizontalDpi="300" verticalDpi="300" r:id="rId1"/>
  <headerFooter>
    <oddHeader>&amp;LMCM/WSM/ZP12/2023&amp;CFORMULARZ ASORTYMENTOWO-CENOWY&amp;Rzałącznik nr 2 do SWZ</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I56"/>
  <sheetViews>
    <sheetView topLeftCell="A42" zoomScaleNormal="100" workbookViewId="0">
      <selection activeCell="M8" sqref="M8:M21"/>
    </sheetView>
  </sheetViews>
  <sheetFormatPr defaultColWidth="9" defaultRowHeight="13.8"/>
  <cols>
    <col min="1" max="1" width="3.69921875" style="73" customWidth="1"/>
    <col min="2" max="2" width="31.5" style="73" customWidth="1"/>
    <col min="3" max="3" width="9" style="73"/>
    <col min="4" max="4" width="14.8984375" style="73" customWidth="1"/>
    <col min="5" max="5" width="13.09765625" style="73" customWidth="1"/>
    <col min="6" max="6" width="11.19921875" style="73" customWidth="1"/>
    <col min="7" max="7" width="7.19921875" style="73" customWidth="1"/>
    <col min="8" max="8" width="12" style="73" customWidth="1"/>
    <col min="9" max="9" width="12.19921875" style="73" customWidth="1"/>
    <col min="10" max="10" width="10.8984375" style="73" customWidth="1"/>
    <col min="11" max="11" width="10" style="73" customWidth="1"/>
    <col min="12" max="63" width="9" style="73"/>
    <col min="64" max="1023" width="9" style="74"/>
  </cols>
  <sheetData>
    <row r="1" spans="1:63" ht="15">
      <c r="A1" s="405"/>
      <c r="B1" s="405"/>
      <c r="C1" s="154"/>
      <c r="D1" s="154"/>
      <c r="E1" s="154"/>
      <c r="F1" s="154"/>
      <c r="G1" s="445"/>
      <c r="H1" s="445"/>
      <c r="I1" s="445"/>
      <c r="J1" s="154"/>
      <c r="K1" s="154"/>
      <c r="L1" s="154"/>
      <c r="M1" s="154"/>
      <c r="N1" s="154"/>
    </row>
    <row r="2" spans="1:63" ht="55.2">
      <c r="A2" s="276"/>
      <c r="B2" s="154"/>
      <c r="C2" s="154"/>
      <c r="D2" s="154" t="s">
        <v>558</v>
      </c>
      <c r="E2" s="154"/>
      <c r="F2" s="478" t="s">
        <v>575</v>
      </c>
      <c r="G2" s="154"/>
      <c r="H2" s="154"/>
      <c r="I2" s="264"/>
      <c r="J2" s="154"/>
      <c r="K2" s="154"/>
      <c r="L2" s="154"/>
      <c r="M2" s="154"/>
      <c r="N2" s="154"/>
    </row>
    <row r="3" spans="1:63" s="189" customFormat="1">
      <c r="A3" s="263"/>
      <c r="B3" s="263"/>
      <c r="C3" s="263"/>
      <c r="D3" s="355"/>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3"/>
      <c r="BA3" s="263"/>
      <c r="BB3" s="263"/>
      <c r="BC3" s="263"/>
      <c r="BD3" s="263"/>
      <c r="BE3" s="263"/>
      <c r="BF3" s="263"/>
      <c r="BG3" s="263"/>
      <c r="BH3" s="263"/>
      <c r="BI3" s="263"/>
      <c r="BJ3" s="263"/>
      <c r="BK3" s="263"/>
    </row>
    <row r="4" spans="1:63" s="189" customFormat="1" ht="69" customHeight="1">
      <c r="A4" s="356" t="s">
        <v>0</v>
      </c>
      <c r="B4" s="356" t="s">
        <v>149</v>
      </c>
      <c r="C4" s="356" t="s">
        <v>168</v>
      </c>
      <c r="D4" s="356" t="s">
        <v>295</v>
      </c>
      <c r="E4" s="356" t="s">
        <v>296</v>
      </c>
      <c r="F4" s="356" t="s">
        <v>185</v>
      </c>
      <c r="G4" s="356" t="s">
        <v>11</v>
      </c>
      <c r="H4" s="356" t="s">
        <v>297</v>
      </c>
      <c r="I4" s="356" t="s">
        <v>298</v>
      </c>
      <c r="J4" s="561" t="s">
        <v>575</v>
      </c>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c r="BK4" s="263"/>
    </row>
    <row r="5" spans="1:63" s="189" customFormat="1" ht="18.75" customHeight="1">
      <c r="A5" s="266" t="s">
        <v>17</v>
      </c>
      <c r="B5" s="266" t="s">
        <v>509</v>
      </c>
      <c r="C5" s="266" t="s">
        <v>299</v>
      </c>
      <c r="D5" s="266">
        <v>40</v>
      </c>
      <c r="E5" s="357"/>
      <c r="F5" s="357"/>
      <c r="G5" s="358"/>
      <c r="H5" s="357"/>
      <c r="I5" s="357"/>
      <c r="J5" s="559"/>
      <c r="K5" s="267"/>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row>
    <row r="6" spans="1:63" s="189" customFormat="1" ht="20.25" customHeight="1">
      <c r="A6" s="266" t="s">
        <v>18</v>
      </c>
      <c r="B6" s="266" t="s">
        <v>300</v>
      </c>
      <c r="C6" s="266" t="s">
        <v>299</v>
      </c>
      <c r="D6" s="266">
        <v>3</v>
      </c>
      <c r="E6" s="357"/>
      <c r="F6" s="357"/>
      <c r="G6" s="358"/>
      <c r="H6" s="357"/>
      <c r="I6" s="357"/>
      <c r="J6" s="558"/>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3"/>
      <c r="BJ6" s="263"/>
      <c r="BK6" s="263"/>
    </row>
    <row r="7" spans="1:63" s="189" customFormat="1" ht="31.5" customHeight="1">
      <c r="A7" s="266" t="s">
        <v>19</v>
      </c>
      <c r="B7" s="266" t="s">
        <v>301</v>
      </c>
      <c r="C7" s="266" t="s">
        <v>299</v>
      </c>
      <c r="D7" s="266">
        <v>140</v>
      </c>
      <c r="E7" s="357"/>
      <c r="F7" s="357"/>
      <c r="G7" s="358"/>
      <c r="H7" s="357"/>
      <c r="I7" s="357"/>
      <c r="J7" s="558"/>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row>
    <row r="8" spans="1:63" s="189" customFormat="1" ht="19.5" customHeight="1">
      <c r="A8" s="266" t="s">
        <v>20</v>
      </c>
      <c r="B8" s="266" t="s">
        <v>302</v>
      </c>
      <c r="C8" s="266" t="s">
        <v>299</v>
      </c>
      <c r="D8" s="266">
        <v>3</v>
      </c>
      <c r="E8" s="357"/>
      <c r="F8" s="357"/>
      <c r="G8" s="358"/>
      <c r="H8" s="357"/>
      <c r="I8" s="357"/>
      <c r="J8" s="558"/>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row>
    <row r="9" spans="1:63" s="189" customFormat="1" ht="15.75" customHeight="1">
      <c r="A9" s="266" t="s">
        <v>21</v>
      </c>
      <c r="B9" s="266" t="s">
        <v>303</v>
      </c>
      <c r="C9" s="266" t="s">
        <v>299</v>
      </c>
      <c r="D9" s="266">
        <v>15</v>
      </c>
      <c r="E9" s="357"/>
      <c r="F9" s="357"/>
      <c r="G9" s="358"/>
      <c r="H9" s="357"/>
      <c r="I9" s="357"/>
      <c r="J9" s="558"/>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row>
    <row r="10" spans="1:63" s="189" customFormat="1" ht="22.5" customHeight="1">
      <c r="A10" s="266" t="s">
        <v>22</v>
      </c>
      <c r="B10" s="266" t="s">
        <v>304</v>
      </c>
      <c r="C10" s="266" t="s">
        <v>299</v>
      </c>
      <c r="D10" s="266">
        <v>4</v>
      </c>
      <c r="E10" s="357"/>
      <c r="F10" s="357"/>
      <c r="G10" s="358"/>
      <c r="H10" s="357"/>
      <c r="I10" s="357"/>
      <c r="J10" s="558"/>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row>
    <row r="11" spans="1:63" s="189" customFormat="1" ht="57" customHeight="1">
      <c r="A11" s="266" t="s">
        <v>23</v>
      </c>
      <c r="B11" s="266" t="s">
        <v>305</v>
      </c>
      <c r="C11" s="266" t="s">
        <v>299</v>
      </c>
      <c r="D11" s="266">
        <v>70</v>
      </c>
      <c r="E11" s="357"/>
      <c r="F11" s="357"/>
      <c r="G11" s="358"/>
      <c r="H11" s="357"/>
      <c r="I11" s="357"/>
      <c r="J11" s="558"/>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row>
    <row r="12" spans="1:63" s="189" customFormat="1" ht="85.95" customHeight="1">
      <c r="A12" s="266" t="s">
        <v>24</v>
      </c>
      <c r="B12" s="266" t="s">
        <v>306</v>
      </c>
      <c r="C12" s="266" t="s">
        <v>299</v>
      </c>
      <c r="D12" s="266">
        <v>140</v>
      </c>
      <c r="E12" s="357"/>
      <c r="F12" s="357"/>
      <c r="G12" s="358"/>
      <c r="H12" s="357"/>
      <c r="I12" s="357"/>
      <c r="J12" s="558"/>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263"/>
      <c r="BK12" s="263"/>
    </row>
    <row r="13" spans="1:63" s="189" customFormat="1" ht="17.25" customHeight="1">
      <c r="A13" s="266" t="s">
        <v>25</v>
      </c>
      <c r="B13" s="266" t="s">
        <v>307</v>
      </c>
      <c r="C13" s="266" t="s">
        <v>299</v>
      </c>
      <c r="D13" s="266">
        <v>3</v>
      </c>
      <c r="E13" s="357"/>
      <c r="F13" s="357"/>
      <c r="G13" s="358"/>
      <c r="H13" s="357"/>
      <c r="I13" s="357"/>
      <c r="J13" s="558"/>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263"/>
      <c r="BK13" s="263"/>
    </row>
    <row r="14" spans="1:63" s="189" customFormat="1" ht="18" customHeight="1">
      <c r="A14" s="266" t="s">
        <v>26</v>
      </c>
      <c r="B14" s="266" t="s">
        <v>308</v>
      </c>
      <c r="C14" s="266" t="s">
        <v>299</v>
      </c>
      <c r="D14" s="266">
        <v>3</v>
      </c>
      <c r="E14" s="357"/>
      <c r="F14" s="357"/>
      <c r="G14" s="358"/>
      <c r="H14" s="357"/>
      <c r="I14" s="357"/>
      <c r="J14" s="558"/>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63"/>
      <c r="BG14" s="263"/>
      <c r="BH14" s="263"/>
      <c r="BI14" s="263"/>
      <c r="BJ14" s="263"/>
      <c r="BK14" s="263"/>
    </row>
    <row r="15" spans="1:63" s="189" customFormat="1" ht="16.5" customHeight="1">
      <c r="A15" s="266" t="s">
        <v>27</v>
      </c>
      <c r="B15" s="266" t="s">
        <v>309</v>
      </c>
      <c r="C15" s="266" t="s">
        <v>299</v>
      </c>
      <c r="D15" s="266">
        <v>140</v>
      </c>
      <c r="E15" s="357"/>
      <c r="F15" s="357"/>
      <c r="G15" s="358"/>
      <c r="H15" s="357"/>
      <c r="I15" s="357"/>
      <c r="J15" s="558"/>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c r="BF15" s="263"/>
      <c r="BG15" s="263"/>
      <c r="BH15" s="263"/>
      <c r="BI15" s="263"/>
      <c r="BJ15" s="263"/>
      <c r="BK15" s="263"/>
    </row>
    <row r="16" spans="1:63" s="189" customFormat="1" ht="18.75" customHeight="1">
      <c r="A16" s="266" t="s">
        <v>124</v>
      </c>
      <c r="B16" s="266" t="s">
        <v>310</v>
      </c>
      <c r="C16" s="266" t="s">
        <v>299</v>
      </c>
      <c r="D16" s="266">
        <v>6</v>
      </c>
      <c r="E16" s="357"/>
      <c r="F16" s="357"/>
      <c r="G16" s="358"/>
      <c r="H16" s="357"/>
      <c r="I16" s="357"/>
      <c r="J16" s="558"/>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row>
    <row r="17" spans="1:63" s="189" customFormat="1" ht="18.75" customHeight="1">
      <c r="A17" s="266" t="s">
        <v>505</v>
      </c>
      <c r="B17" s="266" t="s">
        <v>311</v>
      </c>
      <c r="C17" s="266" t="s">
        <v>299</v>
      </c>
      <c r="D17" s="266">
        <v>6</v>
      </c>
      <c r="E17" s="357"/>
      <c r="F17" s="357"/>
      <c r="G17" s="358"/>
      <c r="H17" s="357"/>
      <c r="I17" s="357"/>
      <c r="J17" s="558"/>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3"/>
      <c r="BD17" s="263"/>
      <c r="BE17" s="263"/>
      <c r="BF17" s="263"/>
      <c r="BG17" s="263"/>
      <c r="BH17" s="263"/>
      <c r="BI17" s="263"/>
      <c r="BJ17" s="263"/>
      <c r="BK17" s="263"/>
    </row>
    <row r="18" spans="1:63" s="189" customFormat="1" ht="21.75" customHeight="1">
      <c r="A18" s="266" t="s">
        <v>129</v>
      </c>
      <c r="B18" s="266" t="s">
        <v>312</v>
      </c>
      <c r="C18" s="266" t="s">
        <v>299</v>
      </c>
      <c r="D18" s="266">
        <v>40</v>
      </c>
      <c r="E18" s="357"/>
      <c r="F18" s="357"/>
      <c r="G18" s="358"/>
      <c r="H18" s="357"/>
      <c r="I18" s="357"/>
      <c r="J18" s="558"/>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c r="BF18" s="263"/>
      <c r="BG18" s="263"/>
      <c r="BH18" s="263"/>
      <c r="BI18" s="263"/>
      <c r="BJ18" s="263"/>
      <c r="BK18" s="263"/>
    </row>
    <row r="19" spans="1:63" s="189" customFormat="1" ht="17.25" customHeight="1">
      <c r="A19" s="266" t="s">
        <v>131</v>
      </c>
      <c r="B19" s="266" t="s">
        <v>313</v>
      </c>
      <c r="C19" s="266" t="s">
        <v>299</v>
      </c>
      <c r="D19" s="266">
        <v>50</v>
      </c>
      <c r="E19" s="357"/>
      <c r="F19" s="357"/>
      <c r="G19" s="358"/>
      <c r="H19" s="357"/>
      <c r="I19" s="357"/>
      <c r="J19" s="558"/>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c r="BF19" s="263"/>
      <c r="BG19" s="263"/>
      <c r="BH19" s="263"/>
      <c r="BI19" s="263"/>
      <c r="BJ19" s="263"/>
      <c r="BK19" s="263"/>
    </row>
    <row r="20" spans="1:63" s="189" customFormat="1" ht="18.75" customHeight="1">
      <c r="A20" s="266" t="s">
        <v>134</v>
      </c>
      <c r="B20" s="266" t="s">
        <v>314</v>
      </c>
      <c r="C20" s="266" t="s">
        <v>299</v>
      </c>
      <c r="D20" s="266">
        <v>80</v>
      </c>
      <c r="E20" s="357"/>
      <c r="F20" s="357"/>
      <c r="G20" s="358"/>
      <c r="H20" s="357"/>
      <c r="I20" s="357"/>
      <c r="J20" s="558"/>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3"/>
      <c r="BJ20" s="263"/>
      <c r="BK20" s="263"/>
    </row>
    <row r="21" spans="1:63" s="189" customFormat="1" ht="21.75" customHeight="1">
      <c r="A21" s="266" t="s">
        <v>138</v>
      </c>
      <c r="B21" s="266" t="s">
        <v>315</v>
      </c>
      <c r="C21" s="266" t="s">
        <v>299</v>
      </c>
      <c r="D21" s="266">
        <v>40</v>
      </c>
      <c r="E21" s="357"/>
      <c r="F21" s="357"/>
      <c r="G21" s="358"/>
      <c r="H21" s="357"/>
      <c r="I21" s="357"/>
      <c r="J21" s="558"/>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3"/>
      <c r="BE21" s="263"/>
      <c r="BF21" s="263"/>
      <c r="BG21" s="263"/>
      <c r="BH21" s="263"/>
      <c r="BI21" s="263"/>
      <c r="BJ21" s="263"/>
      <c r="BK21" s="263"/>
    </row>
    <row r="22" spans="1:63" s="189" customFormat="1" ht="19.5" customHeight="1">
      <c r="A22" s="266" t="s">
        <v>316</v>
      </c>
      <c r="B22" s="266" t="s">
        <v>317</v>
      </c>
      <c r="C22" s="266" t="s">
        <v>299</v>
      </c>
      <c r="D22" s="266">
        <v>6</v>
      </c>
      <c r="E22" s="357"/>
      <c r="F22" s="357"/>
      <c r="G22" s="358"/>
      <c r="H22" s="357"/>
      <c r="I22" s="357"/>
      <c r="J22" s="558"/>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3"/>
      <c r="BE22" s="263"/>
      <c r="BF22" s="263"/>
      <c r="BG22" s="263"/>
      <c r="BH22" s="263"/>
      <c r="BI22" s="263"/>
      <c r="BJ22" s="263"/>
      <c r="BK22" s="263"/>
    </row>
    <row r="23" spans="1:63" s="189" customFormat="1" ht="18" customHeight="1">
      <c r="A23" s="266" t="s">
        <v>318</v>
      </c>
      <c r="B23" s="266" t="s">
        <v>319</v>
      </c>
      <c r="C23" s="266" t="s">
        <v>299</v>
      </c>
      <c r="D23" s="266">
        <v>100</v>
      </c>
      <c r="E23" s="357"/>
      <c r="F23" s="357"/>
      <c r="G23" s="358"/>
      <c r="H23" s="357"/>
      <c r="I23" s="357"/>
      <c r="J23" s="558"/>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row>
    <row r="24" spans="1:63" s="189" customFormat="1" ht="18" customHeight="1">
      <c r="A24" s="266" t="s">
        <v>320</v>
      </c>
      <c r="B24" s="266" t="s">
        <v>321</v>
      </c>
      <c r="C24" s="266" t="s">
        <v>299</v>
      </c>
      <c r="D24" s="266">
        <v>80</v>
      </c>
      <c r="E24" s="357"/>
      <c r="F24" s="357"/>
      <c r="G24" s="358"/>
      <c r="H24" s="357"/>
      <c r="I24" s="357"/>
      <c r="J24" s="558"/>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c r="BF24" s="263"/>
      <c r="BG24" s="263"/>
      <c r="BH24" s="263"/>
      <c r="BI24" s="263"/>
      <c r="BJ24" s="263"/>
      <c r="BK24" s="263"/>
    </row>
    <row r="25" spans="1:63" s="189" customFormat="1" ht="17.25" customHeight="1">
      <c r="A25" s="266" t="s">
        <v>538</v>
      </c>
      <c r="B25" s="266" t="s">
        <v>322</v>
      </c>
      <c r="C25" s="266" t="s">
        <v>299</v>
      </c>
      <c r="D25" s="266">
        <v>3</v>
      </c>
      <c r="E25" s="357"/>
      <c r="F25" s="357"/>
      <c r="G25" s="358"/>
      <c r="H25" s="357"/>
      <c r="I25" s="357"/>
      <c r="J25" s="558"/>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3"/>
      <c r="BC25" s="263"/>
      <c r="BD25" s="263"/>
      <c r="BE25" s="263"/>
      <c r="BF25" s="263"/>
      <c r="BG25" s="263"/>
      <c r="BH25" s="263"/>
      <c r="BI25" s="263"/>
      <c r="BJ25" s="263"/>
      <c r="BK25" s="263"/>
    </row>
    <row r="26" spans="1:63" s="189" customFormat="1" ht="16.5" customHeight="1">
      <c r="A26" s="266" t="s">
        <v>323</v>
      </c>
      <c r="B26" s="266" t="s">
        <v>324</v>
      </c>
      <c r="C26" s="266" t="s">
        <v>299</v>
      </c>
      <c r="D26" s="266">
        <v>3</v>
      </c>
      <c r="E26" s="357"/>
      <c r="F26" s="357"/>
      <c r="G26" s="358"/>
      <c r="H26" s="357"/>
      <c r="I26" s="357"/>
      <c r="J26" s="558"/>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row>
    <row r="27" spans="1:63" s="189" customFormat="1" ht="17.25" customHeight="1">
      <c r="A27" s="266" t="s">
        <v>325</v>
      </c>
      <c r="B27" s="266" t="s">
        <v>326</v>
      </c>
      <c r="C27" s="266" t="s">
        <v>299</v>
      </c>
      <c r="D27" s="266">
        <v>30</v>
      </c>
      <c r="E27" s="357"/>
      <c r="F27" s="357"/>
      <c r="G27" s="358"/>
      <c r="H27" s="357"/>
      <c r="I27" s="357"/>
      <c r="J27" s="558"/>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row>
    <row r="28" spans="1:63" s="189" customFormat="1" ht="15.75" customHeight="1">
      <c r="A28" s="266" t="s">
        <v>327</v>
      </c>
      <c r="B28" s="266" t="s">
        <v>328</v>
      </c>
      <c r="C28" s="266" t="s">
        <v>299</v>
      </c>
      <c r="D28" s="266">
        <v>3</v>
      </c>
      <c r="E28" s="357"/>
      <c r="F28" s="357"/>
      <c r="G28" s="358"/>
      <c r="H28" s="357"/>
      <c r="I28" s="357"/>
      <c r="J28" s="558"/>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c r="BK28" s="263"/>
    </row>
    <row r="29" spans="1:63" s="189" customFormat="1" ht="17.25" customHeight="1">
      <c r="A29" s="266" t="s">
        <v>329</v>
      </c>
      <c r="B29" s="266" t="s">
        <v>330</v>
      </c>
      <c r="C29" s="266" t="s">
        <v>299</v>
      </c>
      <c r="D29" s="266">
        <v>20</v>
      </c>
      <c r="E29" s="357"/>
      <c r="F29" s="357"/>
      <c r="G29" s="358"/>
      <c r="H29" s="357"/>
      <c r="I29" s="357"/>
      <c r="J29" s="558"/>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row>
    <row r="30" spans="1:63" s="189" customFormat="1" ht="18" customHeight="1">
      <c r="A30" s="266" t="s">
        <v>331</v>
      </c>
      <c r="B30" s="266" t="s">
        <v>332</v>
      </c>
      <c r="C30" s="266" t="s">
        <v>299</v>
      </c>
      <c r="D30" s="266">
        <v>40</v>
      </c>
      <c r="E30" s="357"/>
      <c r="F30" s="357"/>
      <c r="G30" s="358"/>
      <c r="H30" s="357"/>
      <c r="I30" s="357"/>
      <c r="J30" s="558"/>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row>
    <row r="31" spans="1:63" s="189" customFormat="1" ht="18" customHeight="1">
      <c r="A31" s="266" t="s">
        <v>333</v>
      </c>
      <c r="B31" s="266" t="s">
        <v>334</v>
      </c>
      <c r="C31" s="266" t="s">
        <v>299</v>
      </c>
      <c r="D31" s="266">
        <v>8</v>
      </c>
      <c r="E31" s="357"/>
      <c r="F31" s="357"/>
      <c r="G31" s="358"/>
      <c r="H31" s="357"/>
      <c r="I31" s="357"/>
      <c r="J31" s="558"/>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row>
    <row r="32" spans="1:63" s="189" customFormat="1" ht="18.75" customHeight="1">
      <c r="A32" s="266" t="s">
        <v>335</v>
      </c>
      <c r="B32" s="266" t="s">
        <v>336</v>
      </c>
      <c r="C32" s="266" t="s">
        <v>299</v>
      </c>
      <c r="D32" s="266">
        <v>3</v>
      </c>
      <c r="E32" s="357"/>
      <c r="F32" s="357"/>
      <c r="G32" s="358"/>
      <c r="H32" s="357"/>
      <c r="I32" s="357"/>
      <c r="J32" s="558"/>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row>
    <row r="33" spans="1:63" s="354" customFormat="1" ht="15" customHeight="1">
      <c r="A33" s="266" t="s">
        <v>337</v>
      </c>
      <c r="B33" s="266" t="s">
        <v>338</v>
      </c>
      <c r="C33" s="266" t="s">
        <v>299</v>
      </c>
      <c r="D33" s="266">
        <v>3</v>
      </c>
      <c r="E33" s="357"/>
      <c r="F33" s="357"/>
      <c r="G33" s="358"/>
      <c r="H33" s="357"/>
      <c r="I33" s="357"/>
      <c r="J33" s="560"/>
    </row>
    <row r="34" spans="1:63" s="189" customFormat="1" ht="17.25" customHeight="1">
      <c r="A34" s="266" t="s">
        <v>339</v>
      </c>
      <c r="B34" s="266" t="s">
        <v>340</v>
      </c>
      <c r="C34" s="266" t="s">
        <v>299</v>
      </c>
      <c r="D34" s="266">
        <v>3</v>
      </c>
      <c r="E34" s="357"/>
      <c r="F34" s="357"/>
      <c r="G34" s="358"/>
      <c r="H34" s="357"/>
      <c r="I34" s="357"/>
      <c r="J34" s="558"/>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F34" s="263"/>
      <c r="BG34" s="263"/>
      <c r="BH34" s="263"/>
      <c r="BI34" s="263"/>
      <c r="BJ34" s="263"/>
      <c r="BK34" s="263"/>
    </row>
    <row r="35" spans="1:63" s="189" customFormat="1" ht="18" customHeight="1">
      <c r="A35" s="266" t="s">
        <v>341</v>
      </c>
      <c r="B35" s="266" t="s">
        <v>342</v>
      </c>
      <c r="C35" s="266" t="s">
        <v>299</v>
      </c>
      <c r="D35" s="266">
        <v>3</v>
      </c>
      <c r="E35" s="357"/>
      <c r="F35" s="357"/>
      <c r="G35" s="358"/>
      <c r="H35" s="357"/>
      <c r="I35" s="357"/>
      <c r="J35" s="558"/>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c r="BK35" s="263"/>
    </row>
    <row r="36" spans="1:63" s="189" customFormat="1" ht="19.5" customHeight="1">
      <c r="A36" s="266" t="s">
        <v>343</v>
      </c>
      <c r="B36" s="266" t="s">
        <v>344</v>
      </c>
      <c r="C36" s="266" t="s">
        <v>299</v>
      </c>
      <c r="D36" s="266">
        <v>3</v>
      </c>
      <c r="E36" s="357"/>
      <c r="F36" s="357"/>
      <c r="G36" s="358"/>
      <c r="H36" s="357"/>
      <c r="I36" s="357"/>
      <c r="J36" s="558"/>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3"/>
      <c r="AY36" s="263"/>
      <c r="AZ36" s="263"/>
      <c r="BA36" s="263"/>
      <c r="BB36" s="263"/>
      <c r="BC36" s="263"/>
      <c r="BD36" s="263"/>
      <c r="BE36" s="263"/>
      <c r="BF36" s="263"/>
      <c r="BG36" s="263"/>
      <c r="BH36" s="263"/>
      <c r="BI36" s="263"/>
      <c r="BJ36" s="263"/>
      <c r="BK36" s="263"/>
    </row>
    <row r="37" spans="1:63" s="189" customFormat="1" ht="21.75" customHeight="1">
      <c r="A37" s="266" t="s">
        <v>345</v>
      </c>
      <c r="B37" s="266" t="s">
        <v>346</v>
      </c>
      <c r="C37" s="266" t="s">
        <v>299</v>
      </c>
      <c r="D37" s="266">
        <v>20</v>
      </c>
      <c r="E37" s="357"/>
      <c r="F37" s="357"/>
      <c r="G37" s="358"/>
      <c r="H37" s="357"/>
      <c r="I37" s="357"/>
      <c r="J37" s="558"/>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row>
    <row r="38" spans="1:63" s="189" customFormat="1" ht="18" customHeight="1">
      <c r="A38" s="266" t="s">
        <v>347</v>
      </c>
      <c r="B38" s="266" t="s">
        <v>348</v>
      </c>
      <c r="C38" s="266" t="s">
        <v>299</v>
      </c>
      <c r="D38" s="266">
        <v>15</v>
      </c>
      <c r="E38" s="357"/>
      <c r="F38" s="357"/>
      <c r="G38" s="358"/>
      <c r="H38" s="357"/>
      <c r="I38" s="357"/>
      <c r="J38" s="558"/>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row>
    <row r="39" spans="1:63" s="189" customFormat="1" ht="18" customHeight="1">
      <c r="A39" s="266" t="s">
        <v>349</v>
      </c>
      <c r="B39" s="266" t="s">
        <v>350</v>
      </c>
      <c r="C39" s="266" t="s">
        <v>299</v>
      </c>
      <c r="D39" s="266">
        <v>3</v>
      </c>
      <c r="E39" s="357"/>
      <c r="F39" s="357"/>
      <c r="G39" s="358"/>
      <c r="H39" s="357"/>
      <c r="I39" s="357"/>
      <c r="J39" s="558"/>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row>
    <row r="40" spans="1:63" s="189" customFormat="1" ht="18" customHeight="1">
      <c r="A40" s="266" t="s">
        <v>351</v>
      </c>
      <c r="B40" s="266" t="s">
        <v>352</v>
      </c>
      <c r="C40" s="266" t="s">
        <v>299</v>
      </c>
      <c r="D40" s="266">
        <v>6</v>
      </c>
      <c r="E40" s="357"/>
      <c r="F40" s="357"/>
      <c r="G40" s="358"/>
      <c r="H40" s="357"/>
      <c r="I40" s="357"/>
      <c r="J40" s="558"/>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row>
    <row r="41" spans="1:63" s="189" customFormat="1" ht="18" customHeight="1">
      <c r="A41" s="266" t="s">
        <v>353</v>
      </c>
      <c r="B41" s="266" t="s">
        <v>354</v>
      </c>
      <c r="C41" s="266" t="s">
        <v>299</v>
      </c>
      <c r="D41" s="266">
        <v>3</v>
      </c>
      <c r="E41" s="357"/>
      <c r="F41" s="357"/>
      <c r="G41" s="358"/>
      <c r="H41" s="357"/>
      <c r="I41" s="357"/>
      <c r="J41" s="558"/>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row>
    <row r="42" spans="1:63" s="189" customFormat="1" ht="18" customHeight="1">
      <c r="A42" s="266" t="s">
        <v>355</v>
      </c>
      <c r="B42" s="266" t="s">
        <v>356</v>
      </c>
      <c r="C42" s="266" t="s">
        <v>299</v>
      </c>
      <c r="D42" s="266">
        <v>20</v>
      </c>
      <c r="E42" s="357"/>
      <c r="F42" s="357"/>
      <c r="G42" s="358"/>
      <c r="H42" s="357"/>
      <c r="I42" s="357"/>
      <c r="J42" s="558"/>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3"/>
      <c r="BC42" s="263"/>
      <c r="BD42" s="263"/>
      <c r="BE42" s="263"/>
      <c r="BF42" s="263"/>
      <c r="BG42" s="263"/>
      <c r="BH42" s="263"/>
      <c r="BI42" s="263"/>
      <c r="BJ42" s="263"/>
      <c r="BK42" s="263"/>
    </row>
    <row r="43" spans="1:63" s="189" customFormat="1" ht="18.75" customHeight="1">
      <c r="A43" s="266"/>
      <c r="B43" s="266" t="s">
        <v>76</v>
      </c>
      <c r="C43" s="266"/>
      <c r="D43" s="266"/>
      <c r="E43" s="357"/>
      <c r="F43" s="359"/>
      <c r="G43" s="266" t="s">
        <v>77</v>
      </c>
      <c r="H43" s="357"/>
      <c r="I43" s="359"/>
      <c r="J43" s="558"/>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row>
    <row r="44" spans="1:63" s="189" customFormat="1">
      <c r="A44" s="446" t="s">
        <v>357</v>
      </c>
      <c r="B44" s="446"/>
      <c r="C44" s="446"/>
      <c r="D44" s="446"/>
      <c r="E44" s="446"/>
      <c r="F44" s="446"/>
      <c r="G44" s="446"/>
      <c r="H44" s="446"/>
      <c r="I44" s="446"/>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row>
    <row r="45" spans="1:63" s="189" customFormat="1">
      <c r="A45" s="447" t="s">
        <v>358</v>
      </c>
      <c r="B45" s="447"/>
      <c r="C45" s="447"/>
      <c r="D45" s="447"/>
      <c r="E45" s="447"/>
      <c r="F45" s="447"/>
      <c r="G45" s="447"/>
      <c r="H45" s="447"/>
      <c r="I45" s="447"/>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row>
    <row r="46" spans="1:63" s="189" customFormat="1">
      <c r="A46" s="447" t="s">
        <v>359</v>
      </c>
      <c r="B46" s="447"/>
      <c r="C46" s="447"/>
      <c r="D46" s="447"/>
      <c r="E46" s="447"/>
      <c r="F46" s="447"/>
      <c r="G46" s="447"/>
      <c r="H46" s="447"/>
      <c r="I46" s="447"/>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row>
    <row r="47" spans="1:63" s="189" customFormat="1">
      <c r="A47" s="449" t="s">
        <v>360</v>
      </c>
      <c r="B47" s="449"/>
      <c r="C47" s="449"/>
      <c r="D47" s="449"/>
      <c r="E47" s="449"/>
      <c r="F47" s="449"/>
      <c r="G47" s="449"/>
      <c r="H47" s="449"/>
      <c r="I47" s="449"/>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row>
    <row r="48" spans="1:63" s="189" customFormat="1" ht="55.2" customHeight="1">
      <c r="A48" s="448" t="s">
        <v>514</v>
      </c>
      <c r="B48" s="448"/>
      <c r="C48" s="448"/>
      <c r="D48" s="448"/>
      <c r="E48" s="448"/>
      <c r="F48" s="448"/>
      <c r="G48" s="448"/>
      <c r="H48" s="448"/>
      <c r="I48" s="448"/>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row>
    <row r="49" spans="1:63" s="189" customFormat="1" ht="32.25" customHeight="1">
      <c r="A49" s="448" t="s">
        <v>361</v>
      </c>
      <c r="B49" s="448"/>
      <c r="C49" s="448"/>
      <c r="D49" s="448"/>
      <c r="E49" s="448"/>
      <c r="F49" s="448"/>
      <c r="G49" s="448"/>
      <c r="H49" s="448"/>
      <c r="I49" s="448"/>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row>
    <row r="50" spans="1:63" s="189" customFormat="1" ht="15" customHeight="1">
      <c r="A50" s="448" t="s">
        <v>362</v>
      </c>
      <c r="B50" s="448"/>
      <c r="C50" s="448"/>
      <c r="D50" s="448"/>
      <c r="E50" s="448"/>
      <c r="F50" s="448"/>
      <c r="G50" s="448"/>
      <c r="H50" s="448"/>
      <c r="I50" s="448"/>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row>
    <row r="51" spans="1:63" s="189" customFormat="1">
      <c r="A51" s="447" t="s">
        <v>363</v>
      </c>
      <c r="B51" s="447"/>
      <c r="C51" s="447"/>
      <c r="D51" s="447"/>
      <c r="E51" s="447"/>
      <c r="F51" s="447"/>
      <c r="G51" s="447"/>
      <c r="H51" s="447"/>
      <c r="I51" s="447"/>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row>
    <row r="52" spans="1:63" s="189" customFormat="1" ht="14.85" customHeight="1">
      <c r="A52" s="447" t="s">
        <v>364</v>
      </c>
      <c r="B52" s="447"/>
      <c r="C52" s="447"/>
      <c r="D52" s="447"/>
      <c r="E52" s="447"/>
      <c r="F52" s="447"/>
      <c r="G52" s="447"/>
      <c r="H52" s="447"/>
      <c r="I52" s="447"/>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row>
    <row r="53" spans="1:63" s="189" customFormat="1" ht="148.19999999999999" customHeight="1">
      <c r="A53" s="448" t="s">
        <v>543</v>
      </c>
      <c r="B53" s="448"/>
      <c r="C53" s="448"/>
      <c r="D53" s="448"/>
      <c r="E53" s="448"/>
      <c r="F53" s="448"/>
      <c r="G53" s="448"/>
      <c r="H53" s="448"/>
      <c r="I53" s="448"/>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row>
    <row r="54" spans="1:63" s="189" customFormat="1">
      <c r="A54" s="263"/>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row>
    <row r="56" spans="1:63">
      <c r="A56" s="391" t="s">
        <v>568</v>
      </c>
    </row>
  </sheetData>
  <mergeCells count="12">
    <mergeCell ref="A52:I52"/>
    <mergeCell ref="A53:I53"/>
    <mergeCell ref="A47:I47"/>
    <mergeCell ref="A48:I48"/>
    <mergeCell ref="A49:I49"/>
    <mergeCell ref="A50:I50"/>
    <mergeCell ref="A51:I51"/>
    <mergeCell ref="A1:B1"/>
    <mergeCell ref="G1:I1"/>
    <mergeCell ref="A44:I44"/>
    <mergeCell ref="A45:I45"/>
    <mergeCell ref="A46:I46"/>
  </mergeCells>
  <pageMargins left="0.70866141732283472" right="0.70866141732283472" top="0.74803149606299213" bottom="0.74803149606299213" header="0.51181102362204722" footer="0.31496062992125984"/>
  <pageSetup paperSize="9" orientation="landscape" horizontalDpi="300" verticalDpi="300" r:id="rId1"/>
  <headerFooter>
    <oddHeader>&amp;LMCM/WSM/ZP12/2023&amp;CFORMULARZ ASORTYMENTOWO-CENOWY&amp;Rzałącznik nr 2 do SWZ</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MJ25"/>
  <sheetViews>
    <sheetView topLeftCell="A11" zoomScaleNormal="100" workbookViewId="0">
      <selection activeCell="M8" sqref="M8:M21"/>
    </sheetView>
  </sheetViews>
  <sheetFormatPr defaultColWidth="9" defaultRowHeight="13.8"/>
  <cols>
    <col min="1" max="1" width="3.8984375" style="75" customWidth="1"/>
    <col min="2" max="2" width="28.19921875" style="75" customWidth="1"/>
    <col min="3" max="3" width="15.69921875" style="75" customWidth="1"/>
    <col min="4" max="4" width="14.19921875" style="75" customWidth="1"/>
    <col min="5" max="5" width="17.19921875" style="75" customWidth="1"/>
    <col min="6" max="6" width="10.8984375" style="75" customWidth="1"/>
    <col min="7" max="7" width="4.59765625" style="75" customWidth="1"/>
    <col min="8" max="8" width="10.3984375" style="75" customWidth="1"/>
    <col min="9" max="9" width="11.3984375" style="75" customWidth="1"/>
    <col min="10" max="10" width="18" style="75" customWidth="1"/>
    <col min="11" max="64" width="9" style="75"/>
    <col min="65" max="1024" width="9" style="76"/>
  </cols>
  <sheetData>
    <row r="1" spans="1:15" ht="15">
      <c r="A1" s="450"/>
      <c r="B1" s="450"/>
      <c r="C1" s="154"/>
      <c r="D1" s="154"/>
      <c r="E1" s="154"/>
      <c r="F1" s="154"/>
      <c r="G1" s="154"/>
      <c r="H1" s="445"/>
      <c r="I1" s="445"/>
      <c r="J1" s="154"/>
      <c r="K1" s="154"/>
      <c r="L1" s="154"/>
      <c r="M1" s="154"/>
      <c r="N1" s="154"/>
      <c r="O1" s="154"/>
    </row>
    <row r="2" spans="1:15" ht="15">
      <c r="A2" s="276"/>
      <c r="B2" s="154"/>
      <c r="C2" s="154" t="s">
        <v>559</v>
      </c>
      <c r="D2" s="154"/>
      <c r="E2" s="154"/>
      <c r="F2" s="154"/>
      <c r="G2" s="154"/>
      <c r="H2" s="154"/>
      <c r="I2" s="154"/>
      <c r="J2" s="154"/>
      <c r="K2" s="154"/>
      <c r="L2" s="154"/>
      <c r="M2" s="154"/>
      <c r="N2" s="154"/>
      <c r="O2" s="154"/>
    </row>
    <row r="3" spans="1:15" ht="15">
      <c r="A3" s="154"/>
      <c r="B3" s="154"/>
      <c r="C3" s="154"/>
      <c r="D3" s="154"/>
      <c r="E3" s="265"/>
      <c r="F3" s="154"/>
      <c r="G3" s="154"/>
      <c r="H3" s="154"/>
      <c r="I3" s="154"/>
      <c r="J3" s="154"/>
      <c r="K3" s="154"/>
      <c r="L3" s="154"/>
      <c r="M3" s="154"/>
      <c r="N3" s="154"/>
      <c r="O3" s="154"/>
    </row>
    <row r="4" spans="1:15" ht="60">
      <c r="A4" s="280" t="s">
        <v>0</v>
      </c>
      <c r="B4" s="280" t="s">
        <v>149</v>
      </c>
      <c r="C4" s="280" t="s">
        <v>168</v>
      </c>
      <c r="D4" s="280" t="s">
        <v>365</v>
      </c>
      <c r="E4" s="280" t="s">
        <v>366</v>
      </c>
      <c r="F4" s="280" t="s">
        <v>185</v>
      </c>
      <c r="G4" s="280" t="s">
        <v>11</v>
      </c>
      <c r="H4" s="280" t="s">
        <v>297</v>
      </c>
      <c r="I4" s="280" t="s">
        <v>7</v>
      </c>
      <c r="J4" s="478" t="s">
        <v>575</v>
      </c>
      <c r="K4" s="154"/>
      <c r="L4" s="154"/>
      <c r="M4" s="154"/>
      <c r="N4" s="154"/>
      <c r="O4" s="154"/>
    </row>
    <row r="5" spans="1:15" ht="15">
      <c r="A5" s="151" t="s">
        <v>17</v>
      </c>
      <c r="B5" s="151" t="s">
        <v>367</v>
      </c>
      <c r="C5" s="151" t="s">
        <v>368</v>
      </c>
      <c r="D5" s="151">
        <v>5</v>
      </c>
      <c r="E5" s="152"/>
      <c r="F5" s="152"/>
      <c r="G5" s="153"/>
      <c r="H5" s="152"/>
      <c r="I5" s="152"/>
      <c r="J5" s="478"/>
      <c r="K5" s="154"/>
      <c r="L5" s="154"/>
      <c r="M5" s="154"/>
      <c r="N5" s="154"/>
      <c r="O5" s="154"/>
    </row>
    <row r="6" spans="1:15" ht="15">
      <c r="A6" s="151" t="s">
        <v>18</v>
      </c>
      <c r="B6" s="151" t="s">
        <v>369</v>
      </c>
      <c r="C6" s="151" t="s">
        <v>370</v>
      </c>
      <c r="D6" s="151">
        <v>4</v>
      </c>
      <c r="E6" s="152"/>
      <c r="F6" s="152"/>
      <c r="G6" s="153"/>
      <c r="H6" s="152"/>
      <c r="I6" s="152"/>
      <c r="J6" s="478"/>
      <c r="K6" s="154"/>
      <c r="L6" s="154"/>
      <c r="M6" s="154"/>
      <c r="N6" s="154"/>
      <c r="O6" s="154"/>
    </row>
    <row r="7" spans="1:15" ht="15">
      <c r="A7" s="151" t="s">
        <v>19</v>
      </c>
      <c r="B7" s="151" t="s">
        <v>371</v>
      </c>
      <c r="C7" s="151" t="s">
        <v>370</v>
      </c>
      <c r="D7" s="151">
        <v>4</v>
      </c>
      <c r="E7" s="152"/>
      <c r="F7" s="152"/>
      <c r="G7" s="153"/>
      <c r="H7" s="152"/>
      <c r="I7" s="152"/>
      <c r="J7" s="493"/>
      <c r="K7" s="154"/>
      <c r="L7" s="154"/>
      <c r="M7" s="154"/>
      <c r="N7" s="154"/>
      <c r="O7" s="154"/>
    </row>
    <row r="8" spans="1:15" ht="15">
      <c r="A8" s="151" t="s">
        <v>20</v>
      </c>
      <c r="B8" s="151" t="s">
        <v>372</v>
      </c>
      <c r="C8" s="151" t="s">
        <v>370</v>
      </c>
      <c r="D8" s="151">
        <v>4</v>
      </c>
      <c r="E8" s="152"/>
      <c r="F8" s="152"/>
      <c r="G8" s="153"/>
      <c r="H8" s="152"/>
      <c r="I8" s="152"/>
      <c r="J8" s="493"/>
      <c r="K8" s="154"/>
      <c r="L8" s="154"/>
      <c r="M8" s="154"/>
      <c r="N8" s="154"/>
      <c r="O8" s="154"/>
    </row>
    <row r="9" spans="1:15" ht="42.75" customHeight="1">
      <c r="A9" s="151" t="s">
        <v>21</v>
      </c>
      <c r="B9" s="151" t="s">
        <v>373</v>
      </c>
      <c r="C9" s="151" t="s">
        <v>374</v>
      </c>
      <c r="D9" s="151">
        <v>3</v>
      </c>
      <c r="E9" s="152"/>
      <c r="F9" s="152"/>
      <c r="G9" s="153"/>
      <c r="H9" s="152"/>
      <c r="I9" s="152"/>
      <c r="J9" s="493"/>
      <c r="K9" s="154"/>
      <c r="L9" s="154"/>
      <c r="M9" s="154"/>
      <c r="N9" s="154"/>
      <c r="O9" s="154"/>
    </row>
    <row r="10" spans="1:15" ht="15">
      <c r="A10" s="151"/>
      <c r="B10" s="151" t="s">
        <v>76</v>
      </c>
      <c r="C10" s="151"/>
      <c r="D10" s="151"/>
      <c r="E10" s="151"/>
      <c r="F10" s="289"/>
      <c r="G10" s="151"/>
      <c r="H10" s="152"/>
      <c r="I10" s="289"/>
      <c r="J10" s="493"/>
      <c r="K10" s="154"/>
      <c r="L10" s="154"/>
      <c r="M10" s="154"/>
      <c r="N10" s="154"/>
      <c r="O10" s="154"/>
    </row>
    <row r="11" spans="1:15" ht="285" customHeight="1">
      <c r="A11" s="451" t="s">
        <v>544</v>
      </c>
      <c r="B11" s="451"/>
      <c r="C11" s="451"/>
      <c r="D11" s="451"/>
      <c r="E11" s="451"/>
      <c r="F11" s="451"/>
      <c r="G11" s="451"/>
      <c r="H11" s="451"/>
      <c r="I11" s="451"/>
      <c r="K11" s="154"/>
      <c r="L11" s="154"/>
      <c r="M11" s="154"/>
      <c r="N11" s="154"/>
      <c r="O11" s="154"/>
    </row>
    <row r="12" spans="1:15">
      <c r="A12" s="83"/>
    </row>
    <row r="13" spans="1:15" ht="15">
      <c r="A13" s="391" t="s">
        <v>568</v>
      </c>
      <c r="B13" s="154"/>
      <c r="C13" s="154"/>
      <c r="D13" s="154"/>
      <c r="E13" s="154"/>
      <c r="F13" s="154"/>
      <c r="G13" s="154"/>
      <c r="H13" s="154"/>
      <c r="I13" s="154"/>
    </row>
    <row r="16" spans="1:15">
      <c r="A16" s="83"/>
    </row>
    <row r="25" spans="1:1">
      <c r="A25" s="75" t="s">
        <v>538</v>
      </c>
    </row>
  </sheetData>
  <mergeCells count="3">
    <mergeCell ref="A1:B1"/>
    <mergeCell ref="H1:I1"/>
    <mergeCell ref="A11:I11"/>
  </mergeCells>
  <pageMargins left="0.70866141732283472" right="0.70866141732283472" top="0.74803149606299213" bottom="0.74803149606299213" header="0.51181102362204722" footer="0.31496062992125984"/>
  <pageSetup paperSize="9" orientation="landscape" horizontalDpi="300" verticalDpi="300" r:id="rId1"/>
  <headerFooter>
    <oddHeader>&amp;LMCM/WSM/ZP12/2023&amp;CFORMULARZ ASORTYMENTOWO-CENOWY&amp;Rzałącznik nr 2 do SWZ</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MJ21"/>
  <sheetViews>
    <sheetView topLeftCell="A12" zoomScaleNormal="100" workbookViewId="0">
      <selection activeCell="M8" sqref="M8:M21"/>
    </sheetView>
  </sheetViews>
  <sheetFormatPr defaultColWidth="9" defaultRowHeight="13.8"/>
  <cols>
    <col min="1" max="1" width="3.5" style="75" customWidth="1"/>
    <col min="2" max="2" width="27" style="75" customWidth="1"/>
    <col min="3" max="3" width="8.3984375" style="75" customWidth="1"/>
    <col min="4" max="4" width="12.59765625" style="75" customWidth="1"/>
    <col min="5" max="5" width="9.19921875" style="75" customWidth="1"/>
    <col min="6" max="7" width="12.69921875" style="75" customWidth="1"/>
    <col min="8" max="8" width="12.3984375" style="75" customWidth="1"/>
    <col min="9" max="9" width="6.5" style="75" customWidth="1"/>
    <col min="10" max="10" width="10.3984375" style="75" customWidth="1"/>
    <col min="11" max="11" width="11.3984375" style="75" customWidth="1"/>
    <col min="12" max="12" width="16.19921875" style="75" customWidth="1"/>
    <col min="13" max="64" width="9" style="75"/>
    <col min="65" max="1024" width="9" style="76"/>
  </cols>
  <sheetData>
    <row r="1" spans="1:15" ht="14.25" customHeight="1">
      <c r="A1" s="452"/>
      <c r="B1" s="452"/>
      <c r="C1" s="154"/>
      <c r="D1" s="154"/>
      <c r="E1" s="154"/>
      <c r="F1" s="154"/>
      <c r="G1" s="154"/>
      <c r="H1" s="154"/>
      <c r="I1" s="154"/>
      <c r="J1" s="445"/>
      <c r="K1" s="445"/>
      <c r="L1" s="154"/>
      <c r="M1" s="154"/>
      <c r="N1" s="154"/>
      <c r="O1" s="154"/>
    </row>
    <row r="2" spans="1:15" ht="15">
      <c r="A2" s="282"/>
      <c r="B2" s="154"/>
      <c r="C2" s="154"/>
      <c r="D2" s="154" t="s">
        <v>560</v>
      </c>
      <c r="E2" s="154"/>
      <c r="F2" s="154"/>
      <c r="G2" s="154"/>
      <c r="H2" s="154"/>
      <c r="I2" s="154"/>
      <c r="J2" s="154"/>
      <c r="K2" s="154"/>
      <c r="L2" s="154"/>
      <c r="M2" s="154"/>
      <c r="N2" s="154"/>
      <c r="O2" s="154"/>
    </row>
    <row r="3" spans="1:15" ht="15">
      <c r="A3" s="154"/>
      <c r="B3" s="154"/>
      <c r="C3" s="154"/>
      <c r="D3" s="265"/>
      <c r="E3" s="265"/>
      <c r="F3" s="265"/>
      <c r="G3" s="154"/>
      <c r="H3" s="154"/>
      <c r="I3" s="154"/>
      <c r="J3" s="154"/>
      <c r="K3" s="154"/>
      <c r="L3" s="154"/>
      <c r="M3" s="154"/>
      <c r="N3" s="154"/>
      <c r="O3" s="154"/>
    </row>
    <row r="4" spans="1:15" ht="75">
      <c r="A4" s="280" t="s">
        <v>0</v>
      </c>
      <c r="B4" s="280" t="s">
        <v>375</v>
      </c>
      <c r="C4" s="280" t="s">
        <v>376</v>
      </c>
      <c r="D4" s="280" t="s">
        <v>377</v>
      </c>
      <c r="E4" s="280" t="s">
        <v>168</v>
      </c>
      <c r="F4" s="280" t="s">
        <v>183</v>
      </c>
      <c r="G4" s="280" t="s">
        <v>378</v>
      </c>
      <c r="H4" s="280" t="s">
        <v>185</v>
      </c>
      <c r="I4" s="280" t="s">
        <v>11</v>
      </c>
      <c r="J4" s="280" t="s">
        <v>297</v>
      </c>
      <c r="K4" s="280" t="s">
        <v>7</v>
      </c>
      <c r="L4" s="561" t="s">
        <v>575</v>
      </c>
      <c r="M4" s="154"/>
      <c r="N4" s="154"/>
      <c r="O4" s="154"/>
    </row>
    <row r="5" spans="1:15" ht="60">
      <c r="A5" s="151" t="s">
        <v>17</v>
      </c>
      <c r="B5" s="151" t="s">
        <v>379</v>
      </c>
      <c r="C5" s="151" t="s">
        <v>276</v>
      </c>
      <c r="D5" s="151">
        <v>200</v>
      </c>
      <c r="E5" s="151"/>
      <c r="F5" s="151"/>
      <c r="G5" s="152"/>
      <c r="H5" s="152"/>
      <c r="I5" s="281"/>
      <c r="J5" s="152"/>
      <c r="K5" s="152"/>
      <c r="L5" s="478"/>
      <c r="M5" s="154"/>
      <c r="N5" s="154"/>
      <c r="O5" s="154"/>
    </row>
    <row r="6" spans="1:15" ht="44.25" customHeight="1">
      <c r="A6" s="151" t="s">
        <v>18</v>
      </c>
      <c r="B6" s="151" t="s">
        <v>380</v>
      </c>
      <c r="C6" s="151" t="s">
        <v>276</v>
      </c>
      <c r="D6" s="151">
        <v>2000</v>
      </c>
      <c r="E6" s="151"/>
      <c r="F6" s="151"/>
      <c r="G6" s="152"/>
      <c r="H6" s="152"/>
      <c r="I6" s="281"/>
      <c r="J6" s="152"/>
      <c r="K6" s="152"/>
      <c r="L6" s="478"/>
      <c r="M6" s="154"/>
      <c r="N6" s="154"/>
      <c r="O6" s="154"/>
    </row>
    <row r="7" spans="1:15" ht="54" customHeight="1">
      <c r="A7" s="151">
        <v>3</v>
      </c>
      <c r="B7" s="151" t="s">
        <v>381</v>
      </c>
      <c r="C7" s="151" t="s">
        <v>261</v>
      </c>
      <c r="D7" s="151">
        <v>3000</v>
      </c>
      <c r="E7" s="151"/>
      <c r="F7" s="151"/>
      <c r="G7" s="152"/>
      <c r="H7" s="152"/>
      <c r="I7" s="281"/>
      <c r="J7" s="152"/>
      <c r="K7" s="152"/>
      <c r="L7" s="493"/>
      <c r="M7" s="154"/>
      <c r="N7" s="154"/>
      <c r="O7" s="154"/>
    </row>
    <row r="8" spans="1:15" ht="67.5" customHeight="1">
      <c r="A8" s="151" t="s">
        <v>20</v>
      </c>
      <c r="B8" s="151" t="s">
        <v>382</v>
      </c>
      <c r="C8" s="151" t="s">
        <v>276</v>
      </c>
      <c r="D8" s="151">
        <v>200</v>
      </c>
      <c r="E8" s="151"/>
      <c r="F8" s="151"/>
      <c r="G8" s="152"/>
      <c r="H8" s="152"/>
      <c r="I8" s="281"/>
      <c r="J8" s="152"/>
      <c r="K8" s="152"/>
      <c r="L8" s="493"/>
      <c r="M8" s="154"/>
      <c r="N8" s="154"/>
      <c r="O8" s="154"/>
    </row>
    <row r="9" spans="1:15" ht="42" customHeight="1">
      <c r="A9" s="151" t="s">
        <v>21</v>
      </c>
      <c r="B9" s="151" t="s">
        <v>383</v>
      </c>
      <c r="C9" s="284" t="s">
        <v>276</v>
      </c>
      <c r="D9" s="284">
        <v>800</v>
      </c>
      <c r="E9" s="284"/>
      <c r="F9" s="284"/>
      <c r="G9" s="152"/>
      <c r="H9" s="152"/>
      <c r="I9" s="281"/>
      <c r="J9" s="152"/>
      <c r="K9" s="152"/>
      <c r="L9" s="493"/>
      <c r="M9" s="154"/>
      <c r="N9" s="154"/>
      <c r="O9" s="154"/>
    </row>
    <row r="10" spans="1:15" ht="46.95" customHeight="1">
      <c r="A10" s="151" t="s">
        <v>22</v>
      </c>
      <c r="B10" s="285" t="s">
        <v>384</v>
      </c>
      <c r="C10" s="151" t="s">
        <v>385</v>
      </c>
      <c r="D10" s="151"/>
      <c r="E10" s="286"/>
      <c r="F10" s="286"/>
      <c r="G10" s="287"/>
      <c r="H10" s="152"/>
      <c r="I10" s="281"/>
      <c r="J10" s="152"/>
      <c r="K10" s="152"/>
      <c r="L10" s="493"/>
      <c r="M10" s="154"/>
      <c r="N10" s="154"/>
      <c r="O10" s="154"/>
    </row>
    <row r="11" spans="1:15" ht="57" customHeight="1">
      <c r="A11" s="151"/>
      <c r="B11" s="151" t="s">
        <v>76</v>
      </c>
      <c r="C11" s="288"/>
      <c r="D11" s="288"/>
      <c r="E11" s="288"/>
      <c r="F11" s="288"/>
      <c r="G11" s="151"/>
      <c r="H11" s="289"/>
      <c r="I11" s="151"/>
      <c r="J11" s="152"/>
      <c r="K11" s="289"/>
      <c r="L11" s="496"/>
      <c r="M11" s="154"/>
      <c r="N11" s="154"/>
      <c r="O11" s="154"/>
    </row>
    <row r="12" spans="1:15" ht="336" customHeight="1">
      <c r="A12" s="451" t="s">
        <v>515</v>
      </c>
      <c r="B12" s="451"/>
      <c r="C12" s="451"/>
      <c r="D12" s="451"/>
      <c r="E12" s="451"/>
      <c r="F12" s="451"/>
      <c r="G12" s="451"/>
      <c r="H12" s="451"/>
      <c r="I12" s="451"/>
      <c r="J12" s="451"/>
      <c r="K12" s="451"/>
      <c r="L12" s="154"/>
      <c r="M12" s="154"/>
      <c r="N12" s="154"/>
      <c r="O12" s="154"/>
    </row>
    <row r="13" spans="1:15" ht="150.75" customHeight="1">
      <c r="A13" s="453" t="s">
        <v>516</v>
      </c>
      <c r="B13" s="453"/>
      <c r="C13" s="453"/>
      <c r="D13" s="453"/>
      <c r="E13" s="453"/>
      <c r="F13" s="453"/>
      <c r="G13" s="453"/>
      <c r="H13" s="453"/>
      <c r="I13" s="453"/>
      <c r="J13" s="453"/>
      <c r="K13" s="453"/>
    </row>
    <row r="14" spans="1:15" ht="15">
      <c r="A14" s="154"/>
      <c r="B14" s="154"/>
      <c r="C14" s="154"/>
      <c r="D14" s="154"/>
      <c r="E14" s="154"/>
      <c r="F14" s="154"/>
      <c r="G14" s="154"/>
      <c r="H14" s="154"/>
      <c r="I14" s="154"/>
    </row>
    <row r="16" spans="1:15">
      <c r="A16" s="83"/>
    </row>
    <row r="17" spans="1:1" ht="14.4">
      <c r="A17" s="360" t="s">
        <v>517</v>
      </c>
    </row>
    <row r="18" spans="1:1" ht="14.4">
      <c r="A18" s="361"/>
    </row>
    <row r="21" spans="1:1">
      <c r="A21" s="391" t="s">
        <v>568</v>
      </c>
    </row>
  </sheetData>
  <mergeCells count="4">
    <mergeCell ref="A1:B1"/>
    <mergeCell ref="J1:K1"/>
    <mergeCell ref="A12:K12"/>
    <mergeCell ref="A13:K13"/>
  </mergeCells>
  <pageMargins left="0.70866141732283472" right="0.70866141732283472" top="0.74803149606299213" bottom="0.74803149606299213" header="0.51181102362204722" footer="0.31496062992125984"/>
  <pageSetup paperSize="9" orientation="landscape" horizontalDpi="300" verticalDpi="300" r:id="rId1"/>
  <headerFooter>
    <oddHeader>&amp;LMCM/WSM/ZP12/2023&amp;CFORMULARZ ASORTYMENTOWO-CENOWY&amp;Rzałącznik nr 2 do SWZ</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MJ33"/>
  <sheetViews>
    <sheetView topLeftCell="A15" zoomScaleNormal="100" workbookViewId="0">
      <selection activeCell="M8" sqref="M8:M21"/>
    </sheetView>
  </sheetViews>
  <sheetFormatPr defaultColWidth="9" defaultRowHeight="13.8"/>
  <cols>
    <col min="1" max="1" width="3.3984375" style="75" customWidth="1"/>
    <col min="2" max="2" width="33.19921875" style="75" customWidth="1"/>
    <col min="3" max="3" width="8.19921875" style="75" customWidth="1"/>
    <col min="4" max="4" width="12" style="75" customWidth="1"/>
    <col min="5" max="5" width="13.3984375" style="75" customWidth="1"/>
    <col min="6" max="6" width="11.69921875" style="75" customWidth="1"/>
    <col min="7" max="7" width="6.09765625" style="75" customWidth="1"/>
    <col min="8" max="8" width="13.3984375" style="75" customWidth="1"/>
    <col min="9" max="9" width="12.19921875" style="75" customWidth="1"/>
    <col min="10" max="10" width="18" style="75" customWidth="1"/>
    <col min="11" max="64" width="9" style="75"/>
    <col min="65" max="1024" width="9" style="76"/>
  </cols>
  <sheetData>
    <row r="1" spans="1:15" ht="14.25" customHeight="1">
      <c r="A1" s="452"/>
      <c r="B1" s="452"/>
      <c r="C1" s="154"/>
      <c r="D1" s="154"/>
      <c r="E1" s="154"/>
      <c r="F1" s="154"/>
      <c r="G1" s="154"/>
      <c r="H1" s="445"/>
      <c r="I1" s="445"/>
      <c r="J1" s="154"/>
      <c r="K1" s="154"/>
      <c r="L1" s="154"/>
      <c r="M1" s="154"/>
      <c r="N1" s="154"/>
      <c r="O1" s="154"/>
    </row>
    <row r="2" spans="1:15" ht="15">
      <c r="A2" s="276"/>
      <c r="B2" s="154"/>
      <c r="C2" s="154" t="s">
        <v>561</v>
      </c>
      <c r="D2" s="154"/>
      <c r="E2" s="154"/>
      <c r="F2" s="154"/>
      <c r="G2" s="154"/>
      <c r="H2" s="154"/>
      <c r="I2" s="154"/>
      <c r="J2" s="154"/>
      <c r="K2" s="154"/>
      <c r="L2" s="154"/>
      <c r="M2" s="154"/>
      <c r="N2" s="154"/>
      <c r="O2" s="154"/>
    </row>
    <row r="3" spans="1:15" ht="15">
      <c r="A3" s="154"/>
      <c r="B3" s="154"/>
      <c r="C3" s="283"/>
      <c r="D3" s="265"/>
      <c r="E3" s="283"/>
      <c r="F3" s="154"/>
      <c r="G3" s="154"/>
      <c r="H3" s="154"/>
      <c r="I3" s="154"/>
      <c r="J3" s="154"/>
      <c r="K3" s="154"/>
      <c r="L3" s="154"/>
      <c r="M3" s="154"/>
      <c r="N3" s="154"/>
      <c r="O3" s="154"/>
    </row>
    <row r="4" spans="1:15" ht="55.2">
      <c r="A4" s="356" t="s">
        <v>0</v>
      </c>
      <c r="B4" s="356" t="s">
        <v>375</v>
      </c>
      <c r="C4" s="356" t="s">
        <v>376</v>
      </c>
      <c r="D4" s="356" t="s">
        <v>386</v>
      </c>
      <c r="E4" s="356" t="s">
        <v>387</v>
      </c>
      <c r="F4" s="356" t="s">
        <v>217</v>
      </c>
      <c r="G4" s="356" t="s">
        <v>11</v>
      </c>
      <c r="H4" s="356" t="s">
        <v>297</v>
      </c>
      <c r="I4" s="356" t="s">
        <v>7</v>
      </c>
      <c r="J4" s="561" t="s">
        <v>575</v>
      </c>
      <c r="K4" s="154"/>
      <c r="L4" s="154"/>
      <c r="M4" s="154"/>
      <c r="N4" s="154"/>
      <c r="O4" s="154"/>
    </row>
    <row r="5" spans="1:15" ht="27.6">
      <c r="A5" s="266" t="s">
        <v>17</v>
      </c>
      <c r="B5" s="266" t="s">
        <v>388</v>
      </c>
      <c r="C5" s="266" t="s">
        <v>389</v>
      </c>
      <c r="D5" s="266">
        <v>8</v>
      </c>
      <c r="E5" s="357"/>
      <c r="F5" s="357"/>
      <c r="G5" s="358"/>
      <c r="H5" s="357"/>
      <c r="I5" s="357"/>
      <c r="J5" s="478"/>
      <c r="K5" s="154"/>
      <c r="L5" s="154"/>
      <c r="M5" s="154"/>
      <c r="N5" s="154"/>
      <c r="O5" s="154"/>
    </row>
    <row r="6" spans="1:15" ht="27.6">
      <c r="A6" s="266" t="s">
        <v>18</v>
      </c>
      <c r="B6" s="266" t="s">
        <v>390</v>
      </c>
      <c r="C6" s="266" t="s">
        <v>391</v>
      </c>
      <c r="D6" s="266">
        <v>600</v>
      </c>
      <c r="E6" s="357"/>
      <c r="F6" s="357"/>
      <c r="G6" s="358"/>
      <c r="H6" s="357"/>
      <c r="I6" s="357"/>
      <c r="J6" s="478"/>
      <c r="K6" s="154"/>
      <c r="L6" s="154"/>
      <c r="M6" s="154"/>
      <c r="N6" s="154"/>
      <c r="O6" s="154"/>
    </row>
    <row r="7" spans="1:15" ht="41.4">
      <c r="A7" s="266" t="s">
        <v>19</v>
      </c>
      <c r="B7" s="266" t="s">
        <v>392</v>
      </c>
      <c r="C7" s="266" t="s">
        <v>389</v>
      </c>
      <c r="D7" s="266">
        <v>3</v>
      </c>
      <c r="E7" s="357"/>
      <c r="F7" s="357"/>
      <c r="G7" s="358"/>
      <c r="H7" s="357"/>
      <c r="I7" s="357"/>
      <c r="J7" s="493"/>
      <c r="K7" s="154"/>
      <c r="L7" s="154"/>
      <c r="M7" s="154"/>
      <c r="N7" s="154"/>
      <c r="O7" s="154"/>
    </row>
    <row r="8" spans="1:15" ht="27.6">
      <c r="A8" s="266" t="s">
        <v>20</v>
      </c>
      <c r="B8" s="266" t="s">
        <v>393</v>
      </c>
      <c r="C8" s="266" t="s">
        <v>389</v>
      </c>
      <c r="D8" s="266">
        <v>6</v>
      </c>
      <c r="E8" s="357"/>
      <c r="F8" s="357"/>
      <c r="G8" s="358"/>
      <c r="H8" s="357"/>
      <c r="I8" s="357"/>
      <c r="J8" s="493"/>
      <c r="K8" s="154"/>
      <c r="L8" s="154"/>
      <c r="M8" s="154"/>
      <c r="N8" s="154"/>
      <c r="O8" s="154"/>
    </row>
    <row r="9" spans="1:15" ht="27.6">
      <c r="A9" s="266" t="s">
        <v>21</v>
      </c>
      <c r="B9" s="266" t="s">
        <v>394</v>
      </c>
      <c r="C9" s="266" t="s">
        <v>389</v>
      </c>
      <c r="D9" s="266">
        <v>6</v>
      </c>
      <c r="E9" s="357"/>
      <c r="F9" s="357"/>
      <c r="G9" s="358"/>
      <c r="H9" s="357"/>
      <c r="I9" s="357"/>
      <c r="J9" s="493"/>
      <c r="K9" s="154"/>
      <c r="L9" s="154"/>
      <c r="M9" s="154"/>
      <c r="N9" s="154"/>
      <c r="O9" s="154"/>
    </row>
    <row r="10" spans="1:15" ht="41.4">
      <c r="A10" s="266" t="s">
        <v>22</v>
      </c>
      <c r="B10" s="266" t="s">
        <v>395</v>
      </c>
      <c r="C10" s="266" t="s">
        <v>389</v>
      </c>
      <c r="D10" s="266">
        <v>3</v>
      </c>
      <c r="E10" s="357"/>
      <c r="F10" s="357"/>
      <c r="G10" s="358"/>
      <c r="H10" s="357"/>
      <c r="I10" s="357"/>
      <c r="J10" s="493"/>
      <c r="K10" s="154"/>
      <c r="L10" s="154"/>
      <c r="M10" s="154"/>
      <c r="N10" s="154"/>
      <c r="O10" s="154"/>
    </row>
    <row r="11" spans="1:15" ht="57" customHeight="1">
      <c r="A11" s="266" t="s">
        <v>23</v>
      </c>
      <c r="B11" s="266" t="s">
        <v>396</v>
      </c>
      <c r="C11" s="266" t="s">
        <v>389</v>
      </c>
      <c r="D11" s="266">
        <v>14</v>
      </c>
      <c r="E11" s="357"/>
      <c r="F11" s="357"/>
      <c r="G11" s="358"/>
      <c r="H11" s="357"/>
      <c r="I11" s="357"/>
      <c r="J11" s="493"/>
      <c r="K11" s="154"/>
      <c r="L11" s="154"/>
      <c r="M11" s="154"/>
      <c r="N11" s="154"/>
      <c r="O11" s="154"/>
    </row>
    <row r="12" spans="1:15" ht="70.95" customHeight="1">
      <c r="A12" s="266" t="s">
        <v>24</v>
      </c>
      <c r="B12" s="266" t="s">
        <v>397</v>
      </c>
      <c r="C12" s="266" t="s">
        <v>389</v>
      </c>
      <c r="D12" s="266">
        <v>12</v>
      </c>
      <c r="E12" s="357"/>
      <c r="F12" s="357"/>
      <c r="G12" s="358"/>
      <c r="H12" s="357"/>
      <c r="I12" s="357"/>
      <c r="J12" s="493"/>
      <c r="K12" s="154"/>
      <c r="L12" s="154"/>
      <c r="M12" s="154"/>
      <c r="N12" s="154"/>
      <c r="O12" s="154"/>
    </row>
    <row r="13" spans="1:15" ht="27.6">
      <c r="A13" s="266">
        <v>9</v>
      </c>
      <c r="B13" s="266" t="s">
        <v>398</v>
      </c>
      <c r="C13" s="266" t="s">
        <v>399</v>
      </c>
      <c r="D13" s="266">
        <v>40</v>
      </c>
      <c r="E13" s="357"/>
      <c r="F13" s="357"/>
      <c r="G13" s="358"/>
      <c r="H13" s="357"/>
      <c r="I13" s="357"/>
      <c r="J13" s="494"/>
    </row>
    <row r="14" spans="1:15" ht="41.4">
      <c r="A14" s="266" t="s">
        <v>26</v>
      </c>
      <c r="B14" s="266" t="s">
        <v>400</v>
      </c>
      <c r="C14" s="266" t="s">
        <v>389</v>
      </c>
      <c r="D14" s="266">
        <v>15</v>
      </c>
      <c r="E14" s="357"/>
      <c r="F14" s="357"/>
      <c r="G14" s="358"/>
      <c r="H14" s="357"/>
      <c r="I14" s="357"/>
      <c r="J14" s="494"/>
    </row>
    <row r="15" spans="1:15" ht="27.6">
      <c r="A15" s="266" t="s">
        <v>27</v>
      </c>
      <c r="B15" s="266" t="s">
        <v>401</v>
      </c>
      <c r="C15" s="266" t="s">
        <v>389</v>
      </c>
      <c r="D15" s="266">
        <v>10</v>
      </c>
      <c r="E15" s="357"/>
      <c r="F15" s="357"/>
      <c r="G15" s="358"/>
      <c r="H15" s="357"/>
      <c r="I15" s="357"/>
      <c r="J15" s="494"/>
    </row>
    <row r="16" spans="1:15" ht="27.6">
      <c r="A16" s="266" t="s">
        <v>124</v>
      </c>
      <c r="B16" s="266" t="s">
        <v>402</v>
      </c>
      <c r="C16" s="266" t="s">
        <v>389</v>
      </c>
      <c r="D16" s="266">
        <v>10</v>
      </c>
      <c r="E16" s="357"/>
      <c r="F16" s="357"/>
      <c r="G16" s="358"/>
      <c r="H16" s="357"/>
      <c r="I16" s="357"/>
      <c r="J16" s="494"/>
    </row>
    <row r="17" spans="1:10" ht="41.4">
      <c r="A17" s="266"/>
      <c r="B17" s="266" t="s">
        <v>403</v>
      </c>
      <c r="C17" s="266" t="s">
        <v>389</v>
      </c>
      <c r="D17" s="266">
        <v>10</v>
      </c>
      <c r="E17" s="357"/>
      <c r="F17" s="357"/>
      <c r="G17" s="358"/>
      <c r="H17" s="357"/>
      <c r="I17" s="357"/>
      <c r="J17" s="494"/>
    </row>
    <row r="18" spans="1:10" ht="20.100000000000001" customHeight="1">
      <c r="A18" s="266"/>
      <c r="B18" s="266" t="s">
        <v>76</v>
      </c>
      <c r="C18" s="266"/>
      <c r="D18" s="266"/>
      <c r="E18" s="266"/>
      <c r="F18" s="359"/>
      <c r="G18" s="266"/>
      <c r="H18" s="357"/>
      <c r="I18" s="359"/>
      <c r="J18" s="495"/>
    </row>
    <row r="19" spans="1:10" ht="159.75" customHeight="1">
      <c r="A19" s="454" t="s">
        <v>518</v>
      </c>
      <c r="B19" s="454"/>
      <c r="C19" s="454"/>
      <c r="D19" s="454"/>
      <c r="E19" s="454"/>
      <c r="F19" s="454"/>
      <c r="G19" s="454"/>
      <c r="H19" s="454"/>
      <c r="I19" s="454"/>
    </row>
    <row r="20" spans="1:10">
      <c r="A20" s="263"/>
      <c r="B20" s="263"/>
      <c r="C20" s="263"/>
      <c r="D20" s="263"/>
      <c r="E20" s="263"/>
      <c r="F20" s="263"/>
      <c r="G20" s="263"/>
      <c r="H20" s="263"/>
      <c r="I20" s="263"/>
    </row>
    <row r="23" spans="1:10">
      <c r="B23" s="391" t="s">
        <v>568</v>
      </c>
    </row>
    <row r="33" spans="8:8" ht="27.75" customHeight="1">
      <c r="H33"/>
    </row>
  </sheetData>
  <mergeCells count="3">
    <mergeCell ref="A1:B1"/>
    <mergeCell ref="H1:I1"/>
    <mergeCell ref="A19:I19"/>
  </mergeCells>
  <pageMargins left="0.70866141732283472" right="0.70866141732283472" top="0.74803149606299213" bottom="0.74803149606299213" header="0.51181102362204722" footer="0.31496062992125984"/>
  <pageSetup paperSize="9" orientation="landscape" horizontalDpi="300" verticalDpi="300" r:id="rId1"/>
  <headerFooter>
    <oddHeader>&amp;LMCM/WSM/ZP12/2023&amp;CFORMULARZ ASORTYMENTOWO-CENOWY&amp;Rzałącznik nr 2 do SWZ</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MJ24"/>
  <sheetViews>
    <sheetView topLeftCell="A12" zoomScaleNormal="100" workbookViewId="0">
      <selection activeCell="M8" sqref="M8:M21"/>
    </sheetView>
  </sheetViews>
  <sheetFormatPr defaultColWidth="9" defaultRowHeight="13.8"/>
  <cols>
    <col min="1" max="1" width="3.59765625" style="75" customWidth="1"/>
    <col min="2" max="2" width="32.09765625" style="75" customWidth="1"/>
    <col min="3" max="3" width="9" style="75"/>
    <col min="4" max="4" width="12.8984375" style="75" customWidth="1"/>
    <col min="5" max="5" width="13.09765625" style="75" customWidth="1"/>
    <col min="6" max="6" width="10.3984375" style="75" customWidth="1"/>
    <col min="7" max="7" width="6.5" style="75" customWidth="1"/>
    <col min="8" max="8" width="10.19921875" style="75" customWidth="1"/>
    <col min="9" max="9" width="11.69921875" style="75" customWidth="1"/>
    <col min="10" max="10" width="18.69921875" style="75" customWidth="1"/>
    <col min="11" max="64" width="9" style="75"/>
    <col min="65" max="1024" width="9" style="76"/>
  </cols>
  <sheetData>
    <row r="1" spans="1:15" ht="15">
      <c r="A1" s="452"/>
      <c r="B1" s="452"/>
      <c r="C1" s="154"/>
      <c r="D1" s="154"/>
      <c r="E1" s="154"/>
      <c r="F1" s="154"/>
      <c r="G1" s="455"/>
      <c r="H1" s="455"/>
      <c r="I1" s="455"/>
      <c r="J1" s="154"/>
      <c r="K1" s="154"/>
      <c r="L1" s="154"/>
      <c r="M1" s="154"/>
      <c r="N1" s="154"/>
      <c r="O1" s="154"/>
    </row>
    <row r="2" spans="1:15" ht="15">
      <c r="A2" s="282"/>
      <c r="B2" s="154"/>
      <c r="C2" s="154" t="s">
        <v>562</v>
      </c>
      <c r="D2" s="154"/>
      <c r="E2" s="154"/>
      <c r="F2" s="154"/>
      <c r="G2" s="154"/>
      <c r="H2" s="154"/>
      <c r="I2" s="154"/>
      <c r="J2" s="154"/>
      <c r="K2" s="154"/>
      <c r="L2" s="154"/>
      <c r="M2" s="154"/>
      <c r="N2" s="154"/>
      <c r="O2" s="154"/>
    </row>
    <row r="3" spans="1:15" ht="15">
      <c r="A3" s="154"/>
      <c r="B3" s="154"/>
      <c r="C3" s="154"/>
      <c r="D3" s="265"/>
      <c r="E3" s="154"/>
      <c r="F3" s="154"/>
      <c r="G3" s="154"/>
      <c r="H3" s="154"/>
      <c r="I3" s="154"/>
      <c r="J3" s="154"/>
      <c r="K3" s="154"/>
      <c r="L3" s="154"/>
      <c r="M3" s="154"/>
      <c r="N3" s="154"/>
      <c r="O3" s="154"/>
    </row>
    <row r="4" spans="1:15" ht="60">
      <c r="A4" s="280" t="s">
        <v>0</v>
      </c>
      <c r="B4" s="280" t="s">
        <v>375</v>
      </c>
      <c r="C4" s="280" t="s">
        <v>376</v>
      </c>
      <c r="D4" s="280" t="s">
        <v>377</v>
      </c>
      <c r="E4" s="280" t="s">
        <v>404</v>
      </c>
      <c r="F4" s="280" t="s">
        <v>185</v>
      </c>
      <c r="G4" s="280" t="s">
        <v>11</v>
      </c>
      <c r="H4" s="280" t="s">
        <v>297</v>
      </c>
      <c r="I4" s="280" t="s">
        <v>7</v>
      </c>
      <c r="J4" s="561" t="s">
        <v>575</v>
      </c>
      <c r="K4" s="154"/>
      <c r="L4" s="154"/>
      <c r="M4" s="154"/>
      <c r="N4" s="154"/>
      <c r="O4" s="154"/>
    </row>
    <row r="5" spans="1:15" ht="30">
      <c r="A5" s="151" t="s">
        <v>17</v>
      </c>
      <c r="B5" s="151" t="s">
        <v>405</v>
      </c>
      <c r="C5" s="151" t="s">
        <v>261</v>
      </c>
      <c r="D5" s="151">
        <v>3000</v>
      </c>
      <c r="E5" s="152"/>
      <c r="F5" s="152"/>
      <c r="G5" s="153"/>
      <c r="H5" s="152"/>
      <c r="I5" s="152"/>
      <c r="J5" s="478"/>
      <c r="K5" s="154"/>
      <c r="L5" s="154"/>
      <c r="M5" s="154"/>
      <c r="N5" s="154"/>
      <c r="O5" s="154"/>
    </row>
    <row r="6" spans="1:15" ht="15">
      <c r="A6" s="151" t="s">
        <v>18</v>
      </c>
      <c r="B6" s="151" t="s">
        <v>406</v>
      </c>
      <c r="C6" s="151" t="s">
        <v>261</v>
      </c>
      <c r="D6" s="151">
        <v>50</v>
      </c>
      <c r="E6" s="152"/>
      <c r="F6" s="152"/>
      <c r="G6" s="153"/>
      <c r="H6" s="152"/>
      <c r="I6" s="152"/>
      <c r="J6" s="478"/>
      <c r="K6" s="154"/>
      <c r="L6" s="154"/>
      <c r="M6" s="154"/>
      <c r="N6" s="154"/>
      <c r="O6" s="154"/>
    </row>
    <row r="7" spans="1:15" ht="30">
      <c r="A7" s="151">
        <v>3</v>
      </c>
      <c r="B7" s="151" t="s">
        <v>407</v>
      </c>
      <c r="C7" s="151" t="s">
        <v>261</v>
      </c>
      <c r="D7" s="151">
        <v>600</v>
      </c>
      <c r="E7" s="152"/>
      <c r="F7" s="152"/>
      <c r="G7" s="153"/>
      <c r="H7" s="152"/>
      <c r="I7" s="152"/>
      <c r="J7" s="493"/>
      <c r="K7" s="154"/>
      <c r="L7" s="154"/>
      <c r="M7" s="154"/>
      <c r="N7" s="154"/>
      <c r="O7" s="154"/>
    </row>
    <row r="8" spans="1:15" ht="30">
      <c r="A8" s="151" t="s">
        <v>20</v>
      </c>
      <c r="B8" s="151" t="s">
        <v>408</v>
      </c>
      <c r="C8" s="151" t="s">
        <v>261</v>
      </c>
      <c r="D8" s="151">
        <v>800</v>
      </c>
      <c r="E8" s="152"/>
      <c r="F8" s="152"/>
      <c r="G8" s="153"/>
      <c r="H8" s="152"/>
      <c r="I8" s="152"/>
      <c r="J8" s="493"/>
      <c r="K8" s="154"/>
      <c r="L8" s="154"/>
      <c r="M8" s="154"/>
      <c r="N8" s="154"/>
      <c r="O8" s="154"/>
    </row>
    <row r="9" spans="1:15" ht="30">
      <c r="A9" s="151" t="s">
        <v>21</v>
      </c>
      <c r="B9" s="151" t="s">
        <v>409</v>
      </c>
      <c r="C9" s="151" t="s">
        <v>261</v>
      </c>
      <c r="D9" s="151">
        <v>4000</v>
      </c>
      <c r="E9" s="152"/>
      <c r="F9" s="152"/>
      <c r="G9" s="153"/>
      <c r="H9" s="152"/>
      <c r="I9" s="152"/>
      <c r="J9" s="493"/>
      <c r="K9" s="154"/>
      <c r="L9" s="154"/>
      <c r="M9" s="154"/>
      <c r="N9" s="154"/>
      <c r="O9" s="154"/>
    </row>
    <row r="10" spans="1:15" ht="30">
      <c r="A10" s="151" t="s">
        <v>22</v>
      </c>
      <c r="B10" s="151" t="s">
        <v>410</v>
      </c>
      <c r="C10" s="151" t="s">
        <v>261</v>
      </c>
      <c r="D10" s="151">
        <v>400</v>
      </c>
      <c r="E10" s="152"/>
      <c r="F10" s="152"/>
      <c r="G10" s="153"/>
      <c r="H10" s="152"/>
      <c r="I10" s="152"/>
      <c r="J10" s="493"/>
      <c r="K10" s="154"/>
      <c r="L10" s="154"/>
      <c r="M10" s="154"/>
      <c r="N10" s="154"/>
      <c r="O10" s="154"/>
    </row>
    <row r="11" spans="1:15" ht="57" customHeight="1">
      <c r="A11" s="151" t="s">
        <v>23</v>
      </c>
      <c r="B11" s="151" t="s">
        <v>411</v>
      </c>
      <c r="C11" s="151" t="s">
        <v>391</v>
      </c>
      <c r="D11" s="151">
        <v>300</v>
      </c>
      <c r="E11" s="152"/>
      <c r="F11" s="152"/>
      <c r="G11" s="153"/>
      <c r="H11" s="152"/>
      <c r="I11" s="152"/>
      <c r="J11" s="493"/>
      <c r="K11" s="154"/>
      <c r="L11" s="154"/>
      <c r="M11" s="154"/>
      <c r="N11" s="154"/>
      <c r="O11" s="154"/>
    </row>
    <row r="12" spans="1:15" ht="149.4" customHeight="1">
      <c r="A12" s="151" t="s">
        <v>24</v>
      </c>
      <c r="B12" s="151" t="s">
        <v>412</v>
      </c>
      <c r="C12" s="151" t="s">
        <v>391</v>
      </c>
      <c r="D12" s="151">
        <v>17</v>
      </c>
      <c r="E12" s="152"/>
      <c r="F12" s="152"/>
      <c r="G12" s="153"/>
      <c r="H12" s="152"/>
      <c r="I12" s="152"/>
      <c r="J12" s="493"/>
      <c r="K12" s="154"/>
      <c r="L12" s="154"/>
      <c r="M12" s="154"/>
      <c r="N12" s="154"/>
      <c r="O12" s="154"/>
    </row>
    <row r="13" spans="1:15" ht="26.4">
      <c r="A13" s="77" t="s">
        <v>25</v>
      </c>
      <c r="B13" s="77" t="s">
        <v>413</v>
      </c>
      <c r="C13" s="77" t="s">
        <v>391</v>
      </c>
      <c r="D13" s="77">
        <v>12</v>
      </c>
      <c r="E13" s="78"/>
      <c r="F13" s="78"/>
      <c r="G13" s="79"/>
      <c r="H13" s="78"/>
      <c r="I13" s="78"/>
      <c r="J13" s="494"/>
    </row>
    <row r="14" spans="1:15" ht="30">
      <c r="A14" s="151" t="s">
        <v>26</v>
      </c>
      <c r="B14" s="151" t="s">
        <v>414</v>
      </c>
      <c r="C14" s="151" t="s">
        <v>261</v>
      </c>
      <c r="D14" s="151">
        <v>140</v>
      </c>
      <c r="E14" s="152"/>
      <c r="F14" s="152"/>
      <c r="G14" s="153"/>
      <c r="H14" s="152"/>
      <c r="I14" s="152"/>
      <c r="J14" s="494"/>
    </row>
    <row r="15" spans="1:15" ht="19.350000000000001" customHeight="1">
      <c r="A15" s="77"/>
      <c r="B15" s="77" t="s">
        <v>76</v>
      </c>
      <c r="C15" s="77"/>
      <c r="D15" s="77"/>
      <c r="E15" s="77"/>
      <c r="F15" s="80"/>
      <c r="G15" s="77"/>
      <c r="H15" s="78"/>
      <c r="I15" s="80"/>
      <c r="J15" s="495"/>
    </row>
    <row r="16" spans="1:15">
      <c r="A16" s="81"/>
    </row>
    <row r="17" spans="1:9" ht="66" customHeight="1">
      <c r="A17" s="456" t="s">
        <v>481</v>
      </c>
      <c r="B17" s="456"/>
      <c r="C17" s="456"/>
      <c r="D17" s="456"/>
      <c r="E17" s="456"/>
      <c r="F17" s="456"/>
      <c r="G17" s="456"/>
      <c r="H17" s="456"/>
      <c r="I17" s="456"/>
    </row>
    <row r="18" spans="1:9" ht="96.6" customHeight="1">
      <c r="A18" s="453" t="s">
        <v>545</v>
      </c>
      <c r="B18" s="453"/>
      <c r="C18" s="453"/>
      <c r="D18" s="453"/>
      <c r="E18" s="453"/>
      <c r="F18" s="453"/>
      <c r="G18" s="453"/>
      <c r="H18" s="453"/>
      <c r="I18" s="453"/>
    </row>
    <row r="21" spans="1:9" ht="70.2" customHeight="1">
      <c r="A21" s="457" t="s">
        <v>538</v>
      </c>
      <c r="B21" s="457"/>
      <c r="C21" s="457"/>
      <c r="D21" s="457"/>
      <c r="E21" s="457"/>
      <c r="F21" s="457"/>
      <c r="G21" s="457"/>
      <c r="H21" s="457"/>
      <c r="I21" s="457"/>
    </row>
    <row r="24" spans="1:9">
      <c r="B24" s="391" t="s">
        <v>568</v>
      </c>
    </row>
  </sheetData>
  <mergeCells count="5">
    <mergeCell ref="A1:B1"/>
    <mergeCell ref="G1:I1"/>
    <mergeCell ref="A17:I17"/>
    <mergeCell ref="A18:I18"/>
    <mergeCell ref="A21:I21"/>
  </mergeCells>
  <pageMargins left="0.70866141732283472" right="0.70866141732283472" top="0.74803149606299213" bottom="0.74803149606299213" header="0.51181102362204722" footer="0.31496062992125984"/>
  <pageSetup paperSize="9" orientation="landscape" horizontalDpi="300" verticalDpi="300" r:id="rId1"/>
  <headerFooter>
    <oddHeader>&amp;LMCM/WSM/ZP12/2023&amp;CFORMULARZ ASORTYMENTOWO-CENOWY&amp;Rzałącznik nr 2 do SWZ</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MI17"/>
  <sheetViews>
    <sheetView topLeftCell="A12" zoomScaleNormal="100" workbookViewId="0">
      <selection activeCell="M8" sqref="M8:M21"/>
    </sheetView>
  </sheetViews>
  <sheetFormatPr defaultColWidth="9" defaultRowHeight="13.8"/>
  <cols>
    <col min="1" max="1" width="3.3984375" style="75" customWidth="1"/>
    <col min="2" max="2" width="30.59765625" style="75" customWidth="1"/>
    <col min="3" max="3" width="15.19921875" style="75" customWidth="1"/>
    <col min="4" max="4" width="14.8984375" style="75" customWidth="1"/>
    <col min="5" max="5" width="16.09765625" style="75" customWidth="1"/>
    <col min="6" max="6" width="11.5" style="75" customWidth="1"/>
    <col min="7" max="7" width="4.69921875" style="75" customWidth="1"/>
    <col min="8" max="8" width="9.69921875" style="75" customWidth="1"/>
    <col min="9" max="9" width="11.8984375" style="75" customWidth="1"/>
    <col min="10" max="63" width="9" style="75"/>
    <col min="64" max="1023" width="9" style="76"/>
  </cols>
  <sheetData>
    <row r="1" spans="1:14" ht="15">
      <c r="A1" s="450"/>
      <c r="B1" s="450"/>
      <c r="C1" s="154"/>
      <c r="D1" s="154"/>
      <c r="E1" s="154"/>
      <c r="F1" s="154"/>
      <c r="G1" s="154"/>
      <c r="H1" s="458"/>
      <c r="I1" s="458"/>
      <c r="J1" s="154"/>
      <c r="K1" s="154"/>
      <c r="L1" s="154"/>
      <c r="M1" s="154"/>
      <c r="N1" s="154"/>
    </row>
    <row r="2" spans="1:14" ht="15">
      <c r="A2" s="276"/>
      <c r="B2" s="154"/>
      <c r="C2" s="154" t="s">
        <v>563</v>
      </c>
      <c r="D2" s="154"/>
      <c r="E2" s="154"/>
      <c r="F2" s="154"/>
      <c r="G2" s="154"/>
      <c r="H2" s="154"/>
      <c r="I2" s="154"/>
      <c r="J2" s="154"/>
      <c r="K2" s="154"/>
      <c r="L2" s="154"/>
      <c r="M2" s="154"/>
      <c r="N2" s="154"/>
    </row>
    <row r="3" spans="1:14" ht="15.75" customHeight="1">
      <c r="A3" s="154"/>
      <c r="B3" s="154"/>
      <c r="C3" s="459"/>
      <c r="D3" s="459"/>
      <c r="E3" s="459"/>
      <c r="F3" s="154"/>
      <c r="G3" s="154"/>
      <c r="H3" s="154"/>
      <c r="I3" s="154"/>
      <c r="J3" s="154"/>
      <c r="K3" s="154"/>
      <c r="L3" s="154"/>
      <c r="M3" s="154"/>
      <c r="N3" s="154"/>
    </row>
    <row r="4" spans="1:14" ht="70.2" customHeight="1">
      <c r="A4" s="280" t="s">
        <v>0</v>
      </c>
      <c r="B4" s="280" t="s">
        <v>415</v>
      </c>
      <c r="C4" s="280" t="s">
        <v>168</v>
      </c>
      <c r="D4" s="280" t="s">
        <v>365</v>
      </c>
      <c r="E4" s="280" t="s">
        <v>416</v>
      </c>
      <c r="F4" s="280" t="s">
        <v>185</v>
      </c>
      <c r="G4" s="280" t="s">
        <v>11</v>
      </c>
      <c r="H4" s="280" t="s">
        <v>297</v>
      </c>
      <c r="I4" s="280" t="s">
        <v>7</v>
      </c>
      <c r="J4" s="562" t="s">
        <v>575</v>
      </c>
      <c r="K4" s="154"/>
      <c r="L4" s="154"/>
      <c r="M4" s="154"/>
      <c r="N4" s="154"/>
    </row>
    <row r="5" spans="1:14" ht="15">
      <c r="A5" s="151" t="s">
        <v>17</v>
      </c>
      <c r="B5" s="151" t="s">
        <v>417</v>
      </c>
      <c r="C5" s="151" t="s">
        <v>418</v>
      </c>
      <c r="D5" s="151">
        <v>6</v>
      </c>
      <c r="E5" s="152"/>
      <c r="F5" s="152"/>
      <c r="G5" s="281"/>
      <c r="H5" s="152"/>
      <c r="I5" s="152"/>
      <c r="J5" s="154"/>
      <c r="K5" s="154"/>
      <c r="L5" s="154"/>
      <c r="M5" s="154"/>
      <c r="N5" s="154"/>
    </row>
    <row r="6" spans="1:14" ht="42.6" customHeight="1">
      <c r="A6" s="151" t="s">
        <v>18</v>
      </c>
      <c r="B6" s="151" t="s">
        <v>419</v>
      </c>
      <c r="C6" s="151" t="s">
        <v>418</v>
      </c>
      <c r="D6" s="151">
        <v>3</v>
      </c>
      <c r="E6" s="152"/>
      <c r="F6" s="152"/>
      <c r="G6" s="281"/>
      <c r="H6" s="152"/>
      <c r="I6" s="152"/>
      <c r="J6" s="154"/>
      <c r="K6" s="154"/>
      <c r="L6" s="154"/>
      <c r="M6" s="154"/>
      <c r="N6" s="154"/>
    </row>
    <row r="7" spans="1:14" ht="30">
      <c r="A7" s="151" t="s">
        <v>19</v>
      </c>
      <c r="B7" s="151" t="s">
        <v>420</v>
      </c>
      <c r="C7" s="151" t="s">
        <v>418</v>
      </c>
      <c r="D7" s="151">
        <v>6</v>
      </c>
      <c r="E7" s="152"/>
      <c r="F7" s="152"/>
      <c r="G7" s="281"/>
      <c r="H7" s="152"/>
      <c r="I7" s="152"/>
      <c r="J7" s="154"/>
      <c r="K7" s="154"/>
      <c r="L7" s="154"/>
      <c r="M7" s="154"/>
      <c r="N7" s="154"/>
    </row>
    <row r="8" spans="1:14" ht="30">
      <c r="A8" s="151" t="s">
        <v>20</v>
      </c>
      <c r="B8" s="151" t="s">
        <v>421</v>
      </c>
      <c r="C8" s="151" t="s">
        <v>418</v>
      </c>
      <c r="D8" s="151">
        <v>3</v>
      </c>
      <c r="E8" s="152"/>
      <c r="F8" s="152"/>
      <c r="G8" s="281"/>
      <c r="H8" s="152"/>
      <c r="I8" s="152"/>
      <c r="J8" s="154"/>
      <c r="K8" s="154"/>
      <c r="L8" s="154"/>
      <c r="M8" s="154"/>
      <c r="N8" s="154"/>
    </row>
    <row r="9" spans="1:14" ht="30">
      <c r="A9" s="151" t="s">
        <v>21</v>
      </c>
      <c r="B9" s="151" t="s">
        <v>422</v>
      </c>
      <c r="C9" s="151" t="s">
        <v>418</v>
      </c>
      <c r="D9" s="151">
        <v>3</v>
      </c>
      <c r="E9" s="152"/>
      <c r="F9" s="152"/>
      <c r="G9" s="281"/>
      <c r="H9" s="152"/>
      <c r="I9" s="152"/>
      <c r="J9" s="154"/>
      <c r="K9" s="154"/>
      <c r="L9" s="154"/>
      <c r="M9" s="154"/>
      <c r="N9" s="154"/>
    </row>
    <row r="10" spans="1:14" ht="30">
      <c r="A10" s="151" t="s">
        <v>22</v>
      </c>
      <c r="B10" s="151" t="s">
        <v>423</v>
      </c>
      <c r="C10" s="151" t="s">
        <v>418</v>
      </c>
      <c r="D10" s="151">
        <v>3</v>
      </c>
      <c r="E10" s="152"/>
      <c r="F10" s="152"/>
      <c r="G10" s="281"/>
      <c r="H10" s="152"/>
      <c r="I10" s="152"/>
      <c r="J10" s="154"/>
      <c r="K10" s="154"/>
      <c r="L10" s="154"/>
      <c r="M10" s="154"/>
      <c r="N10" s="154"/>
    </row>
    <row r="11" spans="1:14" ht="57" customHeight="1">
      <c r="A11" s="151" t="s">
        <v>23</v>
      </c>
      <c r="B11" s="151" t="s">
        <v>424</v>
      </c>
      <c r="C11" s="151" t="s">
        <v>418</v>
      </c>
      <c r="D11" s="151">
        <v>3</v>
      </c>
      <c r="E11" s="152"/>
      <c r="F11" s="152"/>
      <c r="G11" s="281"/>
      <c r="H11" s="152"/>
      <c r="I11" s="152"/>
      <c r="J11" s="154"/>
      <c r="K11" s="154"/>
      <c r="L11" s="154"/>
      <c r="M11" s="154"/>
      <c r="N11" s="154"/>
    </row>
    <row r="12" spans="1:14" ht="87" customHeight="1">
      <c r="A12" s="151" t="s">
        <v>24</v>
      </c>
      <c r="B12" s="151" t="s">
        <v>425</v>
      </c>
      <c r="C12" s="151" t="s">
        <v>418</v>
      </c>
      <c r="D12" s="151">
        <v>3</v>
      </c>
      <c r="E12" s="152"/>
      <c r="F12" s="152"/>
      <c r="G12" s="281"/>
      <c r="H12" s="152"/>
      <c r="I12" s="152"/>
      <c r="J12" s="154"/>
      <c r="K12" s="154"/>
      <c r="L12" s="154"/>
      <c r="M12" s="154"/>
      <c r="N12" s="154"/>
    </row>
    <row r="13" spans="1:14" ht="57" customHeight="1">
      <c r="A13" s="77"/>
      <c r="B13" s="77" t="s">
        <v>76</v>
      </c>
      <c r="C13" s="77"/>
      <c r="D13" s="77"/>
      <c r="E13" s="77"/>
      <c r="F13" s="80"/>
      <c r="G13" s="77"/>
      <c r="H13" s="78"/>
      <c r="I13" s="80"/>
    </row>
    <row r="14" spans="1:14" ht="246" customHeight="1">
      <c r="A14" s="460" t="s">
        <v>478</v>
      </c>
      <c r="B14" s="460"/>
      <c r="C14" s="460"/>
      <c r="D14" s="460"/>
      <c r="E14" s="460"/>
      <c r="F14" s="460"/>
      <c r="G14" s="460"/>
      <c r="H14" s="460"/>
      <c r="I14" s="460"/>
    </row>
    <row r="15" spans="1:14">
      <c r="A15" s="83"/>
    </row>
    <row r="17" spans="1:1">
      <c r="A17" s="391" t="s">
        <v>568</v>
      </c>
    </row>
  </sheetData>
  <mergeCells count="4">
    <mergeCell ref="A1:B1"/>
    <mergeCell ref="H1:I1"/>
    <mergeCell ref="C3:E3"/>
    <mergeCell ref="A14:I14"/>
  </mergeCells>
  <pageMargins left="0.70866141732283472" right="0.70866141732283472" top="0.74803149606299213" bottom="0.74803149606299213" header="0.51181102362204722" footer="0.31496062992125984"/>
  <pageSetup paperSize="9" orientation="landscape" horizontalDpi="300" verticalDpi="300" r:id="rId1"/>
  <headerFooter>
    <oddHeader>&amp;LMCM/WSM/ZP12/2023&amp;CFORMULARZ ASORTYMENTOWO-CENOWY&amp;Rzałącznik nr 2 do SWZ</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MJ32"/>
  <sheetViews>
    <sheetView tabSelected="1" zoomScaleNormal="100" workbookViewId="0">
      <selection activeCell="A26" sqref="A26:J26"/>
    </sheetView>
  </sheetViews>
  <sheetFormatPr defaultColWidth="9" defaultRowHeight="13.8"/>
  <cols>
    <col min="1" max="1" width="3.5" style="75" customWidth="1"/>
    <col min="2" max="2" width="22.69921875" style="75" customWidth="1"/>
    <col min="3" max="3" width="12.3984375" style="75" customWidth="1"/>
    <col min="4" max="4" width="9.69921875" style="75" customWidth="1"/>
    <col min="5" max="5" width="10.8984375" style="75" customWidth="1"/>
    <col min="6" max="6" width="18.19921875" style="75" customWidth="1"/>
    <col min="7" max="7" width="11.8984375" style="75" customWidth="1"/>
    <col min="8" max="8" width="6" style="75" customWidth="1"/>
    <col min="9" max="9" width="11.8984375" style="75" customWidth="1"/>
    <col min="10" max="10" width="11.69921875" style="75" customWidth="1"/>
    <col min="11" max="11" width="18.3984375" style="75" customWidth="1"/>
    <col min="12" max="64" width="9" style="75"/>
    <col min="65" max="1024" width="9" style="76"/>
  </cols>
  <sheetData>
    <row r="1" spans="1:15" ht="15">
      <c r="A1" s="452"/>
      <c r="B1" s="452"/>
      <c r="C1" s="154"/>
      <c r="D1" s="154"/>
      <c r="E1" s="154"/>
      <c r="F1" s="154"/>
      <c r="G1" s="154"/>
      <c r="H1" s="154"/>
      <c r="I1" s="455"/>
      <c r="J1" s="455"/>
      <c r="K1" s="154"/>
      <c r="L1" s="154"/>
      <c r="M1" s="154"/>
      <c r="N1" s="154"/>
      <c r="O1" s="154"/>
    </row>
    <row r="2" spans="1:15" ht="15">
      <c r="A2" s="276"/>
      <c r="B2" s="277"/>
      <c r="C2" s="277" t="s">
        <v>564</v>
      </c>
      <c r="D2" s="277"/>
      <c r="E2" s="154"/>
      <c r="F2" s="154"/>
      <c r="G2" s="154"/>
      <c r="H2" s="154"/>
      <c r="I2" s="154"/>
      <c r="J2" s="154"/>
      <c r="K2" s="154"/>
      <c r="L2" s="154"/>
      <c r="M2" s="154"/>
      <c r="N2" s="154"/>
      <c r="O2" s="154"/>
    </row>
    <row r="3" spans="1:15" ht="15">
      <c r="A3" s="154"/>
      <c r="B3" s="154"/>
      <c r="C3" s="154"/>
      <c r="D3" s="154"/>
      <c r="E3" s="278"/>
      <c r="F3" s="279"/>
      <c r="G3" s="278"/>
      <c r="H3" s="278"/>
      <c r="I3" s="154"/>
      <c r="J3" s="154"/>
      <c r="K3" s="154"/>
      <c r="L3" s="154"/>
      <c r="M3" s="154"/>
      <c r="N3" s="154"/>
      <c r="O3" s="154"/>
    </row>
    <row r="4" spans="1:15" ht="82.2" customHeight="1">
      <c r="A4" s="280" t="s">
        <v>0</v>
      </c>
      <c r="B4" s="280" t="s">
        <v>149</v>
      </c>
      <c r="C4" s="280" t="s">
        <v>150</v>
      </c>
      <c r="D4" s="280" t="s">
        <v>168</v>
      </c>
      <c r="E4" s="280" t="s">
        <v>426</v>
      </c>
      <c r="F4" s="280" t="s">
        <v>427</v>
      </c>
      <c r="G4" s="280" t="s">
        <v>428</v>
      </c>
      <c r="H4" s="280" t="s">
        <v>11</v>
      </c>
      <c r="I4" s="280" t="s">
        <v>297</v>
      </c>
      <c r="J4" s="280" t="s">
        <v>7</v>
      </c>
      <c r="K4" s="192" t="s">
        <v>575</v>
      </c>
      <c r="L4" s="154"/>
      <c r="M4" s="154"/>
      <c r="N4" s="154"/>
      <c r="O4" s="154"/>
    </row>
    <row r="5" spans="1:15" ht="34.950000000000003" customHeight="1">
      <c r="A5" s="151"/>
      <c r="B5" s="151" t="s">
        <v>429</v>
      </c>
      <c r="C5" s="151"/>
      <c r="D5" s="151"/>
      <c r="E5" s="152"/>
      <c r="F5" s="151"/>
      <c r="G5" s="152"/>
      <c r="H5" s="151"/>
      <c r="I5" s="151"/>
      <c r="J5" s="152"/>
      <c r="K5" s="478"/>
      <c r="L5" s="154"/>
      <c r="M5" s="154"/>
      <c r="N5" s="154"/>
      <c r="O5" s="154"/>
    </row>
    <row r="6" spans="1:15" ht="30">
      <c r="A6" s="151" t="s">
        <v>17</v>
      </c>
      <c r="B6" s="151" t="s">
        <v>430</v>
      </c>
      <c r="C6" s="151">
        <v>3500</v>
      </c>
      <c r="D6" s="151"/>
      <c r="E6" s="152"/>
      <c r="F6" s="151"/>
      <c r="G6" s="152"/>
      <c r="H6" s="153"/>
      <c r="I6" s="151"/>
      <c r="J6" s="152"/>
      <c r="K6" s="478"/>
      <c r="L6" s="154"/>
      <c r="M6" s="154"/>
      <c r="N6" s="154"/>
      <c r="O6" s="154"/>
    </row>
    <row r="7" spans="1:15" ht="30">
      <c r="A7" s="151" t="s">
        <v>18</v>
      </c>
      <c r="B7" s="151" t="s">
        <v>431</v>
      </c>
      <c r="C7" s="151">
        <v>1300</v>
      </c>
      <c r="D7" s="151"/>
      <c r="E7" s="152"/>
      <c r="F7" s="151"/>
      <c r="G7" s="152"/>
      <c r="H7" s="153"/>
      <c r="I7" s="151"/>
      <c r="J7" s="152"/>
      <c r="K7" s="493"/>
      <c r="L7" s="154"/>
      <c r="M7" s="154"/>
      <c r="N7" s="154"/>
      <c r="O7" s="154"/>
    </row>
    <row r="8" spans="1:15" ht="30">
      <c r="A8" s="151" t="s">
        <v>19</v>
      </c>
      <c r="B8" s="151" t="s">
        <v>432</v>
      </c>
      <c r="C8" s="151">
        <v>140</v>
      </c>
      <c r="D8" s="151"/>
      <c r="E8" s="152"/>
      <c r="F8" s="151"/>
      <c r="G8" s="152"/>
      <c r="H8" s="153"/>
      <c r="I8" s="151"/>
      <c r="J8" s="152"/>
      <c r="K8" s="493"/>
      <c r="L8" s="154"/>
      <c r="M8" s="154"/>
      <c r="N8" s="154"/>
      <c r="O8" s="154"/>
    </row>
    <row r="9" spans="1:15" ht="15">
      <c r="A9" s="151" t="s">
        <v>20</v>
      </c>
      <c r="B9" s="151" t="s">
        <v>433</v>
      </c>
      <c r="C9" s="151">
        <v>60</v>
      </c>
      <c r="D9" s="151"/>
      <c r="E9" s="152"/>
      <c r="F9" s="151"/>
      <c r="G9" s="152"/>
      <c r="H9" s="153"/>
      <c r="I9" s="151"/>
      <c r="J9" s="152"/>
      <c r="K9" s="493"/>
      <c r="L9" s="154"/>
      <c r="M9" s="154"/>
      <c r="N9" s="154"/>
      <c r="O9" s="154"/>
    </row>
    <row r="10" spans="1:15" ht="30">
      <c r="A10" s="151" t="s">
        <v>21</v>
      </c>
      <c r="B10" s="151" t="s">
        <v>434</v>
      </c>
      <c r="C10" s="151">
        <v>60</v>
      </c>
      <c r="D10" s="151"/>
      <c r="E10" s="152"/>
      <c r="F10" s="151"/>
      <c r="G10" s="152"/>
      <c r="H10" s="153"/>
      <c r="I10" s="151"/>
      <c r="J10" s="152"/>
      <c r="K10" s="493"/>
      <c r="L10" s="154"/>
      <c r="M10" s="154"/>
      <c r="N10" s="154"/>
      <c r="O10" s="154"/>
    </row>
    <row r="11" spans="1:15" ht="57" customHeight="1">
      <c r="A11" s="151"/>
      <c r="B11" s="151" t="s">
        <v>435</v>
      </c>
      <c r="C11" s="151"/>
      <c r="D11" s="151"/>
      <c r="E11" s="152"/>
      <c r="F11" s="151"/>
      <c r="G11" s="152"/>
      <c r="H11" s="153"/>
      <c r="I11" s="151"/>
      <c r="J11" s="152"/>
      <c r="K11" s="493"/>
      <c r="L11" s="154"/>
      <c r="M11" s="154"/>
      <c r="N11" s="154"/>
      <c r="O11" s="154"/>
    </row>
    <row r="12" spans="1:15" ht="108" customHeight="1">
      <c r="A12" s="151" t="s">
        <v>22</v>
      </c>
      <c r="B12" s="151" t="s">
        <v>436</v>
      </c>
      <c r="C12" s="151">
        <v>2500</v>
      </c>
      <c r="D12" s="151"/>
      <c r="E12" s="152"/>
      <c r="F12" s="151"/>
      <c r="G12" s="152"/>
      <c r="H12" s="153"/>
      <c r="I12" s="151"/>
      <c r="J12" s="152"/>
      <c r="K12" s="493"/>
      <c r="L12" s="154"/>
      <c r="M12" s="154"/>
      <c r="N12" s="154"/>
      <c r="O12" s="154"/>
    </row>
    <row r="13" spans="1:15" ht="26.4">
      <c r="A13" s="77">
        <v>7</v>
      </c>
      <c r="B13" s="77" t="s">
        <v>437</v>
      </c>
      <c r="C13" s="77">
        <v>2000</v>
      </c>
      <c r="D13" s="77"/>
      <c r="E13" s="78"/>
      <c r="F13" s="77"/>
      <c r="G13" s="78"/>
      <c r="H13" s="79"/>
      <c r="I13" s="77"/>
      <c r="J13" s="78"/>
      <c r="K13" s="494"/>
    </row>
    <row r="14" spans="1:15" ht="30">
      <c r="A14" s="151" t="s">
        <v>24</v>
      </c>
      <c r="B14" s="151" t="s">
        <v>438</v>
      </c>
      <c r="C14" s="151">
        <v>900</v>
      </c>
      <c r="D14" s="151"/>
      <c r="E14" s="152"/>
      <c r="F14" s="151"/>
      <c r="G14" s="152"/>
      <c r="H14" s="153"/>
      <c r="I14" s="151"/>
      <c r="J14" s="78"/>
      <c r="K14" s="494"/>
    </row>
    <row r="15" spans="1:15">
      <c r="A15" s="77" t="s">
        <v>25</v>
      </c>
      <c r="B15" s="77" t="s">
        <v>439</v>
      </c>
      <c r="C15" s="77">
        <v>300</v>
      </c>
      <c r="D15" s="77"/>
      <c r="E15" s="78"/>
      <c r="F15" s="77"/>
      <c r="G15" s="78"/>
      <c r="H15" s="79"/>
      <c r="I15" s="77"/>
      <c r="J15" s="78"/>
      <c r="K15" s="494"/>
    </row>
    <row r="16" spans="1:15">
      <c r="A16" s="77" t="s">
        <v>26</v>
      </c>
      <c r="B16" s="77" t="s">
        <v>440</v>
      </c>
      <c r="C16" s="77">
        <v>1100</v>
      </c>
      <c r="D16" s="77"/>
      <c r="E16" s="78"/>
      <c r="F16" s="77"/>
      <c r="G16" s="78"/>
      <c r="H16" s="79"/>
      <c r="I16" s="77"/>
      <c r="J16" s="78"/>
      <c r="K16" s="494"/>
    </row>
    <row r="17" spans="1:1024">
      <c r="A17" s="77"/>
      <c r="B17" s="77" t="s">
        <v>441</v>
      </c>
      <c r="C17" s="77">
        <v>300</v>
      </c>
      <c r="D17" s="77"/>
      <c r="E17" s="78"/>
      <c r="F17" s="77"/>
      <c r="G17" s="78"/>
      <c r="H17" s="79"/>
      <c r="I17" s="77"/>
      <c r="J17" s="78"/>
      <c r="K17" s="494"/>
    </row>
    <row r="18" spans="1:1024">
      <c r="A18" s="77" t="s">
        <v>124</v>
      </c>
      <c r="B18" s="77" t="s">
        <v>433</v>
      </c>
      <c r="C18" s="77">
        <v>60</v>
      </c>
      <c r="D18" s="77"/>
      <c r="E18" s="78"/>
      <c r="F18" s="77"/>
      <c r="G18" s="78"/>
      <c r="H18" s="79"/>
      <c r="I18" s="77"/>
      <c r="J18" s="78"/>
      <c r="K18" s="494"/>
    </row>
    <row r="19" spans="1:1024" ht="26.4">
      <c r="A19" s="77">
        <v>13</v>
      </c>
      <c r="B19" s="77" t="s">
        <v>442</v>
      </c>
      <c r="C19" s="77">
        <v>300</v>
      </c>
      <c r="D19" s="77"/>
      <c r="E19" s="78"/>
      <c r="F19" s="77"/>
      <c r="G19" s="78"/>
      <c r="H19" s="79"/>
      <c r="I19" s="77"/>
      <c r="J19" s="78"/>
      <c r="K19" s="494"/>
    </row>
    <row r="20" spans="1:1024" ht="26.4">
      <c r="A20" s="77">
        <v>14</v>
      </c>
      <c r="B20" s="77" t="s">
        <v>443</v>
      </c>
      <c r="C20" s="77" t="s">
        <v>444</v>
      </c>
      <c r="D20" s="77"/>
      <c r="E20" s="78"/>
      <c r="F20" s="77"/>
      <c r="G20" s="78"/>
      <c r="H20" s="79"/>
      <c r="I20" s="77"/>
      <c r="J20" s="78"/>
      <c r="K20" s="494"/>
    </row>
    <row r="21" spans="1:1024">
      <c r="A21" s="77" t="s">
        <v>164</v>
      </c>
      <c r="B21" s="77" t="s">
        <v>165</v>
      </c>
      <c r="C21" s="77"/>
      <c r="D21" s="77"/>
      <c r="E21" s="78"/>
      <c r="F21" s="77"/>
      <c r="G21" s="78"/>
      <c r="H21" s="79"/>
      <c r="I21" s="77"/>
      <c r="J21" s="78"/>
      <c r="K21" s="494"/>
    </row>
    <row r="22" spans="1:1024">
      <c r="A22" s="77" t="s">
        <v>164</v>
      </c>
      <c r="B22" s="77" t="s">
        <v>166</v>
      </c>
      <c r="C22" s="77"/>
      <c r="D22" s="77"/>
      <c r="E22" s="78"/>
      <c r="F22" s="77"/>
      <c r="G22" s="78"/>
      <c r="H22" s="79"/>
      <c r="I22" s="77"/>
      <c r="J22" s="78"/>
      <c r="K22" s="494"/>
    </row>
    <row r="23" spans="1:1024">
      <c r="A23" s="82"/>
      <c r="B23" s="82" t="s">
        <v>445</v>
      </c>
      <c r="C23" s="77"/>
      <c r="D23" s="77"/>
      <c r="E23" s="78"/>
      <c r="F23" s="77"/>
      <c r="G23" s="78"/>
      <c r="H23" s="79"/>
      <c r="I23" s="77"/>
      <c r="J23" s="78"/>
      <c r="K23" s="494"/>
    </row>
    <row r="24" spans="1:1024" ht="19.350000000000001" customHeight="1">
      <c r="A24" s="77"/>
      <c r="B24" s="77" t="s">
        <v>76</v>
      </c>
      <c r="C24" s="77"/>
      <c r="D24" s="77"/>
      <c r="E24" s="77"/>
      <c r="F24" s="77"/>
      <c r="G24" s="80"/>
      <c r="H24" s="77"/>
      <c r="I24" s="77"/>
      <c r="J24" s="80"/>
      <c r="K24" s="563"/>
    </row>
    <row r="25" spans="1:1024" ht="33.6" customHeight="1">
      <c r="A25" s="464"/>
      <c r="B25" s="464"/>
      <c r="C25" s="464"/>
      <c r="D25" s="464"/>
      <c r="E25" s="464"/>
      <c r="F25" s="464"/>
      <c r="G25" s="464"/>
      <c r="H25" s="464"/>
      <c r="I25" s="464"/>
      <c r="J25" s="464"/>
    </row>
    <row r="26" spans="1:1024" ht="409.6" customHeight="1">
      <c r="A26" s="461" t="s">
        <v>579</v>
      </c>
      <c r="B26" s="461"/>
      <c r="C26" s="461"/>
      <c r="D26" s="461"/>
      <c r="E26" s="461"/>
      <c r="F26" s="461"/>
      <c r="G26" s="461"/>
      <c r="H26" s="461"/>
      <c r="I26" s="461"/>
      <c r="J26" s="461"/>
    </row>
    <row r="27" spans="1:1024" ht="105" customHeight="1">
      <c r="A27" s="462" t="s">
        <v>519</v>
      </c>
      <c r="B27" s="462"/>
      <c r="C27" s="462"/>
      <c r="D27" s="462"/>
      <c r="E27" s="462"/>
      <c r="F27" s="462"/>
      <c r="G27" s="462"/>
      <c r="H27" s="462"/>
      <c r="I27" s="462"/>
      <c r="J27" s="462"/>
    </row>
    <row r="29" spans="1:1024" s="183" customFormat="1" ht="48.6" customHeight="1">
      <c r="A29" s="463" t="s">
        <v>520</v>
      </c>
      <c r="B29" s="463"/>
      <c r="C29" s="463"/>
      <c r="D29" s="463"/>
      <c r="E29" s="463"/>
      <c r="F29" s="463"/>
      <c r="G29" s="463"/>
      <c r="H29" s="463"/>
      <c r="I29" s="463"/>
      <c r="J29" s="46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184"/>
      <c r="BN29" s="184"/>
      <c r="BO29" s="184"/>
      <c r="BP29" s="184"/>
      <c r="BQ29" s="184"/>
      <c r="BR29" s="184"/>
      <c r="BS29" s="184"/>
      <c r="BT29" s="184"/>
      <c r="BU29" s="184"/>
      <c r="BV29" s="184"/>
      <c r="BW29" s="184"/>
      <c r="BX29" s="184"/>
      <c r="BY29" s="184"/>
      <c r="BZ29" s="184"/>
      <c r="CA29" s="184"/>
      <c r="CB29" s="184"/>
      <c r="CC29" s="184"/>
      <c r="CD29" s="184"/>
      <c r="CE29" s="184"/>
      <c r="CF29" s="184"/>
      <c r="CG29" s="184"/>
      <c r="CH29" s="184"/>
      <c r="CI29" s="184"/>
      <c r="CJ29" s="184"/>
      <c r="CK29" s="184"/>
      <c r="CL29" s="184"/>
      <c r="CM29" s="184"/>
      <c r="CN29" s="184"/>
      <c r="CO29" s="184"/>
      <c r="CP29" s="184"/>
      <c r="CQ29" s="184"/>
      <c r="CR29" s="184"/>
      <c r="CS29" s="184"/>
      <c r="CT29" s="184"/>
      <c r="CU29" s="184"/>
      <c r="CV29" s="184"/>
      <c r="CW29" s="184"/>
      <c r="CX29" s="184"/>
      <c r="CY29" s="184"/>
      <c r="CZ29" s="184"/>
      <c r="DA29" s="184"/>
      <c r="DB29" s="184"/>
      <c r="DC29" s="184"/>
      <c r="DD29" s="184"/>
      <c r="DE29" s="184"/>
      <c r="DF29" s="184"/>
      <c r="DG29" s="184"/>
      <c r="DH29" s="184"/>
      <c r="DI29" s="184"/>
      <c r="DJ29" s="184"/>
      <c r="DK29" s="184"/>
      <c r="DL29" s="184"/>
      <c r="DM29" s="184"/>
      <c r="DN29" s="184"/>
      <c r="DO29" s="184"/>
      <c r="DP29" s="184"/>
      <c r="DQ29" s="184"/>
      <c r="DR29" s="184"/>
      <c r="DS29" s="184"/>
      <c r="DT29" s="184"/>
      <c r="DU29" s="184"/>
      <c r="DV29" s="184"/>
      <c r="DW29" s="184"/>
      <c r="DX29" s="184"/>
      <c r="DY29" s="184"/>
      <c r="DZ29" s="184"/>
      <c r="EA29" s="184"/>
      <c r="EB29" s="184"/>
      <c r="EC29" s="184"/>
      <c r="ED29" s="184"/>
      <c r="EE29" s="184"/>
      <c r="EF29" s="184"/>
      <c r="EG29" s="184"/>
      <c r="EH29" s="184"/>
      <c r="EI29" s="184"/>
      <c r="EJ29" s="184"/>
      <c r="EK29" s="184"/>
      <c r="EL29" s="184"/>
      <c r="EM29" s="184"/>
      <c r="EN29" s="184"/>
      <c r="EO29" s="184"/>
      <c r="EP29" s="184"/>
      <c r="EQ29" s="184"/>
      <c r="ER29" s="184"/>
      <c r="ES29" s="184"/>
      <c r="ET29" s="184"/>
      <c r="EU29" s="184"/>
      <c r="EV29" s="184"/>
      <c r="EW29" s="184"/>
      <c r="EX29" s="184"/>
      <c r="EY29" s="184"/>
      <c r="EZ29" s="184"/>
      <c r="FA29" s="184"/>
      <c r="FB29" s="184"/>
      <c r="FC29" s="184"/>
      <c r="FD29" s="184"/>
      <c r="FE29" s="184"/>
      <c r="FF29" s="184"/>
      <c r="FG29" s="184"/>
      <c r="FH29" s="184"/>
      <c r="FI29" s="184"/>
      <c r="FJ29" s="184"/>
      <c r="FK29" s="184"/>
      <c r="FL29" s="184"/>
      <c r="FM29" s="184"/>
      <c r="FN29" s="184"/>
      <c r="FO29" s="184"/>
      <c r="FP29" s="184"/>
      <c r="FQ29" s="184"/>
      <c r="FR29" s="184"/>
      <c r="FS29" s="184"/>
      <c r="FT29" s="184"/>
      <c r="FU29" s="184"/>
      <c r="FV29" s="184"/>
      <c r="FW29" s="184"/>
      <c r="FX29" s="184"/>
      <c r="FY29" s="184"/>
      <c r="FZ29" s="184"/>
      <c r="GA29" s="184"/>
      <c r="GB29" s="184"/>
      <c r="GC29" s="184"/>
      <c r="GD29" s="184"/>
      <c r="GE29" s="184"/>
      <c r="GF29" s="184"/>
      <c r="GG29" s="184"/>
      <c r="GH29" s="184"/>
      <c r="GI29" s="184"/>
      <c r="GJ29" s="184"/>
      <c r="GK29" s="184"/>
      <c r="GL29" s="184"/>
      <c r="GM29" s="184"/>
      <c r="GN29" s="184"/>
      <c r="GO29" s="184"/>
      <c r="GP29" s="184"/>
      <c r="GQ29" s="184"/>
      <c r="GR29" s="184"/>
      <c r="GS29" s="184"/>
      <c r="GT29" s="184"/>
      <c r="GU29" s="184"/>
      <c r="GV29" s="184"/>
      <c r="GW29" s="184"/>
      <c r="GX29" s="184"/>
      <c r="GY29" s="184"/>
      <c r="GZ29" s="184"/>
      <c r="HA29" s="184"/>
      <c r="HB29" s="184"/>
      <c r="HC29" s="184"/>
      <c r="HD29" s="184"/>
      <c r="HE29" s="184"/>
      <c r="HF29" s="184"/>
      <c r="HG29" s="184"/>
      <c r="HH29" s="184"/>
      <c r="HI29" s="184"/>
      <c r="HJ29" s="184"/>
      <c r="HK29" s="184"/>
      <c r="HL29" s="184"/>
      <c r="HM29" s="184"/>
      <c r="HN29" s="184"/>
      <c r="HO29" s="184"/>
      <c r="HP29" s="184"/>
      <c r="HQ29" s="184"/>
      <c r="HR29" s="184"/>
      <c r="HS29" s="184"/>
      <c r="HT29" s="184"/>
      <c r="HU29" s="184"/>
      <c r="HV29" s="184"/>
      <c r="HW29" s="184"/>
      <c r="HX29" s="184"/>
      <c r="HY29" s="184"/>
      <c r="HZ29" s="184"/>
      <c r="IA29" s="184"/>
      <c r="IB29" s="184"/>
      <c r="IC29" s="184"/>
      <c r="ID29" s="184"/>
      <c r="IE29" s="184"/>
      <c r="IF29" s="184"/>
      <c r="IG29" s="184"/>
      <c r="IH29" s="184"/>
      <c r="II29" s="184"/>
      <c r="IJ29" s="184"/>
      <c r="IK29" s="184"/>
      <c r="IL29" s="184"/>
      <c r="IM29" s="184"/>
      <c r="IN29" s="184"/>
      <c r="IO29" s="184"/>
      <c r="IP29" s="184"/>
      <c r="IQ29" s="184"/>
      <c r="IR29" s="184"/>
      <c r="IS29" s="184"/>
      <c r="IT29" s="184"/>
      <c r="IU29" s="184"/>
      <c r="IV29" s="184"/>
      <c r="IW29" s="184"/>
      <c r="IX29" s="184"/>
      <c r="IY29" s="184"/>
      <c r="IZ29" s="184"/>
      <c r="JA29" s="184"/>
      <c r="JB29" s="184"/>
      <c r="JC29" s="184"/>
      <c r="JD29" s="184"/>
      <c r="JE29" s="184"/>
      <c r="JF29" s="184"/>
      <c r="JG29" s="184"/>
      <c r="JH29" s="184"/>
      <c r="JI29" s="184"/>
      <c r="JJ29" s="184"/>
      <c r="JK29" s="184"/>
      <c r="JL29" s="184"/>
      <c r="JM29" s="184"/>
      <c r="JN29" s="184"/>
      <c r="JO29" s="184"/>
      <c r="JP29" s="184"/>
      <c r="JQ29" s="184"/>
      <c r="JR29" s="184"/>
      <c r="JS29" s="184"/>
      <c r="JT29" s="184"/>
      <c r="JU29" s="184"/>
      <c r="JV29" s="184"/>
      <c r="JW29" s="184"/>
      <c r="JX29" s="184"/>
      <c r="JY29" s="184"/>
      <c r="JZ29" s="184"/>
      <c r="KA29" s="184"/>
      <c r="KB29" s="184"/>
      <c r="KC29" s="184"/>
      <c r="KD29" s="184"/>
      <c r="KE29" s="184"/>
      <c r="KF29" s="184"/>
      <c r="KG29" s="184"/>
      <c r="KH29" s="184"/>
      <c r="KI29" s="184"/>
      <c r="KJ29" s="184"/>
      <c r="KK29" s="184"/>
      <c r="KL29" s="184"/>
      <c r="KM29" s="184"/>
      <c r="KN29" s="184"/>
      <c r="KO29" s="184"/>
      <c r="KP29" s="184"/>
      <c r="KQ29" s="184"/>
      <c r="KR29" s="184"/>
      <c r="KS29" s="184"/>
      <c r="KT29" s="184"/>
      <c r="KU29" s="184"/>
      <c r="KV29" s="184"/>
      <c r="KW29" s="184"/>
      <c r="KX29" s="184"/>
      <c r="KY29" s="184"/>
      <c r="KZ29" s="184"/>
      <c r="LA29" s="184"/>
      <c r="LB29" s="184"/>
      <c r="LC29" s="184"/>
      <c r="LD29" s="184"/>
      <c r="LE29" s="184"/>
      <c r="LF29" s="184"/>
      <c r="LG29" s="184"/>
      <c r="LH29" s="184"/>
      <c r="LI29" s="184"/>
      <c r="LJ29" s="184"/>
      <c r="LK29" s="184"/>
      <c r="LL29" s="184"/>
      <c r="LM29" s="184"/>
      <c r="LN29" s="184"/>
      <c r="LO29" s="184"/>
      <c r="LP29" s="184"/>
      <c r="LQ29" s="184"/>
      <c r="LR29" s="184"/>
      <c r="LS29" s="184"/>
      <c r="LT29" s="184"/>
      <c r="LU29" s="184"/>
      <c r="LV29" s="184"/>
      <c r="LW29" s="184"/>
      <c r="LX29" s="184"/>
      <c r="LY29" s="184"/>
      <c r="LZ29" s="184"/>
      <c r="MA29" s="184"/>
      <c r="MB29" s="184"/>
      <c r="MC29" s="184"/>
      <c r="MD29" s="184"/>
      <c r="ME29" s="184"/>
      <c r="MF29" s="184"/>
      <c r="MG29" s="184"/>
      <c r="MH29" s="184"/>
      <c r="MI29" s="184"/>
      <c r="MJ29" s="184"/>
      <c r="MK29" s="184"/>
      <c r="ML29" s="184"/>
      <c r="MM29" s="184"/>
      <c r="MN29" s="184"/>
      <c r="MO29" s="184"/>
      <c r="MP29" s="184"/>
      <c r="MQ29" s="184"/>
      <c r="MR29" s="184"/>
      <c r="MS29" s="184"/>
      <c r="MT29" s="184"/>
      <c r="MU29" s="184"/>
      <c r="MV29" s="184"/>
      <c r="MW29" s="184"/>
      <c r="MX29" s="184"/>
      <c r="MY29" s="184"/>
      <c r="MZ29" s="184"/>
      <c r="NA29" s="184"/>
      <c r="NB29" s="184"/>
      <c r="NC29" s="184"/>
      <c r="ND29" s="184"/>
      <c r="NE29" s="184"/>
      <c r="NF29" s="184"/>
      <c r="NG29" s="184"/>
      <c r="NH29" s="184"/>
      <c r="NI29" s="184"/>
      <c r="NJ29" s="184"/>
      <c r="NK29" s="184"/>
      <c r="NL29" s="184"/>
      <c r="NM29" s="184"/>
      <c r="NN29" s="184"/>
      <c r="NO29" s="184"/>
      <c r="NP29" s="184"/>
      <c r="NQ29" s="184"/>
      <c r="NR29" s="184"/>
      <c r="NS29" s="184"/>
      <c r="NT29" s="184"/>
      <c r="NU29" s="184"/>
      <c r="NV29" s="184"/>
      <c r="NW29" s="184"/>
      <c r="NX29" s="184"/>
      <c r="NY29" s="184"/>
      <c r="NZ29" s="184"/>
      <c r="OA29" s="184"/>
      <c r="OB29" s="184"/>
      <c r="OC29" s="184"/>
      <c r="OD29" s="184"/>
      <c r="OE29" s="184"/>
      <c r="OF29" s="184"/>
      <c r="OG29" s="184"/>
      <c r="OH29" s="184"/>
      <c r="OI29" s="184"/>
      <c r="OJ29" s="184"/>
      <c r="OK29" s="184"/>
      <c r="OL29" s="184"/>
      <c r="OM29" s="184"/>
      <c r="ON29" s="184"/>
      <c r="OO29" s="184"/>
      <c r="OP29" s="184"/>
      <c r="OQ29" s="184"/>
      <c r="OR29" s="184"/>
      <c r="OS29" s="184"/>
      <c r="OT29" s="184"/>
      <c r="OU29" s="184"/>
      <c r="OV29" s="184"/>
      <c r="OW29" s="184"/>
      <c r="OX29" s="184"/>
      <c r="OY29" s="184"/>
      <c r="OZ29" s="184"/>
      <c r="PA29" s="184"/>
      <c r="PB29" s="184"/>
      <c r="PC29" s="184"/>
      <c r="PD29" s="184"/>
      <c r="PE29" s="184"/>
      <c r="PF29" s="184"/>
      <c r="PG29" s="184"/>
      <c r="PH29" s="184"/>
      <c r="PI29" s="184"/>
      <c r="PJ29" s="184"/>
      <c r="PK29" s="184"/>
      <c r="PL29" s="184"/>
      <c r="PM29" s="184"/>
      <c r="PN29" s="184"/>
      <c r="PO29" s="184"/>
      <c r="PP29" s="184"/>
      <c r="PQ29" s="184"/>
      <c r="PR29" s="184"/>
      <c r="PS29" s="184"/>
      <c r="PT29" s="184"/>
      <c r="PU29" s="184"/>
      <c r="PV29" s="184"/>
      <c r="PW29" s="184"/>
      <c r="PX29" s="184"/>
      <c r="PY29" s="184"/>
      <c r="PZ29" s="184"/>
      <c r="QA29" s="184"/>
      <c r="QB29" s="184"/>
      <c r="QC29" s="184"/>
      <c r="QD29" s="184"/>
      <c r="QE29" s="184"/>
      <c r="QF29" s="184"/>
      <c r="QG29" s="184"/>
      <c r="QH29" s="184"/>
      <c r="QI29" s="184"/>
      <c r="QJ29" s="184"/>
      <c r="QK29" s="184"/>
      <c r="QL29" s="184"/>
      <c r="QM29" s="184"/>
      <c r="QN29" s="184"/>
      <c r="QO29" s="184"/>
      <c r="QP29" s="184"/>
      <c r="QQ29" s="184"/>
      <c r="QR29" s="184"/>
      <c r="QS29" s="184"/>
      <c r="QT29" s="184"/>
      <c r="QU29" s="184"/>
      <c r="QV29" s="184"/>
      <c r="QW29" s="184"/>
      <c r="QX29" s="184"/>
      <c r="QY29" s="184"/>
      <c r="QZ29" s="184"/>
      <c r="RA29" s="184"/>
      <c r="RB29" s="184"/>
      <c r="RC29" s="184"/>
      <c r="RD29" s="184"/>
      <c r="RE29" s="184"/>
      <c r="RF29" s="184"/>
      <c r="RG29" s="184"/>
      <c r="RH29" s="184"/>
      <c r="RI29" s="184"/>
      <c r="RJ29" s="184"/>
      <c r="RK29" s="184"/>
      <c r="RL29" s="184"/>
      <c r="RM29" s="184"/>
      <c r="RN29" s="184"/>
      <c r="RO29" s="184"/>
      <c r="RP29" s="184"/>
      <c r="RQ29" s="184"/>
      <c r="RR29" s="184"/>
      <c r="RS29" s="184"/>
      <c r="RT29" s="184"/>
      <c r="RU29" s="184"/>
      <c r="RV29" s="184"/>
      <c r="RW29" s="184"/>
      <c r="RX29" s="184"/>
      <c r="RY29" s="184"/>
      <c r="RZ29" s="184"/>
      <c r="SA29" s="184"/>
      <c r="SB29" s="184"/>
      <c r="SC29" s="184"/>
      <c r="SD29" s="184"/>
      <c r="SE29" s="184"/>
      <c r="SF29" s="184"/>
      <c r="SG29" s="184"/>
      <c r="SH29" s="184"/>
      <c r="SI29" s="184"/>
      <c r="SJ29" s="184"/>
      <c r="SK29" s="184"/>
      <c r="SL29" s="184"/>
      <c r="SM29" s="184"/>
      <c r="SN29" s="184"/>
      <c r="SO29" s="184"/>
      <c r="SP29" s="184"/>
      <c r="SQ29" s="184"/>
      <c r="SR29" s="184"/>
      <c r="SS29" s="184"/>
      <c r="ST29" s="184"/>
      <c r="SU29" s="184"/>
      <c r="SV29" s="184"/>
      <c r="SW29" s="184"/>
      <c r="SX29" s="184"/>
      <c r="SY29" s="184"/>
      <c r="SZ29" s="184"/>
      <c r="TA29" s="184"/>
      <c r="TB29" s="184"/>
      <c r="TC29" s="184"/>
      <c r="TD29" s="184"/>
      <c r="TE29" s="184"/>
      <c r="TF29" s="184"/>
      <c r="TG29" s="184"/>
      <c r="TH29" s="184"/>
      <c r="TI29" s="184"/>
      <c r="TJ29" s="184"/>
      <c r="TK29" s="184"/>
      <c r="TL29" s="184"/>
      <c r="TM29" s="184"/>
      <c r="TN29" s="184"/>
      <c r="TO29" s="184"/>
      <c r="TP29" s="184"/>
      <c r="TQ29" s="184"/>
      <c r="TR29" s="184"/>
      <c r="TS29" s="184"/>
      <c r="TT29" s="184"/>
      <c r="TU29" s="184"/>
      <c r="TV29" s="184"/>
      <c r="TW29" s="184"/>
      <c r="TX29" s="184"/>
      <c r="TY29" s="184"/>
      <c r="TZ29" s="184"/>
      <c r="UA29" s="184"/>
      <c r="UB29" s="184"/>
      <c r="UC29" s="184"/>
      <c r="UD29" s="184"/>
      <c r="UE29" s="184"/>
      <c r="UF29" s="184"/>
      <c r="UG29" s="184"/>
      <c r="UH29" s="184"/>
      <c r="UI29" s="184"/>
      <c r="UJ29" s="184"/>
      <c r="UK29" s="184"/>
      <c r="UL29" s="184"/>
      <c r="UM29" s="184"/>
      <c r="UN29" s="184"/>
      <c r="UO29" s="184"/>
      <c r="UP29" s="184"/>
      <c r="UQ29" s="184"/>
      <c r="UR29" s="184"/>
      <c r="US29" s="184"/>
      <c r="UT29" s="184"/>
      <c r="UU29" s="184"/>
      <c r="UV29" s="184"/>
      <c r="UW29" s="184"/>
      <c r="UX29" s="184"/>
      <c r="UY29" s="184"/>
      <c r="UZ29" s="184"/>
      <c r="VA29" s="184"/>
      <c r="VB29" s="184"/>
      <c r="VC29" s="184"/>
      <c r="VD29" s="184"/>
      <c r="VE29" s="184"/>
      <c r="VF29" s="184"/>
      <c r="VG29" s="184"/>
      <c r="VH29" s="184"/>
      <c r="VI29" s="184"/>
      <c r="VJ29" s="184"/>
      <c r="VK29" s="184"/>
      <c r="VL29" s="184"/>
      <c r="VM29" s="184"/>
      <c r="VN29" s="184"/>
      <c r="VO29" s="184"/>
      <c r="VP29" s="184"/>
      <c r="VQ29" s="184"/>
      <c r="VR29" s="184"/>
      <c r="VS29" s="184"/>
      <c r="VT29" s="184"/>
      <c r="VU29" s="184"/>
      <c r="VV29" s="184"/>
      <c r="VW29" s="184"/>
      <c r="VX29" s="184"/>
      <c r="VY29" s="184"/>
      <c r="VZ29" s="184"/>
      <c r="WA29" s="184"/>
      <c r="WB29" s="184"/>
      <c r="WC29" s="184"/>
      <c r="WD29" s="184"/>
      <c r="WE29" s="184"/>
      <c r="WF29" s="184"/>
      <c r="WG29" s="184"/>
      <c r="WH29" s="184"/>
      <c r="WI29" s="184"/>
      <c r="WJ29" s="184"/>
      <c r="WK29" s="184"/>
      <c r="WL29" s="184"/>
      <c r="WM29" s="184"/>
      <c r="WN29" s="184"/>
      <c r="WO29" s="184"/>
      <c r="WP29" s="184"/>
      <c r="WQ29" s="184"/>
      <c r="WR29" s="184"/>
      <c r="WS29" s="184"/>
      <c r="WT29" s="184"/>
      <c r="WU29" s="184"/>
      <c r="WV29" s="184"/>
      <c r="WW29" s="184"/>
      <c r="WX29" s="184"/>
      <c r="WY29" s="184"/>
      <c r="WZ29" s="184"/>
      <c r="XA29" s="184"/>
      <c r="XB29" s="184"/>
      <c r="XC29" s="184"/>
      <c r="XD29" s="184"/>
      <c r="XE29" s="184"/>
      <c r="XF29" s="184"/>
      <c r="XG29" s="184"/>
      <c r="XH29" s="184"/>
      <c r="XI29" s="184"/>
      <c r="XJ29" s="184"/>
      <c r="XK29" s="184"/>
      <c r="XL29" s="184"/>
      <c r="XM29" s="184"/>
      <c r="XN29" s="184"/>
      <c r="XO29" s="184"/>
      <c r="XP29" s="184"/>
      <c r="XQ29" s="184"/>
      <c r="XR29" s="184"/>
      <c r="XS29" s="184"/>
      <c r="XT29" s="184"/>
      <c r="XU29" s="184"/>
      <c r="XV29" s="184"/>
      <c r="XW29" s="184"/>
      <c r="XX29" s="184"/>
      <c r="XY29" s="184"/>
      <c r="XZ29" s="184"/>
      <c r="YA29" s="184"/>
      <c r="YB29" s="184"/>
      <c r="YC29" s="184"/>
      <c r="YD29" s="184"/>
      <c r="YE29" s="184"/>
      <c r="YF29" s="184"/>
      <c r="YG29" s="184"/>
      <c r="YH29" s="184"/>
      <c r="YI29" s="184"/>
      <c r="YJ29" s="184"/>
      <c r="YK29" s="184"/>
      <c r="YL29" s="184"/>
      <c r="YM29" s="184"/>
      <c r="YN29" s="184"/>
      <c r="YO29" s="184"/>
      <c r="YP29" s="184"/>
      <c r="YQ29" s="184"/>
      <c r="YR29" s="184"/>
      <c r="YS29" s="184"/>
      <c r="YT29" s="184"/>
      <c r="YU29" s="184"/>
      <c r="YV29" s="184"/>
      <c r="YW29" s="184"/>
      <c r="YX29" s="184"/>
      <c r="YY29" s="184"/>
      <c r="YZ29" s="184"/>
      <c r="ZA29" s="184"/>
      <c r="ZB29" s="184"/>
      <c r="ZC29" s="184"/>
      <c r="ZD29" s="184"/>
      <c r="ZE29" s="184"/>
      <c r="ZF29" s="184"/>
      <c r="ZG29" s="184"/>
      <c r="ZH29" s="184"/>
      <c r="ZI29" s="184"/>
      <c r="ZJ29" s="184"/>
      <c r="ZK29" s="184"/>
      <c r="ZL29" s="184"/>
      <c r="ZM29" s="184"/>
      <c r="ZN29" s="184"/>
      <c r="ZO29" s="184"/>
      <c r="ZP29" s="184"/>
      <c r="ZQ29" s="184"/>
      <c r="ZR29" s="184"/>
      <c r="ZS29" s="184"/>
      <c r="ZT29" s="184"/>
      <c r="ZU29" s="184"/>
      <c r="ZV29" s="184"/>
      <c r="ZW29" s="184"/>
      <c r="ZX29" s="184"/>
      <c r="ZY29" s="184"/>
      <c r="ZZ29" s="184"/>
      <c r="AAA29" s="184"/>
      <c r="AAB29" s="184"/>
      <c r="AAC29" s="184"/>
      <c r="AAD29" s="184"/>
      <c r="AAE29" s="184"/>
      <c r="AAF29" s="184"/>
      <c r="AAG29" s="184"/>
      <c r="AAH29" s="184"/>
      <c r="AAI29" s="184"/>
      <c r="AAJ29" s="184"/>
      <c r="AAK29" s="184"/>
      <c r="AAL29" s="184"/>
      <c r="AAM29" s="184"/>
      <c r="AAN29" s="184"/>
      <c r="AAO29" s="184"/>
      <c r="AAP29" s="184"/>
      <c r="AAQ29" s="184"/>
      <c r="AAR29" s="184"/>
      <c r="AAS29" s="184"/>
      <c r="AAT29" s="184"/>
      <c r="AAU29" s="184"/>
      <c r="AAV29" s="184"/>
      <c r="AAW29" s="184"/>
      <c r="AAX29" s="184"/>
      <c r="AAY29" s="184"/>
      <c r="AAZ29" s="184"/>
      <c r="ABA29" s="184"/>
      <c r="ABB29" s="184"/>
      <c r="ABC29" s="184"/>
      <c r="ABD29" s="184"/>
      <c r="ABE29" s="184"/>
      <c r="ABF29" s="184"/>
      <c r="ABG29" s="184"/>
      <c r="ABH29" s="184"/>
      <c r="ABI29" s="184"/>
      <c r="ABJ29" s="184"/>
      <c r="ABK29" s="184"/>
      <c r="ABL29" s="184"/>
      <c r="ABM29" s="184"/>
      <c r="ABN29" s="184"/>
      <c r="ABO29" s="184"/>
      <c r="ABP29" s="184"/>
      <c r="ABQ29" s="184"/>
      <c r="ABR29" s="184"/>
      <c r="ABS29" s="184"/>
      <c r="ABT29" s="184"/>
      <c r="ABU29" s="184"/>
      <c r="ABV29" s="184"/>
      <c r="ABW29" s="184"/>
      <c r="ABX29" s="184"/>
      <c r="ABY29" s="184"/>
      <c r="ABZ29" s="184"/>
      <c r="ACA29" s="184"/>
      <c r="ACB29" s="184"/>
      <c r="ACC29" s="184"/>
      <c r="ACD29" s="184"/>
      <c r="ACE29" s="184"/>
      <c r="ACF29" s="184"/>
      <c r="ACG29" s="184"/>
      <c r="ACH29" s="184"/>
      <c r="ACI29" s="184"/>
      <c r="ACJ29" s="184"/>
      <c r="ACK29" s="184"/>
      <c r="ACL29" s="184"/>
      <c r="ACM29" s="184"/>
      <c r="ACN29" s="184"/>
      <c r="ACO29" s="184"/>
      <c r="ACP29" s="184"/>
      <c r="ACQ29" s="184"/>
      <c r="ACR29" s="184"/>
      <c r="ACS29" s="184"/>
      <c r="ACT29" s="184"/>
      <c r="ACU29" s="184"/>
      <c r="ACV29" s="184"/>
      <c r="ACW29" s="184"/>
      <c r="ACX29" s="184"/>
      <c r="ACY29" s="184"/>
      <c r="ACZ29" s="184"/>
      <c r="ADA29" s="184"/>
      <c r="ADB29" s="184"/>
      <c r="ADC29" s="184"/>
      <c r="ADD29" s="184"/>
      <c r="ADE29" s="184"/>
      <c r="ADF29" s="184"/>
      <c r="ADG29" s="184"/>
      <c r="ADH29" s="184"/>
      <c r="ADI29" s="184"/>
      <c r="ADJ29" s="184"/>
      <c r="ADK29" s="184"/>
      <c r="ADL29" s="184"/>
      <c r="ADM29" s="184"/>
      <c r="ADN29" s="184"/>
      <c r="ADO29" s="184"/>
      <c r="ADP29" s="184"/>
      <c r="ADQ29" s="184"/>
      <c r="ADR29" s="184"/>
      <c r="ADS29" s="184"/>
      <c r="ADT29" s="184"/>
      <c r="ADU29" s="184"/>
      <c r="ADV29" s="184"/>
      <c r="ADW29" s="184"/>
      <c r="ADX29" s="184"/>
      <c r="ADY29" s="184"/>
      <c r="ADZ29" s="184"/>
      <c r="AEA29" s="184"/>
      <c r="AEB29" s="184"/>
      <c r="AEC29" s="184"/>
      <c r="AED29" s="184"/>
      <c r="AEE29" s="184"/>
      <c r="AEF29" s="184"/>
      <c r="AEG29" s="184"/>
      <c r="AEH29" s="184"/>
      <c r="AEI29" s="184"/>
      <c r="AEJ29" s="184"/>
      <c r="AEK29" s="184"/>
      <c r="AEL29" s="184"/>
      <c r="AEM29" s="184"/>
      <c r="AEN29" s="184"/>
      <c r="AEO29" s="184"/>
      <c r="AEP29" s="184"/>
      <c r="AEQ29" s="184"/>
      <c r="AER29" s="184"/>
      <c r="AES29" s="184"/>
      <c r="AET29" s="184"/>
      <c r="AEU29" s="184"/>
      <c r="AEV29" s="184"/>
      <c r="AEW29" s="184"/>
      <c r="AEX29" s="184"/>
      <c r="AEY29" s="184"/>
      <c r="AEZ29" s="184"/>
      <c r="AFA29" s="184"/>
      <c r="AFB29" s="184"/>
      <c r="AFC29" s="184"/>
      <c r="AFD29" s="184"/>
      <c r="AFE29" s="184"/>
      <c r="AFF29" s="184"/>
      <c r="AFG29" s="184"/>
      <c r="AFH29" s="184"/>
      <c r="AFI29" s="184"/>
      <c r="AFJ29" s="184"/>
      <c r="AFK29" s="184"/>
      <c r="AFL29" s="184"/>
      <c r="AFM29" s="184"/>
      <c r="AFN29" s="184"/>
      <c r="AFO29" s="184"/>
      <c r="AFP29" s="184"/>
      <c r="AFQ29" s="184"/>
      <c r="AFR29" s="184"/>
      <c r="AFS29" s="184"/>
      <c r="AFT29" s="184"/>
      <c r="AFU29" s="184"/>
      <c r="AFV29" s="184"/>
      <c r="AFW29" s="184"/>
      <c r="AFX29" s="184"/>
      <c r="AFY29" s="184"/>
      <c r="AFZ29" s="184"/>
      <c r="AGA29" s="184"/>
      <c r="AGB29" s="184"/>
      <c r="AGC29" s="184"/>
      <c r="AGD29" s="184"/>
      <c r="AGE29" s="184"/>
      <c r="AGF29" s="184"/>
      <c r="AGG29" s="184"/>
      <c r="AGH29" s="184"/>
      <c r="AGI29" s="184"/>
      <c r="AGJ29" s="184"/>
      <c r="AGK29" s="184"/>
      <c r="AGL29" s="184"/>
      <c r="AGM29" s="184"/>
      <c r="AGN29" s="184"/>
      <c r="AGO29" s="184"/>
      <c r="AGP29" s="184"/>
      <c r="AGQ29" s="184"/>
      <c r="AGR29" s="184"/>
      <c r="AGS29" s="184"/>
      <c r="AGT29" s="184"/>
      <c r="AGU29" s="184"/>
      <c r="AGV29" s="184"/>
      <c r="AGW29" s="184"/>
      <c r="AGX29" s="184"/>
      <c r="AGY29" s="184"/>
      <c r="AGZ29" s="184"/>
      <c r="AHA29" s="184"/>
      <c r="AHB29" s="184"/>
      <c r="AHC29" s="184"/>
      <c r="AHD29" s="184"/>
      <c r="AHE29" s="184"/>
      <c r="AHF29" s="184"/>
      <c r="AHG29" s="184"/>
      <c r="AHH29" s="184"/>
      <c r="AHI29" s="184"/>
      <c r="AHJ29" s="184"/>
      <c r="AHK29" s="184"/>
      <c r="AHL29" s="184"/>
      <c r="AHM29" s="184"/>
      <c r="AHN29" s="184"/>
      <c r="AHO29" s="184"/>
      <c r="AHP29" s="184"/>
      <c r="AHQ29" s="184"/>
      <c r="AHR29" s="184"/>
      <c r="AHS29" s="184"/>
      <c r="AHT29" s="184"/>
      <c r="AHU29" s="184"/>
      <c r="AHV29" s="184"/>
      <c r="AHW29" s="184"/>
      <c r="AHX29" s="184"/>
      <c r="AHY29" s="184"/>
      <c r="AHZ29" s="184"/>
      <c r="AIA29" s="184"/>
      <c r="AIB29" s="184"/>
      <c r="AIC29" s="184"/>
      <c r="AID29" s="184"/>
      <c r="AIE29" s="184"/>
      <c r="AIF29" s="184"/>
      <c r="AIG29" s="184"/>
      <c r="AIH29" s="184"/>
      <c r="AII29" s="184"/>
      <c r="AIJ29" s="184"/>
      <c r="AIK29" s="184"/>
      <c r="AIL29" s="184"/>
      <c r="AIM29" s="184"/>
      <c r="AIN29" s="184"/>
      <c r="AIO29" s="184"/>
      <c r="AIP29" s="184"/>
      <c r="AIQ29" s="184"/>
      <c r="AIR29" s="184"/>
      <c r="AIS29" s="184"/>
      <c r="AIT29" s="184"/>
      <c r="AIU29" s="184"/>
      <c r="AIV29" s="184"/>
      <c r="AIW29" s="184"/>
      <c r="AIX29" s="184"/>
      <c r="AIY29" s="184"/>
      <c r="AIZ29" s="184"/>
      <c r="AJA29" s="184"/>
      <c r="AJB29" s="184"/>
      <c r="AJC29" s="184"/>
      <c r="AJD29" s="184"/>
      <c r="AJE29" s="184"/>
      <c r="AJF29" s="184"/>
      <c r="AJG29" s="184"/>
      <c r="AJH29" s="184"/>
      <c r="AJI29" s="184"/>
      <c r="AJJ29" s="184"/>
      <c r="AJK29" s="184"/>
      <c r="AJL29" s="184"/>
      <c r="AJM29" s="184"/>
      <c r="AJN29" s="184"/>
      <c r="AJO29" s="184"/>
      <c r="AJP29" s="184"/>
      <c r="AJQ29" s="184"/>
      <c r="AJR29" s="184"/>
      <c r="AJS29" s="184"/>
      <c r="AJT29" s="184"/>
      <c r="AJU29" s="184"/>
      <c r="AJV29" s="184"/>
      <c r="AJW29" s="184"/>
      <c r="AJX29" s="184"/>
      <c r="AJY29" s="184"/>
      <c r="AJZ29" s="184"/>
      <c r="AKA29" s="184"/>
      <c r="AKB29" s="184"/>
      <c r="AKC29" s="184"/>
      <c r="AKD29" s="184"/>
      <c r="AKE29" s="184"/>
      <c r="AKF29" s="184"/>
      <c r="AKG29" s="184"/>
      <c r="AKH29" s="184"/>
      <c r="AKI29" s="184"/>
      <c r="AKJ29" s="184"/>
      <c r="AKK29" s="184"/>
      <c r="AKL29" s="184"/>
      <c r="AKM29" s="184"/>
      <c r="AKN29" s="184"/>
      <c r="AKO29" s="184"/>
      <c r="AKP29" s="184"/>
      <c r="AKQ29" s="184"/>
      <c r="AKR29" s="184"/>
      <c r="AKS29" s="184"/>
      <c r="AKT29" s="184"/>
      <c r="AKU29" s="184"/>
      <c r="AKV29" s="184"/>
      <c r="AKW29" s="184"/>
      <c r="AKX29" s="184"/>
      <c r="AKY29" s="184"/>
      <c r="AKZ29" s="184"/>
      <c r="ALA29" s="184"/>
      <c r="ALB29" s="184"/>
      <c r="ALC29" s="184"/>
      <c r="ALD29" s="184"/>
      <c r="ALE29" s="184"/>
      <c r="ALF29" s="184"/>
      <c r="ALG29" s="184"/>
      <c r="ALH29" s="184"/>
      <c r="ALI29" s="184"/>
      <c r="ALJ29" s="184"/>
      <c r="ALK29" s="184"/>
      <c r="ALL29" s="184"/>
      <c r="ALM29" s="184"/>
      <c r="ALN29" s="184"/>
      <c r="ALO29" s="184"/>
      <c r="ALP29" s="184"/>
      <c r="ALQ29" s="184"/>
      <c r="ALR29" s="184"/>
      <c r="ALS29" s="184"/>
      <c r="ALT29" s="184"/>
      <c r="ALU29" s="184"/>
      <c r="ALV29" s="184"/>
      <c r="ALW29" s="184"/>
      <c r="ALX29" s="184"/>
      <c r="ALY29" s="184"/>
      <c r="ALZ29" s="184"/>
      <c r="AMA29" s="184"/>
      <c r="AMB29" s="184"/>
      <c r="AMC29" s="184"/>
      <c r="AMD29" s="184"/>
      <c r="AME29" s="184"/>
      <c r="AMF29" s="184"/>
      <c r="AMG29" s="184"/>
      <c r="AMH29" s="184"/>
      <c r="AMI29" s="184"/>
      <c r="AMJ29" s="184"/>
    </row>
    <row r="32" spans="1:1024">
      <c r="A32" s="391" t="s">
        <v>568</v>
      </c>
    </row>
  </sheetData>
  <mergeCells count="6">
    <mergeCell ref="A1:B1"/>
    <mergeCell ref="I1:J1"/>
    <mergeCell ref="A26:J26"/>
    <mergeCell ref="A27:J27"/>
    <mergeCell ref="A29:J29"/>
    <mergeCell ref="A25:J25"/>
  </mergeCells>
  <pageMargins left="0.70866141732283472" right="0.70866141732283472" top="0.74803149606299213" bottom="0.74803149606299213" header="0.51181102362204722" footer="0.31496062992125984"/>
  <pageSetup paperSize="9" orientation="landscape" horizontalDpi="300" verticalDpi="300" r:id="rId1"/>
  <headerFooter>
    <oddHeader>&amp;LMCM/WSM/ZP12/2023&amp;CFORMULARZ ASORTYMENTOWO-CENOWY&amp;Rzałącznik nr 2 do SWZ</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3"/>
  <sheetViews>
    <sheetView topLeftCell="A45" zoomScaleNormal="100" workbookViewId="0">
      <selection activeCell="M8" sqref="M8:M21"/>
    </sheetView>
  </sheetViews>
  <sheetFormatPr defaultColWidth="8.59765625" defaultRowHeight="13.8"/>
  <cols>
    <col min="1" max="1" width="3.3984375" customWidth="1"/>
    <col min="2" max="2" width="21.19921875" customWidth="1"/>
    <col min="3" max="3" width="11.69921875" customWidth="1"/>
    <col min="4" max="4" width="12.09765625" customWidth="1"/>
    <col min="5" max="5" width="9.5" customWidth="1"/>
    <col min="6" max="6" width="10" customWidth="1"/>
    <col min="7" max="7" width="11.3984375" customWidth="1"/>
    <col min="8" max="8" width="10.3984375" customWidth="1"/>
    <col min="9" max="9" width="6.59765625" customWidth="1"/>
    <col min="10" max="10" width="6.8984375" customWidth="1"/>
    <col min="11" max="11" width="10.8984375" customWidth="1"/>
    <col min="12" max="12" width="13.69921875" style="3" customWidth="1"/>
  </cols>
  <sheetData>
    <row r="1" spans="1:15" ht="15">
      <c r="A1" s="405"/>
      <c r="B1" s="405"/>
      <c r="C1" s="84"/>
      <c r="D1" s="84"/>
      <c r="E1" s="84"/>
      <c r="F1" s="84"/>
      <c r="G1" s="406"/>
      <c r="H1" s="406"/>
      <c r="I1" s="406"/>
      <c r="J1" s="84"/>
      <c r="K1" s="84"/>
      <c r="L1" s="307"/>
      <c r="M1" s="84"/>
      <c r="N1" s="84"/>
      <c r="O1" s="84"/>
    </row>
    <row r="2" spans="1:15" ht="15">
      <c r="A2" s="407"/>
      <c r="B2" s="407"/>
      <c r="C2" s="407"/>
      <c r="D2" s="407"/>
      <c r="E2" s="407"/>
      <c r="F2" s="407"/>
      <c r="G2" s="84"/>
      <c r="H2" s="84"/>
      <c r="I2" s="84"/>
      <c r="J2" s="84"/>
      <c r="K2" s="84"/>
      <c r="L2" s="307"/>
      <c r="M2" s="84"/>
      <c r="N2" s="84"/>
      <c r="O2" s="84"/>
    </row>
    <row r="3" spans="1:15" ht="15">
      <c r="A3" s="84"/>
      <c r="B3" s="84"/>
      <c r="C3" s="84"/>
      <c r="D3" s="84"/>
      <c r="E3" s="84"/>
      <c r="F3" s="84"/>
      <c r="G3" s="84"/>
      <c r="H3" s="84"/>
      <c r="I3" s="84"/>
      <c r="J3" s="84"/>
      <c r="K3" s="84"/>
      <c r="L3" s="307"/>
      <c r="M3" s="84"/>
      <c r="N3" s="84"/>
      <c r="O3" s="84"/>
    </row>
    <row r="4" spans="1:15" ht="15">
      <c r="A4" s="84"/>
      <c r="B4" s="84"/>
      <c r="C4" s="84"/>
      <c r="D4" s="191" t="s">
        <v>547</v>
      </c>
      <c r="E4" s="84"/>
      <c r="F4" s="84"/>
      <c r="G4" s="84"/>
      <c r="H4" s="84"/>
      <c r="I4" s="84"/>
      <c r="J4" s="84"/>
      <c r="K4" s="84"/>
      <c r="L4" s="307"/>
      <c r="M4" s="84"/>
      <c r="N4" s="84"/>
      <c r="O4" s="84"/>
    </row>
    <row r="5" spans="1:15" ht="15">
      <c r="A5" s="84"/>
      <c r="B5" s="84"/>
      <c r="C5" s="84"/>
      <c r="D5" s="84"/>
      <c r="E5" s="84"/>
      <c r="F5" s="84"/>
      <c r="G5" s="84"/>
      <c r="H5" s="84"/>
      <c r="I5" s="84"/>
      <c r="J5" s="84"/>
      <c r="K5" s="84"/>
      <c r="L5" s="307"/>
      <c r="M5" s="84"/>
      <c r="N5" s="84"/>
      <c r="O5" s="84"/>
    </row>
    <row r="6" spans="1:15" ht="38.25" customHeight="1">
      <c r="A6" s="408" t="s">
        <v>0</v>
      </c>
      <c r="B6" s="409" t="s">
        <v>1</v>
      </c>
      <c r="C6" s="327"/>
      <c r="D6" s="328"/>
      <c r="E6" s="410" t="s">
        <v>79</v>
      </c>
      <c r="F6" s="411" t="s">
        <v>3</v>
      </c>
      <c r="G6" s="412" t="s">
        <v>513</v>
      </c>
      <c r="H6" s="412" t="s">
        <v>4</v>
      </c>
      <c r="I6" s="329" t="s">
        <v>5</v>
      </c>
      <c r="J6" s="330" t="s">
        <v>6</v>
      </c>
      <c r="K6" s="479" t="s">
        <v>7</v>
      </c>
      <c r="L6" s="477" t="s">
        <v>575</v>
      </c>
      <c r="M6" s="84"/>
      <c r="N6" s="84"/>
      <c r="O6" s="84"/>
    </row>
    <row r="7" spans="1:15" ht="37.200000000000003" customHeight="1">
      <c r="A7" s="408"/>
      <c r="B7" s="409"/>
      <c r="C7" s="413" t="s">
        <v>8</v>
      </c>
      <c r="D7" s="331" t="s">
        <v>9</v>
      </c>
      <c r="E7" s="410"/>
      <c r="F7" s="411"/>
      <c r="G7" s="412"/>
      <c r="H7" s="412"/>
      <c r="I7" s="332" t="s">
        <v>11</v>
      </c>
      <c r="J7" s="333" t="s">
        <v>12</v>
      </c>
      <c r="K7" s="480" t="s">
        <v>13</v>
      </c>
      <c r="L7" s="477"/>
      <c r="M7" s="84"/>
      <c r="N7" s="84"/>
      <c r="O7" s="84"/>
    </row>
    <row r="8" spans="1:15" ht="45">
      <c r="A8" s="408"/>
      <c r="B8" s="409"/>
      <c r="C8" s="413"/>
      <c r="D8" s="334"/>
      <c r="E8" s="335" t="s">
        <v>14</v>
      </c>
      <c r="F8" s="411"/>
      <c r="G8" s="412"/>
      <c r="H8" s="412"/>
      <c r="I8" s="336"/>
      <c r="J8" s="337" t="s">
        <v>15</v>
      </c>
      <c r="K8" s="481" t="s">
        <v>16</v>
      </c>
      <c r="L8" s="477"/>
      <c r="M8" s="84"/>
      <c r="N8" s="84"/>
      <c r="O8" s="84"/>
    </row>
    <row r="9" spans="1:15" ht="16.350000000000001" customHeight="1">
      <c r="A9" s="488" t="s">
        <v>17</v>
      </c>
      <c r="B9" s="489" t="s">
        <v>18</v>
      </c>
      <c r="C9" s="490" t="s">
        <v>19</v>
      </c>
      <c r="D9" s="489" t="s">
        <v>20</v>
      </c>
      <c r="E9" s="489" t="s">
        <v>21</v>
      </c>
      <c r="F9" s="489" t="s">
        <v>22</v>
      </c>
      <c r="G9" s="489" t="s">
        <v>23</v>
      </c>
      <c r="H9" s="489" t="s">
        <v>24</v>
      </c>
      <c r="I9" s="489" t="s">
        <v>25</v>
      </c>
      <c r="J9" s="491" t="s">
        <v>26</v>
      </c>
      <c r="K9" s="492" t="s">
        <v>27</v>
      </c>
      <c r="L9" s="487" t="s">
        <v>124</v>
      </c>
      <c r="M9" s="84"/>
      <c r="N9" s="84"/>
      <c r="O9" s="84"/>
    </row>
    <row r="10" spans="1:15" ht="15">
      <c r="A10" s="127"/>
      <c r="B10" s="338" t="s">
        <v>28</v>
      </c>
      <c r="C10" s="339"/>
      <c r="D10" s="127"/>
      <c r="E10" s="127"/>
      <c r="F10" s="127"/>
      <c r="G10" s="127"/>
      <c r="H10" s="127"/>
      <c r="I10" s="127"/>
      <c r="J10" s="127"/>
      <c r="K10" s="482"/>
      <c r="L10" s="484"/>
      <c r="M10" s="84"/>
      <c r="N10" s="84"/>
      <c r="O10" s="84"/>
    </row>
    <row r="11" spans="1:15" ht="57" customHeight="1">
      <c r="A11" s="107">
        <v>1</v>
      </c>
      <c r="B11" s="107" t="s">
        <v>80</v>
      </c>
      <c r="C11" s="118">
        <v>13200</v>
      </c>
      <c r="D11" s="167"/>
      <c r="E11" s="167"/>
      <c r="F11" s="168"/>
      <c r="G11" s="167"/>
      <c r="H11" s="168">
        <f>F11*G11</f>
        <v>0</v>
      </c>
      <c r="I11" s="169"/>
      <c r="J11" s="168"/>
      <c r="K11" s="483">
        <f>H11*1.08</f>
        <v>0</v>
      </c>
      <c r="L11" s="484"/>
      <c r="M11" s="84"/>
      <c r="N11" s="84"/>
      <c r="O11" s="84"/>
    </row>
    <row r="12" spans="1:15" ht="70.95" customHeight="1">
      <c r="A12" s="107">
        <v>2</v>
      </c>
      <c r="B12" s="107" t="s">
        <v>81</v>
      </c>
      <c r="C12" s="118">
        <v>10950</v>
      </c>
      <c r="D12" s="167"/>
      <c r="E12" s="167"/>
      <c r="F12" s="168"/>
      <c r="G12" s="167"/>
      <c r="H12" s="168">
        <f>F12*G12</f>
        <v>0</v>
      </c>
      <c r="I12" s="169"/>
      <c r="J12" s="168"/>
      <c r="K12" s="483">
        <f>H12*1.08</f>
        <v>0</v>
      </c>
      <c r="L12" s="484"/>
      <c r="M12" s="84"/>
      <c r="N12" s="84"/>
      <c r="O12" s="84"/>
    </row>
    <row r="13" spans="1:15">
      <c r="A13" s="214"/>
      <c r="B13" s="214"/>
      <c r="C13" s="215"/>
      <c r="D13" s="216"/>
      <c r="E13" s="216"/>
      <c r="F13" s="217"/>
      <c r="G13" s="216"/>
      <c r="H13" s="219">
        <f>SUM(H11:H12)</f>
        <v>0</v>
      </c>
      <c r="I13" s="220"/>
      <c r="J13" s="219"/>
      <c r="K13" s="472">
        <f>SUM(K11:K12)</f>
        <v>0</v>
      </c>
      <c r="L13" s="485"/>
    </row>
    <row r="14" spans="1:15">
      <c r="A14" s="214"/>
      <c r="B14" s="192" t="s">
        <v>82</v>
      </c>
      <c r="C14" s="215"/>
      <c r="D14" s="216"/>
      <c r="E14" s="216"/>
      <c r="F14" s="217"/>
      <c r="G14" s="216"/>
      <c r="H14" s="217"/>
      <c r="I14" s="218"/>
      <c r="J14" s="217"/>
      <c r="K14" s="470"/>
      <c r="L14" s="485"/>
    </row>
    <row r="15" spans="1:15">
      <c r="A15" s="214">
        <v>3</v>
      </c>
      <c r="B15" s="214" t="s">
        <v>83</v>
      </c>
      <c r="C15" s="215"/>
      <c r="D15" s="216"/>
      <c r="E15" s="216"/>
      <c r="F15" s="217"/>
      <c r="G15" s="216"/>
      <c r="H15" s="217">
        <f>F15*G15</f>
        <v>0</v>
      </c>
      <c r="I15" s="218"/>
      <c r="J15" s="217"/>
      <c r="K15" s="470">
        <f>H15*1.08</f>
        <v>0</v>
      </c>
      <c r="L15" s="485"/>
    </row>
    <row r="16" spans="1:15">
      <c r="A16" s="214">
        <v>4</v>
      </c>
      <c r="B16" s="214" t="s">
        <v>84</v>
      </c>
      <c r="C16" s="215"/>
      <c r="D16" s="216"/>
      <c r="E16" s="216"/>
      <c r="F16" s="217"/>
      <c r="G16" s="216"/>
      <c r="H16" s="217">
        <f>F16*G16</f>
        <v>0</v>
      </c>
      <c r="I16" s="218"/>
      <c r="J16" s="217"/>
      <c r="K16" s="470">
        <f>H16*1.08</f>
        <v>0</v>
      </c>
      <c r="L16" s="485"/>
    </row>
    <row r="17" spans="1:12">
      <c r="A17" s="214"/>
      <c r="B17" s="214"/>
      <c r="C17" s="215"/>
      <c r="D17" s="216"/>
      <c r="E17" s="216"/>
      <c r="F17" s="217"/>
      <c r="G17" s="216"/>
      <c r="H17" s="219">
        <f>SUM(H15:H16)</f>
        <v>0</v>
      </c>
      <c r="I17" s="220"/>
      <c r="J17" s="219"/>
      <c r="K17" s="472">
        <f>SUM(K15:K16)</f>
        <v>0</v>
      </c>
      <c r="L17" s="485"/>
    </row>
    <row r="18" spans="1:12" ht="41.4">
      <c r="A18" s="214"/>
      <c r="B18" s="192" t="s">
        <v>70</v>
      </c>
      <c r="C18" s="215"/>
      <c r="D18" s="216"/>
      <c r="E18" s="216"/>
      <c r="F18" s="217"/>
      <c r="G18" s="216"/>
      <c r="H18" s="217"/>
      <c r="I18" s="218"/>
      <c r="J18" s="217"/>
      <c r="K18" s="470"/>
      <c r="L18" s="485"/>
    </row>
    <row r="19" spans="1:12">
      <c r="A19" s="214"/>
      <c r="B19" s="214"/>
      <c r="C19" s="215"/>
      <c r="D19" s="216"/>
      <c r="E19" s="216"/>
      <c r="F19" s="217"/>
      <c r="G19" s="216"/>
      <c r="H19" s="219"/>
      <c r="I19" s="220"/>
      <c r="J19" s="219"/>
      <c r="K19" s="472"/>
      <c r="L19" s="485"/>
    </row>
    <row r="20" spans="1:12">
      <c r="A20" s="214"/>
      <c r="B20" s="214"/>
      <c r="C20" s="215"/>
      <c r="D20" s="216"/>
      <c r="E20" s="216"/>
      <c r="F20" s="217"/>
      <c r="G20" s="216"/>
      <c r="H20" s="217"/>
      <c r="I20" s="218"/>
      <c r="J20" s="217"/>
      <c r="K20" s="470"/>
      <c r="L20" s="485"/>
    </row>
    <row r="21" spans="1:12">
      <c r="A21" s="214">
        <v>5</v>
      </c>
      <c r="B21" s="192" t="s">
        <v>73</v>
      </c>
      <c r="C21" s="214"/>
      <c r="D21" s="215"/>
      <c r="E21" s="216"/>
      <c r="F21" s="216"/>
      <c r="G21" s="217"/>
      <c r="H21" s="216"/>
      <c r="I21" s="217"/>
      <c r="J21" s="218"/>
      <c r="K21" s="470"/>
      <c r="L21" s="486"/>
    </row>
    <row r="22" spans="1:12" ht="46.5" customHeight="1">
      <c r="A22" s="214"/>
      <c r="B22" s="214" t="s">
        <v>85</v>
      </c>
      <c r="C22" s="215"/>
      <c r="D22" s="216"/>
      <c r="E22" s="216"/>
      <c r="F22" s="217"/>
      <c r="G22" s="216"/>
      <c r="H22" s="219">
        <f>F22*G22</f>
        <v>0</v>
      </c>
      <c r="I22" s="220"/>
      <c r="J22" s="219"/>
      <c r="K22" s="472">
        <f>H22*1.23</f>
        <v>0</v>
      </c>
      <c r="L22" s="486"/>
    </row>
    <row r="23" spans="1:12">
      <c r="A23" s="214"/>
      <c r="B23" s="214"/>
      <c r="C23" s="215"/>
      <c r="D23" s="216"/>
      <c r="E23" s="216"/>
      <c r="F23" s="217"/>
      <c r="G23" s="216"/>
      <c r="H23" s="217"/>
      <c r="I23" s="218"/>
      <c r="J23" s="217"/>
      <c r="K23" s="470"/>
      <c r="L23" s="486"/>
    </row>
    <row r="24" spans="1:12">
      <c r="A24" s="214"/>
      <c r="B24" s="214" t="s">
        <v>86</v>
      </c>
      <c r="C24" s="215"/>
      <c r="D24" s="216"/>
      <c r="E24" s="216"/>
      <c r="F24" s="217"/>
      <c r="G24" s="216"/>
      <c r="H24" s="219">
        <f>H22+H19+H17+H13</f>
        <v>0</v>
      </c>
      <c r="I24" s="220"/>
      <c r="J24" s="219"/>
      <c r="K24" s="472">
        <f>K22+K19+K17+K13</f>
        <v>0</v>
      </c>
      <c r="L24" s="474"/>
    </row>
    <row r="25" spans="1:12" ht="111.6" customHeight="1">
      <c r="A25" s="404" t="s">
        <v>538</v>
      </c>
      <c r="B25" s="404"/>
      <c r="C25" s="404"/>
      <c r="D25" s="404"/>
      <c r="E25" s="404"/>
      <c r="F25" s="404"/>
      <c r="G25" s="404"/>
      <c r="H25" s="404"/>
      <c r="I25" s="404"/>
      <c r="J25" s="404"/>
      <c r="K25" s="404"/>
      <c r="L25" s="190"/>
    </row>
    <row r="26" spans="1:12" ht="39" customHeight="1">
      <c r="A26" s="189"/>
      <c r="B26" s="414" t="s">
        <v>87</v>
      </c>
      <c r="C26" s="414"/>
      <c r="D26" s="414"/>
      <c r="E26" s="414"/>
      <c r="F26" s="414"/>
      <c r="G26" s="414"/>
      <c r="H26" s="414"/>
      <c r="I26" s="414"/>
      <c r="J26" s="414"/>
      <c r="K26" s="414"/>
      <c r="L26" s="190"/>
    </row>
    <row r="27" spans="1:12" ht="34.950000000000003" customHeight="1">
      <c r="A27" s="189" t="s">
        <v>88</v>
      </c>
      <c r="B27" s="189"/>
      <c r="C27" s="189"/>
      <c r="D27" s="189"/>
      <c r="E27" s="189"/>
      <c r="F27" s="189"/>
      <c r="G27" s="189"/>
      <c r="H27" s="189"/>
      <c r="I27" s="189"/>
      <c r="J27" s="189"/>
      <c r="K27" s="194"/>
      <c r="L27" s="190"/>
    </row>
    <row r="28" spans="1:12" ht="29.25" customHeight="1">
      <c r="A28" s="414" t="s">
        <v>497</v>
      </c>
      <c r="B28" s="414"/>
      <c r="C28" s="414"/>
      <c r="D28" s="414"/>
      <c r="E28" s="414"/>
      <c r="F28" s="414"/>
      <c r="G28" s="414"/>
      <c r="H28" s="414"/>
      <c r="I28" s="414"/>
      <c r="J28" s="414"/>
      <c r="K28" s="189"/>
      <c r="L28" s="190"/>
    </row>
    <row r="29" spans="1:12" ht="29.25" customHeight="1">
      <c r="A29" s="189" t="s">
        <v>482</v>
      </c>
      <c r="B29" s="193"/>
      <c r="C29" s="193"/>
      <c r="D29" s="193"/>
      <c r="E29" s="193"/>
      <c r="F29" s="193"/>
      <c r="G29" s="193"/>
      <c r="H29" s="193"/>
      <c r="I29" s="193"/>
      <c r="J29" s="193"/>
      <c r="K29" s="189"/>
      <c r="L29" s="190"/>
    </row>
    <row r="30" spans="1:12" ht="52.95" customHeight="1">
      <c r="A30" s="189"/>
      <c r="B30" s="414" t="s">
        <v>483</v>
      </c>
      <c r="C30" s="414"/>
      <c r="D30" s="414"/>
      <c r="E30" s="414"/>
      <c r="F30" s="414"/>
      <c r="G30" s="414"/>
      <c r="H30" s="414"/>
      <c r="I30" s="414"/>
      <c r="J30" s="414"/>
      <c r="K30" s="414"/>
      <c r="L30" s="414"/>
    </row>
    <row r="31" spans="1:12" ht="28.5" customHeight="1">
      <c r="A31" s="189"/>
      <c r="B31" s="189" t="s">
        <v>484</v>
      </c>
      <c r="C31" s="189"/>
      <c r="D31" s="189"/>
      <c r="E31" s="189"/>
      <c r="F31" s="189"/>
      <c r="G31" s="189"/>
      <c r="H31" s="189"/>
      <c r="I31" s="189"/>
      <c r="J31" s="189"/>
      <c r="K31" s="189"/>
      <c r="L31" s="190"/>
    </row>
    <row r="32" spans="1:12">
      <c r="A32" s="189"/>
      <c r="B32" s="189" t="s">
        <v>485</v>
      </c>
      <c r="C32" s="189"/>
      <c r="D32" s="189"/>
      <c r="E32" s="189"/>
      <c r="F32" s="189"/>
      <c r="G32" s="189"/>
      <c r="H32" s="189"/>
      <c r="I32" s="189"/>
      <c r="J32" s="189"/>
      <c r="K32" s="189"/>
      <c r="L32" s="190"/>
    </row>
    <row r="33" spans="1:12">
      <c r="A33" s="189"/>
      <c r="B33" s="189" t="s">
        <v>486</v>
      </c>
      <c r="C33" s="189"/>
      <c r="D33" s="189"/>
      <c r="E33" s="189"/>
      <c r="F33" s="189"/>
      <c r="G33" s="189"/>
      <c r="H33" s="189"/>
      <c r="I33" s="189"/>
      <c r="J33" s="189"/>
      <c r="K33" s="189"/>
      <c r="L33" s="190"/>
    </row>
    <row r="34" spans="1:12">
      <c r="A34" s="189"/>
      <c r="B34" s="189" t="s">
        <v>487</v>
      </c>
      <c r="C34" s="189"/>
      <c r="D34" s="189"/>
      <c r="E34" s="189"/>
      <c r="F34" s="189"/>
      <c r="G34" s="189"/>
      <c r="H34" s="189"/>
      <c r="I34" s="189"/>
      <c r="J34" s="189"/>
      <c r="K34" s="189"/>
      <c r="L34" s="190"/>
    </row>
    <row r="35" spans="1:12">
      <c r="A35" s="189"/>
      <c r="B35" s="189" t="s">
        <v>488</v>
      </c>
      <c r="C35" s="189"/>
      <c r="D35" s="189"/>
      <c r="E35" s="189"/>
      <c r="F35" s="189"/>
      <c r="G35" s="189"/>
      <c r="H35" s="189"/>
      <c r="I35" s="189"/>
      <c r="J35" s="189"/>
      <c r="K35" s="189"/>
      <c r="L35" s="190"/>
    </row>
    <row r="36" spans="1:12">
      <c r="A36" s="189"/>
      <c r="B36" s="189" t="s">
        <v>489</v>
      </c>
      <c r="C36" s="189"/>
      <c r="D36" s="189"/>
      <c r="E36" s="189"/>
      <c r="F36" s="189"/>
      <c r="G36" s="189"/>
      <c r="H36" s="189"/>
      <c r="I36" s="189"/>
      <c r="J36" s="189"/>
      <c r="K36" s="189"/>
      <c r="L36" s="190"/>
    </row>
    <row r="37" spans="1:12">
      <c r="A37" s="189"/>
      <c r="B37" s="189" t="s">
        <v>490</v>
      </c>
      <c r="C37" s="189"/>
      <c r="D37" s="189"/>
      <c r="E37" s="189"/>
      <c r="F37" s="189"/>
      <c r="G37" s="189"/>
      <c r="H37" s="189"/>
      <c r="I37" s="189"/>
      <c r="J37" s="189"/>
      <c r="K37" s="189"/>
      <c r="L37" s="190"/>
    </row>
    <row r="38" spans="1:12">
      <c r="A38" s="189"/>
      <c r="B38" s="189" t="s">
        <v>491</v>
      </c>
      <c r="C38" s="189"/>
      <c r="D38" s="189"/>
      <c r="E38" s="189"/>
      <c r="F38" s="189"/>
      <c r="G38" s="189"/>
      <c r="H38" s="189"/>
      <c r="I38" s="189"/>
      <c r="J38" s="189"/>
      <c r="K38" s="189"/>
      <c r="L38" s="190"/>
    </row>
    <row r="39" spans="1:12">
      <c r="A39" s="189"/>
      <c r="B39" s="189" t="s">
        <v>492</v>
      </c>
      <c r="C39" s="189"/>
      <c r="D39" s="189"/>
      <c r="E39" s="189"/>
      <c r="F39" s="189"/>
      <c r="G39" s="189"/>
      <c r="H39" s="189"/>
      <c r="I39" s="189"/>
      <c r="J39" s="189"/>
      <c r="K39" s="189"/>
      <c r="L39" s="190"/>
    </row>
    <row r="40" spans="1:12">
      <c r="A40" s="189"/>
      <c r="B40" s="189" t="s">
        <v>493</v>
      </c>
      <c r="C40" s="189"/>
      <c r="D40" s="189"/>
      <c r="E40" s="189"/>
      <c r="F40" s="189"/>
      <c r="G40" s="189"/>
      <c r="H40" s="189"/>
      <c r="I40" s="189"/>
      <c r="J40" s="189"/>
      <c r="K40" s="189"/>
      <c r="L40" s="190"/>
    </row>
    <row r="41" spans="1:12">
      <c r="A41" s="189"/>
      <c r="B41" s="189" t="s">
        <v>494</v>
      </c>
      <c r="C41" s="189"/>
      <c r="D41" s="189"/>
      <c r="E41" s="189"/>
      <c r="F41" s="189"/>
      <c r="G41" s="189"/>
      <c r="H41" s="189"/>
      <c r="I41" s="189"/>
      <c r="J41" s="189"/>
      <c r="K41" s="189"/>
      <c r="L41" s="190"/>
    </row>
    <row r="42" spans="1:12">
      <c r="A42" s="189"/>
      <c r="B42" s="189" t="s">
        <v>495</v>
      </c>
      <c r="C42" s="189"/>
      <c r="D42" s="189"/>
      <c r="E42" s="189"/>
      <c r="F42" s="189"/>
      <c r="G42" s="189"/>
      <c r="H42" s="189"/>
      <c r="I42" s="189"/>
      <c r="J42" s="189"/>
      <c r="K42" s="189"/>
      <c r="L42" s="190"/>
    </row>
    <row r="43" spans="1:12">
      <c r="A43" s="189"/>
      <c r="B43" s="414" t="s">
        <v>496</v>
      </c>
      <c r="C43" s="414"/>
      <c r="D43" s="414"/>
      <c r="E43" s="414"/>
      <c r="F43" s="414"/>
      <c r="G43" s="414"/>
      <c r="H43" s="414"/>
      <c r="I43" s="414"/>
      <c r="J43" s="414"/>
      <c r="K43" s="414"/>
      <c r="L43" s="190"/>
    </row>
    <row r="44" spans="1:12" ht="14.1" customHeight="1">
      <c r="A44" s="189"/>
      <c r="B44" s="414"/>
      <c r="C44" s="414"/>
      <c r="D44" s="414"/>
      <c r="E44" s="414"/>
      <c r="F44" s="414"/>
      <c r="G44" s="414"/>
      <c r="H44" s="414"/>
      <c r="I44" s="414"/>
      <c r="J44" s="414"/>
      <c r="K44" s="414"/>
      <c r="L44" s="190"/>
    </row>
    <row r="45" spans="1:12" ht="186.75" customHeight="1">
      <c r="A45" s="401" t="s">
        <v>533</v>
      </c>
      <c r="B45" s="401"/>
      <c r="C45" s="401"/>
      <c r="D45" s="401"/>
      <c r="E45" s="401"/>
      <c r="F45" s="401"/>
      <c r="G45" s="401"/>
      <c r="H45" s="401"/>
      <c r="I45" s="401"/>
      <c r="J45" s="401"/>
      <c r="K45" s="401"/>
      <c r="L45" s="190"/>
    </row>
    <row r="46" spans="1:12" ht="72.599999999999994" customHeight="1">
      <c r="A46" s="400" t="s">
        <v>499</v>
      </c>
      <c r="B46" s="400"/>
      <c r="C46" s="400"/>
      <c r="D46" s="400"/>
      <c r="E46" s="400"/>
      <c r="F46" s="400"/>
      <c r="G46" s="400"/>
      <c r="H46" s="400"/>
      <c r="I46" s="400"/>
      <c r="J46" s="400"/>
      <c r="K46" s="400"/>
      <c r="L46" s="190"/>
    </row>
    <row r="47" spans="1:12" ht="133.94999999999999" customHeight="1">
      <c r="A47" s="401" t="s">
        <v>577</v>
      </c>
      <c r="B47" s="401"/>
      <c r="C47" s="401"/>
      <c r="D47" s="401"/>
      <c r="E47" s="401"/>
      <c r="F47" s="401"/>
      <c r="G47" s="401"/>
      <c r="H47" s="401"/>
      <c r="I47" s="401"/>
      <c r="J47" s="401"/>
      <c r="K47" s="401"/>
      <c r="L47" s="190"/>
    </row>
    <row r="48" spans="1:12" ht="7.95" customHeight="1">
      <c r="K48" s="189"/>
      <c r="L48" s="190"/>
    </row>
    <row r="49" spans="1:12" ht="54.6" customHeight="1">
      <c r="A49" s="399" t="s">
        <v>534</v>
      </c>
      <c r="B49" s="399"/>
      <c r="C49" s="399"/>
      <c r="D49" s="399"/>
      <c r="E49" s="399"/>
      <c r="F49" s="399"/>
      <c r="G49" s="399"/>
      <c r="H49" s="399"/>
      <c r="I49" s="399"/>
      <c r="J49" s="399"/>
      <c r="K49" s="189"/>
      <c r="L49" s="190"/>
    </row>
    <row r="50" spans="1:12">
      <c r="A50" s="189"/>
      <c r="B50" s="189"/>
      <c r="C50" s="189"/>
      <c r="D50" s="189"/>
      <c r="E50" s="189"/>
      <c r="F50" s="189"/>
      <c r="G50" s="189"/>
      <c r="H50" s="189"/>
      <c r="I50" s="189"/>
      <c r="J50" s="189"/>
      <c r="K50" s="189"/>
      <c r="L50" s="190"/>
    </row>
    <row r="51" spans="1:12">
      <c r="A51" s="189"/>
      <c r="B51" s="189"/>
      <c r="C51" s="189"/>
      <c r="D51" s="189"/>
      <c r="E51" s="189"/>
      <c r="F51" s="189"/>
      <c r="G51" s="189"/>
      <c r="H51" s="189"/>
      <c r="I51" s="189"/>
      <c r="J51" s="189"/>
      <c r="K51" s="189"/>
      <c r="L51" s="190"/>
    </row>
    <row r="52" spans="1:12">
      <c r="A52" s="189"/>
      <c r="B52" s="189"/>
      <c r="C52" s="189"/>
      <c r="D52" s="189"/>
      <c r="E52" s="189"/>
      <c r="F52" s="189"/>
      <c r="G52" s="189"/>
      <c r="H52" s="189"/>
      <c r="I52" s="189"/>
      <c r="J52" s="189"/>
      <c r="K52" s="189"/>
      <c r="L52" s="190"/>
    </row>
    <row r="53" spans="1:12">
      <c r="A53" s="391" t="s">
        <v>568</v>
      </c>
      <c r="B53" s="189"/>
      <c r="C53" s="189"/>
      <c r="D53" s="189"/>
      <c r="E53" s="189"/>
      <c r="F53" s="189"/>
      <c r="G53" s="189"/>
      <c r="H53" s="189"/>
      <c r="I53" s="189"/>
      <c r="J53" s="189"/>
      <c r="K53" s="189"/>
      <c r="L53" s="190"/>
    </row>
  </sheetData>
  <mergeCells count="21">
    <mergeCell ref="L6:L8"/>
    <mergeCell ref="A28:J28"/>
    <mergeCell ref="A49:J49"/>
    <mergeCell ref="A46:K46"/>
    <mergeCell ref="A47:K47"/>
    <mergeCell ref="B26:K26"/>
    <mergeCell ref="B44:K44"/>
    <mergeCell ref="A45:K45"/>
    <mergeCell ref="B30:L30"/>
    <mergeCell ref="B43:K43"/>
    <mergeCell ref="A25:K25"/>
    <mergeCell ref="A1:B1"/>
    <mergeCell ref="G1:I1"/>
    <mergeCell ref="A2:F2"/>
    <mergeCell ref="A6:A8"/>
    <mergeCell ref="B6:B8"/>
    <mergeCell ref="E6:E7"/>
    <mergeCell ref="F6:F8"/>
    <mergeCell ref="G6:G8"/>
    <mergeCell ref="H6:H8"/>
    <mergeCell ref="C7:C8"/>
  </mergeCells>
  <pageMargins left="0.70866141732283472" right="0.70866141732283472" top="0.74803149606299213" bottom="0.74803149606299213" header="0.51181102362204722" footer="0.31496062992125984"/>
  <pageSetup paperSize="9" orientation="landscape" horizontalDpi="300" verticalDpi="300" r:id="rId1"/>
  <headerFooter>
    <oddHeader>&amp;LMCM/WSM/ZP12/2023&amp;CFORMULARZ ASORTYMENTOWO-CENOWY&amp;Rzałącznik nr 2 do SWZ</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78"/>
  <sheetViews>
    <sheetView topLeftCell="A63" zoomScale="80" zoomScaleNormal="80" workbookViewId="0">
      <selection activeCell="M8" sqref="M8:M21"/>
    </sheetView>
  </sheetViews>
  <sheetFormatPr defaultColWidth="9" defaultRowHeight="13.8"/>
  <cols>
    <col min="1" max="1" width="3.69921875" style="4" customWidth="1"/>
    <col min="2" max="2" width="26.19921875" style="4" customWidth="1"/>
    <col min="3" max="3" width="29.3984375" style="4" customWidth="1"/>
    <col min="4" max="4" width="9.8984375" style="5" customWidth="1"/>
    <col min="5" max="5" width="9.09765625" style="4" customWidth="1"/>
    <col min="6" max="6" width="10.69921875" style="6" customWidth="1"/>
    <col min="7" max="7" width="9.19921875" style="5" customWidth="1"/>
    <col min="8" max="8" width="11.3984375" style="7" customWidth="1"/>
    <col min="9" max="9" width="12" style="8" customWidth="1"/>
    <col min="10" max="10" width="7.8984375" style="5" customWidth="1"/>
    <col min="11" max="11" width="11.19921875" style="7" customWidth="1"/>
    <col min="12" max="12" width="13.69921875" style="4" customWidth="1"/>
    <col min="13" max="1024" width="9" style="4"/>
  </cols>
  <sheetData>
    <row r="1" spans="1:15" ht="15">
      <c r="A1" s="405"/>
      <c r="B1" s="405"/>
      <c r="C1" s="84"/>
      <c r="D1" s="102"/>
      <c r="E1" s="84"/>
      <c r="F1" s="103"/>
      <c r="G1" s="102"/>
      <c r="H1" s="104"/>
      <c r="I1" s="428"/>
      <c r="J1" s="428"/>
      <c r="K1" s="428"/>
      <c r="L1" s="84"/>
      <c r="M1" s="84"/>
      <c r="N1" s="84"/>
      <c r="O1" s="84"/>
    </row>
    <row r="2" spans="1:15" ht="15">
      <c r="A2" s="105"/>
      <c r="B2" s="84"/>
      <c r="C2" s="84"/>
      <c r="D2" s="102" t="s">
        <v>548</v>
      </c>
      <c r="E2" s="84"/>
      <c r="F2" s="103"/>
      <c r="G2" s="102"/>
      <c r="H2" s="104"/>
      <c r="I2" s="323"/>
      <c r="J2" s="102"/>
      <c r="K2" s="104"/>
      <c r="L2" s="84"/>
      <c r="M2" s="84"/>
      <c r="N2" s="301"/>
      <c r="O2" s="84"/>
    </row>
    <row r="3" spans="1:15" ht="15">
      <c r="A3" s="84"/>
      <c r="B3" s="84"/>
      <c r="C3" s="106"/>
      <c r="D3" s="92"/>
      <c r="E3" s="106"/>
      <c r="F3" s="103"/>
      <c r="G3" s="102"/>
      <c r="H3" s="104"/>
      <c r="I3" s="323"/>
      <c r="J3" s="102"/>
      <c r="K3" s="104"/>
      <c r="L3" s="84"/>
      <c r="M3" s="84"/>
      <c r="N3" s="84"/>
      <c r="O3" s="84"/>
    </row>
    <row r="4" spans="1:15" ht="53.1" customHeight="1">
      <c r="A4" s="429" t="s">
        <v>89</v>
      </c>
      <c r="B4" s="429" t="s">
        <v>90</v>
      </c>
      <c r="C4" s="429" t="s">
        <v>91</v>
      </c>
      <c r="D4" s="429" t="s">
        <v>92</v>
      </c>
      <c r="E4" s="429" t="s">
        <v>93</v>
      </c>
      <c r="F4" s="430" t="s">
        <v>94</v>
      </c>
      <c r="G4" s="429" t="s">
        <v>95</v>
      </c>
      <c r="H4" s="424" t="s">
        <v>96</v>
      </c>
      <c r="I4" s="431" t="s">
        <v>97</v>
      </c>
      <c r="J4" s="429" t="s">
        <v>98</v>
      </c>
      <c r="K4" s="424" t="s">
        <v>7</v>
      </c>
      <c r="L4" s="523" t="s">
        <v>575</v>
      </c>
      <c r="M4" s="84"/>
      <c r="N4" s="84"/>
      <c r="O4" s="84"/>
    </row>
    <row r="5" spans="1:15" ht="57.6" customHeight="1">
      <c r="A5" s="429"/>
      <c r="B5" s="429"/>
      <c r="C5" s="429"/>
      <c r="D5" s="429"/>
      <c r="E5" s="429"/>
      <c r="F5" s="430"/>
      <c r="G5" s="429"/>
      <c r="H5" s="424"/>
      <c r="I5" s="431"/>
      <c r="J5" s="429"/>
      <c r="K5" s="424"/>
      <c r="L5" s="525"/>
      <c r="M5" s="84"/>
      <c r="N5" s="84"/>
      <c r="O5" s="84"/>
    </row>
    <row r="6" spans="1:15" ht="15">
      <c r="A6" s="110" t="s">
        <v>17</v>
      </c>
      <c r="B6" s="110" t="s">
        <v>18</v>
      </c>
      <c r="C6" s="110" t="s">
        <v>19</v>
      </c>
      <c r="D6" s="111" t="s">
        <v>99</v>
      </c>
      <c r="E6" s="110" t="s">
        <v>21</v>
      </c>
      <c r="F6" s="112" t="s">
        <v>22</v>
      </c>
      <c r="G6" s="111" t="s">
        <v>23</v>
      </c>
      <c r="H6" s="113" t="s">
        <v>24</v>
      </c>
      <c r="I6" s="165" t="s">
        <v>25</v>
      </c>
      <c r="J6" s="111" t="s">
        <v>26</v>
      </c>
      <c r="K6" s="113" t="s">
        <v>27</v>
      </c>
      <c r="L6" s="555" t="s">
        <v>124</v>
      </c>
      <c r="M6" s="84"/>
      <c r="N6" s="84"/>
      <c r="O6" s="84"/>
    </row>
    <row r="7" spans="1:15" ht="45.75" customHeight="1">
      <c r="A7" s="93" t="s">
        <v>17</v>
      </c>
      <c r="B7" s="114" t="s">
        <v>100</v>
      </c>
      <c r="C7" s="114" t="s">
        <v>101</v>
      </c>
      <c r="D7" s="107" t="s">
        <v>102</v>
      </c>
      <c r="E7" s="115"/>
      <c r="F7" s="116"/>
      <c r="G7" s="107"/>
      <c r="H7" s="109"/>
      <c r="I7" s="324">
        <f t="shared" ref="I7:I12" si="0">G7*H7</f>
        <v>0</v>
      </c>
      <c r="J7" s="325"/>
      <c r="K7" s="109">
        <f t="shared" ref="K7:K12" si="1">I7*1.08</f>
        <v>0</v>
      </c>
      <c r="L7" s="553"/>
      <c r="M7" s="326"/>
      <c r="N7" s="84"/>
      <c r="O7" s="84"/>
    </row>
    <row r="8" spans="1:15" ht="51.45" customHeight="1">
      <c r="A8" s="93" t="s">
        <v>18</v>
      </c>
      <c r="B8" s="114" t="s">
        <v>103</v>
      </c>
      <c r="C8" s="114" t="s">
        <v>101</v>
      </c>
      <c r="D8" s="107" t="s">
        <v>102</v>
      </c>
      <c r="E8" s="115"/>
      <c r="F8" s="116"/>
      <c r="G8" s="107"/>
      <c r="H8" s="109"/>
      <c r="I8" s="324">
        <f t="shared" si="0"/>
        <v>0</v>
      </c>
      <c r="J8" s="325"/>
      <c r="K8" s="109">
        <f t="shared" si="1"/>
        <v>0</v>
      </c>
      <c r="L8" s="553"/>
      <c r="M8" s="326"/>
      <c r="N8" s="84"/>
      <c r="O8" s="84"/>
    </row>
    <row r="9" spans="1:15" ht="53.25" customHeight="1">
      <c r="A9" s="93" t="s">
        <v>19</v>
      </c>
      <c r="B9" s="114" t="s">
        <v>104</v>
      </c>
      <c r="C9" s="114" t="s">
        <v>101</v>
      </c>
      <c r="D9" s="107" t="s">
        <v>102</v>
      </c>
      <c r="E9" s="115"/>
      <c r="F9" s="116"/>
      <c r="G9" s="107"/>
      <c r="H9" s="109"/>
      <c r="I9" s="324">
        <f t="shared" si="0"/>
        <v>0</v>
      </c>
      <c r="J9" s="325"/>
      <c r="K9" s="109">
        <f t="shared" si="1"/>
        <v>0</v>
      </c>
      <c r="L9" s="553"/>
      <c r="M9" s="326"/>
      <c r="N9" s="84"/>
      <c r="O9" s="84"/>
    </row>
    <row r="10" spans="1:15" ht="81.599999999999994" customHeight="1">
      <c r="A10" s="93" t="s">
        <v>20</v>
      </c>
      <c r="B10" s="114" t="s">
        <v>105</v>
      </c>
      <c r="C10" s="114" t="s">
        <v>101</v>
      </c>
      <c r="D10" s="107" t="s">
        <v>102</v>
      </c>
      <c r="E10" s="115"/>
      <c r="F10" s="116"/>
      <c r="G10" s="107"/>
      <c r="H10" s="109"/>
      <c r="I10" s="324">
        <f t="shared" si="0"/>
        <v>0</v>
      </c>
      <c r="J10" s="325"/>
      <c r="K10" s="109">
        <f t="shared" si="1"/>
        <v>0</v>
      </c>
      <c r="L10" s="553"/>
      <c r="M10" s="326"/>
      <c r="N10" s="84"/>
      <c r="O10" s="84"/>
    </row>
    <row r="11" spans="1:15" ht="120.6" customHeight="1">
      <c r="A11" s="93" t="s">
        <v>21</v>
      </c>
      <c r="B11" s="114" t="s">
        <v>106</v>
      </c>
      <c r="C11" s="114" t="s">
        <v>101</v>
      </c>
      <c r="D11" s="107" t="s">
        <v>102</v>
      </c>
      <c r="E11" s="115"/>
      <c r="F11" s="116"/>
      <c r="G11" s="107"/>
      <c r="H11" s="109"/>
      <c r="I11" s="324">
        <f t="shared" si="0"/>
        <v>0</v>
      </c>
      <c r="J11" s="325"/>
      <c r="K11" s="109">
        <f t="shared" si="1"/>
        <v>0</v>
      </c>
      <c r="L11" s="553"/>
      <c r="M11" s="326"/>
      <c r="N11" s="84"/>
      <c r="O11" s="84"/>
    </row>
    <row r="12" spans="1:15" ht="139.19999999999999" customHeight="1">
      <c r="A12" s="93" t="s">
        <v>22</v>
      </c>
      <c r="B12" s="114" t="s">
        <v>107</v>
      </c>
      <c r="C12" s="114" t="s">
        <v>101</v>
      </c>
      <c r="D12" s="107" t="s">
        <v>102</v>
      </c>
      <c r="E12" s="115"/>
      <c r="F12" s="116"/>
      <c r="G12" s="107"/>
      <c r="H12" s="109"/>
      <c r="I12" s="324">
        <f t="shared" si="0"/>
        <v>0</v>
      </c>
      <c r="J12" s="325"/>
      <c r="K12" s="109">
        <f t="shared" si="1"/>
        <v>0</v>
      </c>
      <c r="L12" s="553"/>
      <c r="M12" s="326"/>
      <c r="N12" s="84"/>
      <c r="O12" s="84"/>
    </row>
    <row r="13" spans="1:15" ht="21" customHeight="1">
      <c r="A13" s="98"/>
      <c r="B13" s="99"/>
      <c r="C13" s="94"/>
      <c r="D13" s="150"/>
      <c r="E13" s="173"/>
      <c r="F13" s="174"/>
      <c r="G13" s="150"/>
      <c r="H13" s="100"/>
      <c r="I13" s="11"/>
      <c r="J13" s="175"/>
      <c r="K13" s="15">
        <f>SUM(K7:K12)</f>
        <v>0</v>
      </c>
      <c r="L13" s="554"/>
      <c r="M13" s="14"/>
    </row>
    <row r="14" spans="1:15" ht="15">
      <c r="A14" s="110" t="s">
        <v>17</v>
      </c>
      <c r="B14" s="110" t="s">
        <v>18</v>
      </c>
      <c r="C14" s="110" t="s">
        <v>19</v>
      </c>
      <c r="D14" s="111" t="s">
        <v>20</v>
      </c>
      <c r="E14" s="110" t="s">
        <v>21</v>
      </c>
      <c r="F14" s="112" t="s">
        <v>22</v>
      </c>
      <c r="G14" s="111" t="s">
        <v>23</v>
      </c>
      <c r="H14" s="113" t="s">
        <v>24</v>
      </c>
      <c r="I14" s="165" t="s">
        <v>25</v>
      </c>
      <c r="J14" s="12" t="s">
        <v>26</v>
      </c>
      <c r="K14" s="13" t="s">
        <v>27</v>
      </c>
      <c r="L14" s="518"/>
    </row>
    <row r="15" spans="1:15" ht="95.4" customHeight="1">
      <c r="A15" s="119" t="s">
        <v>23</v>
      </c>
      <c r="B15" s="120" t="s">
        <v>108</v>
      </c>
      <c r="C15" s="120" t="s">
        <v>109</v>
      </c>
      <c r="D15" s="121" t="s">
        <v>110</v>
      </c>
      <c r="E15" s="122"/>
      <c r="F15" s="123"/>
      <c r="G15" s="119"/>
      <c r="H15" s="124"/>
      <c r="I15" s="17">
        <f>H15*G15</f>
        <v>0</v>
      </c>
      <c r="J15" s="18"/>
      <c r="K15" s="16">
        <f>I15*1.08</f>
        <v>0</v>
      </c>
      <c r="L15" s="518"/>
    </row>
    <row r="16" spans="1:15" ht="71.400000000000006" customHeight="1">
      <c r="A16" s="119">
        <v>8</v>
      </c>
      <c r="B16" s="120" t="s">
        <v>111</v>
      </c>
      <c r="C16" s="120" t="s">
        <v>112</v>
      </c>
      <c r="D16" s="121" t="s">
        <v>113</v>
      </c>
      <c r="E16" s="122" t="s">
        <v>114</v>
      </c>
      <c r="F16" s="123"/>
      <c r="G16" s="119"/>
      <c r="H16" s="124"/>
      <c r="I16" s="17">
        <f>H16*G16</f>
        <v>0</v>
      </c>
      <c r="J16" s="18"/>
      <c r="K16" s="16">
        <f>I16*1.08</f>
        <v>0</v>
      </c>
      <c r="L16" s="518"/>
    </row>
    <row r="17" spans="1:12" ht="83.25" customHeight="1">
      <c r="A17" s="188">
        <v>7</v>
      </c>
      <c r="B17" s="120" t="s">
        <v>115</v>
      </c>
      <c r="C17" s="120" t="s">
        <v>116</v>
      </c>
      <c r="D17" s="121" t="s">
        <v>117</v>
      </c>
      <c r="E17" s="122"/>
      <c r="F17" s="123"/>
      <c r="G17" s="119"/>
      <c r="H17" s="124"/>
      <c r="I17" s="17">
        <f>H17*G17</f>
        <v>0</v>
      </c>
      <c r="J17" s="18"/>
      <c r="K17" s="16">
        <f>I17*1.08</f>
        <v>0</v>
      </c>
      <c r="L17" s="518"/>
    </row>
    <row r="18" spans="1:12" ht="77.400000000000006" customHeight="1">
      <c r="A18" s="107" t="s">
        <v>26</v>
      </c>
      <c r="B18" s="125" t="s">
        <v>118</v>
      </c>
      <c r="C18" s="125" t="s">
        <v>119</v>
      </c>
      <c r="D18" s="93" t="s">
        <v>120</v>
      </c>
      <c r="E18" s="114"/>
      <c r="F18" s="126"/>
      <c r="G18" s="127"/>
      <c r="H18" s="128"/>
      <c r="I18" s="17">
        <f>H18*G18</f>
        <v>0</v>
      </c>
      <c r="J18" s="20"/>
      <c r="K18" s="16">
        <f>I18*1.08</f>
        <v>0</v>
      </c>
      <c r="L18" s="518"/>
    </row>
    <row r="19" spans="1:12" ht="31.5" customHeight="1">
      <c r="A19" s="127"/>
      <c r="B19" s="129"/>
      <c r="C19" s="129"/>
      <c r="D19" s="95"/>
      <c r="E19" s="114"/>
      <c r="F19" s="126"/>
      <c r="G19" s="127"/>
      <c r="H19" s="128"/>
      <c r="I19" s="17"/>
      <c r="J19" s="20"/>
      <c r="K19" s="21">
        <f>SUM(K15:K18)</f>
        <v>0</v>
      </c>
      <c r="L19" s="518"/>
    </row>
    <row r="20" spans="1:12" ht="26.25" customHeight="1">
      <c r="A20" s="130" t="s">
        <v>77</v>
      </c>
      <c r="B20" s="96" t="s">
        <v>121</v>
      </c>
      <c r="C20" s="131" t="s">
        <v>77</v>
      </c>
      <c r="D20" s="97" t="s">
        <v>77</v>
      </c>
      <c r="E20" s="131" t="s">
        <v>77</v>
      </c>
      <c r="F20" s="132" t="s">
        <v>77</v>
      </c>
      <c r="G20" s="130"/>
      <c r="H20" s="133" t="s">
        <v>77</v>
      </c>
      <c r="I20" s="23" t="s">
        <v>77</v>
      </c>
      <c r="J20" s="24" t="s">
        <v>77</v>
      </c>
      <c r="K20" s="22" t="s">
        <v>77</v>
      </c>
      <c r="L20" s="518"/>
    </row>
    <row r="21" spans="1:12" ht="45.75" customHeight="1">
      <c r="A21" s="107" t="s">
        <v>27</v>
      </c>
      <c r="B21" s="114" t="s">
        <v>122</v>
      </c>
      <c r="C21" s="107" t="s">
        <v>123</v>
      </c>
      <c r="D21" s="93"/>
      <c r="E21" s="117"/>
      <c r="F21" s="108"/>
      <c r="G21" s="107"/>
      <c r="H21" s="109"/>
      <c r="I21" s="11">
        <f>G21*H21</f>
        <v>0</v>
      </c>
      <c r="J21" s="25"/>
      <c r="K21" s="10">
        <f>I21*1.08</f>
        <v>0</v>
      </c>
      <c r="L21" s="518"/>
    </row>
    <row r="22" spans="1:12" ht="75" customHeight="1">
      <c r="A22" s="107" t="s">
        <v>124</v>
      </c>
      <c r="B22" s="114" t="s">
        <v>125</v>
      </c>
      <c r="C22" s="107" t="s">
        <v>474</v>
      </c>
      <c r="D22" s="93"/>
      <c r="E22" s="117"/>
      <c r="F22" s="108"/>
      <c r="G22" s="107"/>
      <c r="H22" s="109"/>
      <c r="I22" s="11">
        <f>G22*H22</f>
        <v>0</v>
      </c>
      <c r="J22" s="25"/>
      <c r="K22" s="10">
        <f>I22*1.08</f>
        <v>0</v>
      </c>
      <c r="L22" s="518"/>
    </row>
    <row r="23" spans="1:12" ht="21" customHeight="1">
      <c r="A23" s="107"/>
      <c r="B23" s="114"/>
      <c r="C23" s="107"/>
      <c r="D23" s="93"/>
      <c r="E23" s="117"/>
      <c r="F23" s="108"/>
      <c r="G23" s="107"/>
      <c r="H23" s="109"/>
      <c r="I23" s="11"/>
      <c r="J23" s="25"/>
      <c r="K23" s="15">
        <f>SUM(K21:K22)</f>
        <v>0</v>
      </c>
      <c r="L23" s="518"/>
    </row>
    <row r="24" spans="1:12" ht="22.5" customHeight="1">
      <c r="A24" s="131" t="s">
        <v>77</v>
      </c>
      <c r="B24" s="425" t="s">
        <v>126</v>
      </c>
      <c r="C24" s="425"/>
      <c r="D24" s="134" t="s">
        <v>77</v>
      </c>
      <c r="E24" s="131" t="s">
        <v>77</v>
      </c>
      <c r="F24" s="135" t="s">
        <v>77</v>
      </c>
      <c r="G24" s="131"/>
      <c r="H24" s="136" t="s">
        <v>77</v>
      </c>
      <c r="I24" s="27" t="s">
        <v>77</v>
      </c>
      <c r="J24" s="28" t="s">
        <v>77</v>
      </c>
      <c r="K24" s="26" t="s">
        <v>77</v>
      </c>
      <c r="L24" s="518"/>
    </row>
    <row r="25" spans="1:12" ht="64.2" customHeight="1">
      <c r="A25" s="107" t="s">
        <v>538</v>
      </c>
      <c r="B25" s="114" t="s">
        <v>128</v>
      </c>
      <c r="C25" s="107" t="s">
        <v>77</v>
      </c>
      <c r="D25" s="93"/>
      <c r="E25" s="117"/>
      <c r="F25" s="108"/>
      <c r="G25" s="107"/>
      <c r="H25" s="109"/>
      <c r="I25" s="11"/>
      <c r="J25" s="25"/>
      <c r="K25" s="10">
        <f>I25*1.23</f>
        <v>0</v>
      </c>
      <c r="L25" s="518"/>
    </row>
    <row r="26" spans="1:12" ht="74.400000000000006" customHeight="1">
      <c r="A26" s="107" t="s">
        <v>129</v>
      </c>
      <c r="B26" s="114" t="s">
        <v>130</v>
      </c>
      <c r="C26" s="107" t="s">
        <v>77</v>
      </c>
      <c r="D26" s="93"/>
      <c r="E26" s="114"/>
      <c r="F26" s="137"/>
      <c r="G26" s="138"/>
      <c r="H26" s="109"/>
      <c r="I26" s="11"/>
      <c r="J26" s="25"/>
      <c r="K26" s="10">
        <f>I26*1.08</f>
        <v>0</v>
      </c>
      <c r="L26" s="518"/>
    </row>
    <row r="27" spans="1:12" ht="73.2" customHeight="1">
      <c r="A27" s="107" t="s">
        <v>131</v>
      </c>
      <c r="B27" s="114" t="s">
        <v>132</v>
      </c>
      <c r="C27" s="114" t="s">
        <v>133</v>
      </c>
      <c r="D27" s="93"/>
      <c r="E27" s="114"/>
      <c r="F27" s="137"/>
      <c r="G27" s="138"/>
      <c r="H27" s="109"/>
      <c r="I27" s="11"/>
      <c r="J27" s="25"/>
      <c r="K27" s="10">
        <f>I27*1.23</f>
        <v>0</v>
      </c>
      <c r="L27" s="518"/>
    </row>
    <row r="28" spans="1:12" ht="62.4" customHeight="1">
      <c r="A28" s="107" t="s">
        <v>134</v>
      </c>
      <c r="B28" s="114" t="s">
        <v>135</v>
      </c>
      <c r="C28" s="114" t="s">
        <v>136</v>
      </c>
      <c r="D28" s="93"/>
      <c r="E28" s="114"/>
      <c r="F28" s="137"/>
      <c r="G28" s="138"/>
      <c r="H28" s="109"/>
      <c r="I28" s="11"/>
      <c r="J28" s="25">
        <v>0.08</v>
      </c>
      <c r="K28" s="10">
        <f>I28*1.08</f>
        <v>0</v>
      </c>
      <c r="L28" s="518"/>
    </row>
    <row r="29" spans="1:12" ht="35.4" customHeight="1">
      <c r="A29" s="107"/>
      <c r="B29" s="114"/>
      <c r="C29" s="114"/>
      <c r="D29" s="93"/>
      <c r="E29" s="114"/>
      <c r="F29" s="137"/>
      <c r="G29" s="138"/>
      <c r="H29" s="109"/>
      <c r="I29" s="11"/>
      <c r="J29" s="25"/>
      <c r="K29" s="15">
        <f>SUM(K25:K28)</f>
        <v>0</v>
      </c>
      <c r="L29" s="518"/>
    </row>
    <row r="30" spans="1:12" ht="43.2" customHeight="1">
      <c r="A30" s="131" t="s">
        <v>77</v>
      </c>
      <c r="B30" s="96" t="s">
        <v>137</v>
      </c>
      <c r="C30" s="131" t="s">
        <v>77</v>
      </c>
      <c r="D30" s="134" t="s">
        <v>77</v>
      </c>
      <c r="E30" s="131" t="s">
        <v>77</v>
      </c>
      <c r="F30" s="139" t="s">
        <v>77</v>
      </c>
      <c r="G30" s="140"/>
      <c r="H30" s="136" t="s">
        <v>77</v>
      </c>
      <c r="I30" s="27" t="s">
        <v>77</v>
      </c>
      <c r="J30" s="28" t="s">
        <v>77</v>
      </c>
      <c r="K30" s="26" t="s">
        <v>77</v>
      </c>
      <c r="L30" s="518"/>
    </row>
    <row r="31" spans="1:12" ht="80.400000000000006" customHeight="1">
      <c r="A31" s="107" t="s">
        <v>138</v>
      </c>
      <c r="B31" s="114" t="s">
        <v>139</v>
      </c>
      <c r="C31" s="107" t="s">
        <v>77</v>
      </c>
      <c r="D31" s="93" t="s">
        <v>140</v>
      </c>
      <c r="E31" s="114"/>
      <c r="F31" s="137"/>
      <c r="G31" s="138"/>
      <c r="H31" s="109"/>
      <c r="I31" s="11">
        <f>G31*H31</f>
        <v>0</v>
      </c>
      <c r="J31" s="25"/>
      <c r="K31" s="15">
        <f>I31*1.23</f>
        <v>0</v>
      </c>
      <c r="L31" s="518"/>
    </row>
    <row r="32" spans="1:12" ht="36" customHeight="1">
      <c r="A32" s="125"/>
      <c r="B32" s="141" t="s">
        <v>141</v>
      </c>
      <c r="C32" s="142" t="s">
        <v>77</v>
      </c>
      <c r="D32" s="107" t="s">
        <v>77</v>
      </c>
      <c r="E32" s="142" t="s">
        <v>77</v>
      </c>
      <c r="F32" s="108" t="s">
        <v>77</v>
      </c>
      <c r="G32" s="107"/>
      <c r="H32" s="109" t="s">
        <v>77</v>
      </c>
      <c r="I32" s="11">
        <f>SUM(I15:I31)</f>
        <v>0</v>
      </c>
      <c r="J32" s="9" t="s">
        <v>77</v>
      </c>
      <c r="K32" s="15">
        <f>K31+K29+K23+K19</f>
        <v>0</v>
      </c>
      <c r="L32" s="519"/>
    </row>
    <row r="33" spans="1:12" ht="9.75" customHeight="1">
      <c r="A33" s="84"/>
      <c r="B33" s="84"/>
      <c r="C33" s="84"/>
      <c r="D33" s="102"/>
      <c r="E33" s="84"/>
      <c r="F33" s="103"/>
      <c r="G33" s="102"/>
      <c r="H33" s="104"/>
      <c r="L33" s="30"/>
    </row>
    <row r="34" spans="1:12" ht="15">
      <c r="A34" s="84"/>
      <c r="B34" s="84"/>
      <c r="C34" s="84"/>
      <c r="D34" s="102"/>
      <c r="E34" s="84"/>
      <c r="F34" s="103"/>
      <c r="G34" s="102"/>
      <c r="H34" s="104"/>
    </row>
    <row r="35" spans="1:12" ht="15">
      <c r="A35" s="85" t="s">
        <v>447</v>
      </c>
      <c r="B35" s="84"/>
      <c r="C35" s="84"/>
      <c r="D35" s="102"/>
      <c r="E35" s="84"/>
      <c r="F35" s="103"/>
      <c r="G35" s="102"/>
      <c r="H35" s="104"/>
    </row>
    <row r="36" spans="1:12" ht="15">
      <c r="A36" s="84"/>
      <c r="B36" s="84"/>
      <c r="C36" s="84"/>
      <c r="D36" s="102"/>
      <c r="E36" s="84"/>
      <c r="F36" s="103"/>
      <c r="G36" s="102"/>
      <c r="H36" s="104"/>
    </row>
    <row r="37" spans="1:12" ht="15">
      <c r="A37" s="84"/>
      <c r="B37" s="85" t="s">
        <v>448</v>
      </c>
      <c r="C37" s="84"/>
      <c r="D37" s="102"/>
      <c r="E37" s="84"/>
      <c r="F37" s="103"/>
      <c r="G37" s="102"/>
      <c r="H37" s="104"/>
    </row>
    <row r="38" spans="1:12" ht="25.2" customHeight="1">
      <c r="A38" s="145">
        <v>1</v>
      </c>
      <c r="B38" s="415" t="s">
        <v>449</v>
      </c>
      <c r="C38" s="415"/>
      <c r="D38" s="415"/>
      <c r="E38" s="415"/>
      <c r="F38" s="143"/>
      <c r="G38" s="91"/>
      <c r="H38" s="144"/>
      <c r="I38" s="89"/>
      <c r="J38" s="87"/>
      <c r="K38" s="88"/>
    </row>
    <row r="39" spans="1:12" ht="55.2" customHeight="1">
      <c r="A39" s="145">
        <v>2</v>
      </c>
      <c r="B39" s="415" t="s">
        <v>450</v>
      </c>
      <c r="C39" s="415"/>
      <c r="D39" s="415"/>
      <c r="E39" s="415"/>
      <c r="F39" s="143"/>
      <c r="G39" s="91"/>
      <c r="H39" s="144"/>
      <c r="I39" s="89"/>
      <c r="J39" s="87"/>
      <c r="K39" s="88"/>
    </row>
    <row r="40" spans="1:12" ht="68.400000000000006" customHeight="1">
      <c r="A40" s="145">
        <v>3</v>
      </c>
      <c r="B40" s="415" t="s">
        <v>451</v>
      </c>
      <c r="C40" s="415"/>
      <c r="D40" s="415"/>
      <c r="E40" s="415"/>
      <c r="F40" s="143"/>
      <c r="G40" s="91"/>
      <c r="H40" s="144"/>
      <c r="I40" s="89"/>
      <c r="J40" s="87"/>
      <c r="K40" s="88"/>
    </row>
    <row r="41" spans="1:12" ht="42" customHeight="1">
      <c r="A41" s="145">
        <v>4</v>
      </c>
      <c r="B41" s="415" t="s">
        <v>452</v>
      </c>
      <c r="C41" s="415"/>
      <c r="D41" s="415"/>
      <c r="E41" s="415"/>
      <c r="F41" s="143"/>
      <c r="G41" s="91"/>
      <c r="H41" s="144"/>
      <c r="I41" s="89"/>
      <c r="J41" s="87"/>
      <c r="K41" s="88"/>
    </row>
    <row r="42" spans="1:12" ht="34.950000000000003" customHeight="1">
      <c r="A42" s="84"/>
      <c r="B42" s="427" t="s">
        <v>453</v>
      </c>
      <c r="C42" s="427"/>
      <c r="D42" s="427"/>
      <c r="E42" s="86"/>
      <c r="F42" s="143"/>
      <c r="G42" s="91"/>
      <c r="H42" s="144"/>
      <c r="I42" s="89"/>
      <c r="J42" s="87"/>
      <c r="K42" s="88"/>
    </row>
    <row r="43" spans="1:12" ht="43.95" customHeight="1">
      <c r="A43" s="84">
        <v>5</v>
      </c>
      <c r="B43" s="422" t="s">
        <v>466</v>
      </c>
      <c r="C43" s="422"/>
      <c r="D43" s="422"/>
      <c r="E43" s="422"/>
      <c r="F43" s="143"/>
      <c r="G43" s="91"/>
      <c r="H43" s="144"/>
      <c r="I43" s="89"/>
      <c r="J43" s="87"/>
      <c r="K43" s="88"/>
    </row>
    <row r="44" spans="1:12" ht="45" customHeight="1">
      <c r="A44" s="84">
        <v>6</v>
      </c>
      <c r="B44" s="415" t="s">
        <v>465</v>
      </c>
      <c r="C44" s="415"/>
      <c r="D44" s="415"/>
      <c r="E44" s="114"/>
      <c r="F44" s="143"/>
      <c r="G44" s="91"/>
      <c r="H44" s="144"/>
      <c r="I44" s="89"/>
      <c r="J44" s="87"/>
      <c r="K44" s="88"/>
    </row>
    <row r="45" spans="1:12" ht="45" customHeight="1">
      <c r="A45" s="84">
        <v>7</v>
      </c>
      <c r="B45" s="415" t="s">
        <v>464</v>
      </c>
      <c r="C45" s="415"/>
      <c r="D45" s="415"/>
      <c r="E45" s="114"/>
      <c r="F45" s="143"/>
      <c r="G45" s="91"/>
      <c r="H45" s="144"/>
      <c r="I45" s="89"/>
      <c r="J45" s="87"/>
      <c r="K45" s="88"/>
    </row>
    <row r="46" spans="1:12" ht="45" customHeight="1">
      <c r="A46" s="84">
        <v>8</v>
      </c>
      <c r="B46" s="415" t="s">
        <v>463</v>
      </c>
      <c r="C46" s="415"/>
      <c r="D46" s="415"/>
      <c r="E46" s="114"/>
      <c r="F46" s="143"/>
      <c r="G46" s="91"/>
      <c r="H46" s="144"/>
      <c r="I46" s="89"/>
      <c r="J46" s="87"/>
      <c r="K46" s="88"/>
    </row>
    <row r="47" spans="1:12" ht="15">
      <c r="A47" s="84">
        <v>9</v>
      </c>
      <c r="B47" s="415" t="s">
        <v>462</v>
      </c>
      <c r="C47" s="415"/>
      <c r="D47" s="415"/>
      <c r="E47" s="415"/>
      <c r="F47" s="143"/>
      <c r="G47" s="91"/>
      <c r="H47" s="144"/>
      <c r="I47" s="89"/>
      <c r="J47" s="87"/>
      <c r="K47" s="88"/>
    </row>
    <row r="48" spans="1:12" ht="45" customHeight="1">
      <c r="A48" s="84">
        <v>10</v>
      </c>
      <c r="B48" s="415" t="s">
        <v>461</v>
      </c>
      <c r="C48" s="415"/>
      <c r="D48" s="415"/>
      <c r="E48" s="114"/>
      <c r="F48" s="143"/>
      <c r="G48" s="91"/>
      <c r="H48" s="144"/>
      <c r="I48" s="89"/>
      <c r="J48" s="87"/>
      <c r="K48" s="88"/>
    </row>
    <row r="49" spans="1:11" ht="47.4" customHeight="1">
      <c r="A49" s="84">
        <v>11</v>
      </c>
      <c r="B49" s="415" t="s">
        <v>460</v>
      </c>
      <c r="C49" s="415"/>
      <c r="D49" s="415"/>
      <c r="E49" s="415"/>
      <c r="F49" s="143"/>
      <c r="G49" s="91"/>
      <c r="H49" s="144"/>
      <c r="I49" s="89"/>
      <c r="J49" s="87"/>
      <c r="K49" s="88"/>
    </row>
    <row r="50" spans="1:11" ht="57" customHeight="1">
      <c r="A50" s="84">
        <v>12</v>
      </c>
      <c r="B50" s="415" t="s">
        <v>459</v>
      </c>
      <c r="C50" s="415"/>
      <c r="D50" s="415"/>
      <c r="E50" s="415"/>
      <c r="F50" s="143"/>
      <c r="G50" s="91"/>
      <c r="H50" s="144"/>
      <c r="I50" s="89"/>
      <c r="J50" s="87"/>
      <c r="K50" s="88"/>
    </row>
    <row r="51" spans="1:11" ht="35.4" customHeight="1">
      <c r="A51" s="84">
        <v>13</v>
      </c>
      <c r="B51" s="415" t="s">
        <v>458</v>
      </c>
      <c r="C51" s="415"/>
      <c r="D51" s="415"/>
      <c r="E51" s="415"/>
      <c r="F51" s="143"/>
      <c r="G51" s="91"/>
      <c r="H51" s="144"/>
      <c r="I51" s="89"/>
      <c r="J51" s="87"/>
      <c r="K51" s="88"/>
    </row>
    <row r="52" spans="1:11" ht="49.2" customHeight="1">
      <c r="A52" s="84">
        <v>14</v>
      </c>
      <c r="B52" s="415" t="s">
        <v>476</v>
      </c>
      <c r="C52" s="415"/>
      <c r="D52" s="415"/>
      <c r="E52" s="415"/>
      <c r="F52" s="143"/>
      <c r="G52" s="91"/>
      <c r="H52" s="144"/>
      <c r="I52" s="89"/>
      <c r="J52" s="87"/>
      <c r="K52" s="88"/>
    </row>
    <row r="53" spans="1:11" ht="33.6" customHeight="1">
      <c r="A53" s="84">
        <v>15</v>
      </c>
      <c r="B53" s="415" t="s">
        <v>457</v>
      </c>
      <c r="C53" s="415"/>
      <c r="D53" s="415"/>
      <c r="E53" s="415"/>
      <c r="F53" s="143"/>
      <c r="G53" s="91"/>
      <c r="H53" s="144"/>
      <c r="I53" s="89"/>
      <c r="J53" s="87"/>
      <c r="K53" s="88"/>
    </row>
    <row r="54" spans="1:11" ht="24" customHeight="1">
      <c r="A54" s="84">
        <v>16</v>
      </c>
      <c r="B54" s="415" t="s">
        <v>456</v>
      </c>
      <c r="C54" s="415"/>
      <c r="D54" s="415"/>
      <c r="E54" s="415"/>
      <c r="F54" s="143"/>
      <c r="G54" s="91"/>
      <c r="H54" s="144"/>
      <c r="I54" s="89"/>
      <c r="J54" s="87"/>
      <c r="K54" s="88"/>
    </row>
    <row r="55" spans="1:11" ht="45.6" customHeight="1">
      <c r="A55" s="84">
        <v>17</v>
      </c>
      <c r="B55" s="415" t="s">
        <v>455</v>
      </c>
      <c r="C55" s="415"/>
      <c r="D55" s="415"/>
      <c r="E55" s="415"/>
      <c r="F55" s="143"/>
      <c r="G55" s="91"/>
      <c r="H55" s="144"/>
      <c r="I55" s="89"/>
      <c r="J55" s="87"/>
      <c r="K55" s="88"/>
    </row>
    <row r="56" spans="1:11" ht="32.4" customHeight="1">
      <c r="A56" s="84">
        <v>18</v>
      </c>
      <c r="B56" s="415" t="s">
        <v>477</v>
      </c>
      <c r="C56" s="415"/>
      <c r="D56" s="415"/>
      <c r="E56" s="415"/>
      <c r="F56" s="143"/>
      <c r="G56" s="91"/>
      <c r="H56" s="144"/>
      <c r="I56" s="89"/>
      <c r="J56" s="87"/>
      <c r="K56" s="88"/>
    </row>
    <row r="57" spans="1:11" ht="30" customHeight="1">
      <c r="A57" s="84">
        <v>19</v>
      </c>
      <c r="B57" s="415" t="s">
        <v>454</v>
      </c>
      <c r="C57" s="415"/>
      <c r="D57" s="415"/>
      <c r="E57" s="415"/>
      <c r="F57" s="143"/>
      <c r="G57" s="91"/>
      <c r="H57" s="144"/>
      <c r="I57" s="89"/>
      <c r="J57" s="87"/>
      <c r="K57" s="88"/>
    </row>
    <row r="58" spans="1:11" ht="45" customHeight="1">
      <c r="A58" s="84"/>
      <c r="B58" s="423" t="s">
        <v>470</v>
      </c>
      <c r="C58" s="423"/>
      <c r="D58" s="423"/>
      <c r="E58" s="146"/>
      <c r="F58" s="143"/>
      <c r="G58" s="91"/>
      <c r="H58" s="144"/>
      <c r="I58" s="89"/>
      <c r="J58" s="87"/>
      <c r="K58" s="88"/>
    </row>
    <row r="59" spans="1:11" ht="30" customHeight="1">
      <c r="A59" s="84">
        <v>20</v>
      </c>
      <c r="B59" s="416" t="s">
        <v>475</v>
      </c>
      <c r="C59" s="417"/>
      <c r="D59" s="417"/>
      <c r="E59" s="418"/>
      <c r="F59" s="143"/>
      <c r="G59" s="91"/>
      <c r="H59" s="144"/>
      <c r="I59" s="89"/>
      <c r="J59" s="87"/>
      <c r="K59" s="88"/>
    </row>
    <row r="60" spans="1:11" ht="76.2" customHeight="1">
      <c r="A60" s="84">
        <v>21</v>
      </c>
      <c r="B60" s="415" t="s">
        <v>467</v>
      </c>
      <c r="C60" s="415"/>
      <c r="D60" s="415"/>
      <c r="E60" s="415"/>
      <c r="F60" s="143"/>
      <c r="G60" s="91"/>
      <c r="H60" s="144"/>
      <c r="I60" s="89"/>
      <c r="J60" s="87"/>
      <c r="K60" s="88"/>
    </row>
    <row r="61" spans="1:11" ht="40.200000000000003" customHeight="1">
      <c r="A61" s="84">
        <v>22</v>
      </c>
      <c r="B61" s="416" t="s">
        <v>468</v>
      </c>
      <c r="C61" s="417"/>
      <c r="D61" s="417"/>
      <c r="E61" s="418"/>
      <c r="F61" s="143"/>
      <c r="G61" s="91"/>
      <c r="H61" s="144"/>
      <c r="I61" s="89"/>
      <c r="J61" s="87"/>
      <c r="K61" s="88"/>
    </row>
    <row r="62" spans="1:11" ht="22.2" customHeight="1">
      <c r="A62" s="84">
        <v>23</v>
      </c>
      <c r="B62" s="416" t="s">
        <v>469</v>
      </c>
      <c r="C62" s="417"/>
      <c r="D62" s="417"/>
      <c r="E62" s="418"/>
      <c r="F62" s="143"/>
      <c r="G62" s="91"/>
      <c r="H62" s="144"/>
      <c r="I62" s="89"/>
      <c r="J62" s="87"/>
      <c r="K62" s="88"/>
    </row>
    <row r="63" spans="1:11" ht="58.2" customHeight="1">
      <c r="A63" s="84">
        <v>24</v>
      </c>
      <c r="B63" s="415" t="s">
        <v>471</v>
      </c>
      <c r="C63" s="415"/>
      <c r="D63" s="415"/>
      <c r="E63" s="415"/>
      <c r="F63" s="143"/>
      <c r="G63" s="91"/>
      <c r="H63" s="144"/>
      <c r="I63" s="89"/>
      <c r="J63" s="87"/>
      <c r="K63" s="88"/>
    </row>
    <row r="64" spans="1:11" ht="25.2" customHeight="1">
      <c r="A64" s="84">
        <v>25</v>
      </c>
      <c r="B64" s="419" t="s">
        <v>472</v>
      </c>
      <c r="C64" s="420"/>
      <c r="D64" s="420"/>
      <c r="E64" s="421"/>
      <c r="F64" s="143"/>
      <c r="G64" s="91"/>
      <c r="H64" s="144"/>
      <c r="I64" s="89"/>
      <c r="J64" s="87"/>
      <c r="K64" s="88"/>
    </row>
    <row r="65" spans="1:11" ht="45.6" customHeight="1">
      <c r="A65" s="84">
        <v>26</v>
      </c>
      <c r="B65" s="415" t="s">
        <v>473</v>
      </c>
      <c r="C65" s="415"/>
      <c r="D65" s="415"/>
      <c r="E65" s="415"/>
      <c r="F65" s="143"/>
      <c r="G65" s="91"/>
      <c r="H65" s="144"/>
      <c r="I65" s="89"/>
      <c r="J65" s="87"/>
      <c r="K65" s="88"/>
    </row>
    <row r="66" spans="1:11" ht="15">
      <c r="A66" s="84"/>
      <c r="B66" s="84"/>
      <c r="C66" s="84"/>
      <c r="D66" s="102"/>
      <c r="E66" s="84"/>
      <c r="F66" s="103"/>
      <c r="G66" s="102"/>
      <c r="H66" s="104"/>
    </row>
    <row r="67" spans="1:11" ht="15">
      <c r="A67" s="84"/>
      <c r="B67" s="84"/>
      <c r="C67" s="84"/>
      <c r="D67" s="102"/>
      <c r="E67" s="84"/>
      <c r="F67" s="103"/>
      <c r="G67" s="102"/>
      <c r="H67" s="104"/>
    </row>
    <row r="68" spans="1:11" ht="171.6" customHeight="1">
      <c r="A68" s="426" t="s">
        <v>566</v>
      </c>
      <c r="B68" s="426"/>
      <c r="C68" s="426"/>
      <c r="D68" s="426"/>
      <c r="E68" s="426"/>
      <c r="F68" s="426"/>
      <c r="G68" s="426"/>
      <c r="H68" s="426"/>
      <c r="I68" s="426"/>
      <c r="J68" s="426"/>
      <c r="K68" s="426"/>
    </row>
    <row r="76" spans="1:11" ht="48.6" customHeight="1">
      <c r="B76" s="399" t="s">
        <v>535</v>
      </c>
      <c r="C76" s="399"/>
      <c r="D76" s="399"/>
      <c r="E76" s="399"/>
      <c r="F76" s="399"/>
      <c r="G76" s="399"/>
      <c r="H76" s="399"/>
      <c r="I76" s="399"/>
      <c r="J76" s="399"/>
      <c r="K76" s="399"/>
    </row>
    <row r="78" spans="1:11">
      <c r="A78" s="391" t="s">
        <v>568</v>
      </c>
    </row>
  </sheetData>
  <mergeCells count="45">
    <mergeCell ref="L4:L5"/>
    <mergeCell ref="B76:K76"/>
    <mergeCell ref="A68:K68"/>
    <mergeCell ref="B42:D42"/>
    <mergeCell ref="B60:E60"/>
    <mergeCell ref="A1:B1"/>
    <mergeCell ref="I1:K1"/>
    <mergeCell ref="A4:A5"/>
    <mergeCell ref="B4:B5"/>
    <mergeCell ref="C4:C5"/>
    <mergeCell ref="D4:D5"/>
    <mergeCell ref="E4:E5"/>
    <mergeCell ref="F4:F5"/>
    <mergeCell ref="G4:G5"/>
    <mergeCell ref="H4:H5"/>
    <mergeCell ref="I4:I5"/>
    <mergeCell ref="J4:J5"/>
    <mergeCell ref="K4:K5"/>
    <mergeCell ref="B24:C24"/>
    <mergeCell ref="B55:E55"/>
    <mergeCell ref="B56:E56"/>
    <mergeCell ref="B57:E57"/>
    <mergeCell ref="B61:E61"/>
    <mergeCell ref="B58:D58"/>
    <mergeCell ref="B50:E50"/>
    <mergeCell ref="B51:E51"/>
    <mergeCell ref="B52:E52"/>
    <mergeCell ref="B53:E53"/>
    <mergeCell ref="B54:E54"/>
    <mergeCell ref="B65:E65"/>
    <mergeCell ref="B59:E59"/>
    <mergeCell ref="B62:E62"/>
    <mergeCell ref="B64:E64"/>
    <mergeCell ref="B38:E38"/>
    <mergeCell ref="B43:E43"/>
    <mergeCell ref="B44:D44"/>
    <mergeCell ref="B45:D45"/>
    <mergeCell ref="B46:D46"/>
    <mergeCell ref="B63:E63"/>
    <mergeCell ref="B39:E39"/>
    <mergeCell ref="B40:E40"/>
    <mergeCell ref="B41:E41"/>
    <mergeCell ref="B48:D48"/>
    <mergeCell ref="B47:E47"/>
    <mergeCell ref="B49:E49"/>
  </mergeCells>
  <pageMargins left="0.70866141732283472" right="0.70866141732283472" top="0.74803149606299213" bottom="0.74803149606299213" header="0.51181102362204722" footer="0.31496062992125984"/>
  <pageSetup paperSize="9" orientation="landscape" horizontalDpi="300" verticalDpi="300" r:id="rId1"/>
  <headerFooter>
    <oddHeader>&amp;LMCM/WSM/ZP12/2023&amp;CFORMULARZ ASORTYMENTOWO-CENOWY&amp;Rzałącznik nr 2 do SWZ</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I36"/>
  <sheetViews>
    <sheetView topLeftCell="A31" zoomScale="90" zoomScaleNormal="90" workbookViewId="0">
      <selection activeCell="A31" sqref="A31:I31"/>
    </sheetView>
  </sheetViews>
  <sheetFormatPr defaultColWidth="9" defaultRowHeight="14.4"/>
  <cols>
    <col min="1" max="1" width="6.19921875" style="31" customWidth="1"/>
    <col min="2" max="2" width="15.5" style="31" customWidth="1"/>
    <col min="3" max="4" width="9" style="31"/>
    <col min="5" max="5" width="10.69921875" style="32" customWidth="1"/>
    <col min="6" max="6" width="11" style="31" customWidth="1"/>
    <col min="7" max="7" width="9" style="32"/>
    <col min="8" max="8" width="10.3984375" style="31" customWidth="1"/>
    <col min="9" max="9" width="12.69921875" style="31" customWidth="1"/>
    <col min="10" max="10" width="10.09765625" style="31" customWidth="1"/>
    <col min="11" max="1023" width="9" style="31"/>
  </cols>
  <sheetData>
    <row r="1" spans="1:14" ht="15.6">
      <c r="A1" s="307"/>
      <c r="B1" s="307"/>
      <c r="C1" s="307"/>
      <c r="D1" s="307"/>
      <c r="E1" s="84"/>
      <c r="F1" s="307"/>
      <c r="G1" s="84"/>
      <c r="H1" s="307"/>
      <c r="I1" s="307"/>
      <c r="J1" s="307"/>
      <c r="K1" s="307"/>
      <c r="L1" s="307"/>
      <c r="M1" s="307"/>
      <c r="N1" s="307"/>
    </row>
    <row r="2" spans="1:14" ht="15.6">
      <c r="A2" s="307"/>
      <c r="B2" s="307"/>
      <c r="C2" s="307"/>
      <c r="D2" s="307"/>
      <c r="E2" s="84"/>
      <c r="F2" s="307"/>
      <c r="G2" s="84"/>
      <c r="H2" s="307"/>
      <c r="I2" s="307"/>
      <c r="J2" s="307"/>
      <c r="K2" s="307"/>
      <c r="L2" s="307"/>
      <c r="M2" s="307"/>
      <c r="N2" s="307"/>
    </row>
    <row r="3" spans="1:14" ht="15.6">
      <c r="A3" s="261"/>
      <c r="B3" s="308"/>
      <c r="C3" s="308"/>
      <c r="D3" s="308"/>
      <c r="E3" s="249"/>
      <c r="F3" s="308"/>
      <c r="G3" s="249"/>
      <c r="H3" s="308"/>
      <c r="I3" s="308"/>
      <c r="J3" s="307"/>
      <c r="K3" s="307"/>
      <c r="L3" s="307"/>
      <c r="M3" s="307"/>
      <c r="N3" s="307"/>
    </row>
    <row r="4" spans="1:14" ht="15.6">
      <c r="A4" s="307"/>
      <c r="B4" s="307"/>
      <c r="C4" s="307"/>
      <c r="D4" s="307"/>
      <c r="E4" s="84"/>
      <c r="F4" s="307"/>
      <c r="G4" s="84"/>
      <c r="H4" s="307"/>
      <c r="I4" s="307"/>
      <c r="J4" s="307"/>
      <c r="K4" s="307"/>
      <c r="L4" s="307"/>
      <c r="M4" s="307"/>
      <c r="N4" s="307"/>
    </row>
    <row r="5" spans="1:14" ht="15.6">
      <c r="A5" s="307"/>
      <c r="B5" s="307"/>
      <c r="C5" s="307"/>
      <c r="D5" s="307" t="s">
        <v>549</v>
      </c>
      <c r="E5" s="191"/>
      <c r="F5" s="307"/>
      <c r="G5" s="84"/>
      <c r="H5" s="307"/>
      <c r="I5" s="307"/>
      <c r="J5" s="307"/>
      <c r="K5" s="307"/>
      <c r="L5" s="307"/>
      <c r="M5" s="307"/>
      <c r="N5" s="307"/>
    </row>
    <row r="6" spans="1:14" ht="16.2" thickBot="1">
      <c r="A6" s="307"/>
      <c r="B6" s="307"/>
      <c r="C6" s="307"/>
      <c r="D6" s="307"/>
      <c r="E6" s="84"/>
      <c r="F6" s="307"/>
      <c r="G6" s="84"/>
      <c r="H6" s="307"/>
      <c r="I6" s="307"/>
      <c r="J6" s="307"/>
      <c r="K6" s="307"/>
      <c r="L6" s="307"/>
      <c r="M6" s="307"/>
      <c r="N6" s="307"/>
    </row>
    <row r="7" spans="1:14" ht="30.6" customHeight="1" thickBot="1">
      <c r="A7" s="434" t="s">
        <v>0</v>
      </c>
      <c r="B7" s="434" t="s">
        <v>1</v>
      </c>
      <c r="C7" s="309" t="s">
        <v>2</v>
      </c>
      <c r="D7" s="434" t="s">
        <v>3</v>
      </c>
      <c r="E7" s="435" t="s">
        <v>512</v>
      </c>
      <c r="F7" s="434" t="s">
        <v>142</v>
      </c>
      <c r="G7" s="250" t="s">
        <v>5</v>
      </c>
      <c r="H7" s="309" t="s">
        <v>6</v>
      </c>
      <c r="I7" s="541" t="s">
        <v>7</v>
      </c>
      <c r="J7" s="523" t="s">
        <v>575</v>
      </c>
      <c r="K7" s="307"/>
      <c r="L7" s="307"/>
      <c r="M7" s="307"/>
      <c r="N7" s="307"/>
    </row>
    <row r="8" spans="1:14" ht="87" customHeight="1" thickBot="1">
      <c r="A8" s="434"/>
      <c r="B8" s="434"/>
      <c r="C8" s="310" t="s">
        <v>143</v>
      </c>
      <c r="D8" s="434"/>
      <c r="E8" s="435"/>
      <c r="F8" s="434"/>
      <c r="G8" s="252" t="s">
        <v>11</v>
      </c>
      <c r="H8" s="311" t="s">
        <v>12</v>
      </c>
      <c r="I8" s="542" t="s">
        <v>13</v>
      </c>
      <c r="J8" s="524"/>
      <c r="K8" s="307"/>
      <c r="L8" s="307"/>
      <c r="M8" s="307"/>
      <c r="N8" s="307"/>
    </row>
    <row r="9" spans="1:14" ht="16.2" thickBot="1">
      <c r="A9" s="434"/>
      <c r="B9" s="434"/>
      <c r="C9" s="312"/>
      <c r="D9" s="434"/>
      <c r="E9" s="435"/>
      <c r="F9" s="434"/>
      <c r="G9" s="254"/>
      <c r="H9" s="313" t="s">
        <v>15</v>
      </c>
      <c r="I9" s="543" t="s">
        <v>144</v>
      </c>
      <c r="J9" s="525"/>
      <c r="K9" s="307"/>
      <c r="L9" s="307"/>
      <c r="M9" s="307"/>
      <c r="N9" s="307"/>
    </row>
    <row r="10" spans="1:14" ht="16.2" thickBot="1">
      <c r="A10" s="314" t="s">
        <v>17</v>
      </c>
      <c r="B10" s="315" t="s">
        <v>18</v>
      </c>
      <c r="C10" s="315" t="s">
        <v>19</v>
      </c>
      <c r="D10" s="315" t="s">
        <v>20</v>
      </c>
      <c r="E10" s="257" t="s">
        <v>21</v>
      </c>
      <c r="F10" s="316" t="s">
        <v>22</v>
      </c>
      <c r="G10" s="257" t="s">
        <v>23</v>
      </c>
      <c r="H10" s="317" t="s">
        <v>24</v>
      </c>
      <c r="I10" s="544" t="s">
        <v>25</v>
      </c>
      <c r="J10" s="487" t="s">
        <v>26</v>
      </c>
      <c r="K10" s="307"/>
      <c r="L10" s="307"/>
      <c r="M10" s="307"/>
      <c r="N10" s="307"/>
    </row>
    <row r="11" spans="1:14" ht="16.2" thickBot="1">
      <c r="A11" s="436" t="s">
        <v>145</v>
      </c>
      <c r="B11" s="436"/>
      <c r="C11" s="436"/>
      <c r="D11" s="436"/>
      <c r="E11" s="436"/>
      <c r="F11" s="436"/>
      <c r="G11" s="436"/>
      <c r="H11" s="436"/>
      <c r="I11" s="545"/>
      <c r="J11" s="484"/>
      <c r="K11" s="307"/>
      <c r="L11" s="307"/>
      <c r="M11" s="307"/>
      <c r="N11" s="307"/>
    </row>
    <row r="12" spans="1:14" ht="16.2" thickBot="1">
      <c r="A12" s="318">
        <v>1</v>
      </c>
      <c r="B12" s="319"/>
      <c r="C12" s="319"/>
      <c r="D12" s="319"/>
      <c r="E12" s="320"/>
      <c r="F12" s="321"/>
      <c r="G12" s="320"/>
      <c r="H12" s="322"/>
      <c r="I12" s="546"/>
      <c r="J12" s="484"/>
      <c r="K12" s="307"/>
      <c r="L12" s="307"/>
      <c r="M12" s="307"/>
      <c r="N12" s="307"/>
    </row>
    <row r="13" spans="1:14" ht="15" thickBot="1">
      <c r="A13" s="35">
        <v>2</v>
      </c>
      <c r="B13" s="36"/>
      <c r="C13" s="36"/>
      <c r="D13" s="36"/>
      <c r="E13" s="37"/>
      <c r="F13" s="38"/>
      <c r="G13" s="37"/>
      <c r="H13" s="39"/>
      <c r="I13" s="40"/>
      <c r="J13" s="551"/>
    </row>
    <row r="14" spans="1:14" ht="15" thickBot="1">
      <c r="A14" s="35">
        <v>3</v>
      </c>
      <c r="B14" s="36"/>
      <c r="C14" s="36"/>
      <c r="D14" s="36"/>
      <c r="E14" s="37"/>
      <c r="F14" s="38"/>
      <c r="G14" s="37"/>
      <c r="H14" s="39"/>
      <c r="I14" s="40"/>
      <c r="J14" s="551"/>
    </row>
    <row r="15" spans="1:14" ht="15" thickBot="1">
      <c r="A15" s="35">
        <v>4</v>
      </c>
      <c r="B15" s="36"/>
      <c r="C15" s="36"/>
      <c r="D15" s="36"/>
      <c r="E15" s="37"/>
      <c r="F15" s="38"/>
      <c r="G15" s="37"/>
      <c r="H15" s="39"/>
      <c r="I15" s="40"/>
      <c r="J15" s="551"/>
    </row>
    <row r="16" spans="1:14" ht="15" thickBot="1">
      <c r="A16" s="35">
        <v>5</v>
      </c>
      <c r="B16" s="36"/>
      <c r="C16" s="36"/>
      <c r="D16" s="36"/>
      <c r="E16" s="37"/>
      <c r="F16" s="38"/>
      <c r="G16" s="37"/>
      <c r="H16" s="39"/>
      <c r="I16" s="40"/>
      <c r="J16" s="551"/>
    </row>
    <row r="17" spans="1:10" ht="15" thickBot="1">
      <c r="A17" s="187"/>
      <c r="B17" s="40"/>
      <c r="C17" s="40"/>
      <c r="D17" s="40"/>
      <c r="E17" s="41"/>
      <c r="F17" s="42"/>
      <c r="G17" s="41"/>
      <c r="H17" s="43"/>
      <c r="I17" s="547"/>
      <c r="J17" s="551"/>
    </row>
    <row r="18" spans="1:10" ht="37.200000000000003" thickBot="1">
      <c r="A18" s="44" t="s">
        <v>22</v>
      </c>
      <c r="B18" s="34" t="s">
        <v>146</v>
      </c>
      <c r="C18" s="45"/>
      <c r="D18" s="34"/>
      <c r="E18" s="46"/>
      <c r="F18" s="34"/>
      <c r="G18" s="47"/>
      <c r="H18" s="33"/>
      <c r="I18" s="49">
        <f>D18*E18*1.08</f>
        <v>0</v>
      </c>
      <c r="J18" s="551"/>
    </row>
    <row r="19" spans="1:10" ht="15" thickBot="1">
      <c r="A19" s="437"/>
      <c r="B19" s="437"/>
      <c r="C19" s="437"/>
      <c r="D19" s="437"/>
      <c r="E19" s="437"/>
      <c r="F19" s="437"/>
      <c r="G19" s="437"/>
      <c r="H19" s="437"/>
      <c r="I19" s="548"/>
      <c r="J19" s="551"/>
    </row>
    <row r="20" spans="1:10" ht="25.2" thickBot="1">
      <c r="A20" s="44" t="s">
        <v>23</v>
      </c>
      <c r="B20" s="34" t="s">
        <v>480</v>
      </c>
      <c r="C20" s="45" t="s">
        <v>77</v>
      </c>
      <c r="D20" s="34"/>
      <c r="E20" s="46"/>
      <c r="F20" s="34"/>
      <c r="G20" s="47"/>
      <c r="H20" s="33"/>
      <c r="I20" s="49">
        <f>D20*E20*1.23</f>
        <v>0</v>
      </c>
      <c r="J20" s="552"/>
    </row>
    <row r="21" spans="1:10" ht="25.2" thickBot="1">
      <c r="A21" s="44" t="s">
        <v>24</v>
      </c>
      <c r="B21" s="34" t="s">
        <v>147</v>
      </c>
      <c r="C21" s="45" t="s">
        <v>77</v>
      </c>
      <c r="D21" s="34"/>
      <c r="E21" s="46"/>
      <c r="F21" s="34"/>
      <c r="G21" s="47"/>
      <c r="H21" s="33"/>
      <c r="I21" s="49">
        <f>D21*E21*1.23</f>
        <v>0</v>
      </c>
      <c r="J21" s="552"/>
    </row>
    <row r="22" spans="1:10" ht="15" thickBot="1">
      <c r="A22" s="44"/>
      <c r="B22" s="34"/>
      <c r="C22" s="45"/>
      <c r="D22" s="34"/>
      <c r="E22" s="46"/>
      <c r="F22" s="34"/>
      <c r="G22" s="47"/>
      <c r="H22" s="33"/>
      <c r="I22" s="549">
        <f>SUM(I20:I21)</f>
        <v>0</v>
      </c>
      <c r="J22" s="551"/>
    </row>
    <row r="23" spans="1:10" ht="15" thickBot="1">
      <c r="A23" s="44" t="s">
        <v>25</v>
      </c>
      <c r="B23" s="34" t="s">
        <v>148</v>
      </c>
      <c r="C23" s="45"/>
      <c r="D23" s="34"/>
      <c r="E23" s="46"/>
      <c r="F23" s="34"/>
      <c r="G23" s="47"/>
      <c r="H23" s="33"/>
      <c r="I23" s="49">
        <f>E23*D23*1.08</f>
        <v>0</v>
      </c>
      <c r="J23" s="551"/>
    </row>
    <row r="24" spans="1:10" ht="15" thickBot="1">
      <c r="A24" s="48"/>
      <c r="B24" s="49"/>
      <c r="C24" s="50"/>
      <c r="D24" s="49"/>
      <c r="E24" s="46"/>
      <c r="F24" s="34"/>
      <c r="G24" s="47"/>
      <c r="H24" s="33"/>
      <c r="I24" s="549">
        <f>SUM(I23:I23)</f>
        <v>0</v>
      </c>
      <c r="J24" s="551"/>
    </row>
    <row r="25" spans="1:10" ht="15" thickBot="1">
      <c r="A25" s="48"/>
      <c r="B25" s="49" t="s">
        <v>76</v>
      </c>
      <c r="C25" s="50"/>
      <c r="D25" s="49"/>
      <c r="E25" s="46"/>
      <c r="F25" s="34"/>
      <c r="G25" s="46" t="s">
        <v>77</v>
      </c>
      <c r="H25" s="33"/>
      <c r="I25" s="550">
        <f>I17+I22</f>
        <v>0</v>
      </c>
      <c r="J25" s="551"/>
    </row>
    <row r="26" spans="1:10">
      <c r="A26" s="177"/>
      <c r="B26" s="177"/>
      <c r="C26" s="178"/>
      <c r="D26" s="177"/>
      <c r="E26" s="179"/>
      <c r="F26" s="177"/>
      <c r="G26" s="179"/>
      <c r="H26" s="180"/>
      <c r="I26" s="181"/>
    </row>
    <row r="27" spans="1:10">
      <c r="A27" s="177"/>
      <c r="B27" s="177"/>
      <c r="C27" s="178"/>
      <c r="D27" s="177"/>
      <c r="E27" s="179"/>
      <c r="F27" s="177"/>
      <c r="G27" s="179"/>
      <c r="H27" s="180"/>
      <c r="I27" s="181"/>
    </row>
    <row r="28" spans="1:10">
      <c r="A28" s="177"/>
      <c r="B28" s="177"/>
      <c r="C28" s="178"/>
      <c r="D28" s="177"/>
      <c r="E28" s="179"/>
      <c r="F28" s="177"/>
      <c r="G28" s="179"/>
      <c r="H28" s="180"/>
      <c r="I28" s="181"/>
    </row>
    <row r="30" spans="1:10" ht="162" customHeight="1">
      <c r="A30" s="432" t="s">
        <v>446</v>
      </c>
      <c r="B30" s="432"/>
      <c r="C30" s="432"/>
      <c r="D30" s="432"/>
      <c r="E30" s="432"/>
      <c r="F30" s="432"/>
      <c r="G30" s="432"/>
      <c r="H30" s="432"/>
      <c r="I30" s="432"/>
    </row>
    <row r="31" spans="1:10" ht="378" customHeight="1">
      <c r="A31" s="432" t="s">
        <v>578</v>
      </c>
      <c r="B31" s="432"/>
      <c r="C31" s="432"/>
      <c r="D31" s="432"/>
      <c r="E31" s="432"/>
      <c r="F31" s="432"/>
      <c r="G31" s="432"/>
      <c r="H31" s="432"/>
      <c r="I31" s="432"/>
    </row>
    <row r="32" spans="1:10" ht="133.5" customHeight="1">
      <c r="A32" s="433" t="s">
        <v>479</v>
      </c>
      <c r="B32" s="433"/>
      <c r="C32" s="433"/>
      <c r="D32" s="433"/>
      <c r="E32" s="433"/>
      <c r="F32" s="433"/>
      <c r="G32" s="433"/>
      <c r="H32" s="433"/>
      <c r="I32" s="433"/>
    </row>
    <row r="34" spans="1:10" ht="56.4" customHeight="1">
      <c r="A34" s="399" t="s">
        <v>536</v>
      </c>
      <c r="B34" s="399"/>
      <c r="C34" s="399"/>
      <c r="D34" s="399"/>
      <c r="E34" s="399"/>
      <c r="F34" s="399"/>
      <c r="G34" s="399"/>
      <c r="H34" s="399"/>
      <c r="I34" s="399"/>
      <c r="J34" s="399"/>
    </row>
    <row r="36" spans="1:10">
      <c r="A36" s="391" t="s">
        <v>568</v>
      </c>
    </row>
  </sheetData>
  <mergeCells count="12">
    <mergeCell ref="A34:J34"/>
    <mergeCell ref="A30:I30"/>
    <mergeCell ref="A31:I31"/>
    <mergeCell ref="A32:I32"/>
    <mergeCell ref="A7:A9"/>
    <mergeCell ref="B7:B9"/>
    <mergeCell ref="D7:D9"/>
    <mergeCell ref="E7:E9"/>
    <mergeCell ref="F7:F9"/>
    <mergeCell ref="A11:I11"/>
    <mergeCell ref="A19:I19"/>
    <mergeCell ref="J7:J9"/>
  </mergeCells>
  <pageMargins left="0.70866141732283472" right="0.70866141732283472" top="0.74803149606299213" bottom="0.74803149606299213" header="0.51181102362204722" footer="0.31496062992125984"/>
  <pageSetup paperSize="9" orientation="landscape" horizontalDpi="300" verticalDpi="300" r:id="rId1"/>
  <headerFooter>
    <oddHeader>&amp;LMCM/WSM/ZP12/2023&amp;CFORMULARZ ASORTYMENTOWO-CENOWY&amp;Rzałącznik nr 2 do SWZ</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28"/>
  <sheetViews>
    <sheetView zoomScale="80" zoomScaleNormal="80" workbookViewId="0">
      <selection activeCell="M8" sqref="M8:M21"/>
    </sheetView>
  </sheetViews>
  <sheetFormatPr defaultColWidth="8.59765625" defaultRowHeight="13.8"/>
  <cols>
    <col min="2" max="2" width="16.59765625" customWidth="1"/>
    <col min="3" max="3" width="11.5" customWidth="1"/>
    <col min="4" max="4" width="9.19921875" customWidth="1"/>
    <col min="5" max="5" width="9.5" customWidth="1"/>
    <col min="6" max="6" width="18.19921875" customWidth="1"/>
    <col min="7" max="7" width="10.3984375" customWidth="1"/>
    <col min="8" max="8" width="12" customWidth="1"/>
    <col min="10" max="10" width="15.69921875" customWidth="1"/>
    <col min="11" max="11" width="17.8984375" customWidth="1"/>
  </cols>
  <sheetData>
    <row r="1" spans="1:15" ht="15">
      <c r="A1" s="84"/>
      <c r="B1" s="84"/>
      <c r="C1" s="84"/>
      <c r="D1" s="84"/>
      <c r="E1" s="84"/>
      <c r="F1" s="84"/>
      <c r="G1" s="84"/>
      <c r="H1" s="84"/>
      <c r="I1" s="406"/>
      <c r="J1" s="406"/>
      <c r="K1" s="84"/>
      <c r="L1" s="84"/>
      <c r="M1" s="84"/>
      <c r="N1" s="84"/>
      <c r="O1" s="84"/>
    </row>
    <row r="2" spans="1:15" ht="15">
      <c r="A2" s="405"/>
      <c r="B2" s="405"/>
      <c r="C2" s="84"/>
      <c r="D2" s="84"/>
      <c r="E2" s="84"/>
      <c r="F2" s="84"/>
      <c r="G2" s="84"/>
      <c r="H2" s="84"/>
      <c r="I2" s="84"/>
      <c r="J2" s="84"/>
      <c r="K2" s="84"/>
      <c r="L2" s="84"/>
      <c r="M2" s="84"/>
      <c r="N2" s="84"/>
      <c r="O2" s="84"/>
    </row>
    <row r="3" spans="1:15" ht="15">
      <c r="A3" s="407"/>
      <c r="B3" s="407"/>
      <c r="C3" s="407"/>
      <c r="D3" s="407"/>
      <c r="E3" s="84"/>
      <c r="F3" s="84"/>
      <c r="G3" s="84"/>
      <c r="H3" s="84"/>
      <c r="I3" s="84"/>
      <c r="J3" s="84"/>
      <c r="K3" s="84"/>
      <c r="L3" s="84"/>
      <c r="M3" s="84"/>
      <c r="N3" s="84"/>
      <c r="O3" s="84"/>
    </row>
    <row r="4" spans="1:15" ht="15">
      <c r="A4" s="84"/>
      <c r="B4" s="84"/>
      <c r="C4" s="84"/>
      <c r="D4" s="84" t="s">
        <v>550</v>
      </c>
      <c r="E4" s="106"/>
      <c r="F4" s="92"/>
      <c r="G4" s="106"/>
      <c r="H4" s="106"/>
      <c r="I4" s="84"/>
      <c r="J4" s="84"/>
      <c r="K4" s="84"/>
      <c r="L4" s="84"/>
      <c r="M4" s="84"/>
      <c r="N4" s="84"/>
      <c r="O4" s="84"/>
    </row>
    <row r="5" spans="1:15" ht="12.75" customHeight="1">
      <c r="A5" s="435" t="s">
        <v>0</v>
      </c>
      <c r="B5" s="435" t="s">
        <v>149</v>
      </c>
      <c r="C5" s="438" t="s">
        <v>150</v>
      </c>
      <c r="D5" s="250" t="s">
        <v>2</v>
      </c>
      <c r="E5" s="438" t="s">
        <v>151</v>
      </c>
      <c r="F5" s="438" t="s">
        <v>152</v>
      </c>
      <c r="G5" s="438" t="s">
        <v>153</v>
      </c>
      <c r="H5" s="250" t="s">
        <v>5</v>
      </c>
      <c r="I5" s="251" t="s">
        <v>6</v>
      </c>
      <c r="J5" s="537" t="s">
        <v>7</v>
      </c>
      <c r="K5" s="523" t="s">
        <v>575</v>
      </c>
      <c r="L5" s="84"/>
      <c r="M5" s="84"/>
      <c r="N5" s="84"/>
      <c r="O5" s="84"/>
    </row>
    <row r="6" spans="1:15" ht="45">
      <c r="A6" s="435"/>
      <c r="B6" s="435"/>
      <c r="C6" s="438"/>
      <c r="D6" s="252" t="s">
        <v>143</v>
      </c>
      <c r="E6" s="438"/>
      <c r="F6" s="438"/>
      <c r="G6" s="438"/>
      <c r="H6" s="252" t="s">
        <v>11</v>
      </c>
      <c r="I6" s="253" t="s">
        <v>12</v>
      </c>
      <c r="J6" s="528" t="s">
        <v>13</v>
      </c>
      <c r="K6" s="524"/>
      <c r="L6" s="84"/>
      <c r="M6" s="84"/>
      <c r="N6" s="84"/>
      <c r="O6" s="84"/>
    </row>
    <row r="7" spans="1:15" ht="15">
      <c r="A7" s="435"/>
      <c r="B7" s="435"/>
      <c r="C7" s="438"/>
      <c r="D7" s="254"/>
      <c r="E7" s="438"/>
      <c r="F7" s="438"/>
      <c r="G7" s="438"/>
      <c r="H7" s="254"/>
      <c r="I7" s="158" t="s">
        <v>15</v>
      </c>
      <c r="J7" s="260" t="s">
        <v>154</v>
      </c>
      <c r="K7" s="525"/>
      <c r="L7" s="84"/>
      <c r="M7" s="84"/>
      <c r="N7" s="84"/>
      <c r="O7" s="84"/>
    </row>
    <row r="8" spans="1:15" ht="15">
      <c r="A8" s="256" t="s">
        <v>17</v>
      </c>
      <c r="B8" s="257" t="s">
        <v>18</v>
      </c>
      <c r="C8" s="258" t="s">
        <v>19</v>
      </c>
      <c r="D8" s="257" t="s">
        <v>20</v>
      </c>
      <c r="E8" s="257" t="s">
        <v>21</v>
      </c>
      <c r="F8" s="257" t="s">
        <v>22</v>
      </c>
      <c r="G8" s="257" t="s">
        <v>23</v>
      </c>
      <c r="H8" s="257" t="s">
        <v>24</v>
      </c>
      <c r="I8" s="258" t="s">
        <v>25</v>
      </c>
      <c r="J8" s="520" t="s">
        <v>26</v>
      </c>
      <c r="K8" s="565" t="s">
        <v>27</v>
      </c>
      <c r="L8" s="84"/>
      <c r="M8" s="84"/>
      <c r="N8" s="84"/>
      <c r="O8" s="84"/>
    </row>
    <row r="9" spans="1:15" ht="15">
      <c r="A9" s="155" t="s">
        <v>17</v>
      </c>
      <c r="B9" s="149" t="s">
        <v>155</v>
      </c>
      <c r="C9" s="149">
        <v>6000</v>
      </c>
      <c r="D9" s="149"/>
      <c r="E9" s="157"/>
      <c r="F9" s="149"/>
      <c r="G9" s="157">
        <f t="shared" ref="G9:G17" si="0">F9*E9</f>
        <v>0</v>
      </c>
      <c r="H9" s="149"/>
      <c r="I9" s="158"/>
      <c r="J9" s="521">
        <f t="shared" ref="J9:J17" si="1">G9*1.08</f>
        <v>0</v>
      </c>
      <c r="K9" s="510"/>
      <c r="L9" s="84"/>
      <c r="M9" s="84"/>
      <c r="N9" s="84"/>
      <c r="O9" s="84"/>
    </row>
    <row r="10" spans="1:15" ht="15">
      <c r="A10" s="155" t="s">
        <v>18</v>
      </c>
      <c r="B10" s="149" t="s">
        <v>156</v>
      </c>
      <c r="C10" s="149">
        <v>4300</v>
      </c>
      <c r="D10" s="149"/>
      <c r="E10" s="157"/>
      <c r="F10" s="149"/>
      <c r="G10" s="157">
        <f t="shared" si="0"/>
        <v>0</v>
      </c>
      <c r="H10" s="149"/>
      <c r="I10" s="158"/>
      <c r="J10" s="521">
        <f t="shared" si="1"/>
        <v>0</v>
      </c>
      <c r="K10" s="510"/>
      <c r="L10" s="84"/>
      <c r="M10" s="84"/>
      <c r="N10" s="84"/>
      <c r="O10" s="84"/>
    </row>
    <row r="11" spans="1:15" ht="57" customHeight="1">
      <c r="A11" s="155" t="s">
        <v>19</v>
      </c>
      <c r="B11" s="149" t="s">
        <v>157</v>
      </c>
      <c r="C11" s="149">
        <v>8100</v>
      </c>
      <c r="D11" s="149"/>
      <c r="E11" s="157"/>
      <c r="F11" s="149"/>
      <c r="G11" s="157">
        <f t="shared" si="0"/>
        <v>0</v>
      </c>
      <c r="H11" s="149"/>
      <c r="I11" s="158"/>
      <c r="J11" s="521">
        <f t="shared" si="1"/>
        <v>0</v>
      </c>
      <c r="K11" s="510"/>
      <c r="L11" s="84"/>
      <c r="M11" s="84"/>
      <c r="N11" s="84"/>
      <c r="O11" s="84"/>
    </row>
    <row r="12" spans="1:15" ht="82.2" customHeight="1">
      <c r="A12" s="155" t="s">
        <v>20</v>
      </c>
      <c r="B12" s="149" t="s">
        <v>158</v>
      </c>
      <c r="C12" s="149">
        <v>2100</v>
      </c>
      <c r="D12" s="149"/>
      <c r="E12" s="157"/>
      <c r="F12" s="149"/>
      <c r="G12" s="157">
        <f t="shared" si="0"/>
        <v>0</v>
      </c>
      <c r="H12" s="149"/>
      <c r="I12" s="158"/>
      <c r="J12" s="521">
        <f t="shared" si="1"/>
        <v>0</v>
      </c>
      <c r="K12" s="510"/>
      <c r="L12" s="84"/>
      <c r="M12" s="84"/>
      <c r="N12" s="84"/>
      <c r="O12" s="84"/>
    </row>
    <row r="13" spans="1:15">
      <c r="A13" s="185"/>
      <c r="B13" s="248" t="s">
        <v>159</v>
      </c>
      <c r="C13" s="248">
        <v>12000</v>
      </c>
      <c r="D13" s="248"/>
      <c r="E13" s="232"/>
      <c r="F13" s="248"/>
      <c r="G13" s="232">
        <f t="shared" si="0"/>
        <v>0</v>
      </c>
      <c r="H13" s="248"/>
      <c r="I13" s="230"/>
      <c r="J13" s="538">
        <f t="shared" si="1"/>
        <v>0</v>
      </c>
      <c r="K13" s="540"/>
      <c r="O13" s="556"/>
    </row>
    <row r="14" spans="1:15" ht="15">
      <c r="A14" s="155" t="s">
        <v>22</v>
      </c>
      <c r="B14" s="149" t="s">
        <v>160</v>
      </c>
      <c r="C14" s="149">
        <v>1350</v>
      </c>
      <c r="D14" s="149"/>
      <c r="E14" s="157"/>
      <c r="F14" s="149"/>
      <c r="G14" s="157">
        <f t="shared" si="0"/>
        <v>0</v>
      </c>
      <c r="H14" s="149"/>
      <c r="I14" s="158"/>
      <c r="J14" s="532">
        <f t="shared" si="1"/>
        <v>0</v>
      </c>
      <c r="K14" s="501"/>
    </row>
    <row r="15" spans="1:15" ht="15">
      <c r="A15" s="223" t="s">
        <v>23</v>
      </c>
      <c r="B15" s="222" t="s">
        <v>161</v>
      </c>
      <c r="C15" s="149">
        <v>1900</v>
      </c>
      <c r="D15" s="269"/>
      <c r="E15" s="225"/>
      <c r="F15" s="222"/>
      <c r="G15" s="225">
        <f t="shared" si="0"/>
        <v>0</v>
      </c>
      <c r="H15" s="222"/>
      <c r="I15" s="221"/>
      <c r="J15" s="532"/>
      <c r="K15" s="501"/>
    </row>
    <row r="16" spans="1:15" ht="15">
      <c r="A16" s="223">
        <v>8</v>
      </c>
      <c r="B16" s="222" t="s">
        <v>162</v>
      </c>
      <c r="C16" s="149">
        <v>1680</v>
      </c>
      <c r="D16" s="269"/>
      <c r="E16" s="225"/>
      <c r="F16" s="222"/>
      <c r="G16" s="225">
        <f t="shared" si="0"/>
        <v>0</v>
      </c>
      <c r="H16" s="222"/>
      <c r="I16" s="221"/>
      <c r="J16" s="532">
        <f t="shared" si="1"/>
        <v>0</v>
      </c>
      <c r="K16" s="501"/>
    </row>
    <row r="17" spans="1:11" ht="15">
      <c r="A17" s="185"/>
      <c r="B17" s="222" t="s">
        <v>163</v>
      </c>
      <c r="C17" s="149">
        <v>1040</v>
      </c>
      <c r="D17" s="269"/>
      <c r="E17" s="225"/>
      <c r="F17" s="222"/>
      <c r="G17" s="225">
        <f t="shared" si="0"/>
        <v>0</v>
      </c>
      <c r="H17" s="222"/>
      <c r="I17" s="221"/>
      <c r="J17" s="532">
        <f t="shared" si="1"/>
        <v>0</v>
      </c>
      <c r="K17" s="501"/>
    </row>
    <row r="18" spans="1:11" ht="27" customHeight="1">
      <c r="A18" s="240" t="s">
        <v>164</v>
      </c>
      <c r="B18" s="242" t="s">
        <v>165</v>
      </c>
      <c r="C18" s="248"/>
      <c r="D18" s="269"/>
      <c r="E18" s="225"/>
      <c r="F18" s="222"/>
      <c r="G18" s="225"/>
      <c r="H18" s="222"/>
      <c r="I18" s="221"/>
      <c r="J18" s="532"/>
      <c r="K18" s="501"/>
    </row>
    <row r="19" spans="1:11">
      <c r="A19" s="240" t="s">
        <v>164</v>
      </c>
      <c r="B19" s="222" t="s">
        <v>166</v>
      </c>
      <c r="C19" s="269"/>
      <c r="D19" s="269"/>
      <c r="E19" s="225"/>
      <c r="F19" s="222"/>
      <c r="G19" s="225">
        <f>F19*E19</f>
        <v>0</v>
      </c>
      <c r="H19" s="222"/>
      <c r="I19" s="221"/>
      <c r="J19" s="532">
        <f>G19*1.23</f>
        <v>0</v>
      </c>
      <c r="K19" s="501"/>
    </row>
    <row r="20" spans="1:11">
      <c r="A20" s="237"/>
      <c r="B20" s="238" t="s">
        <v>76</v>
      </c>
      <c r="C20" s="385"/>
      <c r="D20" s="239"/>
      <c r="E20" s="238"/>
      <c r="F20" s="222"/>
      <c r="G20" s="225"/>
      <c r="H20" s="222" t="s">
        <v>77</v>
      </c>
      <c r="I20" s="221"/>
      <c r="J20" s="539">
        <f>SUM(J9:J19)</f>
        <v>0</v>
      </c>
      <c r="K20" s="503"/>
    </row>
    <row r="21" spans="1:11" ht="9.75" customHeight="1">
      <c r="A21" s="189"/>
      <c r="B21" s="189"/>
      <c r="C21" s="189"/>
      <c r="D21" s="189"/>
      <c r="E21" s="189"/>
      <c r="F21" s="189"/>
      <c r="G21" s="189"/>
      <c r="H21" s="189"/>
      <c r="I21" s="189"/>
      <c r="J21" s="189"/>
    </row>
    <row r="22" spans="1:11" ht="409.6" customHeight="1">
      <c r="A22" s="423" t="s">
        <v>572</v>
      </c>
      <c r="B22" s="423"/>
      <c r="C22" s="423"/>
      <c r="D22" s="423"/>
      <c r="E22" s="423"/>
      <c r="F22" s="423"/>
      <c r="G22" s="423"/>
      <c r="H22" s="423"/>
      <c r="I22" s="423"/>
      <c r="J22" s="423"/>
    </row>
    <row r="23" spans="1:11" ht="169.5" customHeight="1">
      <c r="A23" s="401" t="s">
        <v>537</v>
      </c>
      <c r="B23" s="401"/>
      <c r="C23" s="401"/>
      <c r="D23" s="401"/>
      <c r="E23" s="401"/>
      <c r="F23" s="401"/>
      <c r="G23" s="401"/>
      <c r="H23" s="401"/>
      <c r="I23" s="401"/>
      <c r="J23" s="401"/>
    </row>
    <row r="24" spans="1:11">
      <c r="A24" s="189"/>
      <c r="B24" s="189"/>
      <c r="C24" s="189"/>
      <c r="D24" s="189"/>
      <c r="E24" s="189"/>
      <c r="F24" s="189"/>
      <c r="G24" s="189"/>
      <c r="H24" s="386"/>
      <c r="I24" s="189"/>
      <c r="J24" s="189"/>
    </row>
    <row r="25" spans="1:11" ht="58.2" customHeight="1">
      <c r="A25" s="399" t="s">
        <v>539</v>
      </c>
      <c r="B25" s="399"/>
      <c r="C25" s="399"/>
      <c r="D25" s="399"/>
      <c r="E25" s="399"/>
      <c r="F25" s="399"/>
      <c r="G25" s="399"/>
      <c r="H25" s="399"/>
      <c r="I25" s="399"/>
      <c r="J25" s="399"/>
    </row>
    <row r="26" spans="1:11" ht="62.4" customHeight="1">
      <c r="A26" s="399"/>
      <c r="B26" s="399"/>
      <c r="C26" s="399"/>
      <c r="D26" s="399"/>
      <c r="E26" s="399"/>
      <c r="F26" s="399"/>
      <c r="G26" s="399"/>
      <c r="H26" s="399"/>
      <c r="I26" s="399"/>
      <c r="J26" s="399"/>
    </row>
    <row r="28" spans="1:11">
      <c r="A28" s="391" t="s">
        <v>568</v>
      </c>
    </row>
  </sheetData>
  <mergeCells count="14">
    <mergeCell ref="K5:K7"/>
    <mergeCell ref="A26:J26"/>
    <mergeCell ref="A25:J25"/>
    <mergeCell ref="A22:J22"/>
    <mergeCell ref="A23:J23"/>
    <mergeCell ref="I1:J1"/>
    <mergeCell ref="A2:B2"/>
    <mergeCell ref="A3:D3"/>
    <mergeCell ref="A5:A7"/>
    <mergeCell ref="B5:B7"/>
    <mergeCell ref="C5:C7"/>
    <mergeCell ref="E5:E7"/>
    <mergeCell ref="F5:F7"/>
    <mergeCell ref="G5:G7"/>
  </mergeCells>
  <pageMargins left="0.70866141732283472" right="0.70866141732283472" top="0.74803149606299213" bottom="0.74803149606299213" header="0.51181102362204722" footer="0.31496062992125984"/>
  <pageSetup paperSize="9" orientation="landscape" horizontalDpi="300" verticalDpi="300" r:id="rId1"/>
  <headerFooter>
    <oddHeader>&amp;LMCM/WSM/ZP12/2023&amp;CFORMULARZ ASORTYMENTOWO-CENOWY&amp;Rzałącznik nr 2 do SWZ</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H34"/>
  <sheetViews>
    <sheetView topLeftCell="A25" zoomScale="90" zoomScaleNormal="90" workbookViewId="0">
      <selection activeCell="M8" sqref="M8:M21"/>
    </sheetView>
  </sheetViews>
  <sheetFormatPr defaultColWidth="9" defaultRowHeight="14.4"/>
  <cols>
    <col min="1" max="1" width="4.59765625" style="32" customWidth="1"/>
    <col min="2" max="2" width="21.69921875" style="32" customWidth="1"/>
    <col min="3" max="4" width="9" style="32"/>
    <col min="5" max="5" width="10" style="32" customWidth="1"/>
    <col min="6" max="6" width="11" style="32" customWidth="1"/>
    <col min="7" max="7" width="7.3984375" style="32" customWidth="1"/>
    <col min="8" max="8" width="9.5" style="32" customWidth="1"/>
    <col min="9" max="9" width="19.69921875" style="32" customWidth="1"/>
    <col min="10" max="10" width="11.19921875" style="32" customWidth="1"/>
    <col min="11" max="11" width="9" style="32"/>
    <col min="12" max="12" width="9.3984375" style="32" customWidth="1"/>
    <col min="13" max="13" width="12.59765625" style="32" customWidth="1"/>
    <col min="14" max="1022" width="9" style="32"/>
    <col min="1023" max="1024" width="10.5" customWidth="1"/>
  </cols>
  <sheetData>
    <row r="1" spans="1:15" ht="15.6">
      <c r="A1" s="84"/>
      <c r="B1" s="84"/>
      <c r="C1" s="84"/>
      <c r="D1" s="84"/>
      <c r="E1" s="84"/>
      <c r="F1" s="84"/>
      <c r="G1" s="84"/>
      <c r="H1" s="84"/>
      <c r="I1" s="300"/>
      <c r="J1" s="84"/>
      <c r="K1" s="84"/>
      <c r="L1" s="84"/>
      <c r="M1" s="84"/>
      <c r="N1" s="84"/>
      <c r="O1" s="84"/>
    </row>
    <row r="2" spans="1:15" ht="15.6">
      <c r="A2" s="405"/>
      <c r="B2" s="405"/>
      <c r="C2" s="84"/>
      <c r="D2" s="84"/>
      <c r="E2" s="84"/>
      <c r="F2" s="84"/>
      <c r="G2" s="84"/>
      <c r="H2" s="84"/>
      <c r="I2" s="84"/>
      <c r="J2" s="84"/>
      <c r="K2" s="84"/>
      <c r="L2" s="84"/>
      <c r="M2" s="84"/>
      <c r="N2" s="84"/>
      <c r="O2" s="84"/>
    </row>
    <row r="3" spans="1:15" ht="15.6">
      <c r="A3" s="105"/>
      <c r="B3" s="249"/>
      <c r="C3" s="249"/>
      <c r="D3" s="249"/>
      <c r="E3" s="84"/>
      <c r="F3" s="84"/>
      <c r="G3" s="84"/>
      <c r="H3" s="84"/>
      <c r="I3" s="84"/>
      <c r="J3" s="84"/>
      <c r="K3" s="84"/>
      <c r="L3" s="84"/>
      <c r="M3" s="84"/>
      <c r="N3" s="84"/>
      <c r="O3" s="84"/>
    </row>
    <row r="4" spans="1:15" ht="15.6">
      <c r="A4" s="84"/>
      <c r="B4" s="84"/>
      <c r="C4" s="84"/>
      <c r="D4" s="84" t="s">
        <v>551</v>
      </c>
      <c r="E4" s="84"/>
      <c r="F4" s="84"/>
      <c r="G4" s="84"/>
      <c r="H4" s="84"/>
      <c r="I4" s="84"/>
      <c r="J4" s="84"/>
      <c r="K4" s="84"/>
      <c r="L4" s="84"/>
      <c r="M4" s="84"/>
      <c r="N4" s="84"/>
      <c r="O4" s="84"/>
    </row>
    <row r="5" spans="1:15" ht="15.6">
      <c r="A5" s="84"/>
      <c r="B5" s="439"/>
      <c r="C5" s="439"/>
      <c r="D5" s="439"/>
      <c r="E5" s="439"/>
      <c r="F5" s="439"/>
      <c r="G5" s="439"/>
      <c r="H5" s="84"/>
      <c r="I5" s="84"/>
      <c r="J5" s="84"/>
      <c r="K5" s="84"/>
      <c r="L5" s="84"/>
      <c r="M5" s="84"/>
      <c r="N5" s="84"/>
      <c r="O5" s="301"/>
    </row>
    <row r="6" spans="1:15" ht="15.6">
      <c r="A6" s="84"/>
      <c r="B6" s="84"/>
      <c r="C6" s="84"/>
      <c r="D6" s="84"/>
      <c r="E6" s="84"/>
      <c r="F6" s="84"/>
      <c r="G6" s="84"/>
      <c r="H6" s="84"/>
      <c r="I6" s="84"/>
      <c r="J6" s="84"/>
      <c r="K6" s="84"/>
      <c r="L6" s="84"/>
      <c r="M6" s="84"/>
      <c r="N6" s="84"/>
      <c r="O6" s="84"/>
    </row>
    <row r="7" spans="1:15" ht="12.75" customHeight="1">
      <c r="A7" s="435" t="s">
        <v>0</v>
      </c>
      <c r="B7" s="438" t="s">
        <v>167</v>
      </c>
      <c r="C7" s="438" t="s">
        <v>168</v>
      </c>
      <c r="D7" s="438" t="s">
        <v>501</v>
      </c>
      <c r="E7" s="438" t="s">
        <v>169</v>
      </c>
      <c r="F7" s="435" t="s">
        <v>170</v>
      </c>
      <c r="G7" s="435" t="s">
        <v>171</v>
      </c>
      <c r="H7" s="251"/>
      <c r="I7" s="527" t="s">
        <v>7</v>
      </c>
      <c r="J7" s="523" t="s">
        <v>575</v>
      </c>
      <c r="K7" s="84"/>
      <c r="L7" s="84"/>
      <c r="M7" s="84"/>
      <c r="N7" s="84"/>
      <c r="O7" s="84"/>
    </row>
    <row r="8" spans="1:15" ht="45" customHeight="1">
      <c r="A8" s="435"/>
      <c r="B8" s="438"/>
      <c r="C8" s="438"/>
      <c r="D8" s="438"/>
      <c r="E8" s="438"/>
      <c r="F8" s="435"/>
      <c r="G8" s="435"/>
      <c r="H8" s="253" t="s">
        <v>172</v>
      </c>
      <c r="I8" s="528" t="s">
        <v>13</v>
      </c>
      <c r="J8" s="524"/>
      <c r="K8" s="84"/>
      <c r="L8" s="84"/>
      <c r="M8" s="84"/>
      <c r="N8" s="84"/>
      <c r="O8" s="84"/>
    </row>
    <row r="9" spans="1:15" ht="23.25" customHeight="1">
      <c r="A9" s="435"/>
      <c r="B9" s="438"/>
      <c r="C9" s="438"/>
      <c r="D9" s="438"/>
      <c r="E9" s="438"/>
      <c r="F9" s="435"/>
      <c r="G9" s="435"/>
      <c r="H9" s="158"/>
      <c r="I9" s="260" t="s">
        <v>173</v>
      </c>
      <c r="J9" s="525"/>
      <c r="K9" s="84"/>
      <c r="L9" s="84"/>
      <c r="M9" s="84"/>
      <c r="N9" s="84"/>
      <c r="O9" s="84"/>
    </row>
    <row r="10" spans="1:15" ht="15.6">
      <c r="A10" s="256" t="s">
        <v>17</v>
      </c>
      <c r="B10" s="257" t="s">
        <v>18</v>
      </c>
      <c r="C10" s="257" t="s">
        <v>19</v>
      </c>
      <c r="D10" s="257" t="s">
        <v>20</v>
      </c>
      <c r="E10" s="257" t="s">
        <v>21</v>
      </c>
      <c r="F10" s="257" t="s">
        <v>22</v>
      </c>
      <c r="G10" s="257" t="s">
        <v>23</v>
      </c>
      <c r="H10" s="258" t="s">
        <v>24</v>
      </c>
      <c r="I10" s="520" t="s">
        <v>25</v>
      </c>
      <c r="J10" s="526" t="s">
        <v>26</v>
      </c>
      <c r="K10" s="84"/>
      <c r="L10" s="84"/>
      <c r="M10" s="84"/>
      <c r="N10" s="84"/>
      <c r="O10" s="84"/>
    </row>
    <row r="11" spans="1:15" ht="57" customHeight="1">
      <c r="A11" s="155">
        <v>1</v>
      </c>
      <c r="B11" s="224" t="s">
        <v>174</v>
      </c>
      <c r="C11" s="158"/>
      <c r="D11" s="158"/>
      <c r="E11" s="157"/>
      <c r="F11" s="157">
        <f>11*D11</f>
        <v>0</v>
      </c>
      <c r="G11" s="306"/>
      <c r="H11" s="228">
        <f>F11*G11</f>
        <v>0</v>
      </c>
      <c r="I11" s="529">
        <f>(F11+H11)</f>
        <v>0</v>
      </c>
      <c r="J11" s="510"/>
      <c r="K11" s="84"/>
      <c r="L11" s="302"/>
      <c r="M11" s="84"/>
      <c r="N11" s="84"/>
      <c r="O11" s="84"/>
    </row>
    <row r="12" spans="1:15" ht="78" customHeight="1">
      <c r="A12" s="155">
        <v>2</v>
      </c>
      <c r="B12" s="224" t="s">
        <v>175</v>
      </c>
      <c r="C12" s="158"/>
      <c r="D12" s="158"/>
      <c r="E12" s="157"/>
      <c r="F12" s="157">
        <f>12*D12</f>
        <v>0</v>
      </c>
      <c r="G12" s="306"/>
      <c r="H12" s="228">
        <f>F12*G12</f>
        <v>0</v>
      </c>
      <c r="I12" s="529">
        <f>(F12+H12)</f>
        <v>0</v>
      </c>
      <c r="J12" s="510"/>
      <c r="K12" s="84"/>
      <c r="L12" s="302"/>
      <c r="M12" s="84"/>
      <c r="N12" s="84"/>
      <c r="O12" s="84"/>
    </row>
    <row r="13" spans="1:15">
      <c r="A13" s="185"/>
      <c r="B13" s="229" t="s">
        <v>176</v>
      </c>
      <c r="C13" s="230"/>
      <c r="D13" s="230"/>
      <c r="E13" s="231"/>
      <c r="F13" s="232">
        <f>13*D13</f>
        <v>0</v>
      </c>
      <c r="G13" s="233"/>
      <c r="H13" s="234">
        <f>F13*G13</f>
        <v>0</v>
      </c>
      <c r="I13" s="530">
        <f>(F13+H13)</f>
        <v>0</v>
      </c>
      <c r="J13" s="534"/>
      <c r="K13" s="1"/>
      <c r="L13" s="52"/>
    </row>
    <row r="14" spans="1:15" ht="24" customHeight="1">
      <c r="A14" s="164"/>
      <c r="B14" s="440" t="s">
        <v>573</v>
      </c>
      <c r="C14" s="440"/>
      <c r="D14" s="440"/>
      <c r="E14" s="440"/>
      <c r="F14" s="440"/>
      <c r="G14" s="440"/>
      <c r="H14" s="440"/>
      <c r="I14" s="531"/>
      <c r="J14" s="535"/>
      <c r="L14" s="52"/>
    </row>
    <row r="15" spans="1:15" ht="15">
      <c r="A15" s="223">
        <v>4</v>
      </c>
      <c r="B15" s="224" t="s">
        <v>177</v>
      </c>
      <c r="C15" s="158"/>
      <c r="D15" s="158"/>
      <c r="E15" s="235"/>
      <c r="F15" s="225">
        <f>15*D15</f>
        <v>0</v>
      </c>
      <c r="G15" s="226"/>
      <c r="H15" s="227">
        <f>F15*G15</f>
        <v>0</v>
      </c>
      <c r="I15" s="529">
        <f>(F15+H15)</f>
        <v>0</v>
      </c>
      <c r="J15" s="535"/>
      <c r="L15" s="52"/>
    </row>
    <row r="16" spans="1:15" ht="15">
      <c r="A16" s="223">
        <v>5</v>
      </c>
      <c r="B16" s="224" t="s">
        <v>178</v>
      </c>
      <c r="C16" s="158"/>
      <c r="D16" s="158"/>
      <c r="E16" s="235"/>
      <c r="F16" s="225">
        <f>16*D16</f>
        <v>0</v>
      </c>
      <c r="G16" s="226"/>
      <c r="H16" s="227">
        <f>F16*G16</f>
        <v>0</v>
      </c>
      <c r="I16" s="529">
        <f>(F16+H16)</f>
        <v>0</v>
      </c>
      <c r="J16" s="535"/>
      <c r="L16" s="52"/>
    </row>
    <row r="17" spans="1:13" ht="15">
      <c r="A17" s="185"/>
      <c r="B17" s="224" t="s">
        <v>179</v>
      </c>
      <c r="C17" s="158"/>
      <c r="D17" s="158"/>
      <c r="E17" s="235"/>
      <c r="F17" s="225">
        <f>17*D17</f>
        <v>0</v>
      </c>
      <c r="G17" s="226"/>
      <c r="H17" s="227">
        <f>F17*G17</f>
        <v>0</v>
      </c>
      <c r="I17" s="529">
        <f>(F17+H17)</f>
        <v>0</v>
      </c>
      <c r="J17" s="535"/>
      <c r="L17" s="52"/>
    </row>
    <row r="18" spans="1:13" ht="15">
      <c r="A18" s="223">
        <v>7</v>
      </c>
      <c r="B18" s="224" t="s">
        <v>180</v>
      </c>
      <c r="C18" s="158"/>
      <c r="D18" s="158"/>
      <c r="E18" s="235"/>
      <c r="F18" s="225">
        <f>18*D18</f>
        <v>0</v>
      </c>
      <c r="G18" s="226"/>
      <c r="H18" s="227">
        <f>F18*G18</f>
        <v>0</v>
      </c>
      <c r="I18" s="529">
        <f>(F18+H18)</f>
        <v>0</v>
      </c>
      <c r="J18" s="535"/>
      <c r="L18" s="52"/>
    </row>
    <row r="19" spans="1:13" ht="15" hidden="1">
      <c r="A19" s="223"/>
      <c r="B19" s="189"/>
      <c r="C19" s="189"/>
      <c r="D19" s="158"/>
      <c r="E19" s="235"/>
      <c r="F19" s="225"/>
      <c r="G19" s="222"/>
      <c r="H19" s="221"/>
      <c r="I19" s="529"/>
      <c r="J19" s="535"/>
    </row>
    <row r="20" spans="1:13" ht="15" hidden="1">
      <c r="A20" s="223"/>
      <c r="B20" s="189"/>
      <c r="C20" s="189"/>
      <c r="D20" s="158"/>
      <c r="E20" s="235"/>
      <c r="F20" s="225"/>
      <c r="G20" s="222"/>
      <c r="H20" s="221"/>
      <c r="I20" s="529"/>
      <c r="J20" s="535"/>
    </row>
    <row r="21" spans="1:13" ht="15" hidden="1">
      <c r="A21" s="223"/>
      <c r="B21" s="189"/>
      <c r="C21" s="189"/>
      <c r="D21" s="222"/>
      <c r="E21" s="235"/>
      <c r="F21" s="225"/>
      <c r="G21" s="222"/>
      <c r="H21" s="221"/>
      <c r="I21" s="529"/>
      <c r="J21" s="535"/>
    </row>
    <row r="22" spans="1:13" hidden="1">
      <c r="A22" s="223" t="s">
        <v>164</v>
      </c>
      <c r="B22" s="222"/>
      <c r="C22" s="236"/>
      <c r="D22" s="222"/>
      <c r="E22" s="235"/>
      <c r="F22" s="225"/>
      <c r="G22" s="222"/>
      <c r="H22" s="221"/>
      <c r="I22" s="532"/>
      <c r="J22" s="535"/>
    </row>
    <row r="23" spans="1:13" ht="21.75" customHeight="1">
      <c r="A23" s="237"/>
      <c r="B23" s="238" t="s">
        <v>76</v>
      </c>
      <c r="C23" s="239"/>
      <c r="D23" s="238"/>
      <c r="E23" s="222"/>
      <c r="F23" s="225">
        <f>SUM(F11:F22)</f>
        <v>0</v>
      </c>
      <c r="G23" s="222" t="s">
        <v>77</v>
      </c>
      <c r="H23" s="221"/>
      <c r="I23" s="533">
        <f>SUM(I11:I22)</f>
        <v>0</v>
      </c>
      <c r="J23" s="536"/>
      <c r="M23" s="53"/>
    </row>
    <row r="24" spans="1:13" ht="18" customHeight="1">
      <c r="A24" s="189"/>
      <c r="B24" s="189"/>
      <c r="C24" s="189"/>
      <c r="D24" s="189"/>
      <c r="E24" s="189"/>
      <c r="F24" s="189"/>
      <c r="G24" s="189"/>
      <c r="H24" s="189"/>
      <c r="I24" s="189"/>
    </row>
    <row r="25" spans="1:13" ht="164.25" customHeight="1">
      <c r="A25" s="399" t="s">
        <v>500</v>
      </c>
      <c r="B25" s="399"/>
      <c r="C25" s="399"/>
      <c r="D25" s="399"/>
      <c r="E25" s="399"/>
      <c r="F25" s="399"/>
      <c r="G25" s="399"/>
      <c r="H25" s="399"/>
      <c r="I25" s="399"/>
    </row>
    <row r="26" spans="1:13" ht="143.4" customHeight="1">
      <c r="A26" s="399" t="s">
        <v>574</v>
      </c>
      <c r="B26" s="399"/>
      <c r="C26" s="399"/>
      <c r="D26" s="399"/>
      <c r="E26" s="399"/>
      <c r="F26" s="399"/>
      <c r="G26" s="399"/>
      <c r="H26" s="399"/>
      <c r="I26" s="399"/>
    </row>
    <row r="27" spans="1:13" ht="33" customHeight="1">
      <c r="A27" s="399"/>
      <c r="B27" s="399"/>
      <c r="C27" s="399"/>
      <c r="D27" s="399"/>
      <c r="E27" s="399"/>
      <c r="F27" s="399"/>
      <c r="G27" s="399"/>
      <c r="H27" s="399"/>
      <c r="I27" s="399"/>
    </row>
    <row r="28" spans="1:13" ht="114" customHeight="1">
      <c r="A28" s="399" t="s">
        <v>538</v>
      </c>
      <c r="B28" s="399"/>
      <c r="C28" s="399"/>
      <c r="D28" s="399"/>
      <c r="E28" s="399"/>
      <c r="F28" s="399"/>
      <c r="G28" s="399"/>
      <c r="H28" s="399"/>
      <c r="I28" s="399"/>
    </row>
    <row r="29" spans="1:13">
      <c r="A29" s="399" t="s">
        <v>540</v>
      </c>
      <c r="B29" s="399"/>
      <c r="C29" s="399"/>
      <c r="D29" s="399"/>
      <c r="E29" s="399"/>
      <c r="F29" s="399"/>
      <c r="G29" s="399"/>
      <c r="H29" s="399"/>
      <c r="I29" s="399"/>
      <c r="J29" s="399"/>
    </row>
    <row r="34" spans="1:1">
      <c r="A34" s="32" t="s">
        <v>568</v>
      </c>
    </row>
  </sheetData>
  <mergeCells count="16">
    <mergeCell ref="A28:I28"/>
    <mergeCell ref="A29:J29"/>
    <mergeCell ref="A26:I26"/>
    <mergeCell ref="A27:I27"/>
    <mergeCell ref="E7:E9"/>
    <mergeCell ref="F7:F9"/>
    <mergeCell ref="G7:G9"/>
    <mergeCell ref="B14:I14"/>
    <mergeCell ref="A25:I25"/>
    <mergeCell ref="J7:J9"/>
    <mergeCell ref="A2:B2"/>
    <mergeCell ref="A7:A9"/>
    <mergeCell ref="B7:B9"/>
    <mergeCell ref="C7:C9"/>
    <mergeCell ref="D7:D9"/>
    <mergeCell ref="B5:G5"/>
  </mergeCells>
  <pageMargins left="0.70866141732283472" right="0.70866141732283472" top="0.74803149606299213" bottom="0.74803149606299213" header="0.51181102362204722" footer="0.31496062992125984"/>
  <pageSetup paperSize="9" orientation="landscape" horizontalDpi="300" verticalDpi="300" r:id="rId1"/>
  <headerFooter>
    <oddHeader>&amp;LMCM/WSM/ZP12/2023&amp;CFORMULARZ ASORTYMENTOWO-CENOWY&amp;Rzałącznik nr 2 do SWZ</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2"/>
  <sheetViews>
    <sheetView topLeftCell="A20" zoomScaleNormal="100" workbookViewId="0">
      <selection activeCell="M8" sqref="M8:M21"/>
    </sheetView>
  </sheetViews>
  <sheetFormatPr defaultColWidth="8.59765625" defaultRowHeight="13.8"/>
  <cols>
    <col min="1" max="1" width="4.69921875" customWidth="1"/>
    <col min="2" max="2" width="17.69921875" customWidth="1"/>
    <col min="3" max="3" width="12.69921875" customWidth="1"/>
    <col min="4" max="4" width="12.19921875" customWidth="1"/>
    <col min="5" max="5" width="10" customWidth="1"/>
    <col min="9" max="9" width="11.69921875" customWidth="1"/>
    <col min="11" max="11" width="10.69921875" customWidth="1"/>
    <col min="12" max="12" width="11" customWidth="1"/>
    <col min="13" max="13" width="16.59765625" customWidth="1"/>
  </cols>
  <sheetData>
    <row r="1" spans="1:15" ht="15">
      <c r="A1" s="84"/>
      <c r="B1" s="84"/>
      <c r="C1" s="84"/>
      <c r="D1" s="84"/>
      <c r="E1" s="84"/>
      <c r="F1" s="84"/>
      <c r="G1" s="84"/>
      <c r="H1" s="84"/>
      <c r="I1" s="84"/>
      <c r="J1" s="84"/>
      <c r="K1" s="84"/>
      <c r="L1" s="84"/>
      <c r="M1" s="84"/>
      <c r="N1" s="84"/>
      <c r="O1" s="84"/>
    </row>
    <row r="2" spans="1:15" ht="15">
      <c r="A2" s="405"/>
      <c r="B2" s="405"/>
      <c r="C2" s="101"/>
      <c r="D2" s="101"/>
      <c r="E2" s="84"/>
      <c r="F2" s="84"/>
      <c r="G2" s="84"/>
      <c r="H2" s="84"/>
      <c r="I2" s="84"/>
      <c r="J2" s="406"/>
      <c r="K2" s="406"/>
      <c r="L2" s="406"/>
      <c r="M2" s="84"/>
      <c r="N2" s="84"/>
      <c r="O2" s="84"/>
    </row>
    <row r="3" spans="1:15" ht="15">
      <c r="A3" s="105"/>
      <c r="B3" s="84"/>
      <c r="C3" s="84"/>
      <c r="D3" s="84"/>
      <c r="E3" s="84"/>
      <c r="F3" s="84"/>
      <c r="G3" s="84"/>
      <c r="H3" s="84"/>
      <c r="I3" s="84"/>
      <c r="J3" s="84"/>
      <c r="K3" s="84"/>
      <c r="L3" s="84"/>
      <c r="M3" s="84"/>
      <c r="N3" s="84"/>
      <c r="O3" s="84"/>
    </row>
    <row r="4" spans="1:15" ht="15">
      <c r="A4" s="84"/>
      <c r="B4" s="84"/>
      <c r="C4" s="84"/>
      <c r="D4" s="84"/>
      <c r="E4" s="84"/>
      <c r="F4" s="84"/>
      <c r="G4" s="84"/>
      <c r="H4" s="84"/>
      <c r="I4" s="84"/>
      <c r="J4" s="84"/>
      <c r="K4" s="84"/>
      <c r="L4" s="84"/>
      <c r="M4" s="84"/>
      <c r="N4" s="84"/>
      <c r="O4" s="84"/>
    </row>
    <row r="5" spans="1:15" ht="15">
      <c r="A5" s="84"/>
      <c r="B5" s="84"/>
      <c r="C5" s="84"/>
      <c r="D5" s="84" t="s">
        <v>552</v>
      </c>
      <c r="E5" s="84"/>
      <c r="F5" s="84"/>
      <c r="G5" s="84"/>
      <c r="H5" s="191"/>
      <c r="I5" s="84"/>
      <c r="J5" s="84"/>
      <c r="K5" s="84"/>
      <c r="L5" s="84"/>
      <c r="M5" s="84"/>
      <c r="N5" s="84"/>
      <c r="O5" s="84"/>
    </row>
    <row r="6" spans="1:15" ht="15">
      <c r="A6" s="84"/>
      <c r="B6" s="84"/>
      <c r="C6" s="84"/>
      <c r="D6" s="84"/>
      <c r="E6" s="84"/>
      <c r="F6" s="84"/>
      <c r="G6" s="84"/>
      <c r="H6" s="84"/>
      <c r="I6" s="84"/>
      <c r="J6" s="84"/>
      <c r="K6" s="84"/>
      <c r="L6" s="84"/>
      <c r="M6" s="84"/>
      <c r="N6" s="84"/>
      <c r="O6" s="84"/>
    </row>
    <row r="7" spans="1:15" ht="14.25" customHeight="1" thickBot="1">
      <c r="A7" s="84"/>
      <c r="B7" s="84"/>
      <c r="C7" s="84"/>
      <c r="D7" s="84"/>
      <c r="E7" s="84"/>
      <c r="F7" s="84"/>
      <c r="G7" s="84"/>
      <c r="H7" s="84"/>
      <c r="I7" s="84"/>
      <c r="J7" s="84"/>
      <c r="K7" s="84"/>
      <c r="L7" s="84"/>
      <c r="M7" s="84"/>
      <c r="N7" s="84"/>
      <c r="O7" s="84"/>
    </row>
    <row r="8" spans="1:15" ht="14.4" customHeight="1" thickBot="1">
      <c r="A8" s="435" t="s">
        <v>0</v>
      </c>
      <c r="B8" s="435" t="s">
        <v>181</v>
      </c>
      <c r="C8" s="303"/>
      <c r="D8" s="303"/>
      <c r="E8" s="435" t="s">
        <v>182</v>
      </c>
      <c r="F8" s="438" t="s">
        <v>168</v>
      </c>
      <c r="G8" s="438" t="s">
        <v>183</v>
      </c>
      <c r="H8" s="438" t="s">
        <v>184</v>
      </c>
      <c r="I8" s="435" t="s">
        <v>185</v>
      </c>
      <c r="J8" s="250" t="s">
        <v>5</v>
      </c>
      <c r="K8" s="251"/>
      <c r="L8" s="504" t="s">
        <v>186</v>
      </c>
      <c r="M8" s="477" t="s">
        <v>575</v>
      </c>
      <c r="N8" s="84"/>
      <c r="O8" s="84"/>
    </row>
    <row r="9" spans="1:15" ht="24" customHeight="1" thickBot="1">
      <c r="A9" s="435"/>
      <c r="B9" s="435"/>
      <c r="C9" s="304" t="s">
        <v>187</v>
      </c>
      <c r="D9" s="304" t="s">
        <v>188</v>
      </c>
      <c r="E9" s="435"/>
      <c r="F9" s="438"/>
      <c r="G9" s="438"/>
      <c r="H9" s="438"/>
      <c r="I9" s="435"/>
      <c r="J9" s="252" t="s">
        <v>11</v>
      </c>
      <c r="K9" s="253" t="s">
        <v>172</v>
      </c>
      <c r="L9" s="504"/>
      <c r="M9" s="477"/>
      <c r="N9" s="84"/>
      <c r="O9" s="84"/>
    </row>
    <row r="10" spans="1:15" ht="45.6" customHeight="1" thickBot="1">
      <c r="A10" s="435"/>
      <c r="B10" s="435"/>
      <c r="C10" s="305"/>
      <c r="D10" s="305"/>
      <c r="E10" s="435"/>
      <c r="F10" s="438"/>
      <c r="G10" s="438"/>
      <c r="H10" s="438"/>
      <c r="I10" s="435"/>
      <c r="J10" s="254"/>
      <c r="K10" s="255" t="s">
        <v>189</v>
      </c>
      <c r="L10" s="504"/>
      <c r="M10" s="477"/>
      <c r="N10" s="84"/>
      <c r="O10" s="84"/>
    </row>
    <row r="11" spans="1:15" ht="57" customHeight="1" thickBot="1">
      <c r="A11" s="256" t="s">
        <v>17</v>
      </c>
      <c r="B11" s="257" t="s">
        <v>18</v>
      </c>
      <c r="C11" s="257"/>
      <c r="D11" s="257"/>
      <c r="E11" s="257" t="s">
        <v>19</v>
      </c>
      <c r="F11" s="257" t="s">
        <v>20</v>
      </c>
      <c r="G11" s="257" t="s">
        <v>21</v>
      </c>
      <c r="H11" s="257" t="s">
        <v>22</v>
      </c>
      <c r="I11" s="257" t="s">
        <v>23</v>
      </c>
      <c r="J11" s="257" t="s">
        <v>24</v>
      </c>
      <c r="K11" s="258" t="s">
        <v>25</v>
      </c>
      <c r="L11" s="520" t="s">
        <v>26</v>
      </c>
      <c r="M11" s="555">
        <v>11</v>
      </c>
      <c r="N11" s="84"/>
      <c r="O11" s="84"/>
    </row>
    <row r="12" spans="1:15" ht="93" customHeight="1" thickBot="1">
      <c r="A12" s="155" t="s">
        <v>17</v>
      </c>
      <c r="B12" s="149" t="s">
        <v>157</v>
      </c>
      <c r="C12" s="149" t="s">
        <v>190</v>
      </c>
      <c r="D12" s="149" t="s">
        <v>191</v>
      </c>
      <c r="E12" s="149">
        <v>200</v>
      </c>
      <c r="F12" s="163"/>
      <c r="G12" s="149"/>
      <c r="H12" s="156"/>
      <c r="I12" s="157">
        <f t="shared" ref="I12:I20" si="0">H12*G12</f>
        <v>0</v>
      </c>
      <c r="J12" s="306">
        <v>0.08</v>
      </c>
      <c r="K12" s="228">
        <f t="shared" ref="K12:K20" si="1">J12*I12</f>
        <v>0</v>
      </c>
      <c r="L12" s="521">
        <f>K12+I12</f>
        <v>0</v>
      </c>
      <c r="M12" s="510"/>
      <c r="N12" s="84"/>
      <c r="O12" s="84"/>
    </row>
    <row r="13" spans="1:15" ht="14.4" thickBot="1">
      <c r="A13" s="223" t="s">
        <v>18</v>
      </c>
      <c r="B13" s="222" t="s">
        <v>156</v>
      </c>
      <c r="C13" s="222" t="s">
        <v>192</v>
      </c>
      <c r="D13" s="222" t="s">
        <v>193</v>
      </c>
      <c r="E13" s="222">
        <v>100</v>
      </c>
      <c r="F13" s="243"/>
      <c r="G13" s="222"/>
      <c r="H13" s="235"/>
      <c r="I13" s="225">
        <f t="shared" si="0"/>
        <v>0</v>
      </c>
      <c r="J13" s="226">
        <v>0.08</v>
      </c>
      <c r="K13" s="227">
        <f t="shared" si="1"/>
        <v>0</v>
      </c>
      <c r="L13" s="532">
        <f>K13+I13</f>
        <v>0</v>
      </c>
      <c r="M13" s="501"/>
    </row>
    <row r="14" spans="1:15" ht="24" thickBot="1">
      <c r="A14" s="223" t="s">
        <v>19</v>
      </c>
      <c r="B14" s="222" t="s">
        <v>194</v>
      </c>
      <c r="C14" s="222" t="s">
        <v>195</v>
      </c>
      <c r="D14" s="222" t="s">
        <v>196</v>
      </c>
      <c r="E14" s="222">
        <v>100</v>
      </c>
      <c r="F14" s="243"/>
      <c r="G14" s="222"/>
      <c r="H14" s="235"/>
      <c r="I14" s="225">
        <f t="shared" si="0"/>
        <v>0</v>
      </c>
      <c r="J14" s="226">
        <v>0.08</v>
      </c>
      <c r="K14" s="227">
        <f t="shared" si="1"/>
        <v>0</v>
      </c>
      <c r="L14" s="532">
        <f>K14+I14</f>
        <v>0</v>
      </c>
      <c r="M14" s="501"/>
    </row>
    <row r="15" spans="1:15" ht="24" thickBot="1">
      <c r="A15" s="223" t="s">
        <v>20</v>
      </c>
      <c r="B15" s="222" t="s">
        <v>197</v>
      </c>
      <c r="C15" s="222" t="s">
        <v>195</v>
      </c>
      <c r="D15" s="222" t="s">
        <v>198</v>
      </c>
      <c r="E15" s="222">
        <v>100</v>
      </c>
      <c r="F15" s="243"/>
      <c r="G15" s="222"/>
      <c r="H15" s="235"/>
      <c r="I15" s="225">
        <f t="shared" si="0"/>
        <v>0</v>
      </c>
      <c r="J15" s="226">
        <v>0.08</v>
      </c>
      <c r="K15" s="227">
        <f t="shared" si="1"/>
        <v>0</v>
      </c>
      <c r="L15" s="532">
        <f>K15+I15</f>
        <v>0</v>
      </c>
      <c r="M15" s="501"/>
    </row>
    <row r="16" spans="1:15" ht="14.4" thickBot="1">
      <c r="A16" s="223" t="s">
        <v>21</v>
      </c>
      <c r="B16" s="222" t="s">
        <v>504</v>
      </c>
      <c r="C16" s="222" t="s">
        <v>190</v>
      </c>
      <c r="D16" s="222" t="s">
        <v>199</v>
      </c>
      <c r="E16" s="222">
        <v>50</v>
      </c>
      <c r="F16" s="243"/>
      <c r="G16" s="222"/>
      <c r="H16" s="235"/>
      <c r="I16" s="225">
        <f t="shared" si="0"/>
        <v>0</v>
      </c>
      <c r="J16" s="226">
        <v>0.08</v>
      </c>
      <c r="K16" s="227">
        <f t="shared" si="1"/>
        <v>0</v>
      </c>
      <c r="L16" s="532">
        <f>K16+I16</f>
        <v>0</v>
      </c>
      <c r="M16" s="501"/>
    </row>
    <row r="17" spans="1:13" ht="14.4" thickBot="1">
      <c r="A17" s="223" t="s">
        <v>22</v>
      </c>
      <c r="B17" s="222" t="s">
        <v>200</v>
      </c>
      <c r="C17" s="222" t="s">
        <v>190</v>
      </c>
      <c r="D17" s="222" t="s">
        <v>201</v>
      </c>
      <c r="E17" s="222">
        <v>430</v>
      </c>
      <c r="F17" s="243"/>
      <c r="G17" s="222"/>
      <c r="H17" s="235"/>
      <c r="I17" s="225">
        <f t="shared" si="0"/>
        <v>0</v>
      </c>
      <c r="J17" s="226">
        <v>0.08</v>
      </c>
      <c r="K17" s="227">
        <f t="shared" si="1"/>
        <v>0</v>
      </c>
      <c r="L17" s="532">
        <f>I17+K17</f>
        <v>0</v>
      </c>
      <c r="M17" s="501"/>
    </row>
    <row r="18" spans="1:13" ht="14.4" thickBot="1">
      <c r="A18" s="223" t="s">
        <v>23</v>
      </c>
      <c r="B18" s="222" t="s">
        <v>202</v>
      </c>
      <c r="C18" s="222" t="s">
        <v>190</v>
      </c>
      <c r="D18" s="222" t="s">
        <v>203</v>
      </c>
      <c r="E18" s="222">
        <v>100</v>
      </c>
      <c r="F18" s="243"/>
      <c r="G18" s="222"/>
      <c r="H18" s="235"/>
      <c r="I18" s="225">
        <f t="shared" si="0"/>
        <v>0</v>
      </c>
      <c r="J18" s="226">
        <v>0.09</v>
      </c>
      <c r="K18" s="227">
        <f t="shared" si="1"/>
        <v>0</v>
      </c>
      <c r="L18" s="532">
        <f>I18+K18</f>
        <v>0</v>
      </c>
      <c r="M18" s="501"/>
    </row>
    <row r="19" spans="1:13" ht="14.4" thickBot="1">
      <c r="A19" s="223" t="s">
        <v>24</v>
      </c>
      <c r="B19" s="222" t="s">
        <v>204</v>
      </c>
      <c r="C19" s="222"/>
      <c r="D19" s="222"/>
      <c r="E19" s="222"/>
      <c r="F19" s="243"/>
      <c r="G19" s="222"/>
      <c r="H19" s="235"/>
      <c r="I19" s="225">
        <f t="shared" si="0"/>
        <v>0</v>
      </c>
      <c r="J19" s="226">
        <v>0.1</v>
      </c>
      <c r="K19" s="227">
        <f t="shared" si="1"/>
        <v>0</v>
      </c>
      <c r="L19" s="532">
        <f>I19+K19</f>
        <v>0</v>
      </c>
      <c r="M19" s="502"/>
    </row>
    <row r="20" spans="1:13" ht="14.4" thickBot="1">
      <c r="A20" s="223" t="s">
        <v>22</v>
      </c>
      <c r="B20" s="222" t="s">
        <v>502</v>
      </c>
      <c r="C20" s="222"/>
      <c r="D20" s="222"/>
      <c r="E20" s="222">
        <v>36</v>
      </c>
      <c r="F20" s="243"/>
      <c r="G20" s="222"/>
      <c r="H20" s="235"/>
      <c r="I20" s="225">
        <f t="shared" si="0"/>
        <v>0</v>
      </c>
      <c r="J20" s="226">
        <v>0.23</v>
      </c>
      <c r="K20" s="227">
        <f t="shared" si="1"/>
        <v>0</v>
      </c>
      <c r="L20" s="532">
        <f>K20+I20</f>
        <v>0</v>
      </c>
      <c r="M20" s="503"/>
    </row>
    <row r="21" spans="1:13" ht="65.400000000000006" customHeight="1" thickBot="1">
      <c r="A21" s="237"/>
      <c r="B21" s="238" t="s">
        <v>76</v>
      </c>
      <c r="C21" s="238"/>
      <c r="D21" s="238"/>
      <c r="E21" s="238"/>
      <c r="F21" s="239"/>
      <c r="G21" s="238"/>
      <c r="H21" s="222"/>
      <c r="I21" s="225">
        <f>SUM(I12:I20)</f>
        <v>0</v>
      </c>
      <c r="J21" s="222" t="s">
        <v>77</v>
      </c>
      <c r="K21" s="221"/>
      <c r="L21" s="532">
        <f>SUM(L12:L20)</f>
        <v>0</v>
      </c>
      <c r="M21" s="503"/>
    </row>
    <row r="22" spans="1:13">
      <c r="A22" s="244"/>
      <c r="B22" s="244"/>
      <c r="C22" s="244"/>
      <c r="D22" s="244"/>
      <c r="E22" s="244"/>
      <c r="F22" s="245"/>
      <c r="G22" s="244"/>
      <c r="H22" s="244"/>
      <c r="I22" s="246"/>
      <c r="J22" s="244"/>
      <c r="K22" s="247"/>
      <c r="L22" s="246"/>
    </row>
    <row r="23" spans="1:13" ht="162.75" customHeight="1">
      <c r="A23" s="399" t="s">
        <v>503</v>
      </c>
      <c r="B23" s="399"/>
      <c r="C23" s="399"/>
      <c r="D23" s="399"/>
      <c r="E23" s="399"/>
      <c r="F23" s="399"/>
      <c r="G23" s="399"/>
      <c r="H23" s="399"/>
      <c r="I23" s="399"/>
      <c r="J23" s="399"/>
      <c r="K23" s="399"/>
      <c r="L23" s="399"/>
    </row>
    <row r="24" spans="1:13" ht="13.95" customHeight="1">
      <c r="A24" s="401"/>
      <c r="B24" s="401"/>
      <c r="C24" s="401"/>
      <c r="D24" s="401"/>
      <c r="E24" s="401"/>
      <c r="F24" s="401"/>
      <c r="G24" s="401"/>
      <c r="H24" s="401"/>
      <c r="I24" s="401"/>
      <c r="J24" s="401"/>
      <c r="K24" s="401"/>
      <c r="L24" s="401"/>
    </row>
    <row r="25" spans="1:13" s="183" customFormat="1" ht="103.95" customHeight="1">
      <c r="A25" s="401" t="s">
        <v>538</v>
      </c>
      <c r="B25" s="401"/>
      <c r="C25" s="401"/>
      <c r="D25" s="401"/>
      <c r="E25" s="401"/>
      <c r="F25" s="401"/>
      <c r="G25" s="401"/>
      <c r="H25" s="401"/>
      <c r="I25" s="401"/>
      <c r="J25" s="401"/>
      <c r="K25" s="401"/>
      <c r="L25" s="194"/>
    </row>
    <row r="26" spans="1:13" s="183" customFormat="1" ht="13.95" customHeight="1">
      <c r="K26" s="194"/>
      <c r="L26" s="194"/>
    </row>
    <row r="27" spans="1:13" ht="34.950000000000003" customHeight="1">
      <c r="A27" s="399" t="s">
        <v>541</v>
      </c>
      <c r="B27" s="399"/>
      <c r="C27" s="399"/>
      <c r="D27" s="399"/>
      <c r="E27" s="399"/>
      <c r="F27" s="399"/>
      <c r="G27" s="399"/>
      <c r="H27" s="399"/>
      <c r="I27" s="399"/>
      <c r="J27" s="399"/>
      <c r="K27" s="189"/>
      <c r="L27" s="189"/>
    </row>
    <row r="28" spans="1:13" ht="25.95" customHeight="1">
      <c r="A28" s="189"/>
      <c r="B28" s="189"/>
      <c r="C28" s="189"/>
      <c r="D28" s="189"/>
      <c r="E28" s="189"/>
      <c r="F28" s="189"/>
      <c r="G28" s="189"/>
      <c r="H28" s="189"/>
      <c r="I28" s="189"/>
      <c r="J28" s="189"/>
      <c r="K28" s="189"/>
      <c r="L28" s="189"/>
    </row>
    <row r="29" spans="1:13">
      <c r="A29" s="189"/>
      <c r="B29" s="189"/>
      <c r="C29" s="189"/>
      <c r="D29" s="189"/>
      <c r="E29" s="189"/>
      <c r="F29" s="189"/>
      <c r="G29" s="189"/>
      <c r="H29" s="189"/>
      <c r="I29" s="189"/>
      <c r="J29" s="189"/>
      <c r="K29" s="189"/>
      <c r="L29" s="189"/>
    </row>
    <row r="30" spans="1:13">
      <c r="A30" s="189"/>
      <c r="B30" s="189"/>
      <c r="C30" s="189"/>
      <c r="D30" s="189"/>
      <c r="E30" s="189"/>
      <c r="F30" s="189"/>
      <c r="G30" s="189"/>
      <c r="H30" s="189"/>
      <c r="I30" s="189"/>
      <c r="J30" s="189"/>
      <c r="K30" s="189"/>
      <c r="L30" s="189"/>
    </row>
    <row r="32" spans="1:13">
      <c r="A32" s="391" t="s">
        <v>568</v>
      </c>
    </row>
  </sheetData>
  <mergeCells count="15">
    <mergeCell ref="M8:M10"/>
    <mergeCell ref="A24:L24"/>
    <mergeCell ref="A25:K25"/>
    <mergeCell ref="A27:J27"/>
    <mergeCell ref="A23:L23"/>
    <mergeCell ref="A8:A10"/>
    <mergeCell ref="B8:B10"/>
    <mergeCell ref="E8:E10"/>
    <mergeCell ref="F8:F10"/>
    <mergeCell ref="G8:G10"/>
    <mergeCell ref="A2:B2"/>
    <mergeCell ref="J2:L2"/>
    <mergeCell ref="L8:L10"/>
    <mergeCell ref="H8:H10"/>
    <mergeCell ref="I8:I10"/>
  </mergeCells>
  <pageMargins left="0.70866141732283472" right="0.70866141732283472" top="0.74803149606299213" bottom="0.74803149606299213" header="0.51181102362204722" footer="0.31496062992125984"/>
  <pageSetup paperSize="9" orientation="landscape" horizontalDpi="300" verticalDpi="300" r:id="rId1"/>
  <headerFooter>
    <oddHeader>&amp;LMCM/WSM/ZP12/2023&amp;CFORMULARZ ASORTYMENTOWO-CENOWY&amp;Rzałącznik nr 2 do SWZ</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J20"/>
  <sheetViews>
    <sheetView topLeftCell="A15" zoomScale="80" zoomScaleNormal="80" workbookViewId="0">
      <selection activeCell="M8" sqref="M8:M21"/>
    </sheetView>
  </sheetViews>
  <sheetFormatPr defaultColWidth="9" defaultRowHeight="14.4"/>
  <cols>
    <col min="1" max="1" width="4.3984375" style="32" customWidth="1"/>
    <col min="2" max="2" width="21.59765625" style="32" customWidth="1"/>
    <col min="3" max="3" width="10.19921875" style="32" customWidth="1"/>
    <col min="4" max="4" width="9" style="32"/>
    <col min="5" max="5" width="10.59765625" style="32" customWidth="1"/>
    <col min="6" max="6" width="14.19921875" style="32" customWidth="1"/>
    <col min="7" max="8" width="9" style="32"/>
    <col min="9" max="9" width="12.59765625" style="32" customWidth="1"/>
    <col min="10" max="1024" width="9" style="32"/>
  </cols>
  <sheetData>
    <row r="1" spans="1:15" ht="15.6">
      <c r="A1" s="84"/>
      <c r="B1" s="84"/>
      <c r="C1" s="84"/>
      <c r="D1" s="84"/>
      <c r="E1" s="84"/>
      <c r="F1" s="84"/>
      <c r="G1" s="84"/>
      <c r="H1" s="84"/>
      <c r="I1" s="300"/>
      <c r="J1" s="84"/>
      <c r="K1" s="84"/>
      <c r="L1" s="84"/>
      <c r="M1" s="84"/>
      <c r="N1" s="84"/>
      <c r="O1" s="84"/>
    </row>
    <row r="2" spans="1:15" ht="15.6">
      <c r="A2" s="405"/>
      <c r="B2" s="405"/>
      <c r="C2" s="84"/>
      <c r="D2" s="84"/>
      <c r="E2" s="84"/>
      <c r="F2" s="84"/>
      <c r="G2" s="84"/>
      <c r="H2" s="84"/>
      <c r="I2" s="84"/>
      <c r="J2" s="84"/>
      <c r="K2" s="84"/>
      <c r="L2" s="84"/>
      <c r="M2" s="84"/>
      <c r="N2" s="84"/>
      <c r="O2" s="84"/>
    </row>
    <row r="3" spans="1:15" ht="15.6">
      <c r="A3" s="105"/>
      <c r="B3" s="249"/>
      <c r="C3" s="249"/>
      <c r="D3" s="249"/>
      <c r="E3" s="84"/>
      <c r="F3" s="84"/>
      <c r="G3" s="84"/>
      <c r="H3" s="84"/>
      <c r="I3" s="84"/>
      <c r="J3" s="84"/>
      <c r="K3" s="84"/>
      <c r="L3" s="84"/>
      <c r="M3" s="84"/>
      <c r="N3" s="301"/>
      <c r="O3" s="84"/>
    </row>
    <row r="4" spans="1:15" ht="15.6">
      <c r="A4" s="84"/>
      <c r="B4" s="84"/>
      <c r="C4" s="84"/>
      <c r="D4" s="84"/>
      <c r="E4" s="84"/>
      <c r="F4" s="84"/>
      <c r="G4" s="84"/>
      <c r="H4" s="84"/>
      <c r="I4" s="84"/>
      <c r="J4" s="84"/>
      <c r="K4" s="84"/>
      <c r="L4" s="84"/>
      <c r="M4" s="84"/>
      <c r="N4" s="84"/>
      <c r="O4" s="84"/>
    </row>
    <row r="5" spans="1:15" ht="15.6">
      <c r="A5" s="84"/>
      <c r="B5" s="84"/>
      <c r="C5" s="84"/>
      <c r="D5" s="84" t="s">
        <v>553</v>
      </c>
      <c r="E5" s="191"/>
      <c r="F5" s="84"/>
      <c r="G5" s="84"/>
      <c r="H5" s="84"/>
      <c r="I5" s="84"/>
      <c r="J5" s="84"/>
      <c r="K5" s="84"/>
      <c r="L5" s="84"/>
      <c r="M5" s="84"/>
      <c r="N5" s="84"/>
      <c r="O5" s="84"/>
    </row>
    <row r="6" spans="1:15" ht="15.6">
      <c r="A6" s="84"/>
      <c r="B6" s="84"/>
      <c r="C6" s="84"/>
      <c r="D6" s="84"/>
      <c r="E6" s="84"/>
      <c r="F6" s="84"/>
      <c r="G6" s="84"/>
      <c r="H6" s="84"/>
      <c r="I6" s="84"/>
      <c r="J6" s="84"/>
      <c r="K6" s="84"/>
      <c r="L6" s="84"/>
      <c r="M6" s="84"/>
      <c r="N6" s="84"/>
      <c r="O6" s="84"/>
    </row>
    <row r="7" spans="1:15" ht="12.75" customHeight="1">
      <c r="A7" s="435" t="s">
        <v>0</v>
      </c>
      <c r="B7" s="438" t="s">
        <v>506</v>
      </c>
      <c r="C7" s="438" t="s">
        <v>168</v>
      </c>
      <c r="D7" s="438" t="s">
        <v>205</v>
      </c>
      <c r="E7" s="438" t="s">
        <v>206</v>
      </c>
      <c r="F7" s="435" t="s">
        <v>185</v>
      </c>
      <c r="G7" s="250" t="s">
        <v>5</v>
      </c>
      <c r="H7" s="251"/>
      <c r="I7" s="504" t="s">
        <v>207</v>
      </c>
      <c r="J7" s="523" t="s">
        <v>575</v>
      </c>
      <c r="K7" s="84"/>
      <c r="L7" s="84"/>
      <c r="M7" s="84"/>
      <c r="N7" s="84"/>
      <c r="O7" s="84"/>
    </row>
    <row r="8" spans="1:15" ht="45" customHeight="1">
      <c r="A8" s="435"/>
      <c r="B8" s="438"/>
      <c r="C8" s="438"/>
      <c r="D8" s="438"/>
      <c r="E8" s="438"/>
      <c r="F8" s="435"/>
      <c r="G8" s="252" t="s">
        <v>11</v>
      </c>
      <c r="H8" s="253" t="s">
        <v>172</v>
      </c>
      <c r="I8" s="504"/>
      <c r="J8" s="524"/>
      <c r="K8" s="84"/>
      <c r="L8" s="84"/>
      <c r="M8" s="84"/>
      <c r="N8" s="84"/>
      <c r="O8" s="84"/>
    </row>
    <row r="9" spans="1:15" ht="25.35" customHeight="1">
      <c r="A9" s="435"/>
      <c r="B9" s="438"/>
      <c r="C9" s="438"/>
      <c r="D9" s="438"/>
      <c r="E9" s="438"/>
      <c r="F9" s="435"/>
      <c r="G9" s="254"/>
      <c r="H9" s="255" t="s">
        <v>189</v>
      </c>
      <c r="I9" s="504"/>
      <c r="J9" s="525"/>
      <c r="K9" s="84"/>
      <c r="L9" s="84"/>
      <c r="M9" s="84"/>
      <c r="N9" s="84"/>
      <c r="O9" s="84"/>
    </row>
    <row r="10" spans="1:15" ht="15.6">
      <c r="A10" s="256" t="s">
        <v>17</v>
      </c>
      <c r="B10" s="257" t="s">
        <v>18</v>
      </c>
      <c r="C10" s="257" t="s">
        <v>19</v>
      </c>
      <c r="D10" s="257" t="s">
        <v>20</v>
      </c>
      <c r="E10" s="257" t="s">
        <v>21</v>
      </c>
      <c r="F10" s="257" t="s">
        <v>22</v>
      </c>
      <c r="G10" s="257" t="s">
        <v>23</v>
      </c>
      <c r="H10" s="258" t="s">
        <v>24</v>
      </c>
      <c r="I10" s="520" t="s">
        <v>25</v>
      </c>
      <c r="J10" s="526" t="s">
        <v>26</v>
      </c>
      <c r="K10" s="84"/>
      <c r="L10" s="84"/>
      <c r="M10" s="84"/>
      <c r="N10" s="84"/>
      <c r="O10" s="84"/>
    </row>
    <row r="11" spans="1:15" ht="57" customHeight="1">
      <c r="A11" s="155" t="s">
        <v>17</v>
      </c>
      <c r="B11" s="149" t="s">
        <v>208</v>
      </c>
      <c r="C11" s="157"/>
      <c r="D11" s="149"/>
      <c r="E11" s="156"/>
      <c r="F11" s="157"/>
      <c r="G11" s="149"/>
      <c r="H11" s="158"/>
      <c r="I11" s="521">
        <f>D11*E11*1.08</f>
        <v>0</v>
      </c>
      <c r="J11" s="510"/>
      <c r="K11" s="84"/>
      <c r="L11" s="302"/>
      <c r="M11" s="84"/>
      <c r="N11" s="84"/>
      <c r="O11" s="84"/>
    </row>
    <row r="12" spans="1:15" ht="28.2" customHeight="1">
      <c r="A12" s="155" t="s">
        <v>18</v>
      </c>
      <c r="B12" s="149" t="s">
        <v>209</v>
      </c>
      <c r="C12" s="157"/>
      <c r="D12" s="149"/>
      <c r="E12" s="156"/>
      <c r="F12" s="157"/>
      <c r="G12" s="149"/>
      <c r="H12" s="158"/>
      <c r="I12" s="521">
        <f>D12*E12*1.08</f>
        <v>0</v>
      </c>
      <c r="J12" s="510"/>
      <c r="K12" s="84"/>
      <c r="L12" s="302"/>
      <c r="M12" s="84"/>
      <c r="N12" s="84"/>
      <c r="O12" s="84"/>
    </row>
    <row r="13" spans="1:15" ht="15.6">
      <c r="A13" s="259"/>
      <c r="B13" s="260" t="s">
        <v>76</v>
      </c>
      <c r="C13" s="260"/>
      <c r="D13" s="260"/>
      <c r="E13" s="149"/>
      <c r="F13" s="157">
        <f>SUM(F11:F12)</f>
        <v>0</v>
      </c>
      <c r="G13" s="149" t="s">
        <v>77</v>
      </c>
      <c r="H13" s="158"/>
      <c r="I13" s="521">
        <f>SUM(I11:I12)</f>
        <v>0</v>
      </c>
      <c r="J13" s="522"/>
      <c r="K13" s="1"/>
    </row>
    <row r="14" spans="1:15" ht="15.6">
      <c r="A14" s="90"/>
      <c r="B14" s="90"/>
      <c r="C14" s="90"/>
      <c r="D14" s="90"/>
      <c r="E14" s="90"/>
      <c r="F14" s="162"/>
      <c r="G14" s="90"/>
      <c r="H14" s="147"/>
      <c r="I14" s="162"/>
      <c r="J14" s="84"/>
    </row>
    <row r="15" spans="1:15" ht="285" customHeight="1">
      <c r="A15" s="423" t="s">
        <v>507</v>
      </c>
      <c r="B15" s="423"/>
      <c r="C15" s="423"/>
      <c r="D15" s="423"/>
      <c r="E15" s="423"/>
      <c r="F15" s="423"/>
      <c r="G15" s="423"/>
      <c r="H15" s="423"/>
      <c r="I15" s="423"/>
      <c r="J15" s="84"/>
    </row>
    <row r="17" spans="1:12" ht="69.599999999999994" customHeight="1">
      <c r="B17" s="423" t="s">
        <v>508</v>
      </c>
      <c r="C17" s="423"/>
      <c r="D17" s="423"/>
      <c r="E17" s="423"/>
      <c r="F17" s="423"/>
      <c r="G17" s="423"/>
      <c r="H17" s="423"/>
      <c r="I17" s="423"/>
      <c r="J17" s="423"/>
      <c r="K17" s="423"/>
    </row>
    <row r="18" spans="1:12" ht="103.95" customHeight="1">
      <c r="B18" s="401" t="s">
        <v>538</v>
      </c>
      <c r="C18" s="401"/>
      <c r="D18" s="401"/>
      <c r="E18" s="401"/>
      <c r="F18" s="401"/>
      <c r="G18" s="401"/>
      <c r="H18" s="401"/>
      <c r="I18" s="401"/>
      <c r="J18" s="401"/>
      <c r="K18" s="401"/>
      <c r="L18" s="401"/>
    </row>
    <row r="20" spans="1:12">
      <c r="A20" s="391" t="s">
        <v>568</v>
      </c>
    </row>
  </sheetData>
  <mergeCells count="12">
    <mergeCell ref="B17:K17"/>
    <mergeCell ref="B18:L18"/>
    <mergeCell ref="E7:E9"/>
    <mergeCell ref="F7:F9"/>
    <mergeCell ref="I7:I9"/>
    <mergeCell ref="A15:I15"/>
    <mergeCell ref="J7:J9"/>
    <mergeCell ref="A2:B2"/>
    <mergeCell ref="A7:A9"/>
    <mergeCell ref="B7:B9"/>
    <mergeCell ref="C7:C9"/>
    <mergeCell ref="D7:D9"/>
  </mergeCells>
  <pageMargins left="0.70866141732283472" right="0.70866141732283472" top="0.74803149606299213" bottom="0.74803149606299213" header="0.51181102362204722" footer="0.31496062992125984"/>
  <pageSetup paperSize="9" orientation="landscape" horizontalDpi="300" verticalDpi="300" r:id="rId1"/>
  <headerFooter>
    <oddHeader>&amp;LMCM/WSM/ZP12/2023&amp;CFORMULARZ ASORTYMENTOWO-CENOWY&amp;Rzałącznik nr 2 do SWZ</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I33"/>
  <sheetViews>
    <sheetView topLeftCell="A22" zoomScaleNormal="100" workbookViewId="0">
      <selection activeCell="M8" sqref="M8:M21"/>
    </sheetView>
  </sheetViews>
  <sheetFormatPr defaultColWidth="9" defaultRowHeight="13.8"/>
  <cols>
    <col min="1" max="1" width="3.8984375" style="58" customWidth="1"/>
    <col min="2" max="2" width="17" style="4" customWidth="1"/>
    <col min="3" max="3" width="23.5" style="4" customWidth="1"/>
    <col min="4" max="4" width="9" style="4"/>
    <col min="5" max="5" width="7.3984375" style="4" customWidth="1"/>
    <col min="6" max="7" width="10.5" style="4" hidden="1" customWidth="1"/>
    <col min="8" max="8" width="9" style="4"/>
    <col min="9" max="9" width="11.09765625" style="59" customWidth="1"/>
    <col min="10" max="10" width="9" style="4"/>
    <col min="11" max="11" width="11.09765625" style="4" customWidth="1"/>
    <col min="12" max="12" width="7.19921875" style="59" customWidth="1"/>
    <col min="13" max="13" width="9" style="4"/>
    <col min="14" max="14" width="13.09765625" style="4" customWidth="1"/>
    <col min="15" max="15" width="14.8984375" style="4" customWidth="1"/>
    <col min="16" max="16" width="8" style="4" customWidth="1"/>
    <col min="17" max="1023" width="9" style="4"/>
    <col min="1024" max="1024" width="10.5" customWidth="1"/>
  </cols>
  <sheetData>
    <row r="1" spans="1:15" ht="15">
      <c r="A1" s="405"/>
      <c r="B1" s="405"/>
      <c r="C1" s="84"/>
      <c r="D1" s="84"/>
      <c r="E1" s="84"/>
      <c r="F1" s="84"/>
      <c r="G1" s="84"/>
      <c r="H1" s="84"/>
      <c r="I1" s="294"/>
      <c r="J1" s="84"/>
      <c r="K1" s="84"/>
      <c r="L1" s="406"/>
      <c r="M1" s="406"/>
      <c r="N1" s="406"/>
      <c r="O1" s="84"/>
    </row>
    <row r="2" spans="1:15" ht="15">
      <c r="A2" s="105"/>
      <c r="B2" s="295"/>
      <c r="C2" s="106" t="s">
        <v>554</v>
      </c>
      <c r="D2" s="296"/>
      <c r="E2" s="296"/>
      <c r="F2" s="296"/>
      <c r="G2" s="296"/>
      <c r="H2" s="296"/>
      <c r="I2" s="294"/>
      <c r="J2" s="84"/>
      <c r="K2" s="84"/>
      <c r="L2" s="294"/>
      <c r="M2" s="84"/>
      <c r="N2" s="84"/>
      <c r="O2" s="84"/>
    </row>
    <row r="3" spans="1:15" ht="15">
      <c r="A3" s="84"/>
      <c r="B3" s="84"/>
      <c r="C3" s="84"/>
      <c r="D3" s="191"/>
      <c r="E3" s="84"/>
      <c r="F3" s="84"/>
      <c r="G3" s="84"/>
      <c r="H3" s="84"/>
      <c r="I3" s="294"/>
      <c r="J3" s="84"/>
      <c r="K3" s="84"/>
      <c r="L3" s="294"/>
      <c r="M3" s="84"/>
      <c r="N3" s="84"/>
      <c r="O3" s="84"/>
    </row>
    <row r="4" spans="1:15" ht="12.75" customHeight="1">
      <c r="A4" s="435" t="s">
        <v>210</v>
      </c>
      <c r="B4" s="435" t="s">
        <v>149</v>
      </c>
      <c r="C4" s="435" t="s">
        <v>211</v>
      </c>
      <c r="D4" s="270" t="s">
        <v>212</v>
      </c>
      <c r="E4" s="270" t="s">
        <v>213</v>
      </c>
      <c r="F4" s="270" t="s">
        <v>2</v>
      </c>
      <c r="G4" s="251" t="s">
        <v>214</v>
      </c>
      <c r="H4" s="435" t="s">
        <v>168</v>
      </c>
      <c r="I4" s="435" t="s">
        <v>215</v>
      </c>
      <c r="J4" s="435" t="s">
        <v>216</v>
      </c>
      <c r="K4" s="435" t="s">
        <v>217</v>
      </c>
      <c r="L4" s="250" t="s">
        <v>5</v>
      </c>
      <c r="M4" s="270" t="s">
        <v>218</v>
      </c>
      <c r="N4" s="504" t="s">
        <v>219</v>
      </c>
      <c r="O4" s="523" t="s">
        <v>575</v>
      </c>
    </row>
    <row r="5" spans="1:15" ht="30" customHeight="1">
      <c r="A5" s="435"/>
      <c r="B5" s="435"/>
      <c r="C5" s="435"/>
      <c r="D5" s="252" t="s">
        <v>220</v>
      </c>
      <c r="E5" s="252" t="s">
        <v>221</v>
      </c>
      <c r="F5" s="252" t="s">
        <v>222</v>
      </c>
      <c r="G5" s="253" t="s">
        <v>223</v>
      </c>
      <c r="H5" s="435"/>
      <c r="I5" s="435"/>
      <c r="J5" s="435"/>
      <c r="K5" s="435"/>
      <c r="L5" s="297" t="s">
        <v>11</v>
      </c>
      <c r="M5" s="252" t="s">
        <v>224</v>
      </c>
      <c r="N5" s="504"/>
      <c r="O5" s="524"/>
    </row>
    <row r="6" spans="1:15" ht="21" customHeight="1">
      <c r="A6" s="435"/>
      <c r="B6" s="435"/>
      <c r="C6" s="435"/>
      <c r="D6" s="271"/>
      <c r="E6" s="252" t="s">
        <v>225</v>
      </c>
      <c r="F6" s="271"/>
      <c r="G6" s="253" t="s">
        <v>226</v>
      </c>
      <c r="H6" s="435"/>
      <c r="I6" s="435"/>
      <c r="J6" s="435"/>
      <c r="K6" s="252"/>
      <c r="L6" s="298"/>
      <c r="M6" s="252" t="s">
        <v>15</v>
      </c>
      <c r="N6" s="504"/>
      <c r="O6" s="524"/>
    </row>
    <row r="7" spans="1:15" ht="12" customHeight="1">
      <c r="A7" s="435"/>
      <c r="B7" s="435"/>
      <c r="C7" s="435"/>
      <c r="D7" s="254"/>
      <c r="E7" s="149" t="s">
        <v>227</v>
      </c>
      <c r="F7" s="254"/>
      <c r="G7" s="158" t="s">
        <v>228</v>
      </c>
      <c r="H7" s="435"/>
      <c r="I7" s="435"/>
      <c r="J7" s="435"/>
      <c r="K7" s="149" t="s">
        <v>15</v>
      </c>
      <c r="L7" s="299"/>
      <c r="M7" s="254"/>
      <c r="N7" s="504"/>
      <c r="O7" s="525"/>
    </row>
    <row r="8" spans="1:15" ht="12" customHeight="1">
      <c r="A8" s="272" t="s">
        <v>17</v>
      </c>
      <c r="B8" s="273" t="s">
        <v>18</v>
      </c>
      <c r="C8" s="274" t="s">
        <v>19</v>
      </c>
      <c r="D8" s="273" t="s">
        <v>20</v>
      </c>
      <c r="E8" s="275" t="s">
        <v>21</v>
      </c>
      <c r="F8" s="275" t="s">
        <v>22</v>
      </c>
      <c r="G8" s="275" t="s">
        <v>23</v>
      </c>
      <c r="H8" s="275" t="s">
        <v>22</v>
      </c>
      <c r="I8" s="274" t="s">
        <v>23</v>
      </c>
      <c r="J8" s="273" t="s">
        <v>24</v>
      </c>
      <c r="K8" s="273" t="s">
        <v>25</v>
      </c>
      <c r="L8" s="274" t="s">
        <v>26</v>
      </c>
      <c r="M8" s="273" t="s">
        <v>27</v>
      </c>
      <c r="N8" s="512" t="s">
        <v>124</v>
      </c>
      <c r="O8" s="557" t="s">
        <v>127</v>
      </c>
    </row>
    <row r="9" spans="1:15" ht="19.5" customHeight="1">
      <c r="A9" s="142" t="s">
        <v>17</v>
      </c>
      <c r="B9" s="142" t="s">
        <v>229</v>
      </c>
      <c r="C9" s="142" t="s">
        <v>230</v>
      </c>
      <c r="D9" s="107" t="s">
        <v>231</v>
      </c>
      <c r="E9" s="107">
        <v>200</v>
      </c>
      <c r="F9" s="125"/>
      <c r="G9" s="125"/>
      <c r="H9" s="125"/>
      <c r="I9" s="107"/>
      <c r="J9" s="160"/>
      <c r="K9" s="160">
        <f t="shared" ref="K9:K17" si="0">I9*J9</f>
        <v>0</v>
      </c>
      <c r="L9" s="107"/>
      <c r="M9" s="160"/>
      <c r="N9" s="506">
        <f t="shared" ref="N9:N25" si="1">K9*1.08</f>
        <v>0</v>
      </c>
      <c r="O9" s="510"/>
    </row>
    <row r="10" spans="1:15" ht="19.5" customHeight="1">
      <c r="A10" s="142" t="s">
        <v>18</v>
      </c>
      <c r="B10" s="142" t="s">
        <v>232</v>
      </c>
      <c r="C10" s="142" t="s">
        <v>230</v>
      </c>
      <c r="D10" s="107" t="s">
        <v>231</v>
      </c>
      <c r="E10" s="107">
        <v>600</v>
      </c>
      <c r="F10" s="125"/>
      <c r="G10" s="125"/>
      <c r="H10" s="125"/>
      <c r="I10" s="107"/>
      <c r="J10" s="160"/>
      <c r="K10" s="160">
        <f t="shared" si="0"/>
        <v>0</v>
      </c>
      <c r="L10" s="107"/>
      <c r="M10" s="160"/>
      <c r="N10" s="506">
        <f t="shared" si="1"/>
        <v>0</v>
      </c>
      <c r="O10" s="510"/>
    </row>
    <row r="11" spans="1:15" ht="81.599999999999994" customHeight="1">
      <c r="A11" s="107" t="s">
        <v>19</v>
      </c>
      <c r="B11" s="114" t="s">
        <v>233</v>
      </c>
      <c r="C11" s="107" t="s">
        <v>234</v>
      </c>
      <c r="D11" s="107" t="s">
        <v>231</v>
      </c>
      <c r="E11" s="107">
        <v>1100</v>
      </c>
      <c r="F11" s="125"/>
      <c r="G11" s="125"/>
      <c r="H11" s="125"/>
      <c r="I11" s="107"/>
      <c r="J11" s="160"/>
      <c r="K11" s="160">
        <f t="shared" si="0"/>
        <v>0</v>
      </c>
      <c r="L11" s="107"/>
      <c r="M11" s="160"/>
      <c r="N11" s="506">
        <f t="shared" si="1"/>
        <v>0</v>
      </c>
      <c r="O11" s="510"/>
    </row>
    <row r="12" spans="1:15" ht="135.6" customHeight="1">
      <c r="A12" s="107">
        <v>4</v>
      </c>
      <c r="B12" s="142" t="s">
        <v>235</v>
      </c>
      <c r="C12" s="107" t="s">
        <v>234</v>
      </c>
      <c r="D12" s="107" t="s">
        <v>231</v>
      </c>
      <c r="E12" s="107">
        <v>180</v>
      </c>
      <c r="F12" s="125"/>
      <c r="G12" s="125"/>
      <c r="H12" s="125"/>
      <c r="I12" s="107"/>
      <c r="J12" s="160"/>
      <c r="K12" s="160">
        <f t="shared" si="0"/>
        <v>0</v>
      </c>
      <c r="L12" s="107"/>
      <c r="M12" s="160"/>
      <c r="N12" s="506">
        <f t="shared" si="1"/>
        <v>0</v>
      </c>
      <c r="O12" s="510"/>
    </row>
    <row r="13" spans="1:15" ht="65.400000000000006" customHeight="1">
      <c r="A13" s="107">
        <v>5</v>
      </c>
      <c r="B13" s="142" t="s">
        <v>236</v>
      </c>
      <c r="C13" s="107" t="s">
        <v>234</v>
      </c>
      <c r="D13" s="107" t="s">
        <v>231</v>
      </c>
      <c r="E13" s="107">
        <v>300</v>
      </c>
      <c r="F13" s="125"/>
      <c r="G13" s="125"/>
      <c r="H13" s="125"/>
      <c r="I13" s="107"/>
      <c r="J13" s="160"/>
      <c r="K13" s="160">
        <f t="shared" si="0"/>
        <v>0</v>
      </c>
      <c r="L13" s="107"/>
      <c r="M13" s="160"/>
      <c r="N13" s="506">
        <f t="shared" si="1"/>
        <v>0</v>
      </c>
      <c r="O13" s="518"/>
    </row>
    <row r="14" spans="1:15" ht="60">
      <c r="A14" s="107">
        <v>6</v>
      </c>
      <c r="B14" s="114" t="s">
        <v>237</v>
      </c>
      <c r="C14" s="107" t="s">
        <v>234</v>
      </c>
      <c r="D14" s="107" t="s">
        <v>231</v>
      </c>
      <c r="E14" s="107">
        <v>180</v>
      </c>
      <c r="F14" s="125"/>
      <c r="G14" s="125"/>
      <c r="H14" s="125"/>
      <c r="I14" s="107"/>
      <c r="J14" s="160"/>
      <c r="K14" s="160">
        <f t="shared" si="0"/>
        <v>0</v>
      </c>
      <c r="L14" s="107"/>
      <c r="M14" s="160"/>
      <c r="N14" s="506">
        <f t="shared" si="1"/>
        <v>0</v>
      </c>
      <c r="O14" s="518"/>
    </row>
    <row r="15" spans="1:15" ht="63.75" customHeight="1">
      <c r="A15" s="107">
        <v>7</v>
      </c>
      <c r="B15" s="114" t="s">
        <v>238</v>
      </c>
      <c r="C15" s="107" t="s">
        <v>234</v>
      </c>
      <c r="D15" s="107" t="s">
        <v>231</v>
      </c>
      <c r="E15" s="107">
        <v>440</v>
      </c>
      <c r="F15" s="125"/>
      <c r="G15" s="125"/>
      <c r="H15" s="125"/>
      <c r="I15" s="107"/>
      <c r="J15" s="160"/>
      <c r="K15" s="160">
        <f t="shared" si="0"/>
        <v>0</v>
      </c>
      <c r="L15" s="107"/>
      <c r="M15" s="160"/>
      <c r="N15" s="506">
        <f t="shared" si="1"/>
        <v>0</v>
      </c>
      <c r="O15" s="518"/>
    </row>
    <row r="16" spans="1:15" ht="75" customHeight="1">
      <c r="A16" s="107">
        <v>8</v>
      </c>
      <c r="B16" s="114" t="s">
        <v>239</v>
      </c>
      <c r="C16" s="107" t="s">
        <v>234</v>
      </c>
      <c r="D16" s="107" t="s">
        <v>231</v>
      </c>
      <c r="E16" s="107">
        <v>1200</v>
      </c>
      <c r="F16" s="125"/>
      <c r="G16" s="125"/>
      <c r="H16" s="125"/>
      <c r="I16" s="107"/>
      <c r="J16" s="160"/>
      <c r="K16" s="160">
        <f t="shared" si="0"/>
        <v>0</v>
      </c>
      <c r="L16" s="107"/>
      <c r="M16" s="160"/>
      <c r="N16" s="506">
        <f t="shared" si="1"/>
        <v>0</v>
      </c>
      <c r="O16" s="518"/>
    </row>
    <row r="17" spans="1:15" ht="90">
      <c r="A17" s="107"/>
      <c r="B17" s="114" t="s">
        <v>240</v>
      </c>
      <c r="C17" s="107" t="s">
        <v>234</v>
      </c>
      <c r="D17" s="107" t="s">
        <v>231</v>
      </c>
      <c r="E17" s="107">
        <v>600</v>
      </c>
      <c r="F17" s="125"/>
      <c r="G17" s="125"/>
      <c r="H17" s="125"/>
      <c r="I17" s="107"/>
      <c r="J17" s="160"/>
      <c r="K17" s="160">
        <f t="shared" si="0"/>
        <v>0</v>
      </c>
      <c r="L17" s="107"/>
      <c r="M17" s="160"/>
      <c r="N17" s="506">
        <f t="shared" si="1"/>
        <v>0</v>
      </c>
      <c r="O17" s="518"/>
    </row>
    <row r="18" spans="1:15" ht="60.45" customHeight="1">
      <c r="A18" s="107">
        <v>10</v>
      </c>
      <c r="B18" s="142" t="s">
        <v>241</v>
      </c>
      <c r="C18" s="86" t="s">
        <v>242</v>
      </c>
      <c r="D18" s="107" t="s">
        <v>243</v>
      </c>
      <c r="E18" s="107">
        <v>2400</v>
      </c>
      <c r="F18" s="125"/>
      <c r="G18" s="125"/>
      <c r="H18" s="125"/>
      <c r="I18" s="107"/>
      <c r="J18" s="160"/>
      <c r="K18" s="160">
        <f>J18*I18</f>
        <v>0</v>
      </c>
      <c r="L18" s="107"/>
      <c r="M18" s="160"/>
      <c r="N18" s="506">
        <f t="shared" si="1"/>
        <v>0</v>
      </c>
      <c r="O18" s="518"/>
    </row>
    <row r="19" spans="1:15" ht="64.5" customHeight="1">
      <c r="A19" s="107" t="s">
        <v>27</v>
      </c>
      <c r="B19" s="114" t="s">
        <v>244</v>
      </c>
      <c r="C19" s="107" t="s">
        <v>245</v>
      </c>
      <c r="D19" s="107" t="s">
        <v>231</v>
      </c>
      <c r="E19" s="107">
        <v>600</v>
      </c>
      <c r="F19" s="125"/>
      <c r="G19" s="125"/>
      <c r="H19" s="125"/>
      <c r="I19" s="107"/>
      <c r="J19" s="160"/>
      <c r="K19" s="160">
        <f>I19*J19</f>
        <v>0</v>
      </c>
      <c r="L19" s="107"/>
      <c r="M19" s="160"/>
      <c r="N19" s="506">
        <f t="shared" si="1"/>
        <v>0</v>
      </c>
      <c r="O19" s="518"/>
    </row>
    <row r="20" spans="1:15" ht="75">
      <c r="A20" s="107" t="s">
        <v>124</v>
      </c>
      <c r="B20" s="114" t="s">
        <v>246</v>
      </c>
      <c r="C20" s="107" t="s">
        <v>234</v>
      </c>
      <c r="D20" s="107" t="s">
        <v>231</v>
      </c>
      <c r="E20" s="107">
        <v>400</v>
      </c>
      <c r="F20" s="125"/>
      <c r="G20" s="125"/>
      <c r="H20" s="125"/>
      <c r="I20" s="107"/>
      <c r="J20" s="160"/>
      <c r="K20" s="160">
        <f>I20*J20</f>
        <v>0</v>
      </c>
      <c r="L20" s="107"/>
      <c r="M20" s="160"/>
      <c r="N20" s="506">
        <f t="shared" si="1"/>
        <v>0</v>
      </c>
      <c r="O20" s="518"/>
    </row>
    <row r="21" spans="1:15" ht="75">
      <c r="A21" s="107" t="s">
        <v>127</v>
      </c>
      <c r="B21" s="142" t="s">
        <v>247</v>
      </c>
      <c r="C21" s="107" t="s">
        <v>248</v>
      </c>
      <c r="D21" s="107" t="s">
        <v>231</v>
      </c>
      <c r="E21" s="107">
        <v>60</v>
      </c>
      <c r="F21" s="125"/>
      <c r="G21" s="125"/>
      <c r="H21" s="125"/>
      <c r="I21" s="107"/>
      <c r="J21" s="160"/>
      <c r="K21" s="160">
        <f>I21*J21</f>
        <v>0</v>
      </c>
      <c r="L21" s="107"/>
      <c r="M21" s="160"/>
      <c r="N21" s="506">
        <f t="shared" si="1"/>
        <v>0</v>
      </c>
      <c r="O21" s="518"/>
    </row>
    <row r="22" spans="1:15" ht="60">
      <c r="A22" s="107">
        <v>14</v>
      </c>
      <c r="B22" s="142" t="s">
        <v>249</v>
      </c>
      <c r="C22" s="107" t="s">
        <v>234</v>
      </c>
      <c r="D22" s="107" t="s">
        <v>231</v>
      </c>
      <c r="E22" s="107">
        <v>920</v>
      </c>
      <c r="F22" s="125"/>
      <c r="G22" s="125"/>
      <c r="H22" s="125"/>
      <c r="I22" s="107"/>
      <c r="J22" s="160"/>
      <c r="K22" s="160">
        <f>I22*J22</f>
        <v>0</v>
      </c>
      <c r="L22" s="107"/>
      <c r="M22" s="160"/>
      <c r="N22" s="506">
        <f t="shared" si="1"/>
        <v>0</v>
      </c>
      <c r="O22" s="518"/>
    </row>
    <row r="23" spans="1:15" ht="60.75" customHeight="1">
      <c r="A23" s="107" t="s">
        <v>131</v>
      </c>
      <c r="B23" s="142" t="s">
        <v>250</v>
      </c>
      <c r="C23" s="107" t="s">
        <v>234</v>
      </c>
      <c r="D23" s="107" t="s">
        <v>231</v>
      </c>
      <c r="E23" s="107">
        <v>60</v>
      </c>
      <c r="F23" s="125"/>
      <c r="G23" s="125"/>
      <c r="H23" s="125"/>
      <c r="I23" s="107"/>
      <c r="J23" s="160"/>
      <c r="K23" s="160">
        <f>I23*J23</f>
        <v>0</v>
      </c>
      <c r="L23" s="107"/>
      <c r="M23" s="160"/>
      <c r="N23" s="506">
        <f t="shared" si="1"/>
        <v>0</v>
      </c>
      <c r="O23" s="518"/>
    </row>
    <row r="24" spans="1:15" ht="67.95" customHeight="1">
      <c r="A24" s="107">
        <v>16</v>
      </c>
      <c r="B24" s="142" t="s">
        <v>251</v>
      </c>
      <c r="C24" s="107" t="s">
        <v>252</v>
      </c>
      <c r="D24" s="107" t="s">
        <v>243</v>
      </c>
      <c r="E24" s="107">
        <v>120</v>
      </c>
      <c r="F24" s="125"/>
      <c r="G24" s="125"/>
      <c r="H24" s="125"/>
      <c r="I24" s="107"/>
      <c r="J24" s="160"/>
      <c r="K24" s="160">
        <f>J24*I24</f>
        <v>0</v>
      </c>
      <c r="L24" s="107"/>
      <c r="M24" s="160"/>
      <c r="N24" s="506">
        <f t="shared" si="1"/>
        <v>0</v>
      </c>
      <c r="O24" s="518"/>
    </row>
    <row r="25" spans="1:15" ht="46.2" customHeight="1">
      <c r="A25" s="141"/>
      <c r="B25" s="141" t="s">
        <v>76</v>
      </c>
      <c r="C25" s="142"/>
      <c r="D25" s="107"/>
      <c r="E25" s="142"/>
      <c r="F25" s="125"/>
      <c r="G25" s="125"/>
      <c r="H25" s="125"/>
      <c r="I25" s="107"/>
      <c r="J25" s="142"/>
      <c r="K25" s="160">
        <f>SUM(K15:K24)</f>
        <v>0</v>
      </c>
      <c r="L25" s="107" t="s">
        <v>77</v>
      </c>
      <c r="M25" s="160"/>
      <c r="N25" s="513">
        <f t="shared" si="1"/>
        <v>0</v>
      </c>
      <c r="O25" s="519"/>
    </row>
    <row r="26" spans="1:15" ht="15">
      <c r="A26" s="84"/>
      <c r="B26" s="84"/>
      <c r="C26" s="84"/>
      <c r="D26" s="84"/>
      <c r="E26" s="84"/>
      <c r="F26" s="84"/>
      <c r="G26" s="84"/>
      <c r="H26" s="84"/>
      <c r="I26" s="294"/>
      <c r="J26" s="84"/>
      <c r="K26" s="84"/>
      <c r="L26" s="294"/>
      <c r="M26" s="84"/>
      <c r="N26" s="84"/>
    </row>
    <row r="27" spans="1:15" ht="159.6" customHeight="1">
      <c r="A27" s="423" t="s">
        <v>569</v>
      </c>
      <c r="B27" s="423"/>
      <c r="C27" s="423"/>
      <c r="D27" s="423"/>
      <c r="E27" s="423"/>
      <c r="F27" s="423"/>
      <c r="G27" s="423"/>
      <c r="H27" s="423"/>
      <c r="I27" s="423"/>
      <c r="J27" s="423"/>
      <c r="K27" s="423"/>
      <c r="L27" s="423"/>
      <c r="M27" s="423"/>
      <c r="N27" s="423"/>
    </row>
    <row r="28" spans="1:15" ht="15">
      <c r="A28" s="84"/>
      <c r="B28" s="84"/>
      <c r="C28" s="84"/>
      <c r="D28" s="84"/>
      <c r="E28" s="84"/>
      <c r="F28" s="84"/>
      <c r="G28" s="84"/>
      <c r="H28" s="84"/>
      <c r="I28" s="294"/>
      <c r="J28" s="84"/>
      <c r="K28" s="84"/>
      <c r="L28" s="294"/>
      <c r="M28" s="84"/>
      <c r="N28" s="84"/>
    </row>
    <row r="31" spans="1:15">
      <c r="B31" s="391" t="s">
        <v>568</v>
      </c>
    </row>
    <row r="33" ht="45" customHeight="1"/>
  </sheetData>
  <mergeCells count="12">
    <mergeCell ref="O4:O7"/>
    <mergeCell ref="A27:N27"/>
    <mergeCell ref="A1:B1"/>
    <mergeCell ref="L1:N1"/>
    <mergeCell ref="A4:A7"/>
    <mergeCell ref="B4:B7"/>
    <mergeCell ref="C4:C7"/>
    <mergeCell ref="H4:H7"/>
    <mergeCell ref="I4:I7"/>
    <mergeCell ref="J4:J7"/>
    <mergeCell ref="K4:K5"/>
    <mergeCell ref="N4:N7"/>
  </mergeCells>
  <pageMargins left="0.70866141732283472" right="0.70866141732283472" top="0.74803149606299213" bottom="0.74803149606299213" header="0.51181102362204722" footer="0.31496062992125984"/>
  <pageSetup paperSize="9" orientation="landscape" horizontalDpi="300" verticalDpi="300" r:id="rId1"/>
  <headerFooter>
    <oddHeader>&amp;LMCM/WSM/ZP12/2023&amp;CFORMULARZ ASORTYMENTOWO-CENOWY&amp;Rzałącznik nr 2 do SWZ</oddHeader>
    <oddFooter>&amp;C&amp;P</oddFooter>
  </headerFooter>
</worksheet>
</file>

<file path=docProps/app.xml><?xml version="1.0" encoding="utf-8"?>
<Properties xmlns="http://schemas.openxmlformats.org/officeDocument/2006/extended-properties" xmlns:vt="http://schemas.openxmlformats.org/officeDocument/2006/docPropsVTypes">
  <Template/>
  <TotalTime>903</TotalTime>
  <Application>Microsoft Excel</Application>
  <DocSecurity>0</DocSecurity>
  <ScaleCrop>false</ScaleCrop>
  <HeadingPairs>
    <vt:vector size="2" baseType="variant">
      <vt:variant>
        <vt:lpstr>Arkusze</vt:lpstr>
      </vt:variant>
      <vt:variant>
        <vt:i4>19</vt:i4>
      </vt:variant>
    </vt:vector>
  </HeadingPairs>
  <TitlesOfParts>
    <vt:vector size="19" baseType="lpstr">
      <vt:lpstr>Pakiet 1</vt:lpstr>
      <vt:lpstr>Pakiet 2</vt:lpstr>
      <vt:lpstr>Pakiet 3</vt:lpstr>
      <vt:lpstr>Pakiet 4</vt:lpstr>
      <vt:lpstr>Pakiet 5</vt:lpstr>
      <vt:lpstr>Pakiet 6</vt:lpstr>
      <vt:lpstr>Pakiet 7</vt:lpstr>
      <vt:lpstr>Pakiet 8</vt:lpstr>
      <vt:lpstr>Pakiet 9</vt:lpstr>
      <vt:lpstr>Pakiet 10</vt:lpstr>
      <vt:lpstr>Pakiet 11</vt:lpstr>
      <vt:lpstr>Pakiet 12</vt:lpstr>
      <vt:lpstr>Pakiet 13</vt:lpstr>
      <vt:lpstr>Pakiet 14</vt:lpstr>
      <vt:lpstr>Pakiet 15</vt:lpstr>
      <vt:lpstr>Pakiet 16</vt:lpstr>
      <vt:lpstr>Pakiet 17</vt:lpstr>
      <vt:lpstr>Pakiet 18</vt:lpstr>
      <vt:lpstr>Pakiet 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t-konieczny</dc:creator>
  <dc:description/>
  <cp:lastModifiedBy>Elżbieta Janicka</cp:lastModifiedBy>
  <cp:revision>56</cp:revision>
  <cp:lastPrinted>2023-08-29T18:11:00Z</cp:lastPrinted>
  <dcterms:created xsi:type="dcterms:W3CDTF">2014-06-03T11:22:33Z</dcterms:created>
  <dcterms:modified xsi:type="dcterms:W3CDTF">2023-09-28T21:55:44Z</dcterms:modified>
  <dc:language>pl-PL</dc:language>
</cp:coreProperties>
</file>