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kredy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<sst xmlns="http://schemas.openxmlformats.org/spreadsheetml/2006/main" count="26" uniqueCount="26">
  <si>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Data</t>
  </si>
  <si>
    <t>Saldo 
kredytu</t>
  </si>
  <si>
    <t>SUMA</t>
  </si>
  <si>
    <t>Koszt kredytu:</t>
  </si>
  <si>
    <t xml:space="preserve"> WIBOR 1M</t>
  </si>
  <si>
    <t>UWAGA Wykonawcy nie zmieniać stawki WIBOR 1M !!!</t>
  </si>
  <si>
    <t>Marża</t>
  </si>
  <si>
    <t>Formularz do wyliczenia kosztu kredytu</t>
  </si>
  <si>
    <t>Data uruchomienia kredytu:</t>
  </si>
  <si>
    <t>Rata spłaty kredytu</t>
  </si>
  <si>
    <t>Rata odsetkowa+marża</t>
  </si>
  <si>
    <t>Razem spłata kapitału + odsetki</t>
  </si>
  <si>
    <t>Kwota kredytu:</t>
  </si>
  <si>
    <t>Załącznik nr 2</t>
  </si>
  <si>
    <t>Nazwa Wykonawcy:</t>
  </si>
  <si>
    <t>Adres Wykonawcy:</t>
  </si>
  <si>
    <t>do postępowania o udzielenie zamówienia publicznego, prowadzonego w trybie przetargu 
nieograniczonego na podstawie art. 132 ustawy z dnia 11 września 2019 r. Prawo zamowień publicznych (t.j. Dz. U. z 2022, poz. 1710 ze zm.), zwanej dalej ustawą Pzp, pn.:</t>
  </si>
  <si>
    <t>I. Koszt kredytu ustalony na podstawie:</t>
  </si>
  <si>
    <t>….................</t>
  </si>
  <si>
    <t xml:space="preserve"> = ….......................</t>
  </si>
  <si>
    <t>Oprocentowanie kredytu: stawka WIBOR 1M z dnia 06.06.2023r. + stała marża Banku</t>
  </si>
  <si>
    <r>
      <t xml:space="preserve">tj. </t>
    </r>
    <r>
      <rPr>
        <b/>
        <sz val="12"/>
        <rFont val="Calibri"/>
        <family val="2"/>
      </rPr>
      <t>6,82%</t>
    </r>
    <r>
      <rPr>
        <sz val="12"/>
        <rFont val="Calibri"/>
        <family val="2"/>
      </rPr>
      <t xml:space="preserve"> +</t>
    </r>
  </si>
  <si>
    <t>ZP.271.10.2023</t>
  </si>
  <si>
    <t>Udzielenie i obsługa kredytu długoterminowego na pokrycie planowanego w 2023 roku deficytu budżetu w wysokości  4 000 000,00 PLN</t>
  </si>
  <si>
    <t>31.08.2023r.</t>
  </si>
  <si>
    <t>ia 02.08.2023 + stała marża banku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</si>
</sst>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%"/>
    <numFmt numFmtId="167" formatCode="mmm/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0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color indexed="8"/>
      <name val="Arial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12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400019645690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10" fontId="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0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0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4" fontId="0" fillId="0" borderId="13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4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1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49" fillId="0" borderId="16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="130" zoomScaleNormal="130" zoomScalePageLayoutView="0" workbookViewId="0" topLeftCell="A10">
      <selection activeCell="D14" sqref="D14"/>
    </sheetView>
  </sheetViews>
  <sheetFormatPr defaultColWidth="9.00390625" defaultRowHeight="12.75"/>
  <cols>
    <col min="1" max="1" width="10.75390625" style="0" customWidth="1"/>
    <col min="2" max="2" width="12.875" style="0" customWidth="1"/>
    <col min="3" max="3" width="15.25390625" style="0" customWidth="1"/>
    <col min="4" max="4" width="11.75390625" style="0" bestFit="1" customWidth="1"/>
    <col min="5" max="5" width="18.75390625" style="0" customWidth="1"/>
    <col min="6" max="6" width="15.75390625" style="0" customWidth="1"/>
    <col min="9" max="9" width="13.50390625" style="0" customWidth="1"/>
  </cols>
  <sheetData>
    <row r="1" spans="1:9" ht="12">
      <c r="A1" s="1"/>
      <c r="B1" s="1"/>
      <c r="C1" s="1"/>
      <c r="D1" s="1"/>
      <c r="E1" s="1"/>
      <c r="F1" s="1"/>
      <c r="G1" s="1"/>
      <c r="H1" s="1"/>
      <c r="I1" s="1"/>
    </row>
    <row r="2" spans="1:9" ht="12.75" thickBot="1">
      <c r="A2" s="1"/>
      <c r="B2" s="1"/>
      <c r="C2" s="1"/>
      <c r="D2" s="1"/>
      <c r="E2" s="1"/>
      <c r="F2" s="39" t="s">
        <v>22</v>
      </c>
      <c r="G2" s="1"/>
      <c r="H2" s="1"/>
      <c r="I2" s="1"/>
    </row>
    <row r="3" spans="1:9" ht="15" customHeight="1" thickBot="1">
      <c r="A3" s="1"/>
      <c r="B3" s="45" t="s">
        <v>13</v>
      </c>
      <c r="C3" s="59" t="s">
        <v>7</v>
      </c>
      <c r="D3" s="60"/>
      <c r="E3" s="60"/>
      <c r="F3" s="61"/>
      <c r="G3" s="1"/>
      <c r="H3" s="1"/>
      <c r="I3" s="1"/>
    </row>
    <row r="4" spans="1:9" ht="49.5" customHeight="1">
      <c r="A4" s="1"/>
      <c r="B4" s="56" t="s">
        <v>16</v>
      </c>
      <c r="C4" s="57"/>
      <c r="D4" s="57"/>
      <c r="E4" s="57"/>
      <c r="F4" s="57"/>
      <c r="G4" s="1"/>
      <c r="H4" s="1"/>
      <c r="I4" s="1"/>
    </row>
    <row r="5" spans="1:9" s="44" customFormat="1" ht="30" customHeight="1">
      <c r="A5" s="43"/>
      <c r="B5" s="58" t="s">
        <v>23</v>
      </c>
      <c r="C5" s="57"/>
      <c r="D5" s="57"/>
      <c r="E5" s="57"/>
      <c r="F5" s="57"/>
      <c r="G5" s="43"/>
      <c r="H5" s="43"/>
      <c r="I5" s="43"/>
    </row>
    <row r="6" spans="1:9" ht="12.75" customHeight="1">
      <c r="A6" s="1"/>
      <c r="B6" s="38"/>
      <c r="C6" s="38"/>
      <c r="D6" s="38"/>
      <c r="E6" s="38"/>
      <c r="F6" s="38"/>
      <c r="G6" s="1"/>
      <c r="H6" s="1"/>
      <c r="I6" s="1"/>
    </row>
    <row r="7" spans="1:9" ht="12.75" customHeight="1">
      <c r="A7" s="1"/>
      <c r="B7" s="42" t="s">
        <v>14</v>
      </c>
      <c r="C7" s="42"/>
      <c r="D7" s="38"/>
      <c r="E7" s="38"/>
      <c r="F7" s="38"/>
      <c r="G7" s="1"/>
      <c r="H7" s="1"/>
      <c r="I7" s="1"/>
    </row>
    <row r="8" spans="1:9" ht="60" customHeight="1">
      <c r="A8" s="1"/>
      <c r="B8" s="62"/>
      <c r="C8" s="63"/>
      <c r="D8" s="63"/>
      <c r="E8" s="63"/>
      <c r="F8" s="64"/>
      <c r="G8" s="1"/>
      <c r="H8" s="1"/>
      <c r="I8" s="1"/>
    </row>
    <row r="9" spans="1:9" ht="15">
      <c r="A9" s="1"/>
      <c r="B9" s="47" t="s">
        <v>15</v>
      </c>
      <c r="C9" s="46"/>
      <c r="D9" s="46"/>
      <c r="E9" s="46"/>
      <c r="F9" s="46"/>
      <c r="G9" s="1"/>
      <c r="H9" s="1"/>
      <c r="I9" s="1"/>
    </row>
    <row r="10" spans="1:9" ht="60" customHeight="1">
      <c r="A10" s="1"/>
      <c r="B10" s="65"/>
      <c r="C10" s="66"/>
      <c r="D10" s="66"/>
      <c r="E10" s="66"/>
      <c r="F10" s="67"/>
      <c r="G10" s="1"/>
      <c r="H10" s="1"/>
      <c r="I10" s="1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48" t="s">
        <v>17</v>
      </c>
      <c r="C12" s="1"/>
      <c r="D12" s="1"/>
      <c r="E12" s="1"/>
      <c r="F12" s="1"/>
      <c r="G12" s="1"/>
      <c r="H12" s="1"/>
      <c r="I12" s="1"/>
    </row>
    <row r="13" spans="1:9" ht="19.5" customHeight="1">
      <c r="A13" s="1"/>
      <c r="B13" s="49" t="s">
        <v>20</v>
      </c>
      <c r="C13" s="1"/>
      <c r="D13" s="1"/>
      <c r="E13" s="1" t="s">
        <v>25</v>
      </c>
      <c r="F13" s="1"/>
      <c r="G13" s="1"/>
      <c r="H13" s="1"/>
      <c r="I13" s="1"/>
    </row>
    <row r="14" spans="1:9" ht="15">
      <c r="A14" s="1"/>
      <c r="B14" s="2"/>
      <c r="C14" s="50" t="s">
        <v>21</v>
      </c>
      <c r="D14" s="51" t="s">
        <v>18</v>
      </c>
      <c r="E14" s="51" t="s">
        <v>19</v>
      </c>
      <c r="F14" s="1"/>
      <c r="G14" s="1"/>
      <c r="H14" s="1"/>
      <c r="I14" s="1"/>
    </row>
    <row r="15" spans="1:9" ht="12">
      <c r="A15" s="1"/>
      <c r="B15" s="1"/>
      <c r="C15" s="3"/>
      <c r="D15" s="1"/>
      <c r="E15" s="1"/>
      <c r="F15" s="1"/>
      <c r="G15" s="1"/>
      <c r="H15" s="1"/>
      <c r="I15" s="1"/>
    </row>
    <row r="16" spans="1:9" ht="12.75" thickBot="1">
      <c r="A16" s="1"/>
      <c r="B16" s="1"/>
      <c r="C16" s="3"/>
      <c r="D16" s="1"/>
      <c r="E16" s="1"/>
      <c r="F16" s="1"/>
      <c r="G16" s="1"/>
      <c r="H16" s="1"/>
      <c r="I16" s="1"/>
    </row>
    <row r="17" spans="1:9" s="6" customFormat="1" ht="39" thickBot="1">
      <c r="A17" s="4"/>
      <c r="B17" s="40" t="s">
        <v>0</v>
      </c>
      <c r="C17" s="40" t="s">
        <v>1</v>
      </c>
      <c r="D17" s="41" t="s">
        <v>9</v>
      </c>
      <c r="E17" s="41" t="s">
        <v>10</v>
      </c>
      <c r="F17" s="41" t="s">
        <v>11</v>
      </c>
      <c r="G17" s="5"/>
      <c r="H17" s="5"/>
      <c r="I17" s="5"/>
    </row>
    <row r="18" spans="1:7" s="11" customFormat="1" ht="12">
      <c r="A18" s="10"/>
      <c r="B18" s="7">
        <v>44927</v>
      </c>
      <c r="C18" s="8">
        <v>0</v>
      </c>
      <c r="D18" s="8"/>
      <c r="E18" s="8"/>
      <c r="F18" s="8"/>
      <c r="G18" s="9"/>
    </row>
    <row r="19" spans="1:7" s="11" customFormat="1" ht="12">
      <c r="A19" s="10"/>
      <c r="B19" s="7">
        <v>45139</v>
      </c>
      <c r="C19" s="8">
        <v>0</v>
      </c>
      <c r="D19" s="8">
        <v>0</v>
      </c>
      <c r="E19" s="8">
        <f>ROUND((B19-B18)*($D$90+$D$91)*C18/365,2)</f>
        <v>0</v>
      </c>
      <c r="F19" s="8">
        <f>D19+E19</f>
        <v>0</v>
      </c>
      <c r="G19" s="9"/>
    </row>
    <row r="20" spans="1:7" s="11" customFormat="1" ht="12">
      <c r="A20" s="10"/>
      <c r="B20" s="7">
        <v>45199</v>
      </c>
      <c r="C20" s="8">
        <v>4000000</v>
      </c>
      <c r="D20" s="8">
        <v>0</v>
      </c>
      <c r="E20" s="8">
        <f>ROUND((B20-B19)*($D$90+$D$91)*C19/365,2)</f>
        <v>0</v>
      </c>
      <c r="F20" s="8">
        <f>D20+E20</f>
        <v>0</v>
      </c>
      <c r="G20" s="9"/>
    </row>
    <row r="21" spans="1:7" s="11" customFormat="1" ht="12">
      <c r="A21" s="10"/>
      <c r="B21" s="7">
        <v>45291</v>
      </c>
      <c r="C21" s="8">
        <v>4000000</v>
      </c>
      <c r="D21" s="8">
        <v>0</v>
      </c>
      <c r="E21" s="8">
        <f>ROUND((B21-B20)*($D$90+$D$91)*C20/365,2)</f>
        <v>68760.55</v>
      </c>
      <c r="F21" s="8">
        <f>D21+E21</f>
        <v>68760.55</v>
      </c>
      <c r="G21" s="9"/>
    </row>
    <row r="22" spans="1:7" s="11" customFormat="1" ht="12">
      <c r="A22" s="10"/>
      <c r="B22" s="7">
        <v>45382</v>
      </c>
      <c r="C22" s="8">
        <v>3987500</v>
      </c>
      <c r="D22" s="8">
        <v>12500</v>
      </c>
      <c r="E22" s="8">
        <f>ROUND((B22-B21)*($D$90+$D$91)*C21/366,2)</f>
        <v>67827.32</v>
      </c>
      <c r="F22" s="8">
        <f aca="true" t="shared" si="0" ref="F22:F79">D22+E22</f>
        <v>80327.32</v>
      </c>
      <c r="G22" s="9"/>
    </row>
    <row r="23" spans="1:7" s="11" customFormat="1" ht="12">
      <c r="A23" s="10"/>
      <c r="B23" s="7">
        <v>45473</v>
      </c>
      <c r="C23" s="8">
        <v>3975000</v>
      </c>
      <c r="D23" s="8">
        <v>12500</v>
      </c>
      <c r="E23" s="8">
        <f>ROUND((B23-B22)*($D$90+$D$91)*C22/366,2)</f>
        <v>67615.36</v>
      </c>
      <c r="F23" s="8">
        <f t="shared" si="0"/>
        <v>80115.36</v>
      </c>
      <c r="G23" s="9"/>
    </row>
    <row r="24" spans="1:7" s="11" customFormat="1" ht="12">
      <c r="A24" s="10"/>
      <c r="B24" s="7">
        <v>45565</v>
      </c>
      <c r="C24" s="8">
        <v>3962500</v>
      </c>
      <c r="D24" s="8">
        <v>12500</v>
      </c>
      <c r="E24" s="8">
        <f>ROUND((B24-B23)*($D$90+$D$91)*C23/366,2)</f>
        <v>68144.1</v>
      </c>
      <c r="F24" s="8">
        <f t="shared" si="0"/>
        <v>80644.1</v>
      </c>
      <c r="G24" s="9"/>
    </row>
    <row r="25" spans="1:7" s="11" customFormat="1" ht="12">
      <c r="A25" s="10"/>
      <c r="B25" s="7">
        <v>45657</v>
      </c>
      <c r="C25" s="8">
        <v>3950000</v>
      </c>
      <c r="D25" s="8">
        <v>12500</v>
      </c>
      <c r="E25" s="8">
        <f>ROUND((B25-B24)*($D$90+$D$91)*C24/366,2)</f>
        <v>67929.81</v>
      </c>
      <c r="F25" s="8">
        <f t="shared" si="0"/>
        <v>80429.81</v>
      </c>
      <c r="G25" s="9"/>
    </row>
    <row r="26" spans="1:7" s="11" customFormat="1" ht="12">
      <c r="A26" s="10"/>
      <c r="B26" s="7">
        <v>45747</v>
      </c>
      <c r="C26" s="8">
        <v>3937500</v>
      </c>
      <c r="D26" s="8">
        <v>12500</v>
      </c>
      <c r="E26" s="8">
        <f aca="true" t="shared" si="1" ref="E26:E32">ROUND((B26-B25)*($D$90+$D$91)*C25/365,2)</f>
        <v>66424.93</v>
      </c>
      <c r="F26" s="8">
        <f t="shared" si="0"/>
        <v>78924.93</v>
      </c>
      <c r="G26" s="9"/>
    </row>
    <row r="27" spans="1:7" s="11" customFormat="1" ht="12">
      <c r="A27" s="10"/>
      <c r="B27" s="7">
        <v>45838</v>
      </c>
      <c r="C27" s="8">
        <v>3925000</v>
      </c>
      <c r="D27" s="8">
        <v>12500</v>
      </c>
      <c r="E27" s="8">
        <f t="shared" si="1"/>
        <v>66950.45</v>
      </c>
      <c r="F27" s="8">
        <f t="shared" si="0"/>
        <v>79450.45</v>
      </c>
      <c r="G27" s="9"/>
    </row>
    <row r="28" spans="1:7" s="11" customFormat="1" ht="12">
      <c r="A28" s="10"/>
      <c r="B28" s="7">
        <v>45930</v>
      </c>
      <c r="C28" s="8">
        <v>3912500</v>
      </c>
      <c r="D28" s="8">
        <v>12500</v>
      </c>
      <c r="E28" s="8">
        <f t="shared" si="1"/>
        <v>67471.29</v>
      </c>
      <c r="F28" s="8">
        <f t="shared" si="0"/>
        <v>79971.29</v>
      </c>
      <c r="G28" s="9"/>
    </row>
    <row r="29" spans="1:9" s="11" customFormat="1" ht="12">
      <c r="A29" s="10"/>
      <c r="B29" s="7">
        <v>46022</v>
      </c>
      <c r="C29" s="8">
        <v>3900000</v>
      </c>
      <c r="D29" s="8">
        <v>12500</v>
      </c>
      <c r="E29" s="8">
        <f t="shared" si="1"/>
        <v>67256.41</v>
      </c>
      <c r="F29" s="8">
        <f t="shared" si="0"/>
        <v>79756.41</v>
      </c>
      <c r="G29" s="9"/>
      <c r="H29" s="10"/>
      <c r="I29" s="10"/>
    </row>
    <row r="30" spans="1:9" s="11" customFormat="1" ht="12">
      <c r="A30" s="10"/>
      <c r="B30" s="7">
        <v>46112</v>
      </c>
      <c r="C30" s="8">
        <v>3825000</v>
      </c>
      <c r="D30" s="8">
        <v>75000</v>
      </c>
      <c r="E30" s="8">
        <f t="shared" si="1"/>
        <v>65584.11</v>
      </c>
      <c r="F30" s="8">
        <f t="shared" si="0"/>
        <v>140584.11</v>
      </c>
      <c r="G30" s="9"/>
      <c r="H30" s="10"/>
      <c r="I30" s="10"/>
    </row>
    <row r="31" spans="1:9" s="11" customFormat="1" ht="12">
      <c r="A31" s="10"/>
      <c r="B31" s="7">
        <v>46203</v>
      </c>
      <c r="C31" s="8">
        <v>3750000</v>
      </c>
      <c r="D31" s="8">
        <v>75000</v>
      </c>
      <c r="E31" s="8">
        <f t="shared" si="1"/>
        <v>65037.58</v>
      </c>
      <c r="F31" s="8">
        <f t="shared" si="0"/>
        <v>140037.58000000002</v>
      </c>
      <c r="G31" s="9"/>
      <c r="H31" s="10"/>
      <c r="I31" s="10"/>
    </row>
    <row r="32" spans="1:9" s="11" customFormat="1" ht="12">
      <c r="A32" s="10"/>
      <c r="B32" s="7">
        <v>46295</v>
      </c>
      <c r="C32" s="8">
        <v>3675000</v>
      </c>
      <c r="D32" s="8">
        <v>75000</v>
      </c>
      <c r="E32" s="8">
        <f t="shared" si="1"/>
        <v>64463.01</v>
      </c>
      <c r="F32" s="8">
        <f t="shared" si="0"/>
        <v>139463.01</v>
      </c>
      <c r="G32" s="9"/>
      <c r="H32" s="10"/>
      <c r="I32" s="10"/>
    </row>
    <row r="33" spans="1:9" s="11" customFormat="1" ht="12">
      <c r="A33" s="10"/>
      <c r="B33" s="7">
        <v>46387</v>
      </c>
      <c r="C33" s="8">
        <v>3600000</v>
      </c>
      <c r="D33" s="8">
        <v>75000</v>
      </c>
      <c r="E33" s="8">
        <f>ROUND((B33-B32)*($D$90+$D$91)*C33/365,2)</f>
        <v>61884.49</v>
      </c>
      <c r="F33" s="8">
        <f t="shared" si="0"/>
        <v>136884.49</v>
      </c>
      <c r="G33" s="9"/>
      <c r="H33" s="10"/>
      <c r="I33" s="10"/>
    </row>
    <row r="34" spans="1:9" s="11" customFormat="1" ht="12">
      <c r="A34" s="10"/>
      <c r="B34" s="7">
        <v>46477</v>
      </c>
      <c r="C34" s="8">
        <v>3825000</v>
      </c>
      <c r="D34" s="8">
        <v>75000</v>
      </c>
      <c r="E34" s="8">
        <f>ROUND((B34-B33)*($D$90+$D$91)*C34/365,2)</f>
        <v>64322.88</v>
      </c>
      <c r="F34" s="8">
        <f t="shared" si="0"/>
        <v>139322.88</v>
      </c>
      <c r="G34" s="9"/>
      <c r="H34" s="10"/>
      <c r="I34" s="10"/>
    </row>
    <row r="35" spans="1:9" s="11" customFormat="1" ht="12">
      <c r="A35" s="10"/>
      <c r="B35" s="7">
        <v>46568</v>
      </c>
      <c r="C35" s="8">
        <v>3750000</v>
      </c>
      <c r="D35" s="8">
        <v>75000</v>
      </c>
      <c r="E35" s="8">
        <f>ROUND((B35-B34)*($D$90+$D$91)*C35/365,2)</f>
        <v>63762.33</v>
      </c>
      <c r="F35" s="8">
        <f t="shared" si="0"/>
        <v>138762.33000000002</v>
      </c>
      <c r="G35" s="9"/>
      <c r="H35" s="10"/>
      <c r="I35" s="10"/>
    </row>
    <row r="36" spans="1:9" s="11" customFormat="1" ht="12">
      <c r="A36" s="10"/>
      <c r="B36" s="7">
        <v>46660</v>
      </c>
      <c r="C36" s="8">
        <v>3675000</v>
      </c>
      <c r="D36" s="8">
        <v>75000</v>
      </c>
      <c r="E36" s="8">
        <f>ROUND((B36-B35)*($D$90+$D$91)*C36/365,2)</f>
        <v>63173.75</v>
      </c>
      <c r="F36" s="8">
        <f t="shared" si="0"/>
        <v>138173.75</v>
      </c>
      <c r="G36" s="9"/>
      <c r="H36" s="10"/>
      <c r="I36" s="10"/>
    </row>
    <row r="37" spans="1:9" s="11" customFormat="1" ht="12">
      <c r="A37" s="10"/>
      <c r="B37" s="7">
        <v>46752</v>
      </c>
      <c r="C37" s="8">
        <v>3600000</v>
      </c>
      <c r="D37" s="8">
        <v>75000</v>
      </c>
      <c r="E37" s="8">
        <f>ROUND((B37-B36)*($D$90+$D$91)*C37/365,2)</f>
        <v>61884.49</v>
      </c>
      <c r="F37" s="8">
        <f t="shared" si="0"/>
        <v>136884.49</v>
      </c>
      <c r="G37" s="9"/>
      <c r="H37" s="10"/>
      <c r="I37" s="10"/>
    </row>
    <row r="38" spans="1:9" s="11" customFormat="1" ht="12">
      <c r="A38" s="10"/>
      <c r="B38" s="7">
        <v>46843</v>
      </c>
      <c r="C38" s="8">
        <v>3525000</v>
      </c>
      <c r="D38" s="8">
        <v>75000</v>
      </c>
      <c r="E38" s="8">
        <f>ROUND((B38-B37)*($D$90+$D$91)*C38/366,2)</f>
        <v>59772.83</v>
      </c>
      <c r="F38" s="8">
        <f t="shared" si="0"/>
        <v>134772.83000000002</v>
      </c>
      <c r="G38" s="9"/>
      <c r="H38" s="10"/>
      <c r="I38" s="10"/>
    </row>
    <row r="39" spans="1:9" s="11" customFormat="1" ht="12">
      <c r="A39" s="10"/>
      <c r="B39" s="7">
        <v>46934</v>
      </c>
      <c r="C39" s="8">
        <v>3450000</v>
      </c>
      <c r="D39" s="8">
        <v>75000</v>
      </c>
      <c r="E39" s="8">
        <f>ROUND((B39-B38)*($D$90+$D$91)*C39/366,2)</f>
        <v>58501.07</v>
      </c>
      <c r="F39" s="8">
        <f t="shared" si="0"/>
        <v>133501.07</v>
      </c>
      <c r="G39" s="9"/>
      <c r="H39" s="10"/>
      <c r="I39" s="10"/>
    </row>
    <row r="40" spans="1:9" s="11" customFormat="1" ht="12">
      <c r="A40" s="10"/>
      <c r="B40" s="7">
        <v>47026</v>
      </c>
      <c r="C40" s="8">
        <v>3375000</v>
      </c>
      <c r="D40" s="8">
        <v>75000</v>
      </c>
      <c r="E40" s="8">
        <f>ROUND((B40-B39)*($D$90+$D$91)*C40/366,2)</f>
        <v>57858.2</v>
      </c>
      <c r="F40" s="8">
        <f t="shared" si="0"/>
        <v>132858.2</v>
      </c>
      <c r="G40" s="9"/>
      <c r="H40" s="10"/>
      <c r="I40" s="10"/>
    </row>
    <row r="41" spans="1:9" s="11" customFormat="1" ht="12">
      <c r="A41" s="10"/>
      <c r="B41" s="7">
        <v>47118</v>
      </c>
      <c r="C41" s="8">
        <v>3300000</v>
      </c>
      <c r="D41" s="8">
        <v>75000</v>
      </c>
      <c r="E41" s="8">
        <f>ROUND((B41-B40)*($D$90+$D$91)*C41/366,2)</f>
        <v>56572.46</v>
      </c>
      <c r="F41" s="8">
        <f t="shared" si="0"/>
        <v>131572.46</v>
      </c>
      <c r="G41" s="9"/>
      <c r="H41" s="10"/>
      <c r="I41" s="10"/>
    </row>
    <row r="42" spans="1:9" s="11" customFormat="1" ht="12">
      <c r="A42" s="10"/>
      <c r="B42" s="7">
        <v>47208</v>
      </c>
      <c r="C42" s="8">
        <v>3225000</v>
      </c>
      <c r="D42" s="8">
        <v>75000</v>
      </c>
      <c r="E42" s="8">
        <f aca="true" t="shared" si="2" ref="E42:E53">ROUND((B42-B41)*($D$90+$D$91)*C42/365,2)</f>
        <v>54233.01</v>
      </c>
      <c r="F42" s="8">
        <f t="shared" si="0"/>
        <v>129233.01000000001</v>
      </c>
      <c r="G42" s="9"/>
      <c r="H42" s="10"/>
      <c r="I42" s="10"/>
    </row>
    <row r="43" spans="1:9" s="11" customFormat="1" ht="12">
      <c r="A43" s="10"/>
      <c r="B43" s="7">
        <v>47299</v>
      </c>
      <c r="C43" s="8">
        <v>3150000</v>
      </c>
      <c r="D43" s="8">
        <v>75000</v>
      </c>
      <c r="E43" s="8">
        <f t="shared" si="2"/>
        <v>53560.36</v>
      </c>
      <c r="F43" s="8">
        <f t="shared" si="0"/>
        <v>128560.36</v>
      </c>
      <c r="G43" s="9"/>
      <c r="H43" s="10"/>
      <c r="I43" s="10"/>
    </row>
    <row r="44" spans="1:9" s="11" customFormat="1" ht="12">
      <c r="A44" s="10"/>
      <c r="B44" s="7">
        <v>47391</v>
      </c>
      <c r="C44" s="8">
        <v>2775000</v>
      </c>
      <c r="D44" s="8">
        <v>75000</v>
      </c>
      <c r="E44" s="8">
        <f t="shared" si="2"/>
        <v>47702.63</v>
      </c>
      <c r="F44" s="8">
        <f t="shared" si="0"/>
        <v>122702.63</v>
      </c>
      <c r="G44" s="9"/>
      <c r="H44" s="10"/>
      <c r="I44" s="10"/>
    </row>
    <row r="45" spans="1:9" s="11" customFormat="1" ht="12">
      <c r="A45" s="10"/>
      <c r="B45" s="7">
        <v>47483</v>
      </c>
      <c r="C45" s="8">
        <v>2700000</v>
      </c>
      <c r="D45" s="8">
        <v>75000</v>
      </c>
      <c r="E45" s="8">
        <f t="shared" si="2"/>
        <v>46413.37</v>
      </c>
      <c r="F45" s="8">
        <f t="shared" si="0"/>
        <v>121413.37</v>
      </c>
      <c r="G45" s="9"/>
      <c r="H45" s="10"/>
      <c r="I45" s="10"/>
    </row>
    <row r="46" spans="1:9" s="11" customFormat="1" ht="12">
      <c r="A46" s="10"/>
      <c r="B46" s="7">
        <v>47573</v>
      </c>
      <c r="C46" s="8">
        <v>2625000</v>
      </c>
      <c r="D46" s="8">
        <v>75000</v>
      </c>
      <c r="E46" s="8">
        <f t="shared" si="2"/>
        <v>44143.15</v>
      </c>
      <c r="F46" s="8">
        <f>D46+E46</f>
        <v>119143.15</v>
      </c>
      <c r="G46" s="9"/>
      <c r="H46" s="10"/>
      <c r="I46" s="10"/>
    </row>
    <row r="47" spans="1:9" s="11" customFormat="1" ht="12">
      <c r="A47" s="10"/>
      <c r="B47" s="7">
        <v>47664</v>
      </c>
      <c r="C47" s="8">
        <v>2550000</v>
      </c>
      <c r="D47" s="8">
        <v>75000</v>
      </c>
      <c r="E47" s="8">
        <f t="shared" si="2"/>
        <v>43358.38</v>
      </c>
      <c r="F47" s="8">
        <f t="shared" si="0"/>
        <v>118358.38</v>
      </c>
      <c r="G47" s="9"/>
      <c r="H47" s="10"/>
      <c r="I47" s="10"/>
    </row>
    <row r="48" spans="1:9" s="11" customFormat="1" ht="12">
      <c r="A48" s="10"/>
      <c r="B48" s="7">
        <v>47756</v>
      </c>
      <c r="C48" s="8">
        <v>2475000</v>
      </c>
      <c r="D48" s="8">
        <v>75000</v>
      </c>
      <c r="E48" s="8">
        <f t="shared" si="2"/>
        <v>42545.59</v>
      </c>
      <c r="F48" s="8">
        <f t="shared" si="0"/>
        <v>117545.59</v>
      </c>
      <c r="G48" s="9"/>
      <c r="H48" s="10"/>
      <c r="I48" s="10"/>
    </row>
    <row r="49" spans="1:9" s="11" customFormat="1" ht="12">
      <c r="A49" s="10"/>
      <c r="B49" s="7">
        <v>47848</v>
      </c>
      <c r="C49" s="8">
        <v>2400000</v>
      </c>
      <c r="D49" s="8">
        <v>75000</v>
      </c>
      <c r="E49" s="8">
        <f t="shared" si="2"/>
        <v>41256.33</v>
      </c>
      <c r="F49" s="8">
        <f t="shared" si="0"/>
        <v>116256.33</v>
      </c>
      <c r="G49" s="9"/>
      <c r="H49" s="10"/>
      <c r="I49" s="10"/>
    </row>
    <row r="50" spans="1:9" s="11" customFormat="1" ht="12">
      <c r="A50" s="10"/>
      <c r="B50" s="7">
        <v>47938</v>
      </c>
      <c r="C50" s="8">
        <v>2325000</v>
      </c>
      <c r="D50" s="8">
        <v>75000</v>
      </c>
      <c r="E50" s="8">
        <f t="shared" si="2"/>
        <v>39098.22</v>
      </c>
      <c r="F50" s="8">
        <f t="shared" si="0"/>
        <v>114098.22</v>
      </c>
      <c r="G50" s="9"/>
      <c r="H50" s="10"/>
      <c r="I50" s="10"/>
    </row>
    <row r="51" spans="1:9" s="11" customFormat="1" ht="12">
      <c r="A51" s="10"/>
      <c r="B51" s="7">
        <v>48029</v>
      </c>
      <c r="C51" s="8">
        <v>2250000</v>
      </c>
      <c r="D51" s="8">
        <v>75000</v>
      </c>
      <c r="E51" s="8">
        <f t="shared" si="2"/>
        <v>38257.4</v>
      </c>
      <c r="F51" s="8">
        <f t="shared" si="0"/>
        <v>113257.4</v>
      </c>
      <c r="G51" s="9"/>
      <c r="H51" s="10"/>
      <c r="I51" s="10"/>
    </row>
    <row r="52" spans="1:9" s="11" customFormat="1" ht="12">
      <c r="A52" s="10"/>
      <c r="B52" s="7">
        <v>48121</v>
      </c>
      <c r="C52" s="8">
        <v>2175000</v>
      </c>
      <c r="D52" s="8">
        <v>75000</v>
      </c>
      <c r="E52" s="8">
        <f t="shared" si="2"/>
        <v>37388.55</v>
      </c>
      <c r="F52" s="8">
        <f t="shared" si="0"/>
        <v>112388.55</v>
      </c>
      <c r="G52" s="9"/>
      <c r="H52" s="10"/>
      <c r="I52" s="10"/>
    </row>
    <row r="53" spans="1:9" s="11" customFormat="1" ht="12">
      <c r="A53" s="10"/>
      <c r="B53" s="7">
        <v>48213</v>
      </c>
      <c r="C53" s="8">
        <v>2100000</v>
      </c>
      <c r="D53" s="8">
        <v>75000</v>
      </c>
      <c r="E53" s="8">
        <f t="shared" si="2"/>
        <v>36099.29</v>
      </c>
      <c r="F53" s="8">
        <f t="shared" si="0"/>
        <v>111099.29000000001</v>
      </c>
      <c r="G53" s="9"/>
      <c r="H53" s="10"/>
      <c r="I53" s="10"/>
    </row>
    <row r="54" spans="1:9" s="11" customFormat="1" ht="12">
      <c r="A54" s="10"/>
      <c r="B54" s="7">
        <v>48304</v>
      </c>
      <c r="C54" s="8">
        <v>2025000</v>
      </c>
      <c r="D54" s="8">
        <v>75000</v>
      </c>
      <c r="E54" s="8">
        <f>ROUND((B54-B53)*($D$90+$D$91)*C54/366,2)</f>
        <v>34337.58</v>
      </c>
      <c r="F54" s="8">
        <f t="shared" si="0"/>
        <v>109337.58</v>
      </c>
      <c r="G54" s="9"/>
      <c r="H54" s="10"/>
      <c r="I54" s="10"/>
    </row>
    <row r="55" spans="1:9" s="11" customFormat="1" ht="12">
      <c r="A55" s="10"/>
      <c r="B55" s="7">
        <v>48395</v>
      </c>
      <c r="C55" s="8">
        <v>1950000</v>
      </c>
      <c r="D55" s="8">
        <v>75000</v>
      </c>
      <c r="E55" s="8">
        <f>ROUND((B55-B54)*($D$90+$D$91)*C55/366,2)</f>
        <v>33065.82</v>
      </c>
      <c r="F55" s="8">
        <f t="shared" si="0"/>
        <v>108065.82</v>
      </c>
      <c r="G55" s="9"/>
      <c r="H55" s="10"/>
      <c r="I55" s="10"/>
    </row>
    <row r="56" spans="1:9" s="11" customFormat="1" ht="12">
      <c r="A56" s="10"/>
      <c r="B56" s="7">
        <v>48487</v>
      </c>
      <c r="C56" s="8">
        <v>1875000</v>
      </c>
      <c r="D56" s="8">
        <v>75000</v>
      </c>
      <c r="E56" s="8">
        <f>ROUND((B56-B55)*($D$90+$D$91)*C56/366,2)</f>
        <v>32143.44</v>
      </c>
      <c r="F56" s="8">
        <f t="shared" si="0"/>
        <v>107143.44</v>
      </c>
      <c r="G56" s="9"/>
      <c r="H56" s="10"/>
      <c r="I56" s="10"/>
    </row>
    <row r="57" spans="1:9" s="11" customFormat="1" ht="12">
      <c r="A57" s="10"/>
      <c r="B57" s="7">
        <v>48579</v>
      </c>
      <c r="C57" s="8">
        <v>1800000</v>
      </c>
      <c r="D57" s="8">
        <v>75000</v>
      </c>
      <c r="E57" s="8">
        <f>ROUND((B57-B56)*($D$90+$D$91)*C57/366,2)</f>
        <v>30857.7</v>
      </c>
      <c r="F57" s="8">
        <f t="shared" si="0"/>
        <v>105857.7</v>
      </c>
      <c r="G57" s="9"/>
      <c r="H57" s="10"/>
      <c r="I57" s="10"/>
    </row>
    <row r="58" spans="1:9" s="11" customFormat="1" ht="12">
      <c r="A58" s="10"/>
      <c r="B58" s="7">
        <v>48669</v>
      </c>
      <c r="C58" s="8">
        <v>1725000</v>
      </c>
      <c r="D58" s="8">
        <v>75000</v>
      </c>
      <c r="E58" s="8">
        <f aca="true" t="shared" si="3" ref="E58:E79">ROUND((B58-B57)*($D$90+$D$91)*C58/365,2)</f>
        <v>29008.36</v>
      </c>
      <c r="F58" s="8">
        <f t="shared" si="0"/>
        <v>104008.36</v>
      </c>
      <c r="G58" s="9"/>
      <c r="H58" s="10"/>
      <c r="I58" s="10"/>
    </row>
    <row r="59" spans="1:9" s="11" customFormat="1" ht="12">
      <c r="A59" s="10"/>
      <c r="B59" s="7">
        <v>48760</v>
      </c>
      <c r="C59" s="8">
        <v>1650000</v>
      </c>
      <c r="D59" s="8">
        <v>75000</v>
      </c>
      <c r="E59" s="8">
        <f t="shared" si="3"/>
        <v>28055.42</v>
      </c>
      <c r="F59" s="8">
        <f t="shared" si="0"/>
        <v>103055.42</v>
      </c>
      <c r="G59" s="9"/>
      <c r="H59" s="10"/>
      <c r="I59" s="10"/>
    </row>
    <row r="60" spans="1:9" s="11" customFormat="1" ht="12">
      <c r="A60" s="10"/>
      <c r="B60" s="7">
        <v>48852</v>
      </c>
      <c r="C60" s="8">
        <v>1575000</v>
      </c>
      <c r="D60" s="8">
        <v>75000</v>
      </c>
      <c r="E60" s="8">
        <f t="shared" si="3"/>
        <v>27074.47</v>
      </c>
      <c r="F60" s="8">
        <f t="shared" si="0"/>
        <v>102074.47</v>
      </c>
      <c r="G60" s="9"/>
      <c r="H60" s="10"/>
      <c r="I60" s="10"/>
    </row>
    <row r="61" spans="1:9" s="11" customFormat="1" ht="12">
      <c r="A61" s="10"/>
      <c r="B61" s="7">
        <v>48944</v>
      </c>
      <c r="C61" s="8">
        <v>1500000</v>
      </c>
      <c r="D61" s="8">
        <v>75000</v>
      </c>
      <c r="E61" s="8">
        <f t="shared" si="3"/>
        <v>25785.21</v>
      </c>
      <c r="F61" s="8">
        <f t="shared" si="0"/>
        <v>100785.20999999999</v>
      </c>
      <c r="G61" s="9"/>
      <c r="H61" s="10"/>
      <c r="I61" s="10"/>
    </row>
    <row r="62" spans="1:9" s="11" customFormat="1" ht="12">
      <c r="A62" s="10"/>
      <c r="B62" s="7">
        <v>49034</v>
      </c>
      <c r="C62" s="8">
        <v>1425000</v>
      </c>
      <c r="D62" s="8">
        <v>75000</v>
      </c>
      <c r="E62" s="8">
        <f t="shared" si="3"/>
        <v>23963.42</v>
      </c>
      <c r="F62" s="8">
        <f t="shared" si="0"/>
        <v>98963.42</v>
      </c>
      <c r="G62" s="9"/>
      <c r="H62" s="10"/>
      <c r="I62" s="10"/>
    </row>
    <row r="63" spans="1:9" s="11" customFormat="1" ht="12">
      <c r="A63" s="10"/>
      <c r="B63" s="7">
        <v>49125</v>
      </c>
      <c r="C63" s="8">
        <v>1350000</v>
      </c>
      <c r="D63" s="8">
        <v>75000</v>
      </c>
      <c r="E63" s="8">
        <f t="shared" si="3"/>
        <v>22954.44</v>
      </c>
      <c r="F63" s="8">
        <f t="shared" si="0"/>
        <v>97954.44</v>
      </c>
      <c r="G63" s="9"/>
      <c r="H63" s="10"/>
      <c r="I63" s="10"/>
    </row>
    <row r="64" spans="1:9" s="11" customFormat="1" ht="12">
      <c r="A64" s="10"/>
      <c r="B64" s="7">
        <v>49217</v>
      </c>
      <c r="C64" s="8">
        <v>1275000</v>
      </c>
      <c r="D64" s="8">
        <v>75000</v>
      </c>
      <c r="E64" s="8">
        <f t="shared" si="3"/>
        <v>21917.42</v>
      </c>
      <c r="F64" s="8">
        <f t="shared" si="0"/>
        <v>96917.42</v>
      </c>
      <c r="G64" s="9"/>
      <c r="H64" s="10"/>
      <c r="I64" s="10"/>
    </row>
    <row r="65" spans="1:9" s="11" customFormat="1" ht="12">
      <c r="A65" s="10"/>
      <c r="B65" s="7">
        <v>49309</v>
      </c>
      <c r="C65" s="8">
        <v>1200000</v>
      </c>
      <c r="D65" s="8">
        <v>75000</v>
      </c>
      <c r="E65" s="8">
        <f t="shared" si="3"/>
        <v>20628.16</v>
      </c>
      <c r="F65" s="8">
        <f t="shared" si="0"/>
        <v>95628.16</v>
      </c>
      <c r="G65" s="9"/>
      <c r="H65" s="10"/>
      <c r="I65" s="10"/>
    </row>
    <row r="66" spans="1:9" s="11" customFormat="1" ht="12">
      <c r="A66" s="10"/>
      <c r="B66" s="7">
        <v>49399</v>
      </c>
      <c r="C66" s="8">
        <v>1125000</v>
      </c>
      <c r="D66" s="8">
        <v>75000</v>
      </c>
      <c r="E66" s="8">
        <f t="shared" si="3"/>
        <v>18918.49</v>
      </c>
      <c r="F66" s="8">
        <f t="shared" si="0"/>
        <v>93918.49</v>
      </c>
      <c r="G66" s="9"/>
      <c r="H66" s="10"/>
      <c r="I66" s="10"/>
    </row>
    <row r="67" spans="1:9" s="11" customFormat="1" ht="12">
      <c r="A67" s="10"/>
      <c r="B67" s="7">
        <v>49490</v>
      </c>
      <c r="C67" s="8">
        <v>1050000</v>
      </c>
      <c r="D67" s="8">
        <v>75000</v>
      </c>
      <c r="E67" s="8">
        <f t="shared" si="3"/>
        <v>17853.45</v>
      </c>
      <c r="F67" s="8">
        <f t="shared" si="0"/>
        <v>92853.45</v>
      </c>
      <c r="G67" s="9"/>
      <c r="H67" s="10"/>
      <c r="I67" s="10"/>
    </row>
    <row r="68" spans="1:9" s="11" customFormat="1" ht="12">
      <c r="A68" s="10"/>
      <c r="B68" s="7">
        <v>49582</v>
      </c>
      <c r="C68" s="8">
        <v>975000</v>
      </c>
      <c r="D68" s="8">
        <v>75000</v>
      </c>
      <c r="E68" s="8">
        <f t="shared" si="3"/>
        <v>16760.38</v>
      </c>
      <c r="F68" s="8">
        <f t="shared" si="0"/>
        <v>91760.38</v>
      </c>
      <c r="G68" s="9"/>
      <c r="H68" s="10"/>
      <c r="I68" s="10"/>
    </row>
    <row r="69" spans="1:9" s="11" customFormat="1" ht="12">
      <c r="A69" s="10"/>
      <c r="B69" s="7">
        <v>49674</v>
      </c>
      <c r="C69" s="8">
        <v>900000</v>
      </c>
      <c r="D69" s="8">
        <v>75000</v>
      </c>
      <c r="E69" s="8">
        <f t="shared" si="3"/>
        <v>15471.12</v>
      </c>
      <c r="F69" s="8">
        <f t="shared" si="0"/>
        <v>90471.12</v>
      </c>
      <c r="G69" s="9"/>
      <c r="H69" s="10"/>
      <c r="I69" s="10"/>
    </row>
    <row r="70" spans="1:9" s="11" customFormat="1" ht="12">
      <c r="A70" s="10"/>
      <c r="B70" s="7">
        <v>49765</v>
      </c>
      <c r="C70" s="8">
        <v>825000</v>
      </c>
      <c r="D70" s="8">
        <v>75000</v>
      </c>
      <c r="E70" s="8">
        <f t="shared" si="3"/>
        <v>14027.71</v>
      </c>
      <c r="F70" s="8">
        <f t="shared" si="0"/>
        <v>89027.70999999999</v>
      </c>
      <c r="G70" s="9"/>
      <c r="H70" s="10"/>
      <c r="I70" s="10"/>
    </row>
    <row r="71" spans="1:9" s="11" customFormat="1" ht="12">
      <c r="A71" s="10"/>
      <c r="B71" s="7">
        <v>49856</v>
      </c>
      <c r="C71" s="8">
        <v>750000</v>
      </c>
      <c r="D71" s="8">
        <v>75000</v>
      </c>
      <c r="E71" s="8">
        <f t="shared" si="3"/>
        <v>12752.47</v>
      </c>
      <c r="F71" s="8">
        <f t="shared" si="0"/>
        <v>87752.47</v>
      </c>
      <c r="G71" s="9"/>
      <c r="H71" s="10"/>
      <c r="I71" s="10"/>
    </row>
    <row r="72" spans="1:9" s="11" customFormat="1" ht="12">
      <c r="A72" s="10"/>
      <c r="B72" s="7">
        <v>49948</v>
      </c>
      <c r="C72" s="8">
        <v>675000</v>
      </c>
      <c r="D72" s="8">
        <v>75000</v>
      </c>
      <c r="E72" s="8">
        <f t="shared" si="3"/>
        <v>11603.34</v>
      </c>
      <c r="F72" s="8">
        <f t="shared" si="0"/>
        <v>86603.34</v>
      </c>
      <c r="G72" s="9"/>
      <c r="H72" s="10"/>
      <c r="I72" s="10"/>
    </row>
    <row r="73" spans="1:9" s="11" customFormat="1" ht="12">
      <c r="A73" s="10"/>
      <c r="B73" s="7">
        <v>50040</v>
      </c>
      <c r="C73" s="8">
        <v>600000</v>
      </c>
      <c r="D73" s="8">
        <v>75000</v>
      </c>
      <c r="E73" s="8">
        <f t="shared" si="3"/>
        <v>10314.08</v>
      </c>
      <c r="F73" s="8">
        <f t="shared" si="0"/>
        <v>85314.08</v>
      </c>
      <c r="G73" s="9"/>
      <c r="H73" s="10"/>
      <c r="I73" s="10"/>
    </row>
    <row r="74" spans="1:9" s="11" customFormat="1" ht="12">
      <c r="A74" s="10"/>
      <c r="B74" s="7">
        <v>50100</v>
      </c>
      <c r="C74" s="8">
        <v>550000</v>
      </c>
      <c r="D74" s="8">
        <v>50000</v>
      </c>
      <c r="E74" s="8">
        <f t="shared" si="3"/>
        <v>6166.03</v>
      </c>
      <c r="F74" s="8">
        <f t="shared" si="0"/>
        <v>56166.03</v>
      </c>
      <c r="G74" s="9"/>
      <c r="H74" s="10"/>
      <c r="I74" s="10"/>
    </row>
    <row r="75" spans="1:9" s="11" customFormat="1" ht="12">
      <c r="A75" s="10"/>
      <c r="B75" s="7">
        <v>50221</v>
      </c>
      <c r="C75" s="8">
        <v>500000</v>
      </c>
      <c r="D75" s="8">
        <v>50000</v>
      </c>
      <c r="E75" s="8">
        <f t="shared" si="3"/>
        <v>11304.38</v>
      </c>
      <c r="F75" s="8">
        <f t="shared" si="0"/>
        <v>61304.38</v>
      </c>
      <c r="G75" s="9"/>
      <c r="H75" s="10"/>
      <c r="I75" s="10"/>
    </row>
    <row r="76" spans="1:9" s="11" customFormat="1" ht="12">
      <c r="A76" s="10"/>
      <c r="B76" s="7">
        <v>50313</v>
      </c>
      <c r="C76" s="8">
        <v>450000</v>
      </c>
      <c r="D76" s="8">
        <v>50000</v>
      </c>
      <c r="E76" s="8">
        <f t="shared" si="3"/>
        <v>7735.56</v>
      </c>
      <c r="F76" s="8">
        <f t="shared" si="0"/>
        <v>57735.56</v>
      </c>
      <c r="G76" s="9"/>
      <c r="H76" s="10"/>
      <c r="I76" s="10"/>
    </row>
    <row r="77" spans="1:9" s="11" customFormat="1" ht="12">
      <c r="A77" s="10"/>
      <c r="B77" s="7">
        <v>50405</v>
      </c>
      <c r="C77" s="8">
        <v>400000</v>
      </c>
      <c r="D77" s="8">
        <v>50000</v>
      </c>
      <c r="E77" s="8">
        <f t="shared" si="3"/>
        <v>6876.05</v>
      </c>
      <c r="F77" s="8">
        <f t="shared" si="0"/>
        <v>56876.05</v>
      </c>
      <c r="G77" s="9"/>
      <c r="H77" s="10"/>
      <c r="I77" s="10"/>
    </row>
    <row r="78" spans="1:9" s="11" customFormat="1" ht="12">
      <c r="A78" s="10"/>
      <c r="B78" s="7">
        <v>50495</v>
      </c>
      <c r="C78" s="8">
        <v>350000</v>
      </c>
      <c r="D78" s="8">
        <v>50000</v>
      </c>
      <c r="E78" s="8">
        <f t="shared" si="3"/>
        <v>5885.75</v>
      </c>
      <c r="F78" s="8">
        <f t="shared" si="0"/>
        <v>55885.75</v>
      </c>
      <c r="G78" s="9"/>
      <c r="H78" s="10"/>
      <c r="I78" s="10"/>
    </row>
    <row r="79" spans="1:9" s="11" customFormat="1" ht="12">
      <c r="A79" s="10"/>
      <c r="B79" s="7">
        <v>50586</v>
      </c>
      <c r="C79" s="8">
        <v>300000</v>
      </c>
      <c r="D79" s="8">
        <v>50000</v>
      </c>
      <c r="E79" s="8">
        <f t="shared" si="3"/>
        <v>5100.99</v>
      </c>
      <c r="F79" s="8">
        <f t="shared" si="0"/>
        <v>55100.99</v>
      </c>
      <c r="G79" s="9"/>
      <c r="H79" s="10"/>
      <c r="I79" s="10"/>
    </row>
    <row r="80" spans="1:9" s="11" customFormat="1" ht="12">
      <c r="A80" s="10"/>
      <c r="B80" s="52">
        <v>50678</v>
      </c>
      <c r="C80" s="53">
        <v>250000</v>
      </c>
      <c r="D80" s="53">
        <v>50000</v>
      </c>
      <c r="E80" s="8">
        <f aca="true" t="shared" si="4" ref="E80:E85">ROUND((B80-B79)*($D$90+$D$91)*C80/365,2)</f>
        <v>4297.53</v>
      </c>
      <c r="F80" s="8">
        <f aca="true" t="shared" si="5" ref="F80:F85">D80+E80</f>
        <v>54297.53</v>
      </c>
      <c r="G80" s="9"/>
      <c r="H80" s="10"/>
      <c r="I80" s="10"/>
    </row>
    <row r="81" spans="1:9" s="11" customFormat="1" ht="12">
      <c r="A81" s="10"/>
      <c r="B81" s="52">
        <v>50770</v>
      </c>
      <c r="C81" s="53">
        <v>200000</v>
      </c>
      <c r="D81" s="53">
        <v>50000</v>
      </c>
      <c r="E81" s="8">
        <f t="shared" si="4"/>
        <v>3438.03</v>
      </c>
      <c r="F81" s="8">
        <f t="shared" si="5"/>
        <v>53438.03</v>
      </c>
      <c r="G81" s="9"/>
      <c r="H81" s="10"/>
      <c r="I81" s="10"/>
    </row>
    <row r="82" spans="1:9" s="11" customFormat="1" ht="12">
      <c r="A82" s="10"/>
      <c r="B82" s="52">
        <v>50830</v>
      </c>
      <c r="C82" s="53">
        <v>150000</v>
      </c>
      <c r="D82" s="53">
        <v>50000</v>
      </c>
      <c r="E82" s="8">
        <f t="shared" si="4"/>
        <v>1681.64</v>
      </c>
      <c r="F82" s="8">
        <f t="shared" si="5"/>
        <v>51681.64</v>
      </c>
      <c r="G82" s="9"/>
      <c r="H82" s="10"/>
      <c r="I82" s="10"/>
    </row>
    <row r="83" spans="1:9" s="11" customFormat="1" ht="12">
      <c r="A83" s="10"/>
      <c r="B83" s="52">
        <v>50951</v>
      </c>
      <c r="C83" s="53">
        <v>100000</v>
      </c>
      <c r="D83" s="53">
        <v>50000</v>
      </c>
      <c r="E83" s="8">
        <f t="shared" si="4"/>
        <v>2260.88</v>
      </c>
      <c r="F83" s="8">
        <f t="shared" si="5"/>
        <v>52260.88</v>
      </c>
      <c r="G83" s="9"/>
      <c r="H83" s="10"/>
      <c r="I83" s="10"/>
    </row>
    <row r="84" spans="1:9" s="11" customFormat="1" ht="12">
      <c r="A84" s="10"/>
      <c r="B84" s="52">
        <v>51043</v>
      </c>
      <c r="C84" s="53">
        <v>50000</v>
      </c>
      <c r="D84" s="53">
        <v>50000</v>
      </c>
      <c r="E84" s="8">
        <f t="shared" si="4"/>
        <v>859.51</v>
      </c>
      <c r="F84" s="8">
        <f t="shared" si="5"/>
        <v>50859.51</v>
      </c>
      <c r="G84" s="9"/>
      <c r="H84" s="10"/>
      <c r="I84" s="10"/>
    </row>
    <row r="85" spans="1:9" s="11" customFormat="1" ht="12">
      <c r="A85" s="10"/>
      <c r="B85" s="52">
        <v>51135</v>
      </c>
      <c r="C85" s="53">
        <v>0</v>
      </c>
      <c r="D85" s="53">
        <v>50000</v>
      </c>
      <c r="E85" s="8">
        <f t="shared" si="4"/>
        <v>0</v>
      </c>
      <c r="F85" s="8">
        <f t="shared" si="5"/>
        <v>50000</v>
      </c>
      <c r="G85" s="9"/>
      <c r="H85" s="10"/>
      <c r="I85" s="10"/>
    </row>
    <row r="86" spans="1:9" s="11" customFormat="1" ht="13.5" thickBot="1">
      <c r="A86" s="10"/>
      <c r="B86" s="15" t="s">
        <v>2</v>
      </c>
      <c r="C86" s="16">
        <v>0</v>
      </c>
      <c r="D86" s="16">
        <f>SUM(D18:D85)</f>
        <v>4000000</v>
      </c>
      <c r="E86" s="16">
        <f>SUM(E18:E69)</f>
        <v>2274048.5800000005</v>
      </c>
      <c r="F86" s="53">
        <f>D86+E86</f>
        <v>6274048.58</v>
      </c>
      <c r="G86" s="12"/>
      <c r="H86" s="10"/>
      <c r="I86" s="10"/>
    </row>
    <row r="87" spans="1:9" s="11" customFormat="1" ht="13.5" thickBot="1">
      <c r="A87" s="10"/>
      <c r="B87" s="10"/>
      <c r="C87" s="10"/>
      <c r="D87" s="9"/>
      <c r="E87" s="36" t="s">
        <v>3</v>
      </c>
      <c r="F87" s="37">
        <f>F86</f>
        <v>6274048.58</v>
      </c>
      <c r="G87" s="12"/>
      <c r="H87" s="10"/>
      <c r="I87" s="10"/>
    </row>
    <row r="88" spans="1:9" s="11" customFormat="1" ht="12.75">
      <c r="A88" s="10"/>
      <c r="B88" s="10"/>
      <c r="C88" s="10"/>
      <c r="D88" s="9"/>
      <c r="E88" s="17"/>
      <c r="F88" s="13"/>
      <c r="G88" s="12"/>
      <c r="H88" s="10"/>
      <c r="I88" s="10"/>
    </row>
    <row r="89" spans="3:9" s="14" customFormat="1" ht="14.25" customHeight="1">
      <c r="C89" s="35" t="s">
        <v>12</v>
      </c>
      <c r="D89" s="19">
        <v>4000000</v>
      </c>
      <c r="G89" s="13"/>
      <c r="H89" s="13"/>
      <c r="I89" s="13"/>
    </row>
    <row r="90" spans="1:9" s="14" customFormat="1" ht="13.5" customHeight="1">
      <c r="A90" s="11"/>
      <c r="C90" s="32" t="s">
        <v>4</v>
      </c>
      <c r="D90" s="31">
        <v>0.0682</v>
      </c>
      <c r="E90" s="54" t="s">
        <v>5</v>
      </c>
      <c r="F90" s="55"/>
      <c r="G90" s="13"/>
      <c r="H90" s="13"/>
      <c r="I90" s="13"/>
    </row>
    <row r="91" spans="2:9" s="14" customFormat="1" ht="14.25" customHeight="1">
      <c r="B91" s="11"/>
      <c r="C91" s="18" t="s">
        <v>6</v>
      </c>
      <c r="D91" s="20">
        <v>0</v>
      </c>
      <c r="E91" s="54"/>
      <c r="F91" s="55"/>
      <c r="G91" s="13"/>
      <c r="H91" s="13"/>
      <c r="I91" s="13"/>
    </row>
    <row r="92" spans="3:9" s="14" customFormat="1" ht="24.75" customHeight="1">
      <c r="C92" s="34" t="s">
        <v>8</v>
      </c>
      <c r="D92" s="33" t="s">
        <v>24</v>
      </c>
      <c r="G92" s="13"/>
      <c r="H92" s="13"/>
      <c r="I92" s="13"/>
    </row>
    <row r="93" spans="1:4" s="14" customFormat="1" ht="12">
      <c r="A93"/>
      <c r="C93" s="28"/>
      <c r="D93" s="29"/>
    </row>
    <row r="94" spans="1:6" s="14" customFormat="1" ht="12">
      <c r="A94"/>
      <c r="B94"/>
      <c r="C94" s="1"/>
      <c r="D94" s="30"/>
      <c r="E94"/>
      <c r="F94"/>
    </row>
    <row r="95" spans="1:6" s="14" customFormat="1" ht="12.75" customHeight="1">
      <c r="A95"/>
      <c r="B95"/>
      <c r="C95"/>
      <c r="D95"/>
      <c r="E95"/>
      <c r="F95"/>
    </row>
    <row r="96" spans="1:6" s="14" customFormat="1" ht="12">
      <c r="A96"/>
      <c r="B96"/>
      <c r="C96" s="1"/>
      <c r="D96" s="21"/>
      <c r="E96"/>
      <c r="F96"/>
    </row>
    <row r="97" spans="1:6" s="14" customFormat="1" ht="12">
      <c r="A97"/>
      <c r="B97"/>
      <c r="C97" s="5"/>
      <c r="D97" s="21"/>
      <c r="E97"/>
      <c r="F97"/>
    </row>
    <row r="98" spans="1:6" s="14" customFormat="1" ht="12">
      <c r="A98"/>
      <c r="B98"/>
      <c r="C98" s="5"/>
      <c r="D98" s="21"/>
      <c r="E98"/>
      <c r="F98"/>
    </row>
    <row r="99" spans="1:6" s="14" customFormat="1" ht="12">
      <c r="A99"/>
      <c r="B99"/>
      <c r="C99" s="5"/>
      <c r="D99" s="21"/>
      <c r="E99"/>
      <c r="F99"/>
    </row>
    <row r="100" spans="1:6" s="14" customFormat="1" ht="12">
      <c r="A100"/>
      <c r="B100"/>
      <c r="C100" s="22"/>
      <c r="D100" s="23"/>
      <c r="E100"/>
      <c r="F100"/>
    </row>
    <row r="101" spans="1:6" s="14" customFormat="1" ht="12.75">
      <c r="A101"/>
      <c r="B101"/>
      <c r="C101" s="24"/>
      <c r="D101" s="25"/>
      <c r="E101"/>
      <c r="F101"/>
    </row>
    <row r="102" spans="1:6" s="14" customFormat="1" ht="12.75">
      <c r="A102"/>
      <c r="B102"/>
      <c r="C102" s="26"/>
      <c r="D102" s="27"/>
      <c r="E102"/>
      <c r="F102"/>
    </row>
    <row r="103" spans="1:6" s="14" customFormat="1" ht="12" hidden="1">
      <c r="A103"/>
      <c r="B103"/>
      <c r="C103" s="28"/>
      <c r="D103" s="29"/>
      <c r="E103"/>
      <c r="F103"/>
    </row>
    <row r="104" spans="3:4" ht="12" hidden="1">
      <c r="C104" s="28"/>
      <c r="D104" s="29"/>
    </row>
    <row r="105" spans="3:4" ht="12">
      <c r="C105" s="28"/>
      <c r="D105" s="29"/>
    </row>
    <row r="106" spans="3:4" ht="12">
      <c r="C106" s="2"/>
      <c r="D106" s="29"/>
    </row>
    <row r="107" spans="3:4" ht="12">
      <c r="C107" s="28"/>
      <c r="D107" s="29"/>
    </row>
    <row r="108" spans="3:4" ht="12">
      <c r="C108" s="1"/>
      <c r="D108" s="30"/>
    </row>
    <row r="109" spans="3:4" ht="12">
      <c r="C109" s="1"/>
      <c r="D109" s="1"/>
    </row>
    <row r="110" spans="3:4" ht="12">
      <c r="C110" s="1"/>
      <c r="D110" s="1"/>
    </row>
  </sheetData>
  <sheetProtection/>
  <mergeCells count="6">
    <mergeCell ref="E90:F91"/>
    <mergeCell ref="B4:F4"/>
    <mergeCell ref="B5:F5"/>
    <mergeCell ref="C3:F3"/>
    <mergeCell ref="B8:F8"/>
    <mergeCell ref="B10:F10"/>
  </mergeCells>
  <printOptions/>
  <pageMargins left="0.49" right="0.32" top="0.54" bottom="0.75" header="0.3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DELL LATITUDE</cp:lastModifiedBy>
  <cp:lastPrinted>2023-06-14T10:38:26Z</cp:lastPrinted>
  <dcterms:created xsi:type="dcterms:W3CDTF">2004-09-01T12:44:46Z</dcterms:created>
  <dcterms:modified xsi:type="dcterms:W3CDTF">2023-08-09T08:16:49Z</dcterms:modified>
  <cp:category/>
  <cp:version/>
  <cp:contentType/>
  <cp:contentStatus/>
</cp:coreProperties>
</file>