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fin\DYSK D\FUCHY\2023-227 Prusinowo\OPISY\KOSZTORYS OFERTOWY\"/>
    </mc:Choice>
  </mc:AlternateContent>
  <xr:revisionPtr revIDLastSave="0" documentId="13_ncr:1_{04024C59-5669-42E3-97CE-9CBD50863812}" xr6:coauthVersionLast="47" xr6:coauthVersionMax="47" xr10:uidLastSave="{00000000-0000-0000-0000-000000000000}"/>
  <bookViews>
    <workbookView xWindow="29730" yWindow="2190" windowWidth="24195" windowHeight="16920" xr2:uid="{00000000-000D-0000-FFFF-FFFF00000000}"/>
  </bookViews>
  <sheets>
    <sheet name="Kosztorys ofertowy_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" l="1"/>
  <c r="H62" i="1" s="1"/>
  <c r="H58" i="1"/>
  <c r="H57" i="1"/>
  <c r="H55" i="1"/>
  <c r="H54" i="1"/>
  <c r="H50" i="1"/>
  <c r="H49" i="1"/>
  <c r="H46" i="1"/>
  <c r="H42" i="1"/>
  <c r="H39" i="1"/>
  <c r="H37" i="1"/>
  <c r="H36" i="1"/>
  <c r="H34" i="1"/>
  <c r="H30" i="1"/>
  <c r="H28" i="1"/>
  <c r="H27" i="1"/>
  <c r="H24" i="1"/>
  <c r="H22" i="1"/>
  <c r="H11" i="1"/>
  <c r="H13" i="1"/>
  <c r="H14" i="1"/>
  <c r="H15" i="1"/>
  <c r="H16" i="1"/>
  <c r="H17" i="1"/>
  <c r="H18" i="1"/>
  <c r="H10" i="1"/>
  <c r="H8" i="1"/>
  <c r="F57" i="1"/>
  <c r="F54" i="1"/>
  <c r="F48" i="1"/>
  <c r="H48" i="1" s="1"/>
  <c r="F40" i="1"/>
  <c r="H40" i="1" s="1"/>
  <c r="F26" i="1"/>
  <c r="H26" i="1" s="1"/>
  <c r="F23" i="1"/>
  <c r="H23" i="1" s="1"/>
  <c r="F12" i="1"/>
  <c r="H12" i="1" s="1"/>
  <c r="H59" i="1" l="1"/>
  <c r="H51" i="1"/>
  <c r="H31" i="1"/>
  <c r="H19" i="1"/>
  <c r="H43" i="1"/>
  <c r="H63" i="1" l="1"/>
  <c r="H64" i="1" l="1"/>
  <c r="H65" i="1" s="1"/>
</calcChain>
</file>

<file path=xl/sharedStrings.xml><?xml version="1.0" encoding="utf-8"?>
<sst xmlns="http://schemas.openxmlformats.org/spreadsheetml/2006/main" count="211" uniqueCount="163">
  <si>
    <t>Lp.</t>
  </si>
  <si>
    <t>Podstawa</t>
  </si>
  <si>
    <t>Opis</t>
  </si>
  <si>
    <t>Ilość</t>
  </si>
  <si>
    <t>Cena jedn.</t>
  </si>
  <si>
    <t>Wartość</t>
  </si>
  <si>
    <t>ROBOTY PRZYGOTOWAWCZE</t>
  </si>
  <si>
    <t>GEODEZYJNE ROBOTY POMIAROWE</t>
  </si>
  <si>
    <t>1 d.1.1</t>
  </si>
  <si>
    <t>KNR 2-01 0119-03</t>
  </si>
  <si>
    <t>D-01.01.01</t>
  </si>
  <si>
    <t>Roboty pomiarowe przy liniowych robotach ziemnych - trasa drogi w terenie równinnym</t>
  </si>
  <si>
    <t>km</t>
  </si>
  <si>
    <t>ROBOTY ROZBIÓRKOWE</t>
  </si>
  <si>
    <t>2 d.1.2</t>
  </si>
  <si>
    <t>KNR 2-31 0814-05</t>
  </si>
  <si>
    <t>D-01.02.04</t>
  </si>
  <si>
    <t>Rozebranie krawężników wtopionych 12x25 cm na podsypce cementowo-piaskowej</t>
  </si>
  <si>
    <t>m</t>
  </si>
  <si>
    <t>3 d.1.2</t>
  </si>
  <si>
    <t>KNR 2-31 0814-02</t>
  </si>
  <si>
    <t>Rozebranie obrzeży 8x30 cm na podsypce piaskowej</t>
  </si>
  <si>
    <t>4 d.1.2</t>
  </si>
  <si>
    <t>KNR 2-31 0812-03</t>
  </si>
  <si>
    <t>Rozebranie ław pod oporniki i obrzeża z betonu</t>
  </si>
  <si>
    <t>5 d.1.2</t>
  </si>
  <si>
    <t>KNR-W 5-10 0323-01</t>
  </si>
  <si>
    <t>Cięcie nawierzchni z mas mineralno-asfaltowych na głębokość 5 cm - mechanicznie</t>
  </si>
  <si>
    <t>6 d.1.2</t>
  </si>
  <si>
    <t>KNR-W 5-10 0323-02</t>
  </si>
  <si>
    <t>Cięcie nawierzchni z mas mineralno-asfaltowych (następny 1 cm głębokości) - mechanicznie Krotność = 8</t>
  </si>
  <si>
    <t>7 d.1.2</t>
  </si>
  <si>
    <t>KNR 2-31 0807-01 analogia</t>
  </si>
  <si>
    <t>Rozebranie nawierzchni z kostki betonowej gr 8 cm na podsypce piaskowej z wypełnieniem spoin piaskiem (ZJAZDY) ze składowaniem na terenie budowy, kostka do ponownego wbudowania</t>
  </si>
  <si>
    <t>8 d.1.2</t>
  </si>
  <si>
    <t>KNR 2-31 0802-03 0802-04</t>
  </si>
  <si>
    <t>Mechaniczne rozebranie podbudowy z gruntu stabilizowanego o grubości 15 cm (ZJAZDY)</t>
  </si>
  <si>
    <t>9 d.1.2</t>
  </si>
  <si>
    <t>KNR 4-04 1103-01</t>
  </si>
  <si>
    <t>Załadowanie gruzu koparko-ładowarką przy obsłudze na zmianę roboczą przez 3 samochody samowyładowcze</t>
  </si>
  <si>
    <t>10 d.1.2</t>
  </si>
  <si>
    <t>KNR 4-04 1103-04 1103-05</t>
  </si>
  <si>
    <t>Wywiezienie gruzu z terenu rozbiórki przy mechanicznym załadowaniu i wyładowaniu samochodem samowyładowczym na odległość 5 km</t>
  </si>
  <si>
    <t>Razem dział: ROBOTY PRZYGOTOWAWCZE</t>
  </si>
  <si>
    <t>PODBUDOWY</t>
  </si>
  <si>
    <t>PROFILOWANIE I ZAGĘSZCZENIE PODŁOŻA</t>
  </si>
  <si>
    <t>11 d.2.1</t>
  </si>
  <si>
    <t>KNR 2-31 0101-01</t>
  </si>
  <si>
    <t>D-04.01.01</t>
  </si>
  <si>
    <t>Mechaniczne wykonanie koryta na całej szerokości jezdni i chodników w gruncie kat. I-IV głębokości 15 cm</t>
  </si>
  <si>
    <t>12 d.2.1</t>
  </si>
  <si>
    <t>KNR 2-01 0211-08 0214-03</t>
  </si>
  <si>
    <t>Roboty ziemne wyk.koparkami przedsiębiernymi 0.60 m3 w ziemi kat.IV uprzednio zmagazynowanej w hałdach z transportem urobku samochodami samowyładowczymi na odl.5 km (WYWÓZ UROBKU Z KORYTOWANIA)</t>
  </si>
  <si>
    <t>13 d.2.1</t>
  </si>
  <si>
    <t>KNR 2-31 0103-04</t>
  </si>
  <si>
    <t>Mechaniczne profilowanie i zagęszczenie podłoża pod warstwy konstrukcyjne nawierzchni w gruncie kat. I-IV</t>
  </si>
  <si>
    <t>OCZYSZCZENIE I SKROPIENIE WARSTW KONSTRUKCYJNYCH</t>
  </si>
  <si>
    <t>14 d.2.2</t>
  </si>
  <si>
    <t>KNNR 6 1005-06</t>
  </si>
  <si>
    <t>D-04.03.01</t>
  </si>
  <si>
    <t>Oczyszczenie mechaniczne nawierzchni drogowych bitumicznych</t>
  </si>
  <si>
    <t>15 d.2.2</t>
  </si>
  <si>
    <t>KNNR 6 1005-07</t>
  </si>
  <si>
    <t>Skropienie emulsją asfaltową nawierzchni drogowych (ISTNIEJĄCA NAWIERZCHNIA PO FREZOWANIU) ilość 0,5 do 0,8 kg/m2</t>
  </si>
  <si>
    <t>16 d.2.2</t>
  </si>
  <si>
    <t>Skropienie emulsją asfaltową nawierzchni drogowych (WARSTWA WIĄŻĄCO - WYRÓWNAWCZA) ilość 0,1 do 0,3 kg/m2</t>
  </si>
  <si>
    <t>PODBUDOWA Z KRUSZYWA STABILIZOWANEGO CEMENTEM</t>
  </si>
  <si>
    <t>17 d.2.3</t>
  </si>
  <si>
    <t>KNNR 6 0111-02</t>
  </si>
  <si>
    <t>D-04.05.01</t>
  </si>
  <si>
    <t>Warstwa mrozoochronna i odcinająca z gruntu stabilizowanego cementem o Rm = 2,5 MPa, warstwa gr.15 cm (ZJAZDY)</t>
  </si>
  <si>
    <t>Razem dział: PODBUDOWY</t>
  </si>
  <si>
    <t>NAWIERZCHNIE</t>
  </si>
  <si>
    <t>NAWIERZCHNIA Z KRUSZYWA ŁAMANEGO</t>
  </si>
  <si>
    <t>18 d.3.1</t>
  </si>
  <si>
    <t>KNNR 6 0204-06</t>
  </si>
  <si>
    <t>D-05.02.01</t>
  </si>
  <si>
    <t>Nawierzchnie z tłucznia kamiennego - warstwa górna o gr. 15 cm (ZJAZDY)</t>
  </si>
  <si>
    <t>NAWIERZCHNIA Z BETONU ASFALTOWEGO</t>
  </si>
  <si>
    <t>19 d.3.2</t>
  </si>
  <si>
    <t>KNNR 6 0308-02 analogia</t>
  </si>
  <si>
    <t>D-05.03.05</t>
  </si>
  <si>
    <t>Nawierzchnie z mieszanek mineralno-bitumicznych asfaltowych o średniej grubości 5 cm (warstwa wiążąco - wyrównawcza) AC 16 W 50/70 (KR2) - JEZDNIA</t>
  </si>
  <si>
    <t>20 d.3.2</t>
  </si>
  <si>
    <t>KNNR 6 0309-02</t>
  </si>
  <si>
    <t>Nawierzchnie z mieszanek mineralno-bitumicznych asfaltowych o grubości 4 cm (warstwa ścieralna) AC 11 S 50/70 (KR2) - JEZDNIA</t>
  </si>
  <si>
    <t>FREZOWANIE</t>
  </si>
  <si>
    <t>21 d.3.3</t>
  </si>
  <si>
    <t>KNR AT-03 0102-01 analogia</t>
  </si>
  <si>
    <t>D-05.03.11</t>
  </si>
  <si>
    <t>Roboty remontowe - frezowanie profilujące nawierzchni bitumicznej o śr. gr. do 4 cm z wywozem materiału z rozbiórki na odl. do 1 km</t>
  </si>
  <si>
    <t>22 d.3.3</t>
  </si>
  <si>
    <t>KNR 2-01 0214-02</t>
  </si>
  <si>
    <t>Nakłady uzupełn.za każde dalsze rozp. 0.5 km transportu ponad 1 km samochodami samowyładowczymi po terenie lub drogach gruntowych ziemi kat.III-IV (wywóz do 10 km) Krotność = 18</t>
  </si>
  <si>
    <t>NAWIERZCHNIA Z BRUKOWEJ KOSTKI BETONOWEJ</t>
  </si>
  <si>
    <t>23 d.3.4</t>
  </si>
  <si>
    <t>KNNR 6 0502-03</t>
  </si>
  <si>
    <t>D-05.03.23a</t>
  </si>
  <si>
    <t>Nawierzchnia z kostki brukowej betonowej grubości 8 cm na podsypce cementowo-piaskowej z wypełnieniem spoin piaskiem (ZJAZDY, kostka z demontażu)</t>
  </si>
  <si>
    <t>Razem dział: NAWIERZCHNIE</t>
  </si>
  <si>
    <t>ROBOTY WYKOŃCZENIOWE</t>
  </si>
  <si>
    <t>UMOCNIENIE POWIERZCHNIOWE SKARP</t>
  </si>
  <si>
    <t>24 d.4.1</t>
  </si>
  <si>
    <t>KNNR 1 0502-01</t>
  </si>
  <si>
    <t>D-06.01.01</t>
  </si>
  <si>
    <t>Mechaniczne plantowanie powierzchni gruntu rodzimego równiarką; grunt kat.I-III</t>
  </si>
  <si>
    <t>POBOCZA</t>
  </si>
  <si>
    <t>25 d.4.2</t>
  </si>
  <si>
    <t>D-06.03.01</t>
  </si>
  <si>
    <t>Mechaniczne profilowanie i zagęszczenie podłoża pod warstwy konstrukcyjne nawierzchni w gruncie kat. I-IV (POBOCZA)</t>
  </si>
  <si>
    <t>26 d.4.2</t>
  </si>
  <si>
    <t>KNR 2-31 0201-01 analogia</t>
  </si>
  <si>
    <t>Nawierzchnia gruntowa poboczy z gruntu pochodzącego z odhumusowania i profilowania podłoża na gruncie rodzimym - grubość warstwy po zagęszczeniu 10 cm (POBOCZA GRUNTOWE)</t>
  </si>
  <si>
    <t>27 d.4.2</t>
  </si>
  <si>
    <t>KNR 2-31 0202-09 0202-10 analogia</t>
  </si>
  <si>
    <t>Nawierzchnia z kruszywa naturalnego - górna warstwa pobocza rozścielana mechanicznie - grubość po zagęszczeniu 15 cm</t>
  </si>
  <si>
    <t>Razem dział: ROBOTY WYKOŃCZENIOWE</t>
  </si>
  <si>
    <t>ELEMENTY ULIC</t>
  </si>
  <si>
    <t>KRAWĘŻNIKI BETONOWE</t>
  </si>
  <si>
    <t>28 d.5.1</t>
  </si>
  <si>
    <t>KNR 2-31 0402-04</t>
  </si>
  <si>
    <t>D-08.01.01</t>
  </si>
  <si>
    <t>Ława pod krawężniki betonowa z oporem (OPORNIK 12X25 CM)</t>
  </si>
  <si>
    <t>29 d.5.1</t>
  </si>
  <si>
    <t>KNR 2-31 0403-05</t>
  </si>
  <si>
    <t>Krawężniki betonowe wtopione o wymiarach 12x25 cm na podsypce cementowo-piaskowej</t>
  </si>
  <si>
    <t>OBRZEŻA CHODNIKOWE BETONOWE</t>
  </si>
  <si>
    <t>30 d.5.2</t>
  </si>
  <si>
    <t>D-08.03.01</t>
  </si>
  <si>
    <t>Ława pod krawężniki betonowa z oporem (OBRZEŻE 8X30 CM)</t>
  </si>
  <si>
    <t>31 d.5.2</t>
  </si>
  <si>
    <t>KNR 2-31 0407-05</t>
  </si>
  <si>
    <t>Obrzeża betonowe o wymiarach 30x8 cm na podsypce cementowo-piaskowej z wypełnieniem spoin zaprawą cementową</t>
  </si>
  <si>
    <t>Razem dział: ELEMENTY ULIC</t>
  </si>
  <si>
    <t>DOKUMENTACJA POWYKONAWCZA</t>
  </si>
  <si>
    <t>32 d.6</t>
  </si>
  <si>
    <t>D-00.00.00</t>
  </si>
  <si>
    <t>Obsługa geodezyjna z inwentaryzacją powykonawczą</t>
  </si>
  <si>
    <t>kpl.</t>
  </si>
  <si>
    <t>Razem dział: DOKUMENTACJA POWYKONAWCZA</t>
  </si>
  <si>
    <t>Wartość kosztorysowa robót bez podatku VAT</t>
  </si>
  <si>
    <t>Podatek VAT</t>
  </si>
  <si>
    <t>Ogółem wartość kosztorysowa robót</t>
  </si>
  <si>
    <t>Remont drogi powiatowej nr 1350P na odcinku Prusinowo - Jędrzejewo</t>
  </si>
  <si>
    <t>1.1</t>
  </si>
  <si>
    <t>1.2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</si>
  <si>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</si>
  <si>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</si>
  <si>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</si>
  <si>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</si>
  <si>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</si>
  <si>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</si>
  <si>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</si>
  <si>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</si>
  <si>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</si>
  <si>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5.1</t>
  </si>
  <si>
    <t>5.2</t>
  </si>
  <si>
    <t>Nr spec. techn.</t>
  </si>
  <si>
    <t>Jedn. obm.</t>
  </si>
  <si>
    <r>
      <t>m</t>
    </r>
    <r>
      <rPr>
        <sz val="10"/>
        <color theme="1"/>
        <rFont val="Calibri"/>
        <family val="2"/>
        <charset val="238"/>
      </rPr>
      <t>³</t>
    </r>
  </si>
  <si>
    <r>
      <t>m</t>
    </r>
    <r>
      <rPr>
        <sz val="10"/>
        <color theme="1"/>
        <rFont val="Calibri"/>
        <family val="2"/>
        <charset val="238"/>
      </rPr>
      <t>²</t>
    </r>
  </si>
  <si>
    <t>KOSZTORYS OFERTOWY</t>
  </si>
  <si>
    <t>Słownie: …......................................................................................................................................................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</si>
</sst>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2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right" vertical="top" wrapText="1"/>
    </xf>
    <xf numFmtId="49" fontId="20" fillId="0" borderId="0" xfId="0" applyNumberFormat="1" applyFont="1" applyAlignment="1">
      <alignment horizontal="left"/>
    </xf>
    <xf numFmtId="49" fontId="19" fillId="0" borderId="0" xfId="0" applyNumberFormat="1" applyFont="1"/>
    <xf numFmtId="0" fontId="23" fillId="0" borderId="0" xfId="0" applyFont="1"/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right" vertical="top" wrapText="1"/>
    </xf>
    <xf numFmtId="165" fontId="20" fillId="0" borderId="10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164" fontId="18" fillId="0" borderId="10" xfId="0" applyNumberFormat="1" applyFont="1" applyBorder="1" applyAlignment="1">
      <alignment horizontal="right" vertical="top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23" fillId="0" borderId="0" xfId="0" applyFont="1"/>
    <xf numFmtId="0" fontId="21" fillId="0" borderId="0" xfId="0" applyFont="1" applyAlignment="1">
      <alignment horizontal="center" wrapText="1"/>
    </xf>
    <xf numFmtId="0" fontId="22" fillId="0" borderId="0" xfId="0" applyFont="1"/>
    <xf numFmtId="0" fontId="20" fillId="0" borderId="11" xfId="0" applyFont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0" fontId="20" fillId="0" borderId="13" xfId="0" applyFont="1" applyBorder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showGridLines="0" tabSelected="1" workbookViewId="0">
      <selection activeCell="L59" sqref="L59"/>
    </sheetView>
  </sheetViews>
  <sheetFormatPr defaultRowHeight="12.75" x14ac:dyDescent="0.2"/>
  <cols>
    <col min="1" max="1" width="12.140625" style="8" customWidth="1"/>
    <col min="2" max="2" width="17" style="9" customWidth="1"/>
    <col min="3" max="3" width="11" style="12" customWidth="1"/>
    <col min="4" max="4" width="62.28515625" style="1" customWidth="1"/>
    <col min="5" max="5" width="10.140625" style="16" customWidth="1"/>
    <col min="6" max="6" width="14.140625" style="17" customWidth="1"/>
    <col min="7" max="7" width="12.85546875" style="1" customWidth="1"/>
    <col min="8" max="8" width="14.7109375" style="1" customWidth="1"/>
    <col min="9" max="16384" width="9.140625" style="1"/>
  </cols>
  <sheetData>
    <row r="1" spans="1:8" ht="18.75" x14ac:dyDescent="0.2">
      <c r="A1" s="31" t="s">
        <v>161</v>
      </c>
      <c r="B1" s="32"/>
      <c r="C1" s="32"/>
      <c r="D1" s="32"/>
      <c r="E1" s="32"/>
      <c r="F1" s="32"/>
      <c r="G1" s="32"/>
      <c r="H1" s="32"/>
    </row>
    <row r="2" spans="1:8" x14ac:dyDescent="0.2">
      <c r="A2" s="24"/>
      <c r="B2" s="25"/>
      <c r="C2" s="25"/>
      <c r="D2" s="25"/>
      <c r="E2" s="25"/>
      <c r="F2" s="25"/>
      <c r="G2" s="25"/>
      <c r="H2" s="25"/>
    </row>
    <row r="3" spans="1:8" ht="18.75" x14ac:dyDescent="0.3">
      <c r="A3" s="26" t="s">
        <v>143</v>
      </c>
      <c r="B3" s="27"/>
      <c r="C3" s="27"/>
      <c r="D3" s="27"/>
      <c r="E3" s="27"/>
      <c r="F3" s="27"/>
      <c r="G3" s="27"/>
      <c r="H3" s="27"/>
    </row>
    <row r="5" spans="1:8" ht="25.5" x14ac:dyDescent="0.2">
      <c r="A5" s="19" t="s">
        <v>0</v>
      </c>
      <c r="B5" s="20" t="s">
        <v>1</v>
      </c>
      <c r="C5" s="20" t="s">
        <v>157</v>
      </c>
      <c r="D5" s="20" t="s">
        <v>2</v>
      </c>
      <c r="E5" s="20" t="s">
        <v>158</v>
      </c>
      <c r="F5" s="20" t="s">
        <v>3</v>
      </c>
      <c r="G5" s="20" t="s">
        <v>4</v>
      </c>
      <c r="H5" s="20" t="s">
        <v>5</v>
      </c>
    </row>
    <row r="6" spans="1:8" x14ac:dyDescent="0.2">
      <c r="A6" s="5">
        <v>1</v>
      </c>
      <c r="B6" s="2"/>
      <c r="C6" s="10"/>
      <c r="D6" s="21" t="s">
        <v>6</v>
      </c>
      <c r="E6" s="22"/>
      <c r="F6" s="22"/>
      <c r="G6" s="22"/>
      <c r="H6" s="23"/>
    </row>
    <row r="7" spans="1:8" x14ac:dyDescent="0.2">
      <c r="A7" s="5" t="s">
        <v>144</v>
      </c>
      <c r="B7" s="2"/>
      <c r="C7" s="10"/>
      <c r="D7" s="21" t="s">
        <v>7</v>
      </c>
      <c r="E7" s="22"/>
      <c r="F7" s="22"/>
      <c r="G7" s="22"/>
      <c r="H7" s="23"/>
    </row>
    <row r="8" spans="1:8" ht="25.5" x14ac:dyDescent="0.2">
      <c r="A8" s="6" t="s">
        <v>8</v>
      </c>
      <c r="B8" s="2" t="s">
        <v>9</v>
      </c>
      <c r="C8" s="11" t="s">
        <v>10</v>
      </c>
      <c r="D8" s="4" t="s">
        <v>11</v>
      </c>
      <c r="E8" s="13" t="s">
        <v>12</v>
      </c>
      <c r="F8" s="3">
        <v>2.2269999999999999</v>
      </c>
      <c r="G8" s="14"/>
      <c r="H8" s="14">
        <f>ROUND(F8*G8,2)</f>
        <v>0</v>
      </c>
    </row>
    <row r="9" spans="1:8" x14ac:dyDescent="0.2">
      <c r="A9" s="5" t="s">
        <v>145</v>
      </c>
      <c r="B9" s="2"/>
      <c r="C9" s="10"/>
      <c r="D9" s="21" t="s">
        <v>13</v>
      </c>
      <c r="E9" s="22"/>
      <c r="F9" s="22"/>
      <c r="G9" s="22"/>
      <c r="H9" s="23"/>
    </row>
    <row r="10" spans="1:8" ht="25.5" x14ac:dyDescent="0.2">
      <c r="A10" s="6" t="s">
        <v>14</v>
      </c>
      <c r="B10" s="2" t="s">
        <v>15</v>
      </c>
      <c r="C10" s="11" t="s">
        <v>16</v>
      </c>
      <c r="D10" s="4" t="s">
        <v>17</v>
      </c>
      <c r="E10" s="13" t="s">
        <v>18</v>
      </c>
      <c r="F10" s="18">
        <v>45</v>
      </c>
      <c r="G10" s="14"/>
      <c r="H10" s="14">
        <f>ROUND(F10*G10,2)</f>
        <v>0</v>
      </c>
    </row>
    <row r="11" spans="1:8" x14ac:dyDescent="0.2">
      <c r="A11" s="6" t="s">
        <v>19</v>
      </c>
      <c r="B11" s="2" t="s">
        <v>20</v>
      </c>
      <c r="C11" s="11" t="s">
        <v>16</v>
      </c>
      <c r="D11" s="4" t="s">
        <v>21</v>
      </c>
      <c r="E11" s="13" t="s">
        <v>18</v>
      </c>
      <c r="F11" s="18">
        <v>70</v>
      </c>
      <c r="G11" s="14"/>
      <c r="H11" s="14">
        <f t="shared" ref="H11:H18" si="0">ROUND(F11*G11,2)</f>
        <v>0</v>
      </c>
    </row>
    <row r="12" spans="1:8" x14ac:dyDescent="0.2">
      <c r="A12" s="6" t="s">
        <v>22</v>
      </c>
      <c r="B12" s="2" t="s">
        <v>23</v>
      </c>
      <c r="C12" s="11" t="s">
        <v>16</v>
      </c>
      <c r="D12" s="4" t="s">
        <v>24</v>
      </c>
      <c r="E12" s="13" t="s">
        <v>159</v>
      </c>
      <c r="F12" s="18">
        <f>3.6+3.5</f>
        <v>7.1</v>
      </c>
      <c r="G12" s="14"/>
      <c r="H12" s="14">
        <f t="shared" si="0"/>
        <v>0</v>
      </c>
    </row>
    <row r="13" spans="1:8" ht="25.5" x14ac:dyDescent="0.2">
      <c r="A13" s="6" t="s">
        <v>25</v>
      </c>
      <c r="B13" s="2" t="s">
        <v>26</v>
      </c>
      <c r="C13" s="11" t="s">
        <v>16</v>
      </c>
      <c r="D13" s="4" t="s">
        <v>27</v>
      </c>
      <c r="E13" s="13" t="s">
        <v>18</v>
      </c>
      <c r="F13" s="18">
        <v>45</v>
      </c>
      <c r="G13" s="14"/>
      <c r="H13" s="14">
        <f t="shared" si="0"/>
        <v>0</v>
      </c>
    </row>
    <row r="14" spans="1:8" ht="25.5" x14ac:dyDescent="0.2">
      <c r="A14" s="6" t="s">
        <v>28</v>
      </c>
      <c r="B14" s="2" t="s">
        <v>29</v>
      </c>
      <c r="C14" s="11" t="s">
        <v>16</v>
      </c>
      <c r="D14" s="4" t="s">
        <v>30</v>
      </c>
      <c r="E14" s="13" t="s">
        <v>18</v>
      </c>
      <c r="F14" s="18">
        <v>45</v>
      </c>
      <c r="G14" s="14"/>
      <c r="H14" s="14">
        <f t="shared" si="0"/>
        <v>0</v>
      </c>
    </row>
    <row r="15" spans="1:8" ht="38.25" x14ac:dyDescent="0.2">
      <c r="A15" s="6" t="s">
        <v>31</v>
      </c>
      <c r="B15" s="2" t="s">
        <v>32</v>
      </c>
      <c r="C15" s="11" t="s">
        <v>16</v>
      </c>
      <c r="D15" s="4" t="s">
        <v>33</v>
      </c>
      <c r="E15" s="13" t="s">
        <v>160</v>
      </c>
      <c r="F15" s="18">
        <v>100</v>
      </c>
      <c r="G15" s="14"/>
      <c r="H15" s="14">
        <f t="shared" si="0"/>
        <v>0</v>
      </c>
    </row>
    <row r="16" spans="1:8" ht="25.5" x14ac:dyDescent="0.2">
      <c r="A16" s="6" t="s">
        <v>34</v>
      </c>
      <c r="B16" s="2" t="s">
        <v>35</v>
      </c>
      <c r="C16" s="11" t="s">
        <v>16</v>
      </c>
      <c r="D16" s="4" t="s">
        <v>36</v>
      </c>
      <c r="E16" s="13" t="s">
        <v>160</v>
      </c>
      <c r="F16" s="18">
        <v>100</v>
      </c>
      <c r="G16" s="14"/>
      <c r="H16" s="14">
        <f t="shared" si="0"/>
        <v>0</v>
      </c>
    </row>
    <row r="17" spans="1:8" ht="25.5" x14ac:dyDescent="0.2">
      <c r="A17" s="6" t="s">
        <v>37</v>
      </c>
      <c r="B17" s="2" t="s">
        <v>38</v>
      </c>
      <c r="C17" s="11" t="s">
        <v>16</v>
      </c>
      <c r="D17" s="4" t="s">
        <v>39</v>
      </c>
      <c r="E17" s="13" t="s">
        <v>159</v>
      </c>
      <c r="F17" s="18">
        <v>26</v>
      </c>
      <c r="G17" s="14"/>
      <c r="H17" s="14">
        <f t="shared" si="0"/>
        <v>0</v>
      </c>
    </row>
    <row r="18" spans="1:8" ht="25.5" x14ac:dyDescent="0.2">
      <c r="A18" s="6" t="s">
        <v>40</v>
      </c>
      <c r="B18" s="2" t="s">
        <v>41</v>
      </c>
      <c r="C18" s="11" t="s">
        <v>16</v>
      </c>
      <c r="D18" s="4" t="s">
        <v>42</v>
      </c>
      <c r="E18" s="13" t="s">
        <v>159</v>
      </c>
      <c r="F18" s="18">
        <v>26</v>
      </c>
      <c r="G18" s="14"/>
      <c r="H18" s="14">
        <f t="shared" si="0"/>
        <v>0</v>
      </c>
    </row>
    <row r="19" spans="1:8" x14ac:dyDescent="0.2">
      <c r="A19" s="21" t="s">
        <v>43</v>
      </c>
      <c r="B19" s="22"/>
      <c r="C19" s="22"/>
      <c r="D19" s="22"/>
      <c r="E19" s="22"/>
      <c r="F19" s="22"/>
      <c r="G19" s="23"/>
      <c r="H19" s="15">
        <f>H8+H10+H11+H12+H13+H14+H15+H16+H17+H18</f>
        <v>0</v>
      </c>
    </row>
    <row r="20" spans="1:8" x14ac:dyDescent="0.2">
      <c r="A20" s="5">
        <v>2</v>
      </c>
      <c r="B20" s="2"/>
      <c r="C20" s="10"/>
      <c r="D20" s="21" t="s">
        <v>44</v>
      </c>
      <c r="E20" s="22"/>
      <c r="F20" s="22"/>
      <c r="G20" s="22"/>
      <c r="H20" s="23"/>
    </row>
    <row r="21" spans="1:8" x14ac:dyDescent="0.2">
      <c r="A21" s="5" t="s">
        <v>146</v>
      </c>
      <c r="B21" s="2"/>
      <c r="C21" s="10"/>
      <c r="D21" s="21" t="s">
        <v>45</v>
      </c>
      <c r="E21" s="22"/>
      <c r="F21" s="22"/>
      <c r="G21" s="22"/>
      <c r="H21" s="23"/>
    </row>
    <row r="22" spans="1:8" ht="25.5" x14ac:dyDescent="0.2">
      <c r="A22" s="6" t="s">
        <v>46</v>
      </c>
      <c r="B22" s="2" t="s">
        <v>47</v>
      </c>
      <c r="C22" s="11" t="s">
        <v>48</v>
      </c>
      <c r="D22" s="4" t="s">
        <v>49</v>
      </c>
      <c r="E22" s="13" t="s">
        <v>160</v>
      </c>
      <c r="F22" s="18">
        <v>1200</v>
      </c>
      <c r="G22" s="14"/>
      <c r="H22" s="14">
        <f>ROUND(F22*G22,2)</f>
        <v>0</v>
      </c>
    </row>
    <row r="23" spans="1:8" ht="51" x14ac:dyDescent="0.2">
      <c r="A23" s="6" t="s">
        <v>50</v>
      </c>
      <c r="B23" s="2" t="s">
        <v>51</v>
      </c>
      <c r="C23" s="11" t="s">
        <v>48</v>
      </c>
      <c r="D23" s="4" t="s">
        <v>52</v>
      </c>
      <c r="E23" s="13" t="s">
        <v>159</v>
      </c>
      <c r="F23" s="18">
        <f>1200*0.15</f>
        <v>180</v>
      </c>
      <c r="G23" s="14"/>
      <c r="H23" s="14">
        <f>ROUND(F23*G23,2)</f>
        <v>0</v>
      </c>
    </row>
    <row r="24" spans="1:8" ht="25.5" x14ac:dyDescent="0.2">
      <c r="A24" s="6" t="s">
        <v>53</v>
      </c>
      <c r="B24" s="2" t="s">
        <v>54</v>
      </c>
      <c r="C24" s="11" t="s">
        <v>48</v>
      </c>
      <c r="D24" s="4" t="s">
        <v>55</v>
      </c>
      <c r="E24" s="13" t="s">
        <v>160</v>
      </c>
      <c r="F24" s="18">
        <v>1200</v>
      </c>
      <c r="G24" s="14"/>
      <c r="H24" s="14">
        <f>ROUND(F24*G24,2)</f>
        <v>0</v>
      </c>
    </row>
    <row r="25" spans="1:8" x14ac:dyDescent="0.2">
      <c r="A25" s="5" t="s">
        <v>147</v>
      </c>
      <c r="B25" s="2"/>
      <c r="C25" s="10"/>
      <c r="D25" s="21" t="s">
        <v>56</v>
      </c>
      <c r="E25" s="22"/>
      <c r="F25" s="22"/>
      <c r="G25" s="22"/>
      <c r="H25" s="23"/>
    </row>
    <row r="26" spans="1:8" x14ac:dyDescent="0.2">
      <c r="A26" s="6" t="s">
        <v>57</v>
      </c>
      <c r="B26" s="2" t="s">
        <v>58</v>
      </c>
      <c r="C26" s="11" t="s">
        <v>59</v>
      </c>
      <c r="D26" s="4" t="s">
        <v>60</v>
      </c>
      <c r="E26" s="13" t="s">
        <v>160</v>
      </c>
      <c r="F26" s="18">
        <f>11100+11070</f>
        <v>22170</v>
      </c>
      <c r="G26" s="14"/>
      <c r="H26" s="14">
        <f>ROUND(F26*G26,2)</f>
        <v>0</v>
      </c>
    </row>
    <row r="27" spans="1:8" ht="25.5" x14ac:dyDescent="0.2">
      <c r="A27" s="6" t="s">
        <v>61</v>
      </c>
      <c r="B27" s="2" t="s">
        <v>62</v>
      </c>
      <c r="C27" s="11" t="s">
        <v>59</v>
      </c>
      <c r="D27" s="4" t="s">
        <v>63</v>
      </c>
      <c r="E27" s="13" t="s">
        <v>160</v>
      </c>
      <c r="F27" s="18">
        <v>11100</v>
      </c>
      <c r="G27" s="14"/>
      <c r="H27" s="14">
        <f>ROUND(F27*G27,2)</f>
        <v>0</v>
      </c>
    </row>
    <row r="28" spans="1:8" ht="25.5" x14ac:dyDescent="0.2">
      <c r="A28" s="6" t="s">
        <v>64</v>
      </c>
      <c r="B28" s="2" t="s">
        <v>62</v>
      </c>
      <c r="C28" s="11" t="s">
        <v>59</v>
      </c>
      <c r="D28" s="4" t="s">
        <v>65</v>
      </c>
      <c r="E28" s="13" t="s">
        <v>160</v>
      </c>
      <c r="F28" s="18">
        <v>11070</v>
      </c>
      <c r="G28" s="14"/>
      <c r="H28" s="14">
        <f>ROUND(F28*G28,2)</f>
        <v>0</v>
      </c>
    </row>
    <row r="29" spans="1:8" x14ac:dyDescent="0.2">
      <c r="A29" s="5" t="s">
        <v>148</v>
      </c>
      <c r="B29" s="2"/>
      <c r="C29" s="10"/>
      <c r="D29" s="21" t="s">
        <v>66</v>
      </c>
      <c r="E29" s="22"/>
      <c r="F29" s="22"/>
      <c r="G29" s="22"/>
      <c r="H29" s="23"/>
    </row>
    <row r="30" spans="1:8" ht="25.5" x14ac:dyDescent="0.2">
      <c r="A30" s="6" t="s">
        <v>67</v>
      </c>
      <c r="B30" s="2" t="s">
        <v>68</v>
      </c>
      <c r="C30" s="11" t="s">
        <v>69</v>
      </c>
      <c r="D30" s="4" t="s">
        <v>70</v>
      </c>
      <c r="E30" s="13" t="s">
        <v>160</v>
      </c>
      <c r="F30" s="18">
        <v>100</v>
      </c>
      <c r="G30" s="14"/>
      <c r="H30" s="14">
        <f>ROUND(F30*G30,2)</f>
        <v>0</v>
      </c>
    </row>
    <row r="31" spans="1:8" x14ac:dyDescent="0.2">
      <c r="A31" s="21" t="s">
        <v>71</v>
      </c>
      <c r="B31" s="22"/>
      <c r="C31" s="22"/>
      <c r="D31" s="22"/>
      <c r="E31" s="22"/>
      <c r="F31" s="22"/>
      <c r="G31" s="23"/>
      <c r="H31" s="15">
        <f>H22+H23+H24+H26+H27+H28+H30</f>
        <v>0</v>
      </c>
    </row>
    <row r="32" spans="1:8" x14ac:dyDescent="0.2">
      <c r="A32" s="5">
        <v>3</v>
      </c>
      <c r="B32" s="2"/>
      <c r="C32" s="10"/>
      <c r="D32" s="21" t="s">
        <v>72</v>
      </c>
      <c r="E32" s="22"/>
      <c r="F32" s="22"/>
      <c r="G32" s="22"/>
      <c r="H32" s="23"/>
    </row>
    <row r="33" spans="1:8" x14ac:dyDescent="0.2">
      <c r="A33" s="5" t="s">
        <v>149</v>
      </c>
      <c r="B33" s="2"/>
      <c r="C33" s="10"/>
      <c r="D33" s="21" t="s">
        <v>73</v>
      </c>
      <c r="E33" s="22"/>
      <c r="F33" s="22"/>
      <c r="G33" s="22"/>
      <c r="H33" s="23"/>
    </row>
    <row r="34" spans="1:8" ht="25.5" x14ac:dyDescent="0.2">
      <c r="A34" s="6" t="s">
        <v>74</v>
      </c>
      <c r="B34" s="2" t="s">
        <v>75</v>
      </c>
      <c r="C34" s="11" t="s">
        <v>76</v>
      </c>
      <c r="D34" s="4" t="s">
        <v>77</v>
      </c>
      <c r="E34" s="13" t="s">
        <v>160</v>
      </c>
      <c r="F34" s="18">
        <v>1200</v>
      </c>
      <c r="G34" s="14"/>
      <c r="H34" s="14">
        <f>ROUND(F34*G34,2)</f>
        <v>0</v>
      </c>
    </row>
    <row r="35" spans="1:8" x14ac:dyDescent="0.2">
      <c r="A35" s="5" t="s">
        <v>150</v>
      </c>
      <c r="B35" s="2"/>
      <c r="C35" s="10"/>
      <c r="D35" s="21" t="s">
        <v>78</v>
      </c>
      <c r="E35" s="22"/>
      <c r="F35" s="22"/>
      <c r="G35" s="22"/>
      <c r="H35" s="23"/>
    </row>
    <row r="36" spans="1:8" ht="38.25" x14ac:dyDescent="0.2">
      <c r="A36" s="6" t="s">
        <v>79</v>
      </c>
      <c r="B36" s="2" t="s">
        <v>80</v>
      </c>
      <c r="C36" s="11" t="s">
        <v>81</v>
      </c>
      <c r="D36" s="4" t="s">
        <v>82</v>
      </c>
      <c r="E36" s="13" t="s">
        <v>160</v>
      </c>
      <c r="F36" s="18">
        <v>11070</v>
      </c>
      <c r="G36" s="14"/>
      <c r="H36" s="14">
        <f>ROUND(F36*G36,2)</f>
        <v>0</v>
      </c>
    </row>
    <row r="37" spans="1:8" ht="25.5" x14ac:dyDescent="0.2">
      <c r="A37" s="6" t="s">
        <v>83</v>
      </c>
      <c r="B37" s="2" t="s">
        <v>84</v>
      </c>
      <c r="C37" s="11" t="s">
        <v>81</v>
      </c>
      <c r="D37" s="4" t="s">
        <v>85</v>
      </c>
      <c r="E37" s="13" t="s">
        <v>160</v>
      </c>
      <c r="F37" s="18">
        <v>11050</v>
      </c>
      <c r="G37" s="14"/>
      <c r="H37" s="14">
        <f>ROUND(F37*G37,2)</f>
        <v>0</v>
      </c>
    </row>
    <row r="38" spans="1:8" x14ac:dyDescent="0.2">
      <c r="A38" s="5" t="s">
        <v>151</v>
      </c>
      <c r="B38" s="2"/>
      <c r="C38" s="10"/>
      <c r="D38" s="21" t="s">
        <v>86</v>
      </c>
      <c r="E38" s="22"/>
      <c r="F38" s="22"/>
      <c r="G38" s="22"/>
      <c r="H38" s="23"/>
    </row>
    <row r="39" spans="1:8" ht="25.5" x14ac:dyDescent="0.2">
      <c r="A39" s="6" t="s">
        <v>87</v>
      </c>
      <c r="B39" s="2" t="s">
        <v>88</v>
      </c>
      <c r="C39" s="11" t="s">
        <v>89</v>
      </c>
      <c r="D39" s="4" t="s">
        <v>90</v>
      </c>
      <c r="E39" s="13" t="s">
        <v>160</v>
      </c>
      <c r="F39" s="18">
        <v>11100</v>
      </c>
      <c r="G39" s="14"/>
      <c r="H39" s="14">
        <f>ROUND(F39*G39,2)</f>
        <v>0</v>
      </c>
    </row>
    <row r="40" spans="1:8" ht="38.25" x14ac:dyDescent="0.2">
      <c r="A40" s="6" t="s">
        <v>91</v>
      </c>
      <c r="B40" s="2" t="s">
        <v>92</v>
      </c>
      <c r="C40" s="11" t="s">
        <v>89</v>
      </c>
      <c r="D40" s="4" t="s">
        <v>93</v>
      </c>
      <c r="E40" s="13" t="s">
        <v>159</v>
      </c>
      <c r="F40" s="18">
        <f>11100*0.04</f>
        <v>444</v>
      </c>
      <c r="G40" s="14"/>
      <c r="H40" s="14">
        <f>ROUND(F40*G40,2)</f>
        <v>0</v>
      </c>
    </row>
    <row r="41" spans="1:8" x14ac:dyDescent="0.2">
      <c r="A41" s="5" t="s">
        <v>152</v>
      </c>
      <c r="B41" s="2"/>
      <c r="C41" s="10"/>
      <c r="D41" s="21" t="s">
        <v>94</v>
      </c>
      <c r="E41" s="22"/>
      <c r="F41" s="22"/>
      <c r="G41" s="22"/>
      <c r="H41" s="23"/>
    </row>
    <row r="42" spans="1:8" ht="38.25" x14ac:dyDescent="0.2">
      <c r="A42" s="6" t="s">
        <v>95</v>
      </c>
      <c r="B42" s="2" t="s">
        <v>96</v>
      </c>
      <c r="C42" s="11" t="s">
        <v>97</v>
      </c>
      <c r="D42" s="4" t="s">
        <v>98</v>
      </c>
      <c r="E42" s="13" t="s">
        <v>160</v>
      </c>
      <c r="F42" s="18">
        <v>100</v>
      </c>
      <c r="G42" s="14"/>
      <c r="H42" s="14">
        <f>ROUND(F42*G42,2)</f>
        <v>0</v>
      </c>
    </row>
    <row r="43" spans="1:8" x14ac:dyDescent="0.2">
      <c r="A43" s="21" t="s">
        <v>99</v>
      </c>
      <c r="B43" s="22"/>
      <c r="C43" s="22"/>
      <c r="D43" s="22"/>
      <c r="E43" s="22"/>
      <c r="F43" s="22"/>
      <c r="G43" s="23"/>
      <c r="H43" s="15">
        <f>H34+H36+H37+H39+H40+H42</f>
        <v>0</v>
      </c>
    </row>
    <row r="44" spans="1:8" x14ac:dyDescent="0.2">
      <c r="A44" s="5">
        <v>4</v>
      </c>
      <c r="B44" s="2"/>
      <c r="C44" s="10"/>
      <c r="D44" s="21" t="s">
        <v>100</v>
      </c>
      <c r="E44" s="22"/>
      <c r="F44" s="22"/>
      <c r="G44" s="22"/>
      <c r="H44" s="23"/>
    </row>
    <row r="45" spans="1:8" x14ac:dyDescent="0.2">
      <c r="A45" s="5" t="s">
        <v>153</v>
      </c>
      <c r="B45" s="2"/>
      <c r="C45" s="10"/>
      <c r="D45" s="21" t="s">
        <v>101</v>
      </c>
      <c r="E45" s="22"/>
      <c r="F45" s="22"/>
      <c r="G45" s="22"/>
      <c r="H45" s="23"/>
    </row>
    <row r="46" spans="1:8" ht="25.5" x14ac:dyDescent="0.2">
      <c r="A46" s="6" t="s">
        <v>102</v>
      </c>
      <c r="B46" s="2" t="s">
        <v>103</v>
      </c>
      <c r="C46" s="11" t="s">
        <v>104</v>
      </c>
      <c r="D46" s="4" t="s">
        <v>105</v>
      </c>
      <c r="E46" s="13" t="s">
        <v>160</v>
      </c>
      <c r="F46" s="18">
        <v>4620</v>
      </c>
      <c r="G46" s="14"/>
      <c r="H46" s="14">
        <f>ROUND(F46*G46,2)</f>
        <v>0</v>
      </c>
    </row>
    <row r="47" spans="1:8" x14ac:dyDescent="0.2">
      <c r="A47" s="5" t="s">
        <v>154</v>
      </c>
      <c r="B47" s="2"/>
      <c r="C47" s="10"/>
      <c r="D47" s="21" t="s">
        <v>106</v>
      </c>
      <c r="E47" s="22"/>
      <c r="F47" s="22"/>
      <c r="G47" s="22"/>
      <c r="H47" s="23"/>
    </row>
    <row r="48" spans="1:8" ht="25.5" x14ac:dyDescent="0.2">
      <c r="A48" s="6" t="s">
        <v>107</v>
      </c>
      <c r="B48" s="2" t="s">
        <v>54</v>
      </c>
      <c r="C48" s="11" t="s">
        <v>108</v>
      </c>
      <c r="D48" s="4" t="s">
        <v>109</v>
      </c>
      <c r="E48" s="13" t="s">
        <v>160</v>
      </c>
      <c r="F48" s="18">
        <f>330+2000</f>
        <v>2330</v>
      </c>
      <c r="G48" s="14"/>
      <c r="H48" s="14">
        <f>ROUND(F48*G48,2)</f>
        <v>0</v>
      </c>
    </row>
    <row r="49" spans="1:8" ht="38.25" x14ac:dyDescent="0.2">
      <c r="A49" s="6" t="s">
        <v>110</v>
      </c>
      <c r="B49" s="2" t="s">
        <v>111</v>
      </c>
      <c r="C49" s="11" t="s">
        <v>108</v>
      </c>
      <c r="D49" s="4" t="s">
        <v>112</v>
      </c>
      <c r="E49" s="13" t="s">
        <v>160</v>
      </c>
      <c r="F49" s="18">
        <v>330</v>
      </c>
      <c r="G49" s="14"/>
      <c r="H49" s="14">
        <f>ROUND(F49*G49,2)</f>
        <v>0</v>
      </c>
    </row>
    <row r="50" spans="1:8" ht="25.5" x14ac:dyDescent="0.2">
      <c r="A50" s="6" t="s">
        <v>113</v>
      </c>
      <c r="B50" s="2" t="s">
        <v>114</v>
      </c>
      <c r="C50" s="11" t="s">
        <v>108</v>
      </c>
      <c r="D50" s="4" t="s">
        <v>115</v>
      </c>
      <c r="E50" s="13" t="s">
        <v>160</v>
      </c>
      <c r="F50" s="18">
        <v>2000</v>
      </c>
      <c r="G50" s="14"/>
      <c r="H50" s="14">
        <f>ROUND(F50*G50,2)</f>
        <v>0</v>
      </c>
    </row>
    <row r="51" spans="1:8" x14ac:dyDescent="0.2">
      <c r="A51" s="21" t="s">
        <v>116</v>
      </c>
      <c r="B51" s="22"/>
      <c r="C51" s="22"/>
      <c r="D51" s="22"/>
      <c r="E51" s="22"/>
      <c r="F51" s="22"/>
      <c r="G51" s="23"/>
      <c r="H51" s="15">
        <f>H46+H48+H49+H50</f>
        <v>0</v>
      </c>
    </row>
    <row r="52" spans="1:8" x14ac:dyDescent="0.2">
      <c r="A52" s="5">
        <v>5</v>
      </c>
      <c r="B52" s="2"/>
      <c r="C52" s="10"/>
      <c r="D52" s="21" t="s">
        <v>117</v>
      </c>
      <c r="E52" s="22"/>
      <c r="F52" s="22"/>
      <c r="G52" s="22"/>
      <c r="H52" s="23"/>
    </row>
    <row r="53" spans="1:8" x14ac:dyDescent="0.2">
      <c r="A53" s="5" t="s">
        <v>155</v>
      </c>
      <c r="B53" s="2"/>
      <c r="C53" s="10"/>
      <c r="D53" s="21" t="s">
        <v>118</v>
      </c>
      <c r="E53" s="22"/>
      <c r="F53" s="22"/>
      <c r="G53" s="22"/>
      <c r="H53" s="23"/>
    </row>
    <row r="54" spans="1:8" x14ac:dyDescent="0.2">
      <c r="A54" s="6" t="s">
        <v>119</v>
      </c>
      <c r="B54" s="2" t="s">
        <v>120</v>
      </c>
      <c r="C54" s="11" t="s">
        <v>121</v>
      </c>
      <c r="D54" s="4" t="s">
        <v>122</v>
      </c>
      <c r="E54" s="13" t="s">
        <v>159</v>
      </c>
      <c r="F54" s="18">
        <f>45*0.07</f>
        <v>3.1500000000000004</v>
      </c>
      <c r="G54" s="14"/>
      <c r="H54" s="14">
        <f>ROUND(F54*G54,2)</f>
        <v>0</v>
      </c>
    </row>
    <row r="55" spans="1:8" ht="25.5" x14ac:dyDescent="0.2">
      <c r="A55" s="6" t="s">
        <v>123</v>
      </c>
      <c r="B55" s="2" t="s">
        <v>124</v>
      </c>
      <c r="C55" s="11" t="s">
        <v>121</v>
      </c>
      <c r="D55" s="4" t="s">
        <v>125</v>
      </c>
      <c r="E55" s="13" t="s">
        <v>18</v>
      </c>
      <c r="F55" s="18">
        <v>45</v>
      </c>
      <c r="G55" s="14"/>
      <c r="H55" s="14">
        <f>ROUND(F55*G55,2)</f>
        <v>0</v>
      </c>
    </row>
    <row r="56" spans="1:8" x14ac:dyDescent="0.2">
      <c r="A56" s="5" t="s">
        <v>156</v>
      </c>
      <c r="B56" s="2"/>
      <c r="C56" s="10"/>
      <c r="D56" s="21" t="s">
        <v>126</v>
      </c>
      <c r="E56" s="22"/>
      <c r="F56" s="22"/>
      <c r="G56" s="22"/>
      <c r="H56" s="23"/>
    </row>
    <row r="57" spans="1:8" x14ac:dyDescent="0.2">
      <c r="A57" s="6" t="s">
        <v>127</v>
      </c>
      <c r="B57" s="2" t="s">
        <v>120</v>
      </c>
      <c r="C57" s="11" t="s">
        <v>128</v>
      </c>
      <c r="D57" s="4" t="s">
        <v>129</v>
      </c>
      <c r="E57" s="13" t="s">
        <v>159</v>
      </c>
      <c r="F57" s="18">
        <f>70*0.04</f>
        <v>2.8000000000000003</v>
      </c>
      <c r="G57" s="14"/>
      <c r="H57" s="14">
        <f>ROUND(F57*G57,2)</f>
        <v>0</v>
      </c>
    </row>
    <row r="58" spans="1:8" ht="25.5" x14ac:dyDescent="0.2">
      <c r="A58" s="6" t="s">
        <v>130</v>
      </c>
      <c r="B58" s="2" t="s">
        <v>131</v>
      </c>
      <c r="C58" s="11" t="s">
        <v>128</v>
      </c>
      <c r="D58" s="4" t="s">
        <v>132</v>
      </c>
      <c r="E58" s="13" t="s">
        <v>18</v>
      </c>
      <c r="F58" s="18">
        <v>70</v>
      </c>
      <c r="G58" s="14"/>
      <c r="H58" s="14">
        <f>ROUND(F58*G58,2)</f>
        <v>0</v>
      </c>
    </row>
    <row r="59" spans="1:8" x14ac:dyDescent="0.2">
      <c r="A59" s="21" t="s">
        <v>133</v>
      </c>
      <c r="B59" s="22"/>
      <c r="C59" s="22"/>
      <c r="D59" s="22"/>
      <c r="E59" s="22"/>
      <c r="F59" s="22"/>
      <c r="G59" s="23"/>
      <c r="H59" s="15">
        <f>H54+H55+H57+H58</f>
        <v>0</v>
      </c>
    </row>
    <row r="60" spans="1:8" x14ac:dyDescent="0.2">
      <c r="A60" s="5">
        <v>6</v>
      </c>
      <c r="B60" s="2"/>
      <c r="C60" s="10"/>
      <c r="D60" s="21" t="s">
        <v>134</v>
      </c>
      <c r="E60" s="22"/>
      <c r="F60" s="22"/>
      <c r="G60" s="22"/>
      <c r="H60" s="23"/>
    </row>
    <row r="61" spans="1:8" x14ac:dyDescent="0.2">
      <c r="A61" s="6" t="s">
        <v>135</v>
      </c>
      <c r="B61" s="2"/>
      <c r="C61" s="11" t="s">
        <v>136</v>
      </c>
      <c r="D61" s="4" t="s">
        <v>137</v>
      </c>
      <c r="E61" s="13" t="s">
        <v>138</v>
      </c>
      <c r="F61" s="18">
        <v>1</v>
      </c>
      <c r="G61" s="14"/>
      <c r="H61" s="14">
        <f>ROUND(F61*G61,2)</f>
        <v>0</v>
      </c>
    </row>
    <row r="62" spans="1:8" x14ac:dyDescent="0.2">
      <c r="A62" s="21" t="s">
        <v>139</v>
      </c>
      <c r="B62" s="22"/>
      <c r="C62" s="22"/>
      <c r="D62" s="22"/>
      <c r="E62" s="22"/>
      <c r="F62" s="22"/>
      <c r="G62" s="23"/>
      <c r="H62" s="15">
        <f>H61</f>
        <v>0</v>
      </c>
    </row>
    <row r="63" spans="1:8" x14ac:dyDescent="0.2">
      <c r="A63" s="28" t="s">
        <v>140</v>
      </c>
      <c r="B63" s="29"/>
      <c r="C63" s="29"/>
      <c r="D63" s="29"/>
      <c r="E63" s="29"/>
      <c r="F63" s="29"/>
      <c r="G63" s="30"/>
      <c r="H63" s="15">
        <f>H19+H31+H43+H51+H59+H62</f>
        <v>0</v>
      </c>
    </row>
    <row r="64" spans="1:8" x14ac:dyDescent="0.2">
      <c r="A64" s="28" t="s">
        <v>141</v>
      </c>
      <c r="B64" s="29"/>
      <c r="C64" s="29"/>
      <c r="D64" s="29"/>
      <c r="E64" s="29"/>
      <c r="F64" s="29"/>
      <c r="G64" s="30"/>
      <c r="H64" s="15">
        <f>ROUND(H63*0.23,2)</f>
        <v>0</v>
      </c>
    </row>
    <row r="65" spans="1:8" x14ac:dyDescent="0.2">
      <c r="A65" s="28" t="s">
        <v>142</v>
      </c>
      <c r="B65" s="29"/>
      <c r="C65" s="29"/>
      <c r="D65" s="29"/>
      <c r="E65" s="29"/>
      <c r="F65" s="29"/>
      <c r="G65" s="30"/>
      <c r="H65" s="15">
        <f>H63+H64</f>
        <v>0</v>
      </c>
    </row>
    <row r="67" spans="1:8" x14ac:dyDescent="0.2">
      <c r="A67" s="7" t="s">
        <v>162</v>
      </c>
    </row>
  </sheetData>
  <mergeCells count="31">
    <mergeCell ref="A62:G62"/>
    <mergeCell ref="A63:G63"/>
    <mergeCell ref="A64:G64"/>
    <mergeCell ref="A65:G65"/>
    <mergeCell ref="A1:H1"/>
    <mergeCell ref="A51:G51"/>
    <mergeCell ref="D52:H52"/>
    <mergeCell ref="D53:H53"/>
    <mergeCell ref="D56:H56"/>
    <mergeCell ref="A59:G59"/>
    <mergeCell ref="D60:H60"/>
    <mergeCell ref="D38:H38"/>
    <mergeCell ref="D41:H41"/>
    <mergeCell ref="A43:G43"/>
    <mergeCell ref="D44:H44"/>
    <mergeCell ref="D45:H45"/>
    <mergeCell ref="D47:H47"/>
    <mergeCell ref="D25:H25"/>
    <mergeCell ref="D29:H29"/>
    <mergeCell ref="A31:G31"/>
    <mergeCell ref="D32:H32"/>
    <mergeCell ref="D33:H33"/>
    <mergeCell ref="D35:H35"/>
    <mergeCell ref="D21:H21"/>
    <mergeCell ref="A2:H2"/>
    <mergeCell ref="A3:H3"/>
    <mergeCell ref="D6:H6"/>
    <mergeCell ref="D7:H7"/>
    <mergeCell ref="D9:H9"/>
    <mergeCell ref="A19:G19"/>
    <mergeCell ref="D20:H2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Prusinowo_02.kst</dc:title>
  <cp:lastModifiedBy>R J</cp:lastModifiedBy>
  <dcterms:created xsi:type="dcterms:W3CDTF">2023-08-01T07:59:32Z</dcterms:created>
  <dcterms:modified xsi:type="dcterms:W3CDTF">2023-08-01T08:28:25Z</dcterms:modified>
</cp:coreProperties>
</file>