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19\15-19 Ścieżka rowerowa Grunwaldzka - Łukasz Bagdan\"/>
    </mc:Choice>
  </mc:AlternateContent>
  <xr:revisionPtr revIDLastSave="0" documentId="13_ncr:1_{62905977-8927-436B-A70E-9B65BB90621B}" xr6:coauthVersionLast="41" xr6:coauthVersionMax="43" xr10:uidLastSave="{00000000-0000-0000-0000-000000000000}"/>
  <bookViews>
    <workbookView xWindow="-120" yWindow="-120" windowWidth="29040" windowHeight="15840" tabRatio="757" activeTab="4" xr2:uid="{00000000-000D-0000-FFFF-FFFF00000000}"/>
  </bookViews>
  <sheets>
    <sheet name="ZZK" sheetId="27" r:id="rId1"/>
    <sheet name="{965AD0B32C57411CC1788A05F9BCE}" sheetId="33" state="hidden" r:id="rId2"/>
    <sheet name="GMG - b. drogowa" sheetId="24" r:id="rId3"/>
    <sheet name="GMG - hydranty" sheetId="26" r:id="rId4"/>
    <sheet name="GIWK- sieć wodociągowa" sheetId="34" r:id="rId5"/>
  </sheets>
  <definedNames>
    <definedName name="_xlnm._FilterDatabase" localSheetId="4" hidden="1">'GIWK- sieć wodociągowa'!$A$6:$H$7</definedName>
    <definedName name="_xlnm.Print_Area" localSheetId="4">'GIWK- sieć wodociągowa'!$A$2:$H$56</definedName>
    <definedName name="_xlnm.Print_Area" localSheetId="2">'GMG - b. drogowa'!$B$1:$G$117</definedName>
    <definedName name="_xlnm.Print_Area" localSheetId="3">'GMG - hydranty'!$B$1:$G$38</definedName>
    <definedName name="_xlnm.Print_Area" localSheetId="0">ZZK!$B$2:$D$15</definedName>
    <definedName name="_xlnm.Print_Titles" localSheetId="4">'GIWK- sieć wodociągowa'!$6:$7</definedName>
    <definedName name="_xlnm.Print_Titles" localSheetId="2">'GMG - b. drogowa'!$2:$6</definedName>
    <definedName name="_xlnm.Print_Titles" localSheetId="3">'GMG - hydranty'!$2:$6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9" i="34" l="1"/>
  <c r="H42" i="34"/>
  <c r="H43" i="34"/>
  <c r="H44" i="34"/>
  <c r="H45" i="34"/>
  <c r="H46" i="34"/>
  <c r="H48" i="34"/>
  <c r="H41" i="34"/>
  <c r="H10" i="34"/>
  <c r="H11" i="34"/>
  <c r="H12" i="34"/>
  <c r="H13" i="34"/>
  <c r="H14" i="34"/>
  <c r="H15" i="34"/>
  <c r="H16" i="34"/>
  <c r="H17" i="34"/>
  <c r="H18" i="34"/>
  <c r="H19" i="34"/>
  <c r="H20" i="34"/>
  <c r="H21" i="34"/>
  <c r="H22" i="34"/>
  <c r="H23" i="34"/>
  <c r="H24" i="34"/>
  <c r="H25" i="34"/>
  <c r="H26" i="34"/>
  <c r="H27" i="34"/>
  <c r="H28" i="34"/>
  <c r="H29" i="34"/>
  <c r="H30" i="34"/>
  <c r="H31" i="34"/>
  <c r="H32" i="34"/>
  <c r="H33" i="34"/>
  <c r="H34" i="34"/>
  <c r="H35" i="34"/>
  <c r="H36" i="34"/>
  <c r="H37" i="34"/>
  <c r="H38" i="34"/>
  <c r="H39" i="34"/>
  <c r="F9" i="34"/>
  <c r="H9" i="34" s="1"/>
  <c r="H50" i="34" l="1"/>
  <c r="D10" i="27" s="1"/>
  <c r="G31" i="26" l="1"/>
  <c r="G21" i="26" l="1"/>
  <c r="G22" i="26"/>
  <c r="G23" i="26"/>
  <c r="G24" i="26"/>
  <c r="G25" i="26"/>
  <c r="G26" i="26"/>
  <c r="G27" i="26"/>
  <c r="G28" i="26"/>
  <c r="G9" i="26"/>
  <c r="G10" i="26"/>
  <c r="G11" i="26"/>
  <c r="G12" i="26"/>
  <c r="G13" i="26"/>
  <c r="G14" i="26"/>
  <c r="G15" i="26"/>
  <c r="G16" i="26"/>
  <c r="G15" i="24"/>
  <c r="G30" i="26"/>
  <c r="G106" i="24"/>
  <c r="G105" i="24"/>
  <c r="G107" i="24" l="1"/>
  <c r="G88" i="24"/>
  <c r="G89" i="24"/>
  <c r="G90" i="24"/>
  <c r="G91" i="24"/>
  <c r="G92" i="24"/>
  <c r="G93" i="24"/>
  <c r="G94" i="24"/>
  <c r="G95" i="24"/>
  <c r="G96" i="24"/>
  <c r="G97" i="24"/>
  <c r="G98" i="24"/>
  <c r="G99" i="24"/>
  <c r="G100" i="24"/>
  <c r="G101" i="24"/>
  <c r="G102" i="24"/>
  <c r="G76" i="24"/>
  <c r="G75" i="24"/>
  <c r="G72" i="24"/>
  <c r="G71" i="24"/>
  <c r="G70" i="24"/>
  <c r="G69" i="24"/>
  <c r="G66" i="24"/>
  <c r="G65" i="24"/>
  <c r="G64" i="24"/>
  <c r="G61" i="24"/>
  <c r="G60" i="24"/>
  <c r="G59" i="24"/>
  <c r="G58" i="24"/>
  <c r="G49" i="24"/>
  <c r="G48" i="24"/>
  <c r="G47" i="24"/>
  <c r="G46" i="24"/>
  <c r="G45" i="24"/>
  <c r="G42" i="24"/>
  <c r="G19" i="24"/>
  <c r="G20" i="24"/>
  <c r="G21" i="24"/>
  <c r="G22" i="24"/>
  <c r="G23" i="24"/>
  <c r="G24" i="24"/>
  <c r="G25" i="24"/>
  <c r="G17" i="24"/>
  <c r="G18" i="24"/>
  <c r="G73" i="24" l="1"/>
  <c r="G50" i="24"/>
  <c r="G77" i="24"/>
  <c r="G67" i="24"/>
  <c r="G62" i="24"/>
  <c r="G41" i="24"/>
  <c r="G40" i="24" l="1"/>
  <c r="G85" i="24"/>
  <c r="G39" i="24" l="1"/>
  <c r="G81" i="24" l="1"/>
  <c r="G10" i="24"/>
  <c r="G11" i="24"/>
  <c r="G12" i="24"/>
  <c r="G14" i="24"/>
  <c r="G16" i="24"/>
  <c r="G26" i="24"/>
  <c r="G29" i="26"/>
  <c r="G20" i="26"/>
  <c r="G17" i="26"/>
  <c r="G87" i="24" l="1"/>
  <c r="G86" i="24"/>
  <c r="G84" i="24"/>
  <c r="G35" i="24"/>
  <c r="G30" i="24"/>
  <c r="G13" i="24"/>
  <c r="G103" i="24" l="1"/>
  <c r="G8" i="26"/>
  <c r="G18" i="26" l="1"/>
  <c r="G32" i="26" s="1"/>
  <c r="D9" i="27" s="1"/>
  <c r="G34" i="24"/>
  <c r="G29" i="24"/>
  <c r="G31" i="24" s="1"/>
  <c r="G79" i="24"/>
  <c r="G53" i="24" l="1"/>
  <c r="G109" i="24" l="1"/>
  <c r="G110" i="24" s="1"/>
  <c r="G80" i="24"/>
  <c r="G82" i="24" s="1"/>
  <c r="G55" i="24"/>
  <c r="G54" i="24"/>
  <c r="G52" i="24"/>
  <c r="G38" i="24"/>
  <c r="G43" i="24" s="1"/>
  <c r="G33" i="24"/>
  <c r="G36" i="24" s="1"/>
  <c r="G9" i="24"/>
  <c r="G8" i="24"/>
  <c r="G27" i="24" l="1"/>
  <c r="G56" i="24"/>
  <c r="G111" i="24" l="1"/>
  <c r="D8" i="27" s="1"/>
  <c r="D11" i="27" l="1"/>
  <c r="D12" i="27" s="1"/>
  <c r="D13" i="27" l="1"/>
</calcChain>
</file>

<file path=xl/sharedStrings.xml><?xml version="1.0" encoding="utf-8"?>
<sst xmlns="http://schemas.openxmlformats.org/spreadsheetml/2006/main" count="442" uniqueCount="223">
  <si>
    <t>Lp.</t>
  </si>
  <si>
    <t>Opis</t>
  </si>
  <si>
    <t>Roboty pomiarowe przy liniowych robotach ziemnych</t>
  </si>
  <si>
    <t>km</t>
  </si>
  <si>
    <t>Ilość</t>
  </si>
  <si>
    <t>Razem dział: ELEMENTY ULIC</t>
  </si>
  <si>
    <t>ELEMENTY ULIC</t>
  </si>
  <si>
    <t>Jedn. miary</t>
  </si>
  <si>
    <t>Cena jedn.
netto
zł</t>
  </si>
  <si>
    <t>Wartość
netto
zł</t>
  </si>
  <si>
    <t>Wartość kosztorysowa robót bez podatku VAT</t>
  </si>
  <si>
    <t>m2</t>
  </si>
  <si>
    <t>I</t>
  </si>
  <si>
    <t>II</t>
  </si>
  <si>
    <t>V</t>
  </si>
  <si>
    <t>VI</t>
  </si>
  <si>
    <t>VII</t>
  </si>
  <si>
    <t>m3</t>
  </si>
  <si>
    <t>III</t>
  </si>
  <si>
    <t>m</t>
  </si>
  <si>
    <t>ROBOTY ZIEMNE</t>
  </si>
  <si>
    <t>kpl.</t>
  </si>
  <si>
    <t>Razem dział: ROBOTY ZIEMNE</t>
  </si>
  <si>
    <t>IV</t>
  </si>
  <si>
    <t>ROBOTY PRZYGOTOWAWCZE I ROZBIÓRKOWE</t>
  </si>
  <si>
    <t>Razem dział: PRZYGOTOWAWCZE I ROZBIÓRKOWE</t>
  </si>
  <si>
    <t>Tablice wg. SIWZ</t>
  </si>
  <si>
    <t>Razem dział: Tablice wg. SIWZ</t>
  </si>
  <si>
    <t>KOSZTORYS OFERTOWY</t>
  </si>
  <si>
    <t>Wywóz materiału z rozbiórki samochodami samowyładowczymi na legalne składowisko lub składowisko GDZiZ wraz z kosztami utylizacji/składowania</t>
  </si>
  <si>
    <t>ZBIORCZE ZESTAWIENIE KOSZTÓW</t>
  </si>
  <si>
    <t>Lp</t>
  </si>
  <si>
    <t xml:space="preserve">wartość </t>
  </si>
  <si>
    <t>2.</t>
  </si>
  <si>
    <t>VAT 23%</t>
  </si>
  <si>
    <t>RAZEM NETTO</t>
  </si>
  <si>
    <t>WARTOŚĆ BRUTTO</t>
  </si>
  <si>
    <t>1.</t>
  </si>
  <si>
    <t>ODHUMUSOWANIE</t>
  </si>
  <si>
    <t>Wywóz ziemi na legalne składowisko wraz z kosztami utylizacji/składowania</t>
  </si>
  <si>
    <t xml:space="preserve">Wykonanie wykopów </t>
  </si>
  <si>
    <t>Wywóz materiału z wykopu na legalne składowisko wraz z kosztami utylizacji/składowania</t>
  </si>
  <si>
    <t>Formowanie nasypu z materiału dowiezionego</t>
  </si>
  <si>
    <t>ZIELEŃ</t>
  </si>
  <si>
    <t>ROBOTY MONTAŻOWE</t>
  </si>
  <si>
    <t>Razem dział: ROBOTY MONTAŻOWE</t>
  </si>
  <si>
    <t>VIII</t>
  </si>
  <si>
    <t>IX</t>
  </si>
  <si>
    <t>Branża</t>
  </si>
  <si>
    <t>3.</t>
  </si>
  <si>
    <t>XI</t>
  </si>
  <si>
    <t>XII</t>
  </si>
  <si>
    <t>szt.</t>
  </si>
  <si>
    <t>Humusowanie ziemią urodzajną o grubości 20 cm wraz z obsianiem trawą</t>
  </si>
  <si>
    <t>Razem dział: ODHUMUSOWANIE</t>
  </si>
  <si>
    <t>Wycinka krzewów</t>
  </si>
  <si>
    <t>Rozbiórka istn. chodnika, ścieżki rowerowej, opaski wraz z podbudową</t>
  </si>
  <si>
    <t>Rozbiórka ścieżki rowerowej wraz z podbudową (nawierzchnia bitumiczna)</t>
  </si>
  <si>
    <t>Rozbiórka istniejącej nawierzchni bitumicznej zjazdu i prawoskrętu wraz z podbudową</t>
  </si>
  <si>
    <t>Rozbiórka istniejącej nawierzchni zjazdów, prawoskrętu i zatoki postojowej, z trylinki wraz z podbudową</t>
  </si>
  <si>
    <t>Rozbiórka istniejącej nawierzchni zjazdów, prawoskrętu i pasa wyłączenia, z kostki betonowej wraz z podbudową</t>
  </si>
  <si>
    <t>Rozbiórka istniejącej nawierzchni jezdni serwisowej z płyt wielkoformatowych wraz z podbudową</t>
  </si>
  <si>
    <t>Rozbiórka istniejących krawężników wraz z ławą betonową</t>
  </si>
  <si>
    <t>Rozbiórka istniejących obrzeży betonowych wraz z ławą betonową</t>
  </si>
  <si>
    <t>Wycinka drzew</t>
  </si>
  <si>
    <t>Likwidacja oznakowania pionowego</t>
  </si>
  <si>
    <t>Demontaż oznakowania pionowego (do przestawienia)</t>
  </si>
  <si>
    <t>Demontaż oznakowania oznaczeń infrastruktury podziemnej (do przestawienia)</t>
  </si>
  <si>
    <t>Demontaż kolidującego słupka informacyjnego (ok. km 0+810)</t>
  </si>
  <si>
    <t>Rozbiórka wiaty przystankowej</t>
  </si>
  <si>
    <t>Rozebranie betonowego pojemnika na odpady</t>
  </si>
  <si>
    <t>ŚCIEŻKA ROWEROWA (KM 0+000 - 1+462,99)</t>
  </si>
  <si>
    <t>Warstwa odsączająca- 10 cm</t>
  </si>
  <si>
    <t>Podbudowa zasadnicza z mieszanki kruszywa niezwiązanego C90/3- 0/31,5- 15 cm</t>
  </si>
  <si>
    <t>Razem dział: ŚCIEŻKA ROWEROWA (KM 0+000 - 1+462,99)</t>
  </si>
  <si>
    <t>Warstwa odsączająca - 10 cm</t>
  </si>
  <si>
    <t>Podbudowa zasadnicza z mieszanki kruszywa niezwiązanego C90/3- 0/31,5 - 15 cm</t>
  </si>
  <si>
    <t>Układanie nawierzchni chodników - płytka betonowa, płukana 30x30 cm (barwy jasnoszarej)- 8 cm, na podsypce cementowo piaskowej</t>
  </si>
  <si>
    <t>Układanie nawierzchni chodników - płytka betonowa, płukana 30x30 cm (barwy jasnoszarej) - 5 cm, na podsypce cementowo piaskowej</t>
  </si>
  <si>
    <t>CHODNIK (KM 0+000 - 1+462,99)</t>
  </si>
  <si>
    <t>Razem dział: CHODNIK (KM 0+000 - 1+462,99)</t>
  </si>
  <si>
    <t>SEPARACJA (CHODNIK - ŚCIEŻKA ROWEROWA, NAWIERZCHNIA ZJAZDU- CHODNIK/ŚCIEŻKA ROWEROWA) (KM 0+000 - 1+462,99)</t>
  </si>
  <si>
    <t>Podbudowa zasadnicza z mieszanki kruszywa niezwiązanego C90/3- 0/31,5 - grubość warstwy po zagęszczeniu 10 cm</t>
  </si>
  <si>
    <t>Razem dział: PARACJA (CHODNIK - ŚCIEŻKA ROWEROWA, NAWIERZCHNIA ZJAZDU- CHODNIK/ŚCIEŻKA ROWEROWA) (KM 0+000 - 1+462,99)</t>
  </si>
  <si>
    <t>OPASKA (KM 0+000 - 1+462,99)</t>
  </si>
  <si>
    <t>Razem dział: OPASKA (KM 0+000 - 1+462,99)</t>
  </si>
  <si>
    <t>Podbudowa zasadnicza mieszanka niezwiązana z kruszywa C90/3- 0/31,5- 25 cm</t>
  </si>
  <si>
    <t>JEZDNIA SERWISOWA (KM 1+102,74 - 1+301,64)</t>
  </si>
  <si>
    <t>Razem dział: JEZDNIA SERWISOWA (KM 1+102,74 - 1+301,64)</t>
  </si>
  <si>
    <t>ZJAZDY (KM 0+038,40 - 0+071,69)</t>
  </si>
  <si>
    <t>Razem dział: ZJAZDY (KM 0+038,40 - 0+071,69)</t>
  </si>
  <si>
    <t>Mechaniczne oczyszczenie nawierzchni ścieżki rowerowej</t>
  </si>
  <si>
    <t>Skropienie nawierzchni ścieżki rowerowej</t>
  </si>
  <si>
    <t>OCZYSZCZENIE I SKROPIENIE</t>
  </si>
  <si>
    <t>Razem dział: OCZYSZCZENIE I SKROPIENIE</t>
  </si>
  <si>
    <t>ROBOTY RÓŻNE</t>
  </si>
  <si>
    <t>Montaż nowej wiaty przystankowej, wspornikowej (przełożenie istn. zasilania, przesunięcie słupka sygnalizacyjnego)</t>
  </si>
  <si>
    <t>Ustawienie betonowych pojemników na odpady (matriał z rozbiórki)</t>
  </si>
  <si>
    <t>Słupki z rur stalowych do pionowych znaków (słupki - materiał z rozbiórki)</t>
  </si>
  <si>
    <t>Ustawienie znaku pionowego  (materiał z rozbiórki)</t>
  </si>
  <si>
    <t>Słupki z rur stalowych do pionowych znaków</t>
  </si>
  <si>
    <t>Ustawienie znaku pionowego</t>
  </si>
  <si>
    <t>Oznakowanie poziome cienkowarstwowe</t>
  </si>
  <si>
    <t>Oznakowanie poziome ścieżki rowerowej grubowarstwowe</t>
  </si>
  <si>
    <t>Przestawienie kolidujących słupków, oznaczeń infrastruktury i zaktualizowanie informacji na tabliczce</t>
  </si>
  <si>
    <t>Ustawienie kolidującego słupka informacyjnego (ok. km 0+810)</t>
  </si>
  <si>
    <t>Montaż separatorów parkingowych U25 (wys. 200 mm, dł. 700 mm)</t>
  </si>
  <si>
    <t>Regulacja pionowa - infrastruktura wodociągowa</t>
  </si>
  <si>
    <t>Regulacja pionowa - infrastruktura kanalizacyjna</t>
  </si>
  <si>
    <t>Regulacja pionowa - infrastruktura teletechniczna</t>
  </si>
  <si>
    <t>Regulacja pionowa - infrastruktura energetyczna</t>
  </si>
  <si>
    <t>Regulacja pionowa - infrastruktura ciepłownicza</t>
  </si>
  <si>
    <t>Regulacja pionowa - infrastruktura gazowa</t>
  </si>
  <si>
    <t>Regulacja pionowa - wpust  deszczowy</t>
  </si>
  <si>
    <t>Razem dział: ROBOTY RÓŻNE</t>
  </si>
  <si>
    <t>Usunięcie warstwy ziemi urodzajnej o grubości 10 cm</t>
  </si>
  <si>
    <t>Zabezpieczenie drzew na czas budowy</t>
  </si>
  <si>
    <t>Warstwa ścieralna SMA 5 - 3 cm</t>
  </si>
  <si>
    <t>Warstwa wiążąca z betonu asfaltowego - 3 cm</t>
  </si>
  <si>
    <t xml:space="preserve">Kostka betonowa 10x20 cm (barwy czerwonej) - 8 cm, na podsypce cementowo-piaskowej </t>
  </si>
  <si>
    <t>Kostka betonowa, niefazowana 10x20 cm (barwy szarej) - 8 cm, na podsypce cementowo-piaskowej</t>
  </si>
  <si>
    <t xml:space="preserve">Kostka kamienna 7/9 cm (barwy czarnej), na podsypce cementowo piaskowej </t>
  </si>
  <si>
    <t xml:space="preserve">Kostka brukowa 74/84x83 mm (barwy szarej), na podsypce cementowo piaskowej </t>
  </si>
  <si>
    <t>Ustawienie krawężnika betonowego (krawężnik betonowy 15x30 cm na ławie betonowej C12/15)</t>
  </si>
  <si>
    <t>Ustawienie krawężników granitowych 15x30 cm na ławie betonowej C12/15</t>
  </si>
  <si>
    <t xml:space="preserve">Ustawienie obrzeży betonowych 8x30 cm na ławie betonowej C12/15 </t>
  </si>
  <si>
    <t>XIII</t>
  </si>
  <si>
    <t>Układanie płytek kierunkowych, integracyjnych, na przejściach dla pieszych o wymiarach 30x30x5 cm, na podsypce cementowo piaskowej</t>
  </si>
  <si>
    <t>XIV</t>
  </si>
  <si>
    <t>Rozbiórka istniejącej nawierzchni jezdni serwisowej z płyt typu yomb wraz z podbudową</t>
  </si>
  <si>
    <t>Profilowanie i zagęszczanie podłoża pod warstwy konstrukcyjne nawierzchni</t>
  </si>
  <si>
    <t>XV</t>
  </si>
  <si>
    <t>Budowa drogi rowerowej wzdłuż al. Grunwaldzkiej w Gdańsku na odcinku od ul. Kołobrzeskiej do ul. Braci Lewoniewskich – strona wschodnia
w ramach projektu pn.: "Węzły integracyjne: Gdańsk Główny, Gdańsk Wrzeszcz oraz trasy dojazdowe do węzłów Pomorskiej Kolei Metropolitalnej i Szybkiej Kolei Miejskiej na terenie Gminy Miasta Gdańska " - branża drogowa</t>
  </si>
  <si>
    <t>Budowa drogi rowerowej wzdłuż al. Grunwaldzkiej w Gdańsku na odcinku od ul. Kołobrzeskiej do ul. Braci Lewoniewskich – strona wschodnia
w ramach projektu pn.: "Węzły integracyjne: Gdańsk Główny, Gdańsk Wrzeszcz oraz trasy dojazdowe do węzłów Pomorskiej Kolei Metropolitalnej i Szybkiej Kolei Miejskiej na terenie Gminy Miasta Gdańska " - hydranty</t>
  </si>
  <si>
    <t>ROBOTY DEMONTAŻOWE</t>
  </si>
  <si>
    <t>Demontaż hydrantu nadziemnego o średnicy nominalnej  80 mm (rozkręcenie połączeń kołnierzowych, wykonanie dołków montażowych, wycięcie szczeliwa z kielichów, wydobycie hydrantu, zasuwy i kształtek z wykopu)</t>
  </si>
  <si>
    <t>kpl</t>
  </si>
  <si>
    <t>Wykonanie podłoża o grubości 15 cm z materiałów sypkich</t>
  </si>
  <si>
    <t>Wstawienie w rurociąg króćca dwukołnierzowego DN 80 z połączeniem łącznikami rurowo-kołnierzowymi DN 80 z funkcją zabezpieczenia przed przesunięciem (wg rys.3.0 (szczegół montażowy) i opisu technicznego.</t>
  </si>
  <si>
    <t>Próba wodna szczelności sieci wodociągowych z rur żeliwnych ciśnieniowych i stalowych o średnicy do 100 mm</t>
  </si>
  <si>
    <t>próba</t>
  </si>
  <si>
    <t>Obsypka boków rurociągu</t>
  </si>
  <si>
    <t>Zasypka nad sklepieniem rurociągu,  o grubości 30 cm</t>
  </si>
  <si>
    <t>Oznakowanie trasy rurociągu ułożonego w ziemi taśmą z tworzywa sztucznego</t>
  </si>
  <si>
    <t>Wykop ze złożeniem urobku na odkład</t>
  </si>
  <si>
    <t>Razem dział: ROBOTY DEMONTAŻOWE</t>
  </si>
  <si>
    <t>Zasypywanie wykopów - grunt z odkłądu</t>
  </si>
  <si>
    <t>Wywóz nadmiaru gruntu z wykopów - ziemia zgromadzona w hałdach na legalne  składowisko wraz z kosztami utylizacji/składowania</t>
  </si>
  <si>
    <t>Deskowanie bloków oporowych o wysokości 3m</t>
  </si>
  <si>
    <t>Układanie mieszanki betonowej w blokach oporowych</t>
  </si>
  <si>
    <t>Wstawienie hydrantu nadziemnego DN100 mm do istniejącego rurociągu dn 600 poprzez opaskę uniwersalną DN600 z podwójną taśmą z odejściem kołnierzowym DN100 (wg rys.3.0 (szczegół montażowy) i opisu technicznego.</t>
  </si>
  <si>
    <t>Zasypywanie wykopów - grunt  z odkładu</t>
  </si>
  <si>
    <t>POZYCJE KOSZTORYSU</t>
  </si>
  <si>
    <t>RACHUNEK ILOŚCIOWY WYKONANYCH ROBÓT</t>
  </si>
  <si>
    <t>PRZEBUDOWA SIECI WODOCIĄGOWEj -ZAKRES DOKUMENTACJI GIWK
Oferent/wykonawca przed złożeniem oferty oraz przystąpieniem do prac wykonawczych winien zapoznać się z dokumentacją projektową, wymaganiami Inwestora w celu dokładnej analizy rzeczowego zakresu robót i uwzględnienia ewentualnych dodatkowych prac</t>
  </si>
  <si>
    <t>L.p.</t>
  </si>
  <si>
    <t>Nr specyf.
techn.</t>
  </si>
  <si>
    <t>Nr węzła
/Odcinek</t>
  </si>
  <si>
    <r>
      <rPr>
        <b/>
        <sz val="11"/>
        <rFont val="Arial"/>
        <family val="2"/>
        <charset val="238"/>
      </rPr>
      <t>Wyszczególnienie elementów przedmiarowych</t>
    </r>
  </si>
  <si>
    <t>Jedn.</t>
  </si>
  <si>
    <r>
      <rPr>
        <b/>
        <sz val="11"/>
        <rFont val="Arial"/>
        <family val="2"/>
        <charset val="238"/>
      </rPr>
      <t>Ilość</t>
    </r>
  </si>
  <si>
    <t>cena jednost.</t>
  </si>
  <si>
    <r>
      <rPr>
        <b/>
        <sz val="11"/>
        <rFont val="Arial"/>
        <family val="2"/>
        <charset val="238"/>
      </rPr>
      <t>Wartość</t>
    </r>
  </si>
  <si>
    <t>ROBOTY SANITARNE</t>
  </si>
  <si>
    <t>S-03.00.01.</t>
  </si>
  <si>
    <r>
      <t>W1.5</t>
    </r>
    <r>
      <rPr>
        <sz val="11"/>
        <color theme="1"/>
        <rFont val="Calibri"/>
        <family val="2"/>
        <charset val="238"/>
      </rPr>
      <t>÷</t>
    </r>
    <r>
      <rPr>
        <sz val="10"/>
        <rFont val="Arial"/>
      </rPr>
      <t>W4.8</t>
    </r>
  </si>
  <si>
    <t xml:space="preserve">Wykonanie: wykopów, obudowy wykopów, w razie konieczności odwodnienie wykopów, podsypki, obsypki, wymiany gruntu nienośnego zasypki, zasypania wykopów gruntem z odkładu lub ewentualnie przywiezionym, badań zagęszczenia gruntu, utylizacji nadmiaru gruntu, </t>
  </si>
  <si>
    <t>Wykonanie: montażu rur Ø160 PE w wykopie otwartym, montażu kształtek, oznakowania taśmą lokalizacyjną,</t>
  </si>
  <si>
    <r>
      <t>W1.5</t>
    </r>
    <r>
      <rPr>
        <sz val="11"/>
        <color theme="1"/>
        <rFont val="Calibri"/>
        <family val="2"/>
        <charset val="238"/>
      </rPr>
      <t>÷</t>
    </r>
    <r>
      <rPr>
        <sz val="10"/>
        <rFont val="Arial"/>
      </rPr>
      <t>W1.1</t>
    </r>
  </si>
  <si>
    <t xml:space="preserve">Wykonanie: montażu rur Ø160 PE metodą przewiertu sterowanego w 2 odcinkach , oznakowanie linką stalową,  </t>
  </si>
  <si>
    <r>
      <t>W4.3</t>
    </r>
    <r>
      <rPr>
        <sz val="11"/>
        <color theme="1"/>
        <rFont val="Calibri"/>
        <family val="2"/>
        <charset val="238"/>
      </rPr>
      <t>÷</t>
    </r>
    <r>
      <rPr>
        <sz val="10"/>
        <rFont val="Arial"/>
      </rPr>
      <t>W4.4</t>
    </r>
  </si>
  <si>
    <t xml:space="preserve">Wykonanie: montażu rur Ø250 PE metodą przewiertu sterowanego w 2 odcinkach , oznakowanie linką stalową, manszetami i płozami, </t>
  </si>
  <si>
    <t xml:space="preserve">W1.4a, W1.1a,  W1a, W3, W4.4, W4.7, </t>
  </si>
  <si>
    <t xml:space="preserve">Wykonanie: montażu kształtek, montażu rur, montażu zasuw,  sprawdzenie poprawności działania armatury, oznakowania tabliczkami orientacyjnymi, </t>
  </si>
  <si>
    <t>W1.2a, W2, 
W4, W4.8</t>
  </si>
  <si>
    <t>W1.2a, W2, 
W4, W4.9</t>
  </si>
  <si>
    <t xml:space="preserve">Wykonanie: montażu hydrantu nadziemnego, sprawdzenie poprawności działania armatury, oznakowania tabliczkami orientacyjnymi, </t>
  </si>
  <si>
    <t>Wykonanie: montażu hydrantu podziemnego, sprawdzenie poprawności działania armatury, oznakowania tabliczkami orientacyjnymi, /pozycja dotyczy ewentualnej zamiany hydrantu nadziemnego/</t>
  </si>
  <si>
    <t>W3a</t>
  </si>
  <si>
    <t>W4.3</t>
  </si>
  <si>
    <t>W4.8</t>
  </si>
  <si>
    <t xml:space="preserve">Wykonanie: montażu kształtek, montażu rur, montażu zasuw DN150,  sprawdzenie poprawności działania armatury, oznakowania tabliczkami orientacyjnymi, </t>
  </si>
  <si>
    <t>W3b, W4, W4.3, W4.4</t>
  </si>
  <si>
    <t xml:space="preserve">Wykonanie: likwidacji połączenia z DN600, montażu kształtek, sprawdzenie poprawności działania armatury, </t>
  </si>
  <si>
    <r>
      <t>W5</t>
    </r>
    <r>
      <rPr>
        <sz val="11"/>
        <color theme="1"/>
        <rFont val="Calibri"/>
        <family val="2"/>
        <charset val="238"/>
      </rPr>
      <t>÷</t>
    </r>
    <r>
      <rPr>
        <sz val="10"/>
        <rFont val="Arial"/>
      </rPr>
      <t>W8</t>
    </r>
  </si>
  <si>
    <t>W5</t>
  </si>
  <si>
    <t>W6</t>
  </si>
  <si>
    <t>W7</t>
  </si>
  <si>
    <r>
      <t>W9</t>
    </r>
    <r>
      <rPr>
        <sz val="11"/>
        <color theme="1"/>
        <rFont val="Calibri"/>
        <family val="2"/>
        <charset val="238"/>
      </rPr>
      <t>÷</t>
    </r>
    <r>
      <rPr>
        <sz val="10"/>
        <rFont val="Arial"/>
      </rPr>
      <t>W13</t>
    </r>
  </si>
  <si>
    <t>W10</t>
  </si>
  <si>
    <t>W11</t>
  </si>
  <si>
    <t>W12</t>
  </si>
  <si>
    <t>W13</t>
  </si>
  <si>
    <r>
      <t>W14</t>
    </r>
    <r>
      <rPr>
        <sz val="11"/>
        <color theme="1"/>
        <rFont val="Calibri"/>
        <family val="2"/>
        <charset val="238"/>
      </rPr>
      <t>÷</t>
    </r>
    <r>
      <rPr>
        <sz val="10"/>
        <rFont val="Arial"/>
      </rPr>
      <t>W17</t>
    </r>
  </si>
  <si>
    <t>Wykonanie: montażu rur Ø200 żel. w wykopie otwartym, montażu kształtek, oznakowania taśmą lokalizacyjną,</t>
  </si>
  <si>
    <t>W14</t>
  </si>
  <si>
    <t>W15</t>
  </si>
  <si>
    <t xml:space="preserve">Wykonanie: montażu kształtek, montażu rur, </t>
  </si>
  <si>
    <t>W16</t>
  </si>
  <si>
    <t>W17</t>
  </si>
  <si>
    <t>W1.5÷W4.8, 
W5÷W8, 
W9÷W13, 
W14÷W17</t>
  </si>
  <si>
    <t xml:space="preserve">Wykonanie: inwentaryzacji sieci przeznaczonej do wyłączenia z eksploatacji, demontaż sieci w obrębie węzłów wodociągowych, </t>
  </si>
  <si>
    <t>W1.5÷W4.8, 
W5÷W8, 
W9÷W13, 
W14÷W18</t>
  </si>
  <si>
    <t xml:space="preserve">Wykonanie: wytypowania miejsca podawania mieszanki betonowej, demontażu hydrantów, skrzynek do zasuw, trzpieni zasuw, montażu króćców do podawania mieszanki betonowej, wypełnieniu rur Ø150 mieszanką betonową, </t>
  </si>
  <si>
    <t>ROBOTY DROGOWE (nie wchodzące w zakres dokumentacji DRMG)</t>
  </si>
  <si>
    <t>D-02.01.00.</t>
  </si>
  <si>
    <t>Usunięcie warstwy ziemi urodzajnej, z przerzutem</t>
  </si>
  <si>
    <t>Wykonanie: rozbiórki nawierzchni z kostki betonowej z podbudową - materiał do odzysku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</si>
  <si>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</si>
  <si>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 xml:space="preserve">Wykonanie podbudowy z kruszywa łamanego stabilizowanego mechanicznie o grubości 15cm </t>
  </si>
  <si>
    <t>Odtworzenie nawierzchni z kostki brukowej betonowej 20x10x8 na posypce piaskowo-cementowej - materiał z odzysku, szara</t>
  </si>
  <si>
    <t>Odtworzenie nawierzchni z kostki brukowej betonowej 20x10x8 na posypce piaskowo-cementowej - materiał z odzysku, czerwona</t>
  </si>
  <si>
    <t>Odtworzenie trawników z ziemi urodzajnej gr 10cm</t>
  </si>
  <si>
    <t>ROBOTY POZOSTAŁE</t>
  </si>
  <si>
    <t>W-00.00.00.</t>
  </si>
  <si>
    <t>Razem netto:</t>
  </si>
  <si>
    <r>
      <rPr>
        <b/>
        <sz val="10"/>
        <rFont val="Microsoft Sans Serif"/>
        <family val="2"/>
        <charset val="238"/>
      </rPr>
      <t xml:space="preserve">UWAGA: </t>
    </r>
    <r>
      <rPr>
        <sz val="10"/>
        <rFont val="Arial"/>
        <family val="2"/>
        <charset val="238"/>
      </rPr>
      <t>W cenach jednostkowych powyższych pozycji należy ująć koszty robót nie wyszczególnionych i opłat dodatkowych (np. wyłączenia wody, badania bakteriologiczne wody, organizacji ruchu z zabezpieczenień dojść , dojazdów do posesji, obsługa geodezyjna, rury osłonowe na istn. uzbrojeniu itp.) koniecznych do zrealizowania opisanego zakresu. Należy również uwzględnić roboty odtworzeniowe terenów zielonych i utwardzonych nie ujętych w projekcie na wykonanie nowych nawierzchni, a które będą wykorzystane (naruszone) w trakcie prowadzenia prac związanych z budową (np. praca sprzętu w miejscu pod zaplecze budowy ). Należy również uwzględnić użycie materiałów, armatury potrzebnych do prowadzenia robót etapami tak aby mieszkańcy byli pozbawiani dostaw wody w jak najmiejszym zakresie.</t>
    </r>
  </si>
  <si>
    <t>Pozycje w Przedmiarze Robót opisują roboty objęte Umową w sposób skrócony. Opis ten nie zawiera pełnego opisu obót i metod wykonawczych podanych w Dokumentacji Projektowej i Specyfikacjach Technicznych, przy czym niezależnie od tego uważa się, że dana pozycja odpowiada pełnemu opisowi.</t>
  </si>
  <si>
    <t>Cena podana przez Wykonawcę w danej pozycji przedmiarowej jest ostateczna i wyklucza możliwość żądania dodatkowej zapłaty za wykonanie robót objętych tą pozycją. Uważa się, że ceny jednostkowe wprowadzone dla każdej pozycji pokrywają wszystko, co jest konieczne dla całkowitego i poprawnego wykonania robót.</t>
  </si>
  <si>
    <t>Budowa drogi rowerowej wzdłuż al. Grunwaldzkiej w Gdańsku na odcinku od ul. Kołobrzeskiej do ul. Braci Lewoniewskich – strona wschodnia
w ramach projektu pn.: "Węzły integracyjne: Gdańsk Główny, Gdańsk Wrzeszcz oraz trasy dojazdowe do węzłów Pomorskiej Kolei Metropolitalnej i Szybkiej Kolei Miejskiej na terenie Gminy Miasta Gdańska " - sieć wodociągowa</t>
  </si>
  <si>
    <t xml:space="preserve">Budowa drogi rowerowej wzdłuż al. Grunwaldzkiej w Gdańsku na odcinku od ul. Kołobrzeskiej do ul. Braci Lewoniewskich – strona wschodnia
w ramach projektu pn.: "Węzły integracyjne: Gdańsk Główny, Gdańsk Wrzeszcz oraz trasy dojazdowe do węzłów Pomorskiej Kolei Metropolitalnej i Szybkiej Kolei Miejskiej na terenie Gminy Miasta Gdańska " </t>
  </si>
  <si>
    <t>Pomiar powykonawczy - wartość musi być nie mniejsza niż 2% całkowitej ceny oferty wykonawcy netto  dotyczącej zakresu GIWK (4 egz. + wersja elektroniczna).</t>
  </si>
  <si>
    <t>Dokumentacja powykonawcza - wartość musi być nie mniejsza niż 0,5% całkowitej ceny oferty wykonawcy netto  dotyczącej zakresu GIWK  2 egz.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</si>
</sst>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z_ł_-;\-* #,##0.00\ _z_ł_-;_-* &quot;-&quot;??\ _z_ł_-;_-@_-"/>
    <numFmt numFmtId="164" formatCode="0.0"/>
    <numFmt numFmtId="165" formatCode="_-* #,##0.0\ _z_ł_-;\-* #,##0.0\ _z_ł_-;_-* &quot;-&quot;??\ _z_ł_-;_-@_-"/>
    <numFmt numFmtId="166" formatCode="_-* #,##0.0\ _z_ł_-;\-* #,##0.0\ _z_ł_-;_-* &quot;-&quot;?\ _z_ł_-;_-@_-"/>
  </numFmts>
  <fonts count="28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u/>
      <sz val="11"/>
      <color indexed="64"/>
      <name val="Arial"/>
      <family val="2"/>
      <charset val="238"/>
    </font>
    <font>
      <b/>
      <sz val="12"/>
      <color indexed="64"/>
      <name val="Arial"/>
      <family val="2"/>
      <charset val="238"/>
    </font>
    <font>
      <b/>
      <sz val="9"/>
      <color indexed="64"/>
      <name val="Arial"/>
      <family val="2"/>
      <charset val="238"/>
    </font>
    <font>
      <sz val="9"/>
      <color indexed="64"/>
      <name val="Arial"/>
      <family val="2"/>
      <charset val="238"/>
    </font>
    <font>
      <b/>
      <u/>
      <sz val="12"/>
      <color indexed="64"/>
      <name val="Arial"/>
      <family val="2"/>
      <charset val="238"/>
    </font>
    <font>
      <sz val="8"/>
      <name val="Arial"/>
      <family val="2"/>
      <charset val="238"/>
    </font>
    <font>
      <sz val="10"/>
      <color indexed="64"/>
      <name val="Arial"/>
      <family val="2"/>
      <charset val="238"/>
    </font>
    <font>
      <sz val="10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10"/>
      <name val="Microsoft Sans Serif"/>
      <family val="2"/>
      <charset val="238"/>
    </font>
    <font>
      <b/>
      <sz val="10"/>
      <color indexed="6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 applyNumberFormat="0" applyFont="0" applyFill="0" applyBorder="0" applyAlignment="0" applyProtection="0">
      <alignment vertical="top"/>
    </xf>
    <xf numFmtId="43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5" fillId="0" borderId="0" applyFont="0" applyFill="0" applyBorder="0" applyAlignment="0" applyProtection="0"/>
    <xf numFmtId="0" fontId="19" fillId="0" borderId="0"/>
    <xf numFmtId="0" fontId="20" fillId="0" borderId="0"/>
    <xf numFmtId="0" fontId="2" fillId="0" borderId="0"/>
    <xf numFmtId="0" fontId="5" fillId="0" borderId="0"/>
    <xf numFmtId="43" fontId="2" fillId="0" borderId="0" applyFont="0" applyFill="0" applyBorder="0" applyAlignment="0" applyProtection="0"/>
  </cellStyleXfs>
  <cellXfs count="131">
    <xf numFmtId="0" fontId="0" fillId="0" borderId="0" xfId="0" applyNumberFormat="1" applyFont="1" applyFill="1" applyBorder="1" applyAlignment="1" applyProtection="1">
      <alignment vertical="top"/>
    </xf>
    <xf numFmtId="1" fontId="6" fillId="0" borderId="5" xfId="0" applyNumberFormat="1" applyFont="1" applyFill="1" applyBorder="1" applyAlignment="1" applyProtection="1">
      <alignment horizontal="center" vertical="center"/>
    </xf>
    <xf numFmtId="0" fontId="5" fillId="0" borderId="1" xfId="2" applyNumberFormat="1" applyFont="1" applyFill="1" applyBorder="1" applyAlignment="1" applyProtection="1">
      <alignment vertical="center" wrapText="1"/>
    </xf>
    <xf numFmtId="49" fontId="10" fillId="0" borderId="2" xfId="2" applyNumberFormat="1" applyFont="1" applyBorder="1" applyAlignment="1" applyProtection="1">
      <alignment horizontal="center" vertical="center" wrapText="1"/>
    </xf>
    <xf numFmtId="0" fontId="10" fillId="0" borderId="3" xfId="2" applyFont="1" applyBorder="1" applyAlignment="1" applyProtection="1">
      <alignment horizontal="center" vertical="center" wrapText="1"/>
    </xf>
    <xf numFmtId="43" fontId="10" fillId="0" borderId="3" xfId="1" applyFont="1" applyBorder="1" applyAlignment="1" applyProtection="1">
      <alignment horizontal="center" vertical="center" wrapText="1"/>
    </xf>
    <xf numFmtId="4" fontId="10" fillId="0" borderId="4" xfId="1" applyNumberFormat="1" applyFont="1" applyBorder="1" applyAlignment="1" applyProtection="1">
      <alignment horizontal="center" vertical="center" wrapText="1"/>
    </xf>
    <xf numFmtId="0" fontId="6" fillId="0" borderId="1" xfId="2" applyNumberFormat="1" applyFont="1" applyFill="1" applyBorder="1" applyAlignment="1" applyProtection="1">
      <alignment vertical="center" wrapText="1"/>
    </xf>
    <xf numFmtId="43" fontId="5" fillId="0" borderId="1" xfId="1" applyFont="1" applyFill="1" applyBorder="1" applyAlignment="1" applyProtection="1">
      <alignment horizontal="center" vertical="center"/>
    </xf>
    <xf numFmtId="2" fontId="10" fillId="0" borderId="3" xfId="1" applyNumberFormat="1" applyFont="1" applyBorder="1" applyAlignment="1" applyProtection="1">
      <alignment horizontal="center" vertical="center"/>
    </xf>
    <xf numFmtId="2" fontId="5" fillId="0" borderId="1" xfId="1" applyNumberFormat="1" applyFont="1" applyFill="1" applyBorder="1" applyAlignment="1" applyProtection="1">
      <alignment vertical="center"/>
    </xf>
    <xf numFmtId="0" fontId="6" fillId="0" borderId="8" xfId="2" applyNumberFormat="1" applyFont="1" applyFill="1" applyBorder="1" applyAlignment="1" applyProtection="1">
      <alignment vertical="center" wrapText="1"/>
    </xf>
    <xf numFmtId="1" fontId="6" fillId="0" borderId="5" xfId="2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vertical="top"/>
    </xf>
    <xf numFmtId="0" fontId="0" fillId="0" borderId="0" xfId="0" applyAlignment="1"/>
    <xf numFmtId="0" fontId="0" fillId="0" borderId="0" xfId="0" applyAlignment="1">
      <alignment horizontal="left"/>
    </xf>
    <xf numFmtId="4" fontId="0" fillId="0" borderId="0" xfId="0" applyNumberFormat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4" fontId="14" fillId="0" borderId="0" xfId="0" applyNumberFormat="1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2" fontId="15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 vertical="center" wrapText="1"/>
    </xf>
    <xf numFmtId="4" fontId="14" fillId="0" borderId="1" xfId="0" applyNumberFormat="1" applyFont="1" applyBorder="1" applyAlignment="1">
      <alignment horizontal="right" vertical="center"/>
    </xf>
    <xf numFmtId="4" fontId="17" fillId="0" borderId="1" xfId="0" applyNumberFormat="1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/>
    </xf>
    <xf numFmtId="4" fontId="17" fillId="0" borderId="0" xfId="0" applyNumberFormat="1" applyFont="1" applyBorder="1" applyAlignment="1">
      <alignment horizontal="right" vertical="center"/>
    </xf>
    <xf numFmtId="0" fontId="12" fillId="0" borderId="0" xfId="0" applyNumberFormat="1" applyFont="1" applyFill="1" applyBorder="1" applyAlignment="1" applyProtection="1">
      <alignment horizontal="left" vertical="top"/>
    </xf>
    <xf numFmtId="4" fontId="12" fillId="0" borderId="0" xfId="0" applyNumberFormat="1" applyFont="1" applyFill="1" applyBorder="1" applyAlignment="1" applyProtection="1">
      <alignment vertical="top"/>
    </xf>
    <xf numFmtId="4" fontId="11" fillId="0" borderId="17" xfId="1" applyNumberFormat="1" applyFont="1" applyFill="1" applyBorder="1" applyAlignment="1" applyProtection="1">
      <alignment horizontal="center" vertical="center"/>
    </xf>
    <xf numFmtId="0" fontId="5" fillId="0" borderId="0" xfId="2" applyNumberFormat="1" applyFont="1" applyFill="1" applyBorder="1" applyAlignment="1" applyProtection="1">
      <alignment horizontal="center" vertical="center"/>
    </xf>
    <xf numFmtId="0" fontId="5" fillId="0" borderId="0" xfId="2" applyNumberFormat="1" applyFont="1" applyFill="1" applyBorder="1" applyAlignment="1" applyProtection="1">
      <alignment vertical="center" wrapText="1"/>
    </xf>
    <xf numFmtId="43" fontId="5" fillId="0" borderId="0" xfId="1" applyFont="1" applyFill="1" applyBorder="1" applyAlignment="1" applyProtection="1">
      <alignment horizontal="center" vertical="center"/>
    </xf>
    <xf numFmtId="2" fontId="5" fillId="0" borderId="0" xfId="1" applyNumberFormat="1" applyFont="1" applyFill="1" applyBorder="1" applyAlignment="1" applyProtection="1">
      <alignment vertical="center"/>
    </xf>
    <xf numFmtId="4" fontId="5" fillId="0" borderId="0" xfId="1" applyNumberFormat="1" applyFont="1" applyFill="1" applyBorder="1" applyAlignment="1" applyProtection="1">
      <alignment horizontal="center" vertical="center"/>
    </xf>
    <xf numFmtId="0" fontId="18" fillId="0" borderId="0" xfId="2" applyNumberFormat="1" applyFont="1" applyFill="1" applyBorder="1" applyAlignment="1" applyProtection="1"/>
    <xf numFmtId="0" fontId="5" fillId="0" borderId="0" xfId="2" applyNumberFormat="1" applyFont="1" applyFill="1" applyBorder="1" applyAlignment="1" applyProtection="1">
      <alignment vertical="top"/>
    </xf>
    <xf numFmtId="49" fontId="7" fillId="0" borderId="10" xfId="2" applyNumberFormat="1" applyFont="1" applyBorder="1" applyAlignment="1" applyProtection="1">
      <alignment horizontal="center" vertical="center" wrapText="1"/>
    </xf>
    <xf numFmtId="0" fontId="7" fillId="0" borderId="11" xfId="2" applyFont="1" applyBorder="1" applyAlignment="1" applyProtection="1">
      <alignment horizontal="center" vertical="center" wrapText="1"/>
    </xf>
    <xf numFmtId="49" fontId="7" fillId="0" borderId="11" xfId="2" applyNumberFormat="1" applyFont="1" applyBorder="1" applyAlignment="1" applyProtection="1">
      <alignment horizontal="center" vertical="center" wrapText="1"/>
    </xf>
    <xf numFmtId="0" fontId="7" fillId="0" borderId="12" xfId="2" applyFont="1" applyBorder="1" applyAlignment="1" applyProtection="1">
      <alignment horizontal="center" vertical="center"/>
    </xf>
    <xf numFmtId="1" fontId="6" fillId="0" borderId="7" xfId="2" applyNumberFormat="1" applyFont="1" applyFill="1" applyBorder="1" applyAlignment="1" applyProtection="1">
      <alignment horizontal="center" vertical="center"/>
    </xf>
    <xf numFmtId="43" fontId="6" fillId="0" borderId="8" xfId="1" applyFont="1" applyFill="1" applyBorder="1" applyAlignment="1" applyProtection="1">
      <alignment horizontal="center" vertical="center"/>
    </xf>
    <xf numFmtId="2" fontId="6" fillId="0" borderId="8" xfId="1" applyNumberFormat="1" applyFont="1" applyFill="1" applyBorder="1" applyAlignment="1" applyProtection="1">
      <alignment vertical="center"/>
    </xf>
    <xf numFmtId="4" fontId="6" fillId="0" borderId="9" xfId="1" applyNumberFormat="1" applyFont="1" applyFill="1" applyBorder="1" applyAlignment="1" applyProtection="1">
      <alignment horizontal="center" vertical="center"/>
    </xf>
    <xf numFmtId="0" fontId="5" fillId="0" borderId="5" xfId="2" applyNumberFormat="1" applyFont="1" applyFill="1" applyBorder="1" applyAlignment="1" applyProtection="1">
      <alignment horizontal="center" vertical="center" wrapText="1"/>
    </xf>
    <xf numFmtId="43" fontId="5" fillId="2" borderId="1" xfId="1" applyFont="1" applyFill="1" applyBorder="1" applyAlignment="1" applyProtection="1">
      <alignment horizontal="center" vertical="center"/>
      <protection locked="0"/>
    </xf>
    <xf numFmtId="4" fontId="5" fillId="0" borderId="6" xfId="1" applyNumberFormat="1" applyFont="1" applyFill="1" applyBorder="1" applyAlignment="1" applyProtection="1">
      <alignment horizontal="center" vertical="center"/>
    </xf>
    <xf numFmtId="0" fontId="5" fillId="0" borderId="5" xfId="2" applyNumberFormat="1" applyFont="1" applyFill="1" applyBorder="1" applyAlignment="1" applyProtection="1">
      <alignment horizontal="center" vertical="center"/>
    </xf>
    <xf numFmtId="43" fontId="6" fillId="0" borderId="1" xfId="1" applyFont="1" applyFill="1" applyBorder="1" applyAlignment="1" applyProtection="1">
      <alignment horizontal="center" vertical="center"/>
    </xf>
    <xf numFmtId="2" fontId="6" fillId="0" borderId="1" xfId="1" applyNumberFormat="1" applyFont="1" applyFill="1" applyBorder="1" applyAlignment="1" applyProtection="1">
      <alignment vertical="center"/>
    </xf>
    <xf numFmtId="4" fontId="6" fillId="0" borderId="6" xfId="1" applyNumberFormat="1" applyFont="1" applyFill="1" applyBorder="1" applyAlignment="1" applyProtection="1">
      <alignment horizontal="center" vertical="center"/>
    </xf>
    <xf numFmtId="49" fontId="6" fillId="0" borderId="5" xfId="2" applyNumberFormat="1" applyFont="1" applyFill="1" applyBorder="1" applyAlignment="1" applyProtection="1">
      <alignment horizontal="center" vertical="center"/>
    </xf>
    <xf numFmtId="0" fontId="6" fillId="0" borderId="5" xfId="2" applyNumberFormat="1" applyFont="1" applyFill="1" applyBorder="1" applyAlignment="1" applyProtection="1">
      <alignment horizontal="center" vertical="center"/>
    </xf>
    <xf numFmtId="0" fontId="7" fillId="0" borderId="0" xfId="2" applyFont="1" applyAlignment="1" applyProtection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7" fillId="0" borderId="0" xfId="2" applyFont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vertical="center" wrapText="1"/>
    </xf>
    <xf numFmtId="0" fontId="5" fillId="0" borderId="1" xfId="0" applyNumberFormat="1" applyFont="1" applyFill="1" applyBorder="1" applyAlignment="1" applyProtection="1">
      <alignment vertical="center" wrapText="1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2" fontId="5" fillId="0" borderId="1" xfId="0" applyNumberFormat="1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center" vertical="center"/>
    </xf>
    <xf numFmtId="4" fontId="6" fillId="0" borderId="17" xfId="1" applyNumberFormat="1" applyFont="1" applyFill="1" applyBorder="1" applyAlignment="1" applyProtection="1">
      <alignment horizontal="center" vertical="center"/>
    </xf>
    <xf numFmtId="0" fontId="2" fillId="0" borderId="0" xfId="9" applyProtection="1"/>
    <xf numFmtId="0" fontId="21" fillId="0" borderId="1" xfId="9" applyFont="1" applyBorder="1" applyAlignment="1" applyProtection="1">
      <alignment horizontal="center" vertical="center"/>
    </xf>
    <xf numFmtId="0" fontId="11" fillId="0" borderId="1" xfId="9" applyFont="1" applyBorder="1" applyAlignment="1" applyProtection="1">
      <alignment horizontal="center" vertical="center" wrapText="1"/>
    </xf>
    <xf numFmtId="0" fontId="21" fillId="0" borderId="1" xfId="9" applyFont="1" applyBorder="1" applyAlignment="1" applyProtection="1">
      <alignment horizontal="center" vertical="center" wrapText="1"/>
    </xf>
    <xf numFmtId="0" fontId="11" fillId="0" borderId="1" xfId="9" applyFont="1" applyBorder="1" applyAlignment="1" applyProtection="1">
      <alignment horizontal="center" vertical="center"/>
    </xf>
    <xf numFmtId="0" fontId="21" fillId="0" borderId="0" xfId="9" applyFont="1" applyProtection="1"/>
    <xf numFmtId="0" fontId="21" fillId="0" borderId="0" xfId="9" applyFont="1" applyFill="1" applyBorder="1" applyProtection="1"/>
    <xf numFmtId="0" fontId="2" fillId="0" borderId="1" xfId="9" applyBorder="1" applyAlignment="1" applyProtection="1">
      <alignment horizontal="center" vertical="center"/>
    </xf>
    <xf numFmtId="0" fontId="22" fillId="3" borderId="1" xfId="9" applyFont="1" applyFill="1" applyBorder="1" applyAlignment="1" applyProtection="1">
      <alignment horizontal="center" vertical="center"/>
    </xf>
    <xf numFmtId="0" fontId="23" fillId="3" borderId="1" xfId="9" applyFont="1" applyFill="1" applyBorder="1" applyAlignment="1" applyProtection="1">
      <alignment horizontal="center" vertical="center"/>
    </xf>
    <xf numFmtId="0" fontId="22" fillId="3" borderId="0" xfId="9" applyFont="1" applyFill="1" applyProtection="1"/>
    <xf numFmtId="0" fontId="2" fillId="0" borderId="1" xfId="9" applyFill="1" applyBorder="1" applyAlignment="1" applyProtection="1">
      <alignment horizontal="center" vertical="center"/>
    </xf>
    <xf numFmtId="0" fontId="2" fillId="0" borderId="1" xfId="9" applyBorder="1" applyAlignment="1" applyProtection="1">
      <alignment horizontal="left" vertical="center"/>
    </xf>
    <xf numFmtId="0" fontId="2" fillId="0" borderId="1" xfId="9" applyBorder="1" applyAlignment="1" applyProtection="1">
      <alignment horizontal="left" vertical="top" wrapText="1"/>
    </xf>
    <xf numFmtId="164" fontId="2" fillId="0" borderId="1" xfId="9" applyNumberFormat="1" applyBorder="1" applyAlignment="1" applyProtection="1">
      <alignment horizontal="center" vertical="center"/>
    </xf>
    <xf numFmtId="0" fontId="2" fillId="0" borderId="1" xfId="9" applyBorder="1" applyAlignment="1" applyProtection="1">
      <alignment horizontal="left" vertical="center" wrapText="1"/>
    </xf>
    <xf numFmtId="0" fontId="2" fillId="0" borderId="1" xfId="9" applyBorder="1" applyAlignment="1" applyProtection="1">
      <alignment vertical="top" wrapText="1"/>
    </xf>
    <xf numFmtId="0" fontId="2" fillId="0" borderId="1" xfId="9" applyFill="1" applyBorder="1" applyAlignment="1" applyProtection="1">
      <alignment horizontal="left" vertical="center"/>
    </xf>
    <xf numFmtId="0" fontId="5" fillId="0" borderId="1" xfId="10" applyFill="1" applyBorder="1" applyAlignment="1" applyProtection="1">
      <alignment horizontal="center"/>
    </xf>
    <xf numFmtId="0" fontId="2" fillId="0" borderId="1" xfId="10" applyFont="1" applyFill="1" applyBorder="1" applyAlignment="1" applyProtection="1">
      <alignment horizontal="left" vertical="top" wrapText="1"/>
    </xf>
    <xf numFmtId="0" fontId="5" fillId="0" borderId="1" xfId="10" applyFill="1" applyBorder="1" applyAlignment="1" applyProtection="1">
      <alignment horizontal="center" vertical="center"/>
    </xf>
    <xf numFmtId="164" fontId="5" fillId="0" borderId="1" xfId="10" applyNumberFormat="1" applyFill="1" applyBorder="1" applyAlignment="1" applyProtection="1">
      <alignment horizontal="center" vertical="center"/>
    </xf>
    <xf numFmtId="0" fontId="2" fillId="0" borderId="0" xfId="9" applyFill="1" applyProtection="1"/>
    <xf numFmtId="0" fontId="0" fillId="0" borderId="1" xfId="10" applyFont="1" applyFill="1" applyBorder="1" applyAlignment="1" applyProtection="1">
      <alignment horizontal="left" vertical="top" wrapText="1"/>
    </xf>
    <xf numFmtId="0" fontId="2" fillId="0" borderId="1" xfId="9" applyBorder="1" applyAlignment="1" applyProtection="1">
      <alignment horizontal="center"/>
    </xf>
    <xf numFmtId="0" fontId="5" fillId="0" borderId="1" xfId="9" applyFont="1" applyBorder="1" applyAlignment="1" applyProtection="1">
      <alignment horizontal="left" vertical="top" wrapText="1"/>
    </xf>
    <xf numFmtId="164" fontId="2" fillId="0" borderId="0" xfId="9" applyNumberFormat="1" applyProtection="1"/>
    <xf numFmtId="164" fontId="5" fillId="0" borderId="1" xfId="10" applyNumberFormat="1" applyBorder="1" applyAlignment="1" applyProtection="1">
      <alignment horizontal="center" vertical="center"/>
    </xf>
    <xf numFmtId="0" fontId="2" fillId="0" borderId="1" xfId="9" applyFill="1" applyBorder="1" applyAlignment="1" applyProtection="1">
      <alignment horizontal="left" vertical="top" wrapText="1"/>
    </xf>
    <xf numFmtId="165" fontId="0" fillId="0" borderId="1" xfId="11" applyNumberFormat="1" applyFont="1" applyBorder="1" applyAlignment="1" applyProtection="1">
      <alignment horizontal="center"/>
    </xf>
    <xf numFmtId="0" fontId="2" fillId="0" borderId="0" xfId="9" applyBorder="1" applyAlignment="1" applyProtection="1">
      <alignment vertical="top"/>
    </xf>
    <xf numFmtId="0" fontId="2" fillId="0" borderId="0" xfId="9" applyAlignment="1" applyProtection="1">
      <alignment horizontal="center"/>
    </xf>
    <xf numFmtId="0" fontId="2" fillId="0" borderId="0" xfId="9" applyAlignment="1" applyProtection="1">
      <alignment horizontal="center" vertical="center"/>
    </xf>
    <xf numFmtId="0" fontId="21" fillId="0" borderId="5" xfId="9" applyFont="1" applyBorder="1" applyAlignment="1" applyProtection="1">
      <alignment horizontal="center" vertical="center"/>
    </xf>
    <xf numFmtId="0" fontId="21" fillId="0" borderId="6" xfId="9" applyFont="1" applyBorder="1" applyAlignment="1" applyProtection="1">
      <alignment horizontal="center" vertical="center"/>
    </xf>
    <xf numFmtId="0" fontId="2" fillId="0" borderId="5" xfId="9" applyBorder="1" applyAlignment="1" applyProtection="1">
      <alignment horizontal="center" vertical="center"/>
    </xf>
    <xf numFmtId="0" fontId="2" fillId="0" borderId="6" xfId="9" applyBorder="1" applyAlignment="1" applyProtection="1">
      <alignment horizontal="center" vertical="center"/>
    </xf>
    <xf numFmtId="0" fontId="22" fillId="3" borderId="5" xfId="9" applyFont="1" applyFill="1" applyBorder="1" applyAlignment="1" applyProtection="1">
      <alignment horizontal="center" vertical="center"/>
    </xf>
    <xf numFmtId="0" fontId="22" fillId="3" borderId="6" xfId="9" applyFont="1" applyFill="1" applyBorder="1" applyAlignment="1" applyProtection="1">
      <alignment horizontal="center" vertical="center"/>
    </xf>
    <xf numFmtId="0" fontId="2" fillId="0" borderId="5" xfId="9" applyFill="1" applyBorder="1" applyAlignment="1" applyProtection="1">
      <alignment horizontal="center" vertical="center"/>
    </xf>
    <xf numFmtId="0" fontId="2" fillId="0" borderId="0" xfId="9" applyAlignment="1" applyProtection="1">
      <alignment vertical="center"/>
    </xf>
    <xf numFmtId="166" fontId="21" fillId="0" borderId="11" xfId="9" applyNumberFormat="1" applyFont="1" applyBorder="1" applyAlignment="1" applyProtection="1">
      <alignment horizontal="center" vertical="center"/>
    </xf>
    <xf numFmtId="4" fontId="6" fillId="0" borderId="12" xfId="1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right" vertical="center"/>
    </xf>
    <xf numFmtId="0" fontId="17" fillId="0" borderId="1" xfId="0" applyFont="1" applyBorder="1" applyAlignment="1">
      <alignment horizontal="right" vertical="center"/>
    </xf>
    <xf numFmtId="0" fontId="8" fillId="0" borderId="0" xfId="2" applyFont="1" applyAlignment="1" applyProtection="1">
      <alignment horizontal="center" vertical="center"/>
    </xf>
    <xf numFmtId="0" fontId="7" fillId="0" borderId="0" xfId="2" applyFont="1" applyAlignment="1" applyProtection="1">
      <alignment horizontal="center" vertical="center" wrapText="1"/>
    </xf>
    <xf numFmtId="0" fontId="7" fillId="0" borderId="0" xfId="2" applyFont="1" applyAlignment="1" applyProtection="1">
      <alignment horizontal="center" vertical="center"/>
    </xf>
    <xf numFmtId="0" fontId="8" fillId="0" borderId="14" xfId="0" applyFont="1" applyBorder="1" applyAlignment="1" applyProtection="1">
      <alignment horizontal="right" vertical="center" wrapText="1"/>
    </xf>
    <xf numFmtId="0" fontId="8" fillId="0" borderId="15" xfId="0" applyFont="1" applyBorder="1" applyAlignment="1" applyProtection="1">
      <alignment horizontal="right" vertical="center" wrapText="1"/>
    </xf>
    <xf numFmtId="0" fontId="8" fillId="0" borderId="16" xfId="0" applyFont="1" applyBorder="1" applyAlignment="1" applyProtection="1">
      <alignment horizontal="right" vertical="center" wrapText="1"/>
    </xf>
    <xf numFmtId="0" fontId="9" fillId="0" borderId="14" xfId="2" applyFont="1" applyBorder="1" applyAlignment="1" applyProtection="1">
      <alignment horizontal="right" vertical="center" wrapText="1"/>
    </xf>
    <xf numFmtId="0" fontId="9" fillId="0" borderId="15" xfId="2" applyFont="1" applyBorder="1" applyAlignment="1" applyProtection="1">
      <alignment horizontal="right" vertical="center" wrapText="1"/>
    </xf>
    <xf numFmtId="0" fontId="9" fillId="0" borderId="16" xfId="2" applyFont="1" applyBorder="1" applyAlignment="1" applyProtection="1">
      <alignment horizontal="right" vertical="center" wrapText="1"/>
    </xf>
    <xf numFmtId="0" fontId="22" fillId="0" borderId="18" xfId="9" applyFont="1" applyBorder="1" applyAlignment="1" applyProtection="1">
      <alignment horizontal="center" vertical="top" wrapText="1"/>
    </xf>
    <xf numFmtId="0" fontId="22" fillId="0" borderId="19" xfId="9" applyFont="1" applyBorder="1" applyAlignment="1" applyProtection="1">
      <alignment horizontal="center" vertical="top" wrapText="1"/>
    </xf>
    <xf numFmtId="0" fontId="22" fillId="0" borderId="20" xfId="9" applyFont="1" applyBorder="1" applyAlignment="1" applyProtection="1">
      <alignment horizontal="center" vertical="top" wrapText="1"/>
    </xf>
    <xf numFmtId="0" fontId="2" fillId="4" borderId="21" xfId="9" applyFill="1" applyBorder="1" applyAlignment="1" applyProtection="1">
      <alignment horizontal="center"/>
    </xf>
    <xf numFmtId="0" fontId="2" fillId="4" borderId="22" xfId="9" applyFill="1" applyBorder="1" applyAlignment="1" applyProtection="1">
      <alignment horizontal="center"/>
    </xf>
    <xf numFmtId="0" fontId="2" fillId="4" borderId="23" xfId="9" applyFill="1" applyBorder="1" applyAlignment="1" applyProtection="1">
      <alignment horizontal="center"/>
    </xf>
    <xf numFmtId="0" fontId="5" fillId="0" borderId="0" xfId="9" applyFont="1" applyBorder="1" applyAlignment="1" applyProtection="1">
      <alignment vertical="top" wrapText="1"/>
    </xf>
    <xf numFmtId="0" fontId="1" fillId="0" borderId="1" xfId="9" applyFont="1" applyBorder="1" applyAlignment="1" applyProtection="1">
      <alignment horizontal="left" vertical="top" wrapText="1"/>
    </xf>
  </cellXfs>
  <cellStyles count="12">
    <cellStyle name="Dziesiętny" xfId="1" builtinId="3"/>
    <cellStyle name="Dziesiętny 2" xfId="4" xr:uid="{00000000-0005-0000-0000-000001000000}"/>
    <cellStyle name="Dziesiętny 3" xfId="6" xr:uid="{00000000-0005-0000-0000-000002000000}"/>
    <cellStyle name="Dziesiętny 4" xfId="11" xr:uid="{1EEA1BE2-4223-4AB7-914B-8442818A0D00}"/>
    <cellStyle name="Normalny" xfId="0" builtinId="0"/>
    <cellStyle name="Normalny 2" xfId="2" xr:uid="{00000000-0005-0000-0000-000004000000}"/>
    <cellStyle name="Normalny 2 2" xfId="10" xr:uid="{E1394042-9F74-4E17-99D4-E6A139DC8E19}"/>
    <cellStyle name="Normalny 3" xfId="3" xr:uid="{00000000-0005-0000-0000-000005000000}"/>
    <cellStyle name="Normalny 4" xfId="5" xr:uid="{00000000-0005-0000-0000-000006000000}"/>
    <cellStyle name="Normalny 5" xfId="7" xr:uid="{7FD1CD92-0D88-4B99-A81D-68CA7F31ACC6}"/>
    <cellStyle name="Normalny 6" xfId="8" xr:uid="{2151DAAD-0190-4721-BA25-88F43E586E65}"/>
    <cellStyle name="Normalny 7" xfId="9" xr:uid="{C0796C61-78CC-4DE4-9176-4F25FB7297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BE6A0-93B9-4440-AF41-C604A2891A68}">
  <dimension ref="B3:D16"/>
  <sheetViews>
    <sheetView showZeros="0" zoomScaleNormal="100" zoomScaleSheetLayoutView="100" workbookViewId="0">
      <selection activeCell="I5" sqref="I5"/>
    </sheetView>
  </sheetViews>
  <sheetFormatPr defaultRowHeight="12.75" x14ac:dyDescent="0.2"/>
  <cols>
    <col min="1" max="1" width="2.28515625" style="13" customWidth="1"/>
    <col min="2" max="2" width="8.28515625" style="13" customWidth="1"/>
    <col min="3" max="3" width="51" style="29" customWidth="1"/>
    <col min="4" max="4" width="19.7109375" style="30" customWidth="1"/>
    <col min="5" max="16384" width="9.140625" style="13"/>
  </cols>
  <sheetData>
    <row r="3" spans="2:4" ht="15" x14ac:dyDescent="0.25">
      <c r="B3" s="109" t="s">
        <v>30</v>
      </c>
      <c r="C3" s="109"/>
      <c r="D3" s="109"/>
    </row>
    <row r="4" spans="2:4" x14ac:dyDescent="0.2">
      <c r="B4" s="14"/>
      <c r="C4" s="15"/>
      <c r="D4" s="16"/>
    </row>
    <row r="5" spans="2:4" ht="84" customHeight="1" x14ac:dyDescent="0.2">
      <c r="B5" s="110" t="s">
        <v>220</v>
      </c>
      <c r="C5" s="111"/>
      <c r="D5" s="111"/>
    </row>
    <row r="6" spans="2:4" ht="10.5" customHeight="1" x14ac:dyDescent="0.25">
      <c r="B6" s="17"/>
      <c r="C6" s="18"/>
      <c r="D6" s="19"/>
    </row>
    <row r="7" spans="2:4" ht="24.95" customHeight="1" x14ac:dyDescent="0.2">
      <c r="B7" s="20" t="s">
        <v>31</v>
      </c>
      <c r="C7" s="21" t="s">
        <v>48</v>
      </c>
      <c r="D7" s="22" t="s">
        <v>32</v>
      </c>
    </row>
    <row r="8" spans="2:4" ht="105" customHeight="1" x14ac:dyDescent="0.2">
      <c r="B8" s="23" t="s">
        <v>37</v>
      </c>
      <c r="C8" s="57" t="s">
        <v>132</v>
      </c>
      <c r="D8" s="24">
        <f>'GMG - b. drogowa'!G111</f>
        <v>0</v>
      </c>
    </row>
    <row r="9" spans="2:4" ht="105" customHeight="1" x14ac:dyDescent="0.2">
      <c r="B9" s="23" t="s">
        <v>33</v>
      </c>
      <c r="C9" s="57" t="s">
        <v>133</v>
      </c>
      <c r="D9" s="24">
        <f>'GMG - hydranty'!G32</f>
        <v>0</v>
      </c>
    </row>
    <row r="10" spans="2:4" ht="102" customHeight="1" x14ac:dyDescent="0.2">
      <c r="B10" s="23" t="s">
        <v>49</v>
      </c>
      <c r="C10" s="57" t="s">
        <v>219</v>
      </c>
      <c r="D10" s="24">
        <f>'GIWK- sieć wodociągowa'!H50</f>
        <v>0</v>
      </c>
    </row>
    <row r="11" spans="2:4" ht="24.95" customHeight="1" x14ac:dyDescent="0.2">
      <c r="B11" s="112" t="s">
        <v>35</v>
      </c>
      <c r="C11" s="112"/>
      <c r="D11" s="25">
        <f>SUM(D8:D10)</f>
        <v>0</v>
      </c>
    </row>
    <row r="12" spans="2:4" ht="24.95" customHeight="1" x14ac:dyDescent="0.2">
      <c r="B12" s="112" t="s">
        <v>34</v>
      </c>
      <c r="C12" s="112"/>
      <c r="D12" s="25">
        <f>ROUND(D11*0.23,2)</f>
        <v>0</v>
      </c>
    </row>
    <row r="13" spans="2:4" ht="24.95" customHeight="1" x14ac:dyDescent="0.2">
      <c r="B13" s="113" t="s">
        <v>36</v>
      </c>
      <c r="C13" s="113"/>
      <c r="D13" s="26">
        <f>D11+D12</f>
        <v>0</v>
      </c>
    </row>
    <row r="14" spans="2:4" ht="24.95" customHeight="1" x14ac:dyDescent="0.2">
      <c r="B14" s="27"/>
      <c r="C14" s="27"/>
      <c r="D14" s="28"/>
    </row>
    <row r="15" spans="2:4" ht="24.95" customHeight="1" x14ac:dyDescent="0.2"/>
    <row r="16" spans="2:4" s="29" customFormat="1" x14ac:dyDescent="0.2">
      <c r="B16" s="37"/>
      <c r="D16" s="30"/>
    </row>
  </sheetData>
  <sheetProtection algorithmName="SHA-512" hashValue="ONXPAlgsg7HewkD99JO/AXhoT7e221wzQ+zgBzcBpPOp7Tli0sdDEJr9x/MRClnRxx594L3fDkWdchtabDYBIQ==" saltValue="+F79T43vNM4Nx6E4XkXcNg==" spinCount="100000" sheet="1" objects="1" scenarios="1" selectLockedCells="1" selectUnlockedCells="1"/>
  <mergeCells count="5">
    <mergeCell ref="B3:D3"/>
    <mergeCell ref="B5:D5"/>
    <mergeCell ref="B11:C11"/>
    <mergeCell ref="B12:C12"/>
    <mergeCell ref="B13:C13"/>
  </mergeCells>
  <phoneticPr fontId="18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0A725-F4E5-4EE7-BD16-41545E7965E4}">
  <dimension ref="A1:B3"/>
  <sheetViews>
    <sheetView workbookViewId="0"/>
  </sheetViews>
  <sheetFormatPr defaultRowHeight="12.75" x14ac:dyDescent="0.2"/>
  <sheetData>
    <row r="1" spans="1:2" x14ac:dyDescent="0.2">
      <c r="A1">
        <v>4</v>
      </c>
    </row>
    <row r="2" spans="1:2" x14ac:dyDescent="0.2">
      <c r="A2">
        <v>0</v>
      </c>
      <c r="B2" t="s">
        <v>152</v>
      </c>
    </row>
    <row r="3" spans="1:2" x14ac:dyDescent="0.2">
      <c r="A3">
        <v>6</v>
      </c>
      <c r="B3" t="s">
        <v>153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66A15-0D0F-40D6-94D9-58E3BED5524E}">
  <dimension ref="B2:G115"/>
  <sheetViews>
    <sheetView showZeros="0" view="pageBreakPreview" zoomScale="60" zoomScaleNormal="85" workbookViewId="0">
      <selection activeCell="F14" sqref="F14"/>
    </sheetView>
  </sheetViews>
  <sheetFormatPr defaultRowHeight="12.75" x14ac:dyDescent="0.2"/>
  <cols>
    <col min="1" max="1" width="9.140625" style="38"/>
    <col min="2" max="2" width="5" style="32" customWidth="1"/>
    <col min="3" max="3" width="65" style="33" customWidth="1"/>
    <col min="4" max="4" width="13" style="34" customWidth="1"/>
    <col min="5" max="5" width="14.140625" style="35" customWidth="1"/>
    <col min="6" max="6" width="15.85546875" style="34" customWidth="1"/>
    <col min="7" max="7" width="16.42578125" style="36" customWidth="1"/>
    <col min="8" max="16384" width="9.140625" style="38"/>
  </cols>
  <sheetData>
    <row r="2" spans="2:7" ht="30" customHeight="1" x14ac:dyDescent="0.2">
      <c r="B2" s="114" t="s">
        <v>28</v>
      </c>
      <c r="C2" s="114"/>
      <c r="D2" s="114"/>
      <c r="E2" s="114"/>
      <c r="F2" s="114"/>
      <c r="G2" s="114"/>
    </row>
    <row r="3" spans="2:7" ht="63" customHeight="1" x14ac:dyDescent="0.2">
      <c r="B3" s="115" t="s">
        <v>132</v>
      </c>
      <c r="C3" s="116"/>
      <c r="D3" s="116"/>
      <c r="E3" s="116"/>
      <c r="F3" s="116"/>
      <c r="G3" s="116"/>
    </row>
    <row r="4" spans="2:7" ht="30" customHeight="1" thickBot="1" x14ac:dyDescent="0.25">
      <c r="B4" s="58"/>
      <c r="C4" s="58"/>
      <c r="D4" s="58"/>
      <c r="E4" s="58"/>
      <c r="F4" s="58"/>
      <c r="G4" s="58"/>
    </row>
    <row r="5" spans="2:7" ht="36" x14ac:dyDescent="0.2">
      <c r="B5" s="3" t="s">
        <v>0</v>
      </c>
      <c r="C5" s="4" t="s">
        <v>1</v>
      </c>
      <c r="D5" s="5" t="s">
        <v>7</v>
      </c>
      <c r="E5" s="9" t="s">
        <v>4</v>
      </c>
      <c r="F5" s="5" t="s">
        <v>8</v>
      </c>
      <c r="G5" s="6" t="s">
        <v>9</v>
      </c>
    </row>
    <row r="6" spans="2:7" ht="15" customHeight="1" thickBot="1" x14ac:dyDescent="0.25">
      <c r="B6" s="39">
        <v>1</v>
      </c>
      <c r="C6" s="40">
        <v>2</v>
      </c>
      <c r="D6" s="41">
        <v>3</v>
      </c>
      <c r="E6" s="40">
        <v>4</v>
      </c>
      <c r="F6" s="41">
        <v>5</v>
      </c>
      <c r="G6" s="42">
        <v>6</v>
      </c>
    </row>
    <row r="7" spans="2:7" ht="35.1" customHeight="1" x14ac:dyDescent="0.2">
      <c r="B7" s="43" t="s">
        <v>12</v>
      </c>
      <c r="C7" s="11" t="s">
        <v>24</v>
      </c>
      <c r="D7" s="44"/>
      <c r="E7" s="45"/>
      <c r="F7" s="44"/>
      <c r="G7" s="46"/>
    </row>
    <row r="8" spans="2:7" ht="35.1" customHeight="1" x14ac:dyDescent="0.2">
      <c r="B8" s="47">
        <v>1</v>
      </c>
      <c r="C8" s="2" t="s">
        <v>2</v>
      </c>
      <c r="D8" s="8" t="s">
        <v>3</v>
      </c>
      <c r="E8" s="63">
        <v>1.46</v>
      </c>
      <c r="F8" s="48"/>
      <c r="G8" s="49">
        <f>ROUND(F8*E8,2)</f>
        <v>0</v>
      </c>
    </row>
    <row r="9" spans="2:7" ht="37.5" customHeight="1" x14ac:dyDescent="0.2">
      <c r="B9" s="47">
        <v>2</v>
      </c>
      <c r="C9" s="2" t="s">
        <v>56</v>
      </c>
      <c r="D9" s="64" t="s">
        <v>11</v>
      </c>
      <c r="E9" s="63">
        <v>3984</v>
      </c>
      <c r="F9" s="48"/>
      <c r="G9" s="49">
        <f t="shared" ref="G9:G26" si="0">ROUND(F9*E9,2)</f>
        <v>0</v>
      </c>
    </row>
    <row r="10" spans="2:7" ht="37.5" customHeight="1" x14ac:dyDescent="0.2">
      <c r="B10" s="47">
        <v>3</v>
      </c>
      <c r="C10" s="2" t="s">
        <v>57</v>
      </c>
      <c r="D10" s="64" t="s">
        <v>11</v>
      </c>
      <c r="E10" s="63">
        <v>27</v>
      </c>
      <c r="F10" s="48"/>
      <c r="G10" s="49">
        <f t="shared" si="0"/>
        <v>0</v>
      </c>
    </row>
    <row r="11" spans="2:7" ht="37.5" customHeight="1" x14ac:dyDescent="0.2">
      <c r="B11" s="47">
        <v>4</v>
      </c>
      <c r="C11" s="2" t="s">
        <v>58</v>
      </c>
      <c r="D11" s="64" t="s">
        <v>11</v>
      </c>
      <c r="E11" s="63">
        <v>140</v>
      </c>
      <c r="F11" s="48"/>
      <c r="G11" s="49">
        <f t="shared" si="0"/>
        <v>0</v>
      </c>
    </row>
    <row r="12" spans="2:7" ht="37.5" customHeight="1" x14ac:dyDescent="0.2">
      <c r="B12" s="47">
        <v>5</v>
      </c>
      <c r="C12" s="2" t="s">
        <v>59</v>
      </c>
      <c r="D12" s="64" t="s">
        <v>11</v>
      </c>
      <c r="E12" s="63">
        <v>322</v>
      </c>
      <c r="F12" s="48"/>
      <c r="G12" s="49">
        <f t="shared" si="0"/>
        <v>0</v>
      </c>
    </row>
    <row r="13" spans="2:7" ht="53.25" customHeight="1" x14ac:dyDescent="0.2">
      <c r="B13" s="47">
        <v>6</v>
      </c>
      <c r="C13" s="2" t="s">
        <v>60</v>
      </c>
      <c r="D13" s="64" t="s">
        <v>11</v>
      </c>
      <c r="E13" s="63">
        <v>757</v>
      </c>
      <c r="F13" s="48"/>
      <c r="G13" s="49">
        <f t="shared" si="0"/>
        <v>0</v>
      </c>
    </row>
    <row r="14" spans="2:7" ht="37.5" customHeight="1" x14ac:dyDescent="0.2">
      <c r="B14" s="47">
        <v>7</v>
      </c>
      <c r="C14" s="2" t="s">
        <v>61</v>
      </c>
      <c r="D14" s="64" t="s">
        <v>11</v>
      </c>
      <c r="E14" s="63">
        <v>831</v>
      </c>
      <c r="F14" s="48"/>
      <c r="G14" s="49">
        <f t="shared" si="0"/>
        <v>0</v>
      </c>
    </row>
    <row r="15" spans="2:7" ht="37.5" customHeight="1" x14ac:dyDescent="0.2">
      <c r="B15" s="47">
        <v>8</v>
      </c>
      <c r="C15" s="2" t="s">
        <v>129</v>
      </c>
      <c r="D15" s="64" t="s">
        <v>11</v>
      </c>
      <c r="E15" s="63">
        <v>162</v>
      </c>
      <c r="F15" s="48"/>
      <c r="G15" s="49">
        <f t="shared" si="0"/>
        <v>0</v>
      </c>
    </row>
    <row r="16" spans="2:7" ht="37.5" customHeight="1" x14ac:dyDescent="0.2">
      <c r="B16" s="47">
        <v>9</v>
      </c>
      <c r="C16" s="2" t="s">
        <v>62</v>
      </c>
      <c r="D16" s="64" t="s">
        <v>19</v>
      </c>
      <c r="E16" s="63">
        <v>828</v>
      </c>
      <c r="F16" s="48"/>
      <c r="G16" s="49">
        <f t="shared" si="0"/>
        <v>0</v>
      </c>
    </row>
    <row r="17" spans="2:7" ht="37.5" customHeight="1" x14ac:dyDescent="0.2">
      <c r="B17" s="47">
        <v>10</v>
      </c>
      <c r="C17" s="2" t="s">
        <v>63</v>
      </c>
      <c r="D17" s="64" t="s">
        <v>19</v>
      </c>
      <c r="E17" s="63">
        <v>1508</v>
      </c>
      <c r="F17" s="48"/>
      <c r="G17" s="49">
        <f t="shared" ref="G17:G18" si="1">ROUND(F17*E17,2)</f>
        <v>0</v>
      </c>
    </row>
    <row r="18" spans="2:7" ht="37.5" customHeight="1" x14ac:dyDescent="0.2">
      <c r="B18" s="47">
        <v>11</v>
      </c>
      <c r="C18" s="2" t="s">
        <v>64</v>
      </c>
      <c r="D18" s="64" t="s">
        <v>52</v>
      </c>
      <c r="E18" s="63">
        <v>1</v>
      </c>
      <c r="F18" s="48"/>
      <c r="G18" s="49">
        <f t="shared" si="1"/>
        <v>0</v>
      </c>
    </row>
    <row r="19" spans="2:7" ht="37.5" customHeight="1" x14ac:dyDescent="0.2">
      <c r="B19" s="47">
        <v>12</v>
      </c>
      <c r="C19" s="2" t="s">
        <v>55</v>
      </c>
      <c r="D19" s="64" t="s">
        <v>11</v>
      </c>
      <c r="E19" s="63">
        <v>19</v>
      </c>
      <c r="F19" s="48"/>
      <c r="G19" s="49">
        <f t="shared" ref="G19:G25" si="2">ROUND(F19*E19,2)</f>
        <v>0</v>
      </c>
    </row>
    <row r="20" spans="2:7" ht="37.5" customHeight="1" x14ac:dyDescent="0.2">
      <c r="B20" s="47">
        <v>13</v>
      </c>
      <c r="C20" s="2" t="s">
        <v>65</v>
      </c>
      <c r="D20" s="64" t="s">
        <v>52</v>
      </c>
      <c r="E20" s="63">
        <v>5</v>
      </c>
      <c r="F20" s="48"/>
      <c r="G20" s="49">
        <f t="shared" si="2"/>
        <v>0</v>
      </c>
    </row>
    <row r="21" spans="2:7" ht="37.5" customHeight="1" x14ac:dyDescent="0.2">
      <c r="B21" s="47">
        <v>14</v>
      </c>
      <c r="C21" s="2" t="s">
        <v>66</v>
      </c>
      <c r="D21" s="64" t="s">
        <v>52</v>
      </c>
      <c r="E21" s="63">
        <v>11</v>
      </c>
      <c r="F21" s="48"/>
      <c r="G21" s="49">
        <f t="shared" si="2"/>
        <v>0</v>
      </c>
    </row>
    <row r="22" spans="2:7" ht="37.5" customHeight="1" x14ac:dyDescent="0.2">
      <c r="B22" s="47">
        <v>15</v>
      </c>
      <c r="C22" s="2" t="s">
        <v>67</v>
      </c>
      <c r="D22" s="64" t="s">
        <v>52</v>
      </c>
      <c r="E22" s="63">
        <v>12</v>
      </c>
      <c r="F22" s="48"/>
      <c r="G22" s="49">
        <f t="shared" si="2"/>
        <v>0</v>
      </c>
    </row>
    <row r="23" spans="2:7" ht="37.5" customHeight="1" x14ac:dyDescent="0.2">
      <c r="B23" s="47">
        <v>16</v>
      </c>
      <c r="C23" s="2" t="s">
        <v>68</v>
      </c>
      <c r="D23" s="64" t="s">
        <v>52</v>
      </c>
      <c r="E23" s="63">
        <v>1</v>
      </c>
      <c r="F23" s="48"/>
      <c r="G23" s="49">
        <f t="shared" si="2"/>
        <v>0</v>
      </c>
    </row>
    <row r="24" spans="2:7" ht="37.5" customHeight="1" x14ac:dyDescent="0.2">
      <c r="B24" s="47">
        <v>17</v>
      </c>
      <c r="C24" s="2" t="s">
        <v>69</v>
      </c>
      <c r="D24" s="64" t="s">
        <v>52</v>
      </c>
      <c r="E24" s="63">
        <v>2</v>
      </c>
      <c r="F24" s="48"/>
      <c r="G24" s="49">
        <f t="shared" si="2"/>
        <v>0</v>
      </c>
    </row>
    <row r="25" spans="2:7" ht="37.5" customHeight="1" x14ac:dyDescent="0.2">
      <c r="B25" s="47">
        <v>18</v>
      </c>
      <c r="C25" s="2" t="s">
        <v>70</v>
      </c>
      <c r="D25" s="64" t="s">
        <v>52</v>
      </c>
      <c r="E25" s="63">
        <v>2</v>
      </c>
      <c r="F25" s="48"/>
      <c r="G25" s="49">
        <f t="shared" si="2"/>
        <v>0</v>
      </c>
    </row>
    <row r="26" spans="2:7" ht="35.1" customHeight="1" x14ac:dyDescent="0.2">
      <c r="B26" s="47">
        <v>19</v>
      </c>
      <c r="C26" s="2" t="s">
        <v>29</v>
      </c>
      <c r="D26" s="64" t="s">
        <v>17</v>
      </c>
      <c r="E26" s="63">
        <v>1567.79</v>
      </c>
      <c r="F26" s="48"/>
      <c r="G26" s="49">
        <f t="shared" si="0"/>
        <v>0</v>
      </c>
    </row>
    <row r="27" spans="2:7" ht="35.1" customHeight="1" x14ac:dyDescent="0.2">
      <c r="B27" s="50"/>
      <c r="C27" s="7" t="s">
        <v>25</v>
      </c>
      <c r="D27" s="51"/>
      <c r="E27" s="52"/>
      <c r="F27" s="51"/>
      <c r="G27" s="53">
        <f>SUBTOTAL(109,G8:G26)</f>
        <v>0</v>
      </c>
    </row>
    <row r="28" spans="2:7" ht="35.1" customHeight="1" x14ac:dyDescent="0.2">
      <c r="B28" s="54" t="s">
        <v>13</v>
      </c>
      <c r="C28" s="7" t="s">
        <v>38</v>
      </c>
      <c r="D28" s="8"/>
      <c r="E28" s="10"/>
      <c r="F28" s="51"/>
      <c r="G28" s="53"/>
    </row>
    <row r="29" spans="2:7" ht="35.1" customHeight="1" x14ac:dyDescent="0.2">
      <c r="B29" s="47">
        <v>20</v>
      </c>
      <c r="C29" s="2" t="s">
        <v>115</v>
      </c>
      <c r="D29" s="64" t="s">
        <v>11</v>
      </c>
      <c r="E29" s="63">
        <v>2791</v>
      </c>
      <c r="F29" s="48"/>
      <c r="G29" s="49">
        <f>ROUND(F29*E29,2)</f>
        <v>0</v>
      </c>
    </row>
    <row r="30" spans="2:7" ht="35.1" customHeight="1" x14ac:dyDescent="0.2">
      <c r="B30" s="47">
        <v>21</v>
      </c>
      <c r="C30" s="2" t="s">
        <v>39</v>
      </c>
      <c r="D30" s="64" t="s">
        <v>17</v>
      </c>
      <c r="E30" s="63">
        <v>279.10000000000002</v>
      </c>
      <c r="F30" s="48"/>
      <c r="G30" s="49">
        <f t="shared" ref="G30" si="3">ROUND(F30*E30,2)</f>
        <v>0</v>
      </c>
    </row>
    <row r="31" spans="2:7" ht="35.1" customHeight="1" x14ac:dyDescent="0.2">
      <c r="B31" s="50"/>
      <c r="C31" s="7" t="s">
        <v>54</v>
      </c>
      <c r="D31" s="51"/>
      <c r="E31" s="52"/>
      <c r="F31" s="51"/>
      <c r="G31" s="53">
        <f>SUBTOTAL(109,G29:G30)</f>
        <v>0</v>
      </c>
    </row>
    <row r="32" spans="2:7" ht="35.1" customHeight="1" x14ac:dyDescent="0.2">
      <c r="B32" s="54" t="s">
        <v>18</v>
      </c>
      <c r="C32" s="7" t="s">
        <v>20</v>
      </c>
      <c r="D32" s="8"/>
      <c r="E32" s="10"/>
      <c r="F32" s="51"/>
      <c r="G32" s="53"/>
    </row>
    <row r="33" spans="2:7" ht="35.1" customHeight="1" x14ac:dyDescent="0.2">
      <c r="B33" s="50">
        <v>22</v>
      </c>
      <c r="C33" s="2" t="s">
        <v>40</v>
      </c>
      <c r="D33" s="8" t="s">
        <v>17</v>
      </c>
      <c r="E33" s="10">
        <v>978.19</v>
      </c>
      <c r="F33" s="48"/>
      <c r="G33" s="49">
        <f t="shared" ref="G33" si="4">ROUND(F33*E33,2)</f>
        <v>0</v>
      </c>
    </row>
    <row r="34" spans="2:7" ht="35.1" customHeight="1" x14ac:dyDescent="0.2">
      <c r="B34" s="50">
        <v>23</v>
      </c>
      <c r="C34" s="2" t="s">
        <v>41</v>
      </c>
      <c r="D34" s="8" t="s">
        <v>17</v>
      </c>
      <c r="E34" s="10">
        <v>978.19</v>
      </c>
      <c r="F34" s="48"/>
      <c r="G34" s="49">
        <f>ROUND(F34*E34,2)</f>
        <v>0</v>
      </c>
    </row>
    <row r="35" spans="2:7" ht="35.1" customHeight="1" x14ac:dyDescent="0.2">
      <c r="B35" s="50">
        <v>24</v>
      </c>
      <c r="C35" s="2" t="s">
        <v>42</v>
      </c>
      <c r="D35" s="8" t="s">
        <v>17</v>
      </c>
      <c r="E35" s="10">
        <v>58.86</v>
      </c>
      <c r="F35" s="48"/>
      <c r="G35" s="49">
        <f>ROUND(F35*E35,2)</f>
        <v>0</v>
      </c>
    </row>
    <row r="36" spans="2:7" ht="35.1" customHeight="1" x14ac:dyDescent="0.2">
      <c r="B36" s="50"/>
      <c r="C36" s="7" t="s">
        <v>22</v>
      </c>
      <c r="D36" s="51"/>
      <c r="E36" s="52"/>
      <c r="F36" s="51"/>
      <c r="G36" s="53">
        <f>SUBTOTAL(109,G33:G35)</f>
        <v>0</v>
      </c>
    </row>
    <row r="37" spans="2:7" ht="35.1" customHeight="1" x14ac:dyDescent="0.2">
      <c r="B37" s="55" t="s">
        <v>23</v>
      </c>
      <c r="C37" s="7" t="s">
        <v>71</v>
      </c>
      <c r="D37" s="51"/>
      <c r="E37" s="52"/>
      <c r="F37" s="51"/>
      <c r="G37" s="49"/>
    </row>
    <row r="38" spans="2:7" ht="35.1" customHeight="1" x14ac:dyDescent="0.2">
      <c r="B38" s="47">
        <v>25</v>
      </c>
      <c r="C38" s="2" t="s">
        <v>130</v>
      </c>
      <c r="D38" s="8" t="s">
        <v>11</v>
      </c>
      <c r="E38" s="10">
        <v>2168</v>
      </c>
      <c r="F38" s="48"/>
      <c r="G38" s="49">
        <f t="shared" ref="G38" si="5">ROUND(F38*E38,2)</f>
        <v>0</v>
      </c>
    </row>
    <row r="39" spans="2:7" ht="35.1" customHeight="1" x14ac:dyDescent="0.2">
      <c r="B39" s="47">
        <v>26</v>
      </c>
      <c r="C39" s="2" t="s">
        <v>75</v>
      </c>
      <c r="D39" s="8" t="s">
        <v>11</v>
      </c>
      <c r="E39" s="10">
        <v>2168</v>
      </c>
      <c r="F39" s="48"/>
      <c r="G39" s="49">
        <f t="shared" ref="G39:G42" si="6">ROUND(F39*E39,2)</f>
        <v>0</v>
      </c>
    </row>
    <row r="40" spans="2:7" ht="35.1" customHeight="1" x14ac:dyDescent="0.2">
      <c r="B40" s="47">
        <v>27</v>
      </c>
      <c r="C40" s="2" t="s">
        <v>76</v>
      </c>
      <c r="D40" s="8" t="s">
        <v>11</v>
      </c>
      <c r="E40" s="10">
        <v>2168</v>
      </c>
      <c r="F40" s="48"/>
      <c r="G40" s="49">
        <f t="shared" si="6"/>
        <v>0</v>
      </c>
    </row>
    <row r="41" spans="2:7" ht="35.1" customHeight="1" x14ac:dyDescent="0.2">
      <c r="B41" s="47">
        <v>28</v>
      </c>
      <c r="C41" s="2" t="s">
        <v>118</v>
      </c>
      <c r="D41" s="8" t="s">
        <v>11</v>
      </c>
      <c r="E41" s="10">
        <v>2168</v>
      </c>
      <c r="F41" s="48"/>
      <c r="G41" s="49">
        <f t="shared" si="6"/>
        <v>0</v>
      </c>
    </row>
    <row r="42" spans="2:7" ht="35.1" customHeight="1" x14ac:dyDescent="0.2">
      <c r="B42" s="47">
        <v>29</v>
      </c>
      <c r="C42" s="2" t="s">
        <v>117</v>
      </c>
      <c r="D42" s="8" t="s">
        <v>11</v>
      </c>
      <c r="E42" s="10">
        <v>2168</v>
      </c>
      <c r="F42" s="48"/>
      <c r="G42" s="49">
        <f t="shared" si="6"/>
        <v>0</v>
      </c>
    </row>
    <row r="43" spans="2:7" ht="35.1" customHeight="1" x14ac:dyDescent="0.2">
      <c r="B43" s="47"/>
      <c r="C43" s="7" t="s">
        <v>74</v>
      </c>
      <c r="D43" s="51"/>
      <c r="E43" s="52"/>
      <c r="F43" s="51"/>
      <c r="G43" s="53">
        <f>SUBTOTAL(109,G38:G42)</f>
        <v>0</v>
      </c>
    </row>
    <row r="44" spans="2:7" ht="35.1" customHeight="1" x14ac:dyDescent="0.2">
      <c r="B44" s="55" t="s">
        <v>14</v>
      </c>
      <c r="C44" s="7" t="s">
        <v>79</v>
      </c>
      <c r="D44" s="51"/>
      <c r="E44" s="52"/>
      <c r="F44" s="51"/>
      <c r="G44" s="49"/>
    </row>
    <row r="45" spans="2:7" ht="35.1" customHeight="1" x14ac:dyDescent="0.2">
      <c r="B45" s="47">
        <v>30</v>
      </c>
      <c r="C45" s="2" t="s">
        <v>130</v>
      </c>
      <c r="D45" s="8" t="s">
        <v>11</v>
      </c>
      <c r="E45" s="10">
        <v>2660</v>
      </c>
      <c r="F45" s="48"/>
      <c r="G45" s="49">
        <f t="shared" ref="G45:G49" si="7">ROUND(F45*E45,2)</f>
        <v>0</v>
      </c>
    </row>
    <row r="46" spans="2:7" ht="35.1" customHeight="1" x14ac:dyDescent="0.2">
      <c r="B46" s="47">
        <v>31</v>
      </c>
      <c r="C46" s="2" t="s">
        <v>72</v>
      </c>
      <c r="D46" s="8" t="s">
        <v>11</v>
      </c>
      <c r="E46" s="10">
        <v>2660</v>
      </c>
      <c r="F46" s="48"/>
      <c r="G46" s="49">
        <f t="shared" si="7"/>
        <v>0</v>
      </c>
    </row>
    <row r="47" spans="2:7" ht="35.1" customHeight="1" x14ac:dyDescent="0.2">
      <c r="B47" s="47">
        <v>32</v>
      </c>
      <c r="C47" s="2" t="s">
        <v>73</v>
      </c>
      <c r="D47" s="8" t="s">
        <v>11</v>
      </c>
      <c r="E47" s="10">
        <v>2660</v>
      </c>
      <c r="F47" s="48"/>
      <c r="G47" s="49">
        <f t="shared" si="7"/>
        <v>0</v>
      </c>
    </row>
    <row r="48" spans="2:7" ht="38.25" customHeight="1" x14ac:dyDescent="0.2">
      <c r="B48" s="47">
        <v>33</v>
      </c>
      <c r="C48" s="2" t="s">
        <v>77</v>
      </c>
      <c r="D48" s="8" t="s">
        <v>11</v>
      </c>
      <c r="E48" s="10">
        <v>420</v>
      </c>
      <c r="F48" s="48"/>
      <c r="G48" s="49">
        <f t="shared" si="7"/>
        <v>0</v>
      </c>
    </row>
    <row r="49" spans="2:7" ht="38.25" customHeight="1" x14ac:dyDescent="0.2">
      <c r="B49" s="47">
        <v>34</v>
      </c>
      <c r="C49" s="2" t="s">
        <v>78</v>
      </c>
      <c r="D49" s="8" t="s">
        <v>11</v>
      </c>
      <c r="E49" s="10">
        <v>2740</v>
      </c>
      <c r="F49" s="48"/>
      <c r="G49" s="49">
        <f t="shared" si="7"/>
        <v>0</v>
      </c>
    </row>
    <row r="50" spans="2:7" ht="35.1" customHeight="1" x14ac:dyDescent="0.2">
      <c r="B50" s="47"/>
      <c r="C50" s="7" t="s">
        <v>80</v>
      </c>
      <c r="D50" s="51"/>
      <c r="E50" s="52"/>
      <c r="F50" s="51"/>
      <c r="G50" s="53">
        <f>SUBTOTAL(109,G45:G49)</f>
        <v>0</v>
      </c>
    </row>
    <row r="51" spans="2:7" ht="35.1" customHeight="1" x14ac:dyDescent="0.2">
      <c r="B51" s="12" t="s">
        <v>15</v>
      </c>
      <c r="C51" s="7" t="s">
        <v>81</v>
      </c>
      <c r="D51" s="51"/>
      <c r="E51" s="52"/>
      <c r="F51" s="51"/>
      <c r="G51" s="53"/>
    </row>
    <row r="52" spans="2:7" ht="35.1" customHeight="1" x14ac:dyDescent="0.2">
      <c r="B52" s="47">
        <v>35</v>
      </c>
      <c r="C52" s="2" t="s">
        <v>130</v>
      </c>
      <c r="D52" s="8" t="s">
        <v>11</v>
      </c>
      <c r="E52" s="10">
        <v>465</v>
      </c>
      <c r="F52" s="48"/>
      <c r="G52" s="49">
        <f t="shared" ref="G52:G55" si="8">ROUND(F52*E52,2)</f>
        <v>0</v>
      </c>
    </row>
    <row r="53" spans="2:7" ht="35.1" customHeight="1" x14ac:dyDescent="0.2">
      <c r="B53" s="47">
        <v>36</v>
      </c>
      <c r="C53" s="2" t="s">
        <v>72</v>
      </c>
      <c r="D53" s="8" t="s">
        <v>11</v>
      </c>
      <c r="E53" s="10">
        <v>465</v>
      </c>
      <c r="F53" s="48"/>
      <c r="G53" s="49">
        <f t="shared" ref="G53" si="9">ROUND(F53*E53,2)</f>
        <v>0</v>
      </c>
    </row>
    <row r="54" spans="2:7" ht="35.1" customHeight="1" x14ac:dyDescent="0.2">
      <c r="B54" s="47">
        <v>37</v>
      </c>
      <c r="C54" s="2" t="s">
        <v>82</v>
      </c>
      <c r="D54" s="8" t="s">
        <v>11</v>
      </c>
      <c r="E54" s="10">
        <v>465</v>
      </c>
      <c r="F54" s="48"/>
      <c r="G54" s="49">
        <f t="shared" si="8"/>
        <v>0</v>
      </c>
    </row>
    <row r="55" spans="2:7" ht="35.1" customHeight="1" x14ac:dyDescent="0.2">
      <c r="B55" s="47">
        <v>38</v>
      </c>
      <c r="C55" s="2" t="s">
        <v>121</v>
      </c>
      <c r="D55" s="8" t="s">
        <v>11</v>
      </c>
      <c r="E55" s="10">
        <v>465</v>
      </c>
      <c r="F55" s="48"/>
      <c r="G55" s="49">
        <f t="shared" si="8"/>
        <v>0</v>
      </c>
    </row>
    <row r="56" spans="2:7" ht="43.5" customHeight="1" x14ac:dyDescent="0.2">
      <c r="B56" s="50"/>
      <c r="C56" s="7" t="s">
        <v>83</v>
      </c>
      <c r="D56" s="51"/>
      <c r="E56" s="52"/>
      <c r="F56" s="51"/>
      <c r="G56" s="53">
        <f>SUBTOTAL(109,G52:G55)</f>
        <v>0</v>
      </c>
    </row>
    <row r="57" spans="2:7" ht="43.5" customHeight="1" x14ac:dyDescent="0.2">
      <c r="B57" s="12" t="s">
        <v>16</v>
      </c>
      <c r="C57" s="7" t="s">
        <v>84</v>
      </c>
      <c r="D57" s="51"/>
      <c r="E57" s="52"/>
      <c r="F57" s="51"/>
      <c r="G57" s="53"/>
    </row>
    <row r="58" spans="2:7" ht="43.5" customHeight="1" x14ac:dyDescent="0.2">
      <c r="B58" s="47">
        <v>39</v>
      </c>
      <c r="C58" s="2" t="s">
        <v>130</v>
      </c>
      <c r="D58" s="8" t="s">
        <v>11</v>
      </c>
      <c r="E58" s="10">
        <v>350</v>
      </c>
      <c r="F58" s="48"/>
      <c r="G58" s="49">
        <f t="shared" ref="G58:G61" si="10">ROUND(F58*E58,2)</f>
        <v>0</v>
      </c>
    </row>
    <row r="59" spans="2:7" ht="43.5" customHeight="1" x14ac:dyDescent="0.2">
      <c r="B59" s="47">
        <v>40</v>
      </c>
      <c r="C59" s="2" t="s">
        <v>75</v>
      </c>
      <c r="D59" s="8" t="s">
        <v>11</v>
      </c>
      <c r="E59" s="10">
        <v>350</v>
      </c>
      <c r="F59" s="48"/>
      <c r="G59" s="49">
        <f t="shared" si="10"/>
        <v>0</v>
      </c>
    </row>
    <row r="60" spans="2:7" ht="43.5" customHeight="1" x14ac:dyDescent="0.2">
      <c r="B60" s="47">
        <v>41</v>
      </c>
      <c r="C60" s="2" t="s">
        <v>82</v>
      </c>
      <c r="D60" s="8" t="s">
        <v>11</v>
      </c>
      <c r="E60" s="10">
        <v>350</v>
      </c>
      <c r="F60" s="48"/>
      <c r="G60" s="49">
        <f t="shared" si="10"/>
        <v>0</v>
      </c>
    </row>
    <row r="61" spans="2:7" ht="43.5" customHeight="1" x14ac:dyDescent="0.2">
      <c r="B61" s="47">
        <v>42</v>
      </c>
      <c r="C61" s="2" t="s">
        <v>122</v>
      </c>
      <c r="D61" s="8" t="s">
        <v>11</v>
      </c>
      <c r="E61" s="10">
        <v>350</v>
      </c>
      <c r="F61" s="48"/>
      <c r="G61" s="49">
        <f t="shared" si="10"/>
        <v>0</v>
      </c>
    </row>
    <row r="62" spans="2:7" ht="43.5" customHeight="1" x14ac:dyDescent="0.2">
      <c r="B62" s="50"/>
      <c r="C62" s="7" t="s">
        <v>85</v>
      </c>
      <c r="D62" s="51"/>
      <c r="E62" s="52"/>
      <c r="F62" s="51"/>
      <c r="G62" s="53">
        <f>SUBTOTAL(109,G58:G61)</f>
        <v>0</v>
      </c>
    </row>
    <row r="63" spans="2:7" ht="43.5" customHeight="1" x14ac:dyDescent="0.2">
      <c r="B63" s="12" t="s">
        <v>46</v>
      </c>
      <c r="C63" s="7" t="s">
        <v>87</v>
      </c>
      <c r="D63" s="51"/>
      <c r="E63" s="52"/>
      <c r="F63" s="51"/>
      <c r="G63" s="53"/>
    </row>
    <row r="64" spans="2:7" ht="43.5" customHeight="1" x14ac:dyDescent="0.2">
      <c r="B64" s="47">
        <v>43</v>
      </c>
      <c r="C64" s="2" t="s">
        <v>130</v>
      </c>
      <c r="D64" s="8" t="s">
        <v>11</v>
      </c>
      <c r="E64" s="10">
        <v>1044</v>
      </c>
      <c r="F64" s="48"/>
      <c r="G64" s="49">
        <f t="shared" ref="G64:G66" si="11">ROUND(F64*E64,2)</f>
        <v>0</v>
      </c>
    </row>
    <row r="65" spans="2:7" ht="43.5" customHeight="1" x14ac:dyDescent="0.2">
      <c r="B65" s="47">
        <v>44</v>
      </c>
      <c r="C65" s="2" t="s">
        <v>86</v>
      </c>
      <c r="D65" s="8" t="s">
        <v>11</v>
      </c>
      <c r="E65" s="10">
        <v>1044</v>
      </c>
      <c r="F65" s="48"/>
      <c r="G65" s="49">
        <f t="shared" si="11"/>
        <v>0</v>
      </c>
    </row>
    <row r="66" spans="2:7" ht="43.5" customHeight="1" x14ac:dyDescent="0.2">
      <c r="B66" s="47">
        <v>45</v>
      </c>
      <c r="C66" s="2" t="s">
        <v>120</v>
      </c>
      <c r="D66" s="8" t="s">
        <v>11</v>
      </c>
      <c r="E66" s="10">
        <v>1044</v>
      </c>
      <c r="F66" s="48"/>
      <c r="G66" s="49">
        <f t="shared" si="11"/>
        <v>0</v>
      </c>
    </row>
    <row r="67" spans="2:7" ht="43.5" customHeight="1" x14ac:dyDescent="0.2">
      <c r="B67" s="50"/>
      <c r="C67" s="7" t="s">
        <v>88</v>
      </c>
      <c r="D67" s="51"/>
      <c r="E67" s="52"/>
      <c r="F67" s="51"/>
      <c r="G67" s="53">
        <f>SUBTOTAL(109,G64:G66)</f>
        <v>0</v>
      </c>
    </row>
    <row r="68" spans="2:7" ht="43.5" customHeight="1" x14ac:dyDescent="0.2">
      <c r="B68" s="12" t="s">
        <v>47</v>
      </c>
      <c r="C68" s="7" t="s">
        <v>89</v>
      </c>
      <c r="D68" s="51"/>
      <c r="E68" s="52"/>
      <c r="F68" s="51"/>
      <c r="G68" s="53"/>
    </row>
    <row r="69" spans="2:7" ht="43.5" customHeight="1" x14ac:dyDescent="0.2">
      <c r="B69" s="47">
        <v>46</v>
      </c>
      <c r="C69" s="2" t="s">
        <v>130</v>
      </c>
      <c r="D69" s="8" t="s">
        <v>11</v>
      </c>
      <c r="E69" s="10">
        <v>13</v>
      </c>
      <c r="F69" s="48"/>
      <c r="G69" s="49">
        <f t="shared" ref="G69:G72" si="12">ROUND(F69*E69,2)</f>
        <v>0</v>
      </c>
    </row>
    <row r="70" spans="2:7" ht="43.5" customHeight="1" x14ac:dyDescent="0.2">
      <c r="B70" s="47">
        <v>47</v>
      </c>
      <c r="C70" s="2" t="s">
        <v>75</v>
      </c>
      <c r="D70" s="8" t="s">
        <v>11</v>
      </c>
      <c r="E70" s="10">
        <v>13</v>
      </c>
      <c r="F70" s="48"/>
      <c r="G70" s="49">
        <f t="shared" si="12"/>
        <v>0</v>
      </c>
    </row>
    <row r="71" spans="2:7" ht="43.5" customHeight="1" x14ac:dyDescent="0.2">
      <c r="B71" s="47">
        <v>48</v>
      </c>
      <c r="C71" s="2" t="s">
        <v>82</v>
      </c>
      <c r="D71" s="8" t="s">
        <v>11</v>
      </c>
      <c r="E71" s="10">
        <v>13</v>
      </c>
      <c r="F71" s="48"/>
      <c r="G71" s="49">
        <f t="shared" si="12"/>
        <v>0</v>
      </c>
    </row>
    <row r="72" spans="2:7" ht="43.5" customHeight="1" x14ac:dyDescent="0.2">
      <c r="B72" s="47">
        <v>49</v>
      </c>
      <c r="C72" s="2" t="s">
        <v>119</v>
      </c>
      <c r="D72" s="8" t="s">
        <v>11</v>
      </c>
      <c r="E72" s="10">
        <v>13</v>
      </c>
      <c r="F72" s="48"/>
      <c r="G72" s="49">
        <f t="shared" si="12"/>
        <v>0</v>
      </c>
    </row>
    <row r="73" spans="2:7" ht="43.5" customHeight="1" x14ac:dyDescent="0.2">
      <c r="B73" s="50"/>
      <c r="C73" s="7" t="s">
        <v>90</v>
      </c>
      <c r="D73" s="51"/>
      <c r="E73" s="52"/>
      <c r="F73" s="51"/>
      <c r="G73" s="53">
        <f>SUBTOTAL(109,G69:G72)</f>
        <v>0</v>
      </c>
    </row>
    <row r="74" spans="2:7" ht="43.5" customHeight="1" x14ac:dyDescent="0.2">
      <c r="B74" s="54" t="s">
        <v>50</v>
      </c>
      <c r="C74" s="7" t="s">
        <v>93</v>
      </c>
      <c r="D74" s="8"/>
      <c r="E74" s="10"/>
      <c r="F74" s="51"/>
      <c r="G74" s="53"/>
    </row>
    <row r="75" spans="2:7" ht="43.5" customHeight="1" x14ac:dyDescent="0.2">
      <c r="B75" s="47">
        <v>50</v>
      </c>
      <c r="C75" s="2" t="s">
        <v>91</v>
      </c>
      <c r="D75" s="64" t="s">
        <v>11</v>
      </c>
      <c r="E75" s="63">
        <v>4896</v>
      </c>
      <c r="F75" s="48"/>
      <c r="G75" s="49">
        <f>ROUND(F75*E75,2)</f>
        <v>0</v>
      </c>
    </row>
    <row r="76" spans="2:7" ht="43.5" customHeight="1" x14ac:dyDescent="0.2">
      <c r="B76" s="47">
        <v>51</v>
      </c>
      <c r="C76" s="2" t="s">
        <v>92</v>
      </c>
      <c r="D76" s="64" t="s">
        <v>11</v>
      </c>
      <c r="E76" s="63">
        <v>4896</v>
      </c>
      <c r="F76" s="48"/>
      <c r="G76" s="49">
        <f t="shared" ref="G76" si="13">ROUND(F76*E76,2)</f>
        <v>0</v>
      </c>
    </row>
    <row r="77" spans="2:7" ht="43.5" customHeight="1" x14ac:dyDescent="0.2">
      <c r="B77" s="50"/>
      <c r="C77" s="7" t="s">
        <v>94</v>
      </c>
      <c r="D77" s="51"/>
      <c r="E77" s="52"/>
      <c r="F77" s="51"/>
      <c r="G77" s="53">
        <f>SUBTOTAL(109,G75:G76)</f>
        <v>0</v>
      </c>
    </row>
    <row r="78" spans="2:7" ht="35.1" customHeight="1" x14ac:dyDescent="0.2">
      <c r="B78" s="12" t="s">
        <v>51</v>
      </c>
      <c r="C78" s="7" t="s">
        <v>6</v>
      </c>
      <c r="D78" s="51"/>
      <c r="E78" s="52"/>
      <c r="F78" s="51"/>
      <c r="G78" s="49"/>
    </row>
    <row r="79" spans="2:7" ht="41.25" customHeight="1" x14ac:dyDescent="0.2">
      <c r="B79" s="47">
        <v>52</v>
      </c>
      <c r="C79" s="2" t="s">
        <v>124</v>
      </c>
      <c r="D79" s="8" t="s">
        <v>19</v>
      </c>
      <c r="E79" s="10">
        <v>127</v>
      </c>
      <c r="F79" s="48"/>
      <c r="G79" s="49">
        <f t="shared" ref="G79" si="14">ROUND(F79*E79,2)</f>
        <v>0</v>
      </c>
    </row>
    <row r="80" spans="2:7" ht="41.25" customHeight="1" x14ac:dyDescent="0.2">
      <c r="B80" s="47">
        <v>53</v>
      </c>
      <c r="C80" s="2" t="s">
        <v>123</v>
      </c>
      <c r="D80" s="8" t="s">
        <v>19</v>
      </c>
      <c r="E80" s="10">
        <v>335</v>
      </c>
      <c r="F80" s="48"/>
      <c r="G80" s="49">
        <f t="shared" ref="G80" si="15">ROUND(F80*E80,2)</f>
        <v>0</v>
      </c>
    </row>
    <row r="81" spans="2:7" ht="41.25" customHeight="1" x14ac:dyDescent="0.2">
      <c r="B81" s="47">
        <v>54</v>
      </c>
      <c r="C81" s="2" t="s">
        <v>125</v>
      </c>
      <c r="D81" s="8" t="s">
        <v>19</v>
      </c>
      <c r="E81" s="10">
        <v>4153</v>
      </c>
      <c r="F81" s="48"/>
      <c r="G81" s="49">
        <f>ROUND(F81*E81,2)</f>
        <v>0</v>
      </c>
    </row>
    <row r="82" spans="2:7" ht="35.1" customHeight="1" x14ac:dyDescent="0.2">
      <c r="B82" s="50"/>
      <c r="C82" s="7" t="s">
        <v>5</v>
      </c>
      <c r="D82" s="51"/>
      <c r="E82" s="52"/>
      <c r="F82" s="51"/>
      <c r="G82" s="53">
        <f>SUBTOTAL(109,G79:G81)</f>
        <v>0</v>
      </c>
    </row>
    <row r="83" spans="2:7" ht="35.1" customHeight="1" x14ac:dyDescent="0.2">
      <c r="B83" s="12" t="s">
        <v>126</v>
      </c>
      <c r="C83" s="7" t="s">
        <v>95</v>
      </c>
      <c r="D83" s="51"/>
      <c r="E83" s="52"/>
      <c r="F83" s="51"/>
      <c r="G83" s="49"/>
    </row>
    <row r="84" spans="2:7" ht="35.1" customHeight="1" x14ac:dyDescent="0.2">
      <c r="B84" s="47">
        <v>55</v>
      </c>
      <c r="C84" s="2" t="s">
        <v>96</v>
      </c>
      <c r="D84" s="8" t="s">
        <v>52</v>
      </c>
      <c r="E84" s="10">
        <v>2</v>
      </c>
      <c r="F84" s="48"/>
      <c r="G84" s="49">
        <f t="shared" ref="G84:G87" si="16">ROUND(F84*E84,2)</f>
        <v>0</v>
      </c>
    </row>
    <row r="85" spans="2:7" ht="35.1" customHeight="1" x14ac:dyDescent="0.2">
      <c r="B85" s="47">
        <v>56</v>
      </c>
      <c r="C85" s="2" t="s">
        <v>97</v>
      </c>
      <c r="D85" s="8" t="s">
        <v>52</v>
      </c>
      <c r="E85" s="10">
        <v>2</v>
      </c>
      <c r="F85" s="48"/>
      <c r="G85" s="49">
        <f t="shared" si="16"/>
        <v>0</v>
      </c>
    </row>
    <row r="86" spans="2:7" ht="35.1" customHeight="1" x14ac:dyDescent="0.2">
      <c r="B86" s="47">
        <v>57</v>
      </c>
      <c r="C86" s="2" t="s">
        <v>98</v>
      </c>
      <c r="D86" s="8" t="s">
        <v>52</v>
      </c>
      <c r="E86" s="10">
        <v>10</v>
      </c>
      <c r="F86" s="48"/>
      <c r="G86" s="49">
        <f t="shared" si="16"/>
        <v>0</v>
      </c>
    </row>
    <row r="87" spans="2:7" ht="35.1" customHeight="1" x14ac:dyDescent="0.2">
      <c r="B87" s="47">
        <v>58</v>
      </c>
      <c r="C87" s="2" t="s">
        <v>99</v>
      </c>
      <c r="D87" s="8" t="s">
        <v>52</v>
      </c>
      <c r="E87" s="10">
        <v>11</v>
      </c>
      <c r="F87" s="48"/>
      <c r="G87" s="49">
        <f t="shared" si="16"/>
        <v>0</v>
      </c>
    </row>
    <row r="88" spans="2:7" ht="35.1" customHeight="1" x14ac:dyDescent="0.2">
      <c r="B88" s="47">
        <v>59</v>
      </c>
      <c r="C88" s="2" t="s">
        <v>100</v>
      </c>
      <c r="D88" s="8" t="s">
        <v>52</v>
      </c>
      <c r="E88" s="10">
        <v>10</v>
      </c>
      <c r="F88" s="48"/>
      <c r="G88" s="49">
        <f t="shared" ref="G88:G102" si="17">ROUND(F88*E88,2)</f>
        <v>0</v>
      </c>
    </row>
    <row r="89" spans="2:7" ht="35.1" customHeight="1" x14ac:dyDescent="0.2">
      <c r="B89" s="47">
        <v>60</v>
      </c>
      <c r="C89" s="2" t="s">
        <v>101</v>
      </c>
      <c r="D89" s="8" t="s">
        <v>52</v>
      </c>
      <c r="E89" s="10">
        <v>19</v>
      </c>
      <c r="F89" s="48"/>
      <c r="G89" s="49">
        <f t="shared" si="17"/>
        <v>0</v>
      </c>
    </row>
    <row r="90" spans="2:7" ht="35.1" customHeight="1" x14ac:dyDescent="0.2">
      <c r="B90" s="47">
        <v>61</v>
      </c>
      <c r="C90" s="2" t="s">
        <v>102</v>
      </c>
      <c r="D90" s="8" t="s">
        <v>11</v>
      </c>
      <c r="E90" s="10">
        <v>42.15</v>
      </c>
      <c r="F90" s="48"/>
      <c r="G90" s="49">
        <f t="shared" si="17"/>
        <v>0</v>
      </c>
    </row>
    <row r="91" spans="2:7" ht="35.1" customHeight="1" x14ac:dyDescent="0.2">
      <c r="B91" s="47">
        <v>62</v>
      </c>
      <c r="C91" s="2" t="s">
        <v>103</v>
      </c>
      <c r="D91" s="8" t="s">
        <v>11</v>
      </c>
      <c r="E91" s="10">
        <v>8.41</v>
      </c>
      <c r="F91" s="48"/>
      <c r="G91" s="49">
        <f t="shared" si="17"/>
        <v>0</v>
      </c>
    </row>
    <row r="92" spans="2:7" ht="35.1" customHeight="1" x14ac:dyDescent="0.2">
      <c r="B92" s="47">
        <v>63</v>
      </c>
      <c r="C92" s="2" t="s">
        <v>104</v>
      </c>
      <c r="D92" s="8" t="s">
        <v>52</v>
      </c>
      <c r="E92" s="10">
        <v>12</v>
      </c>
      <c r="F92" s="48"/>
      <c r="G92" s="49">
        <f t="shared" si="17"/>
        <v>0</v>
      </c>
    </row>
    <row r="93" spans="2:7" ht="35.1" customHeight="1" x14ac:dyDescent="0.2">
      <c r="B93" s="47">
        <v>64</v>
      </c>
      <c r="C93" s="2" t="s">
        <v>105</v>
      </c>
      <c r="D93" s="8" t="s">
        <v>52</v>
      </c>
      <c r="E93" s="10">
        <v>1</v>
      </c>
      <c r="F93" s="48"/>
      <c r="G93" s="49">
        <f t="shared" si="17"/>
        <v>0</v>
      </c>
    </row>
    <row r="94" spans="2:7" ht="35.1" customHeight="1" x14ac:dyDescent="0.2">
      <c r="B94" s="47">
        <v>65</v>
      </c>
      <c r="C94" s="2" t="s">
        <v>106</v>
      </c>
      <c r="D94" s="8" t="s">
        <v>52</v>
      </c>
      <c r="E94" s="10">
        <v>66</v>
      </c>
      <c r="F94" s="48"/>
      <c r="G94" s="49">
        <f t="shared" si="17"/>
        <v>0</v>
      </c>
    </row>
    <row r="95" spans="2:7" ht="40.5" customHeight="1" x14ac:dyDescent="0.2">
      <c r="B95" s="47">
        <v>66</v>
      </c>
      <c r="C95" s="2" t="s">
        <v>127</v>
      </c>
      <c r="D95" s="8" t="s">
        <v>11</v>
      </c>
      <c r="E95" s="10">
        <v>4.1399999999999997</v>
      </c>
      <c r="F95" s="48"/>
      <c r="G95" s="49">
        <f t="shared" si="17"/>
        <v>0</v>
      </c>
    </row>
    <row r="96" spans="2:7" ht="35.1" customHeight="1" x14ac:dyDescent="0.2">
      <c r="B96" s="47">
        <v>67</v>
      </c>
      <c r="C96" s="2" t="s">
        <v>107</v>
      </c>
      <c r="D96" s="8" t="s">
        <v>52</v>
      </c>
      <c r="E96" s="10">
        <v>54</v>
      </c>
      <c r="F96" s="48"/>
      <c r="G96" s="49">
        <f t="shared" si="17"/>
        <v>0</v>
      </c>
    </row>
    <row r="97" spans="2:7" ht="35.1" customHeight="1" x14ac:dyDescent="0.2">
      <c r="B97" s="47">
        <v>68</v>
      </c>
      <c r="C97" s="2" t="s">
        <v>108</v>
      </c>
      <c r="D97" s="8" t="s">
        <v>52</v>
      </c>
      <c r="E97" s="10">
        <v>21</v>
      </c>
      <c r="F97" s="48"/>
      <c r="G97" s="49">
        <f t="shared" si="17"/>
        <v>0</v>
      </c>
    </row>
    <row r="98" spans="2:7" ht="35.1" customHeight="1" x14ac:dyDescent="0.2">
      <c r="B98" s="47">
        <v>69</v>
      </c>
      <c r="C98" s="2" t="s">
        <v>109</v>
      </c>
      <c r="D98" s="8" t="s">
        <v>52</v>
      </c>
      <c r="E98" s="10">
        <v>20</v>
      </c>
      <c r="F98" s="48"/>
      <c r="G98" s="49">
        <f t="shared" si="17"/>
        <v>0</v>
      </c>
    </row>
    <row r="99" spans="2:7" ht="35.1" customHeight="1" x14ac:dyDescent="0.2">
      <c r="B99" s="47">
        <v>70</v>
      </c>
      <c r="C99" s="2" t="s">
        <v>110</v>
      </c>
      <c r="D99" s="8" t="s">
        <v>52</v>
      </c>
      <c r="E99" s="10">
        <v>12</v>
      </c>
      <c r="F99" s="48"/>
      <c r="G99" s="49">
        <f t="shared" si="17"/>
        <v>0</v>
      </c>
    </row>
    <row r="100" spans="2:7" ht="35.1" customHeight="1" x14ac:dyDescent="0.2">
      <c r="B100" s="47">
        <v>71</v>
      </c>
      <c r="C100" s="2" t="s">
        <v>111</v>
      </c>
      <c r="D100" s="8" t="s">
        <v>52</v>
      </c>
      <c r="E100" s="10">
        <v>6</v>
      </c>
      <c r="F100" s="48"/>
      <c r="G100" s="49">
        <f t="shared" si="17"/>
        <v>0</v>
      </c>
    </row>
    <row r="101" spans="2:7" ht="35.1" customHeight="1" x14ac:dyDescent="0.2">
      <c r="B101" s="47">
        <v>72</v>
      </c>
      <c r="C101" s="2" t="s">
        <v>112</v>
      </c>
      <c r="D101" s="8" t="s">
        <v>52</v>
      </c>
      <c r="E101" s="10">
        <v>29</v>
      </c>
      <c r="F101" s="48"/>
      <c r="G101" s="49">
        <f t="shared" si="17"/>
        <v>0</v>
      </c>
    </row>
    <row r="102" spans="2:7" ht="35.1" customHeight="1" x14ac:dyDescent="0.2">
      <c r="B102" s="47">
        <v>73</v>
      </c>
      <c r="C102" s="2" t="s">
        <v>113</v>
      </c>
      <c r="D102" s="8" t="s">
        <v>52</v>
      </c>
      <c r="E102" s="10">
        <v>1</v>
      </c>
      <c r="F102" s="48"/>
      <c r="G102" s="49">
        <f t="shared" si="17"/>
        <v>0</v>
      </c>
    </row>
    <row r="103" spans="2:7" ht="35.1" customHeight="1" x14ac:dyDescent="0.2">
      <c r="B103" s="50"/>
      <c r="C103" s="7" t="s">
        <v>114</v>
      </c>
      <c r="D103" s="51"/>
      <c r="E103" s="52"/>
      <c r="F103" s="51"/>
      <c r="G103" s="53">
        <f>SUBTOTAL(109,G84:G102)</f>
        <v>0</v>
      </c>
    </row>
    <row r="104" spans="2:7" ht="35.1" customHeight="1" x14ac:dyDescent="0.2">
      <c r="B104" s="54" t="s">
        <v>128</v>
      </c>
      <c r="C104" s="7" t="s">
        <v>43</v>
      </c>
      <c r="D104" s="8"/>
      <c r="E104" s="10"/>
      <c r="F104" s="51"/>
      <c r="G104" s="53"/>
    </row>
    <row r="105" spans="2:7" ht="35.1" customHeight="1" x14ac:dyDescent="0.2">
      <c r="B105" s="47">
        <v>74</v>
      </c>
      <c r="C105" s="2" t="s">
        <v>116</v>
      </c>
      <c r="D105" s="8" t="s">
        <v>52</v>
      </c>
      <c r="E105" s="10">
        <v>18</v>
      </c>
      <c r="F105" s="48"/>
      <c r="G105" s="49">
        <f>ROUND(F105*E105,2)</f>
        <v>0</v>
      </c>
    </row>
    <row r="106" spans="2:7" ht="35.1" customHeight="1" x14ac:dyDescent="0.2">
      <c r="B106" s="47">
        <v>75</v>
      </c>
      <c r="C106" s="2" t="s">
        <v>53</v>
      </c>
      <c r="D106" s="8" t="s">
        <v>11</v>
      </c>
      <c r="E106" s="10">
        <v>1817</v>
      </c>
      <c r="F106" s="48"/>
      <c r="G106" s="49">
        <f t="shared" ref="G106" si="18">ROUND(F106*E106,2)</f>
        <v>0</v>
      </c>
    </row>
    <row r="107" spans="2:7" ht="35.1" customHeight="1" x14ac:dyDescent="0.2">
      <c r="B107" s="50"/>
      <c r="C107" s="7" t="s">
        <v>94</v>
      </c>
      <c r="D107" s="51"/>
      <c r="E107" s="52"/>
      <c r="F107" s="51"/>
      <c r="G107" s="53">
        <f>SUBTOTAL(109,G105:G106)</f>
        <v>0</v>
      </c>
    </row>
    <row r="108" spans="2:7" ht="35.1" customHeight="1" x14ac:dyDescent="0.2">
      <c r="B108" s="1" t="s">
        <v>131</v>
      </c>
      <c r="C108" s="60" t="s">
        <v>26</v>
      </c>
      <c r="D108" s="51"/>
      <c r="E108" s="52"/>
      <c r="F108" s="51"/>
      <c r="G108" s="49"/>
    </row>
    <row r="109" spans="2:7" ht="35.1" customHeight="1" x14ac:dyDescent="0.2">
      <c r="B109" s="59">
        <v>76</v>
      </c>
      <c r="C109" s="61" t="s">
        <v>26</v>
      </c>
      <c r="D109" s="8" t="s">
        <v>21</v>
      </c>
      <c r="E109" s="10">
        <v>1</v>
      </c>
      <c r="F109" s="48"/>
      <c r="G109" s="49">
        <f>ROUND(F109*E109,2)</f>
        <v>0</v>
      </c>
    </row>
    <row r="110" spans="2:7" ht="35.1" customHeight="1" thickBot="1" x14ac:dyDescent="0.25">
      <c r="B110" s="62"/>
      <c r="C110" s="60" t="s">
        <v>27</v>
      </c>
      <c r="D110" s="51"/>
      <c r="E110" s="52"/>
      <c r="F110" s="51"/>
      <c r="G110" s="53">
        <f>SUBTOTAL(109,G109)</f>
        <v>0</v>
      </c>
    </row>
    <row r="111" spans="2:7" ht="24.95" customHeight="1" thickBot="1" x14ac:dyDescent="0.25">
      <c r="B111" s="117" t="s">
        <v>10</v>
      </c>
      <c r="C111" s="118"/>
      <c r="D111" s="118"/>
      <c r="E111" s="118"/>
      <c r="F111" s="119"/>
      <c r="G111" s="65">
        <f>SUBTOTAL(109,G8:G110)</f>
        <v>0</v>
      </c>
    </row>
    <row r="115" spans="2:2" x14ac:dyDescent="0.2">
      <c r="B115" s="37"/>
    </row>
  </sheetData>
  <sheetProtection algorithmName="SHA-512" hashValue="xk5wMUbWclldyTh7TD/DlS1V7+kiOL1+pkeRiDlj7fC5lmNn7HxtKJMG2ogvNxmWjYKSVPoC3TVmMl/W1JBNbQ==" saltValue="lZU8WLTBLPYaHqvPgNIt3A==" spinCount="100000" sheet="1" objects="1" scenarios="1" selectLockedCells="1"/>
  <mergeCells count="3">
    <mergeCell ref="B2:G2"/>
    <mergeCell ref="B3:G3"/>
    <mergeCell ref="B111:F111"/>
  </mergeCells>
  <phoneticPr fontId="18" type="noConversion"/>
  <pageMargins left="0.74803149606299213" right="0.74803149606299213" top="0.39370078740157483" bottom="0.98425196850393704" header="0.51181102362204722" footer="0.51181102362204722"/>
  <pageSetup scale="64" orientation="portrait" r:id="rId1"/>
  <headerFooter alignWithMargins="0">
    <oddFooter>&amp;CDRMG
Gdańsk, ul. Żaglowa 11&amp;RStrona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978DA-EAA1-41AA-B207-A95404A7CCA3}">
  <dimension ref="B2:H36"/>
  <sheetViews>
    <sheetView showZeros="0" view="pageBreakPreview" zoomScale="60" zoomScaleNormal="85" workbookViewId="0">
      <selection activeCell="F8" sqref="F8"/>
    </sheetView>
  </sheetViews>
  <sheetFormatPr defaultRowHeight="12.75" x14ac:dyDescent="0.2"/>
  <cols>
    <col min="1" max="1" width="9.140625" style="38"/>
    <col min="2" max="2" width="5" style="32" customWidth="1"/>
    <col min="3" max="3" width="67.85546875" style="33" customWidth="1"/>
    <col min="4" max="4" width="13" style="34" customWidth="1"/>
    <col min="5" max="5" width="14.140625" style="35" customWidth="1"/>
    <col min="6" max="6" width="15.85546875" style="34" customWidth="1"/>
    <col min="7" max="7" width="16.42578125" style="36" customWidth="1"/>
    <col min="8" max="16384" width="9.140625" style="38"/>
  </cols>
  <sheetData>
    <row r="2" spans="2:8" ht="30" customHeight="1" x14ac:dyDescent="0.2">
      <c r="B2" s="114" t="s">
        <v>28</v>
      </c>
      <c r="C2" s="114"/>
      <c r="D2" s="114"/>
      <c r="E2" s="114"/>
      <c r="F2" s="114"/>
      <c r="G2" s="114"/>
      <c r="H2" s="114"/>
    </row>
    <row r="3" spans="2:8" ht="50.25" customHeight="1" x14ac:dyDescent="0.2">
      <c r="B3" s="115" t="s">
        <v>133</v>
      </c>
      <c r="C3" s="115"/>
      <c r="D3" s="115"/>
      <c r="E3" s="115"/>
      <c r="F3" s="115"/>
      <c r="G3" s="115"/>
    </row>
    <row r="4" spans="2:8" ht="30" customHeight="1" thickBot="1" x14ac:dyDescent="0.25">
      <c r="B4" s="56"/>
      <c r="C4" s="56"/>
      <c r="D4" s="56"/>
      <c r="E4" s="56"/>
      <c r="F4" s="56"/>
      <c r="G4" s="56"/>
    </row>
    <row r="5" spans="2:8" ht="36" x14ac:dyDescent="0.2">
      <c r="B5" s="3" t="s">
        <v>0</v>
      </c>
      <c r="C5" s="4" t="s">
        <v>1</v>
      </c>
      <c r="D5" s="5" t="s">
        <v>7</v>
      </c>
      <c r="E5" s="9" t="s">
        <v>4</v>
      </c>
      <c r="F5" s="5" t="s">
        <v>8</v>
      </c>
      <c r="G5" s="6" t="s">
        <v>9</v>
      </c>
    </row>
    <row r="6" spans="2:8" ht="15" customHeight="1" thickBot="1" x14ac:dyDescent="0.25">
      <c r="B6" s="39">
        <v>1</v>
      </c>
      <c r="C6" s="40">
        <v>2</v>
      </c>
      <c r="D6" s="41">
        <v>3</v>
      </c>
      <c r="E6" s="40">
        <v>4</v>
      </c>
      <c r="F6" s="41">
        <v>5</v>
      </c>
      <c r="G6" s="42">
        <v>6</v>
      </c>
    </row>
    <row r="7" spans="2:8" ht="35.1" customHeight="1" x14ac:dyDescent="0.2">
      <c r="B7" s="43" t="s">
        <v>12</v>
      </c>
      <c r="C7" s="11" t="s">
        <v>134</v>
      </c>
      <c r="D7" s="44"/>
      <c r="E7" s="45"/>
      <c r="F7" s="44"/>
      <c r="G7" s="46"/>
    </row>
    <row r="8" spans="2:8" ht="45" customHeight="1" x14ac:dyDescent="0.2">
      <c r="B8" s="47">
        <v>1</v>
      </c>
      <c r="C8" s="2" t="s">
        <v>144</v>
      </c>
      <c r="D8" s="8" t="s">
        <v>17</v>
      </c>
      <c r="E8" s="10">
        <v>3.38</v>
      </c>
      <c r="F8" s="48"/>
      <c r="G8" s="49">
        <f>ROUND(F8*E8,2)</f>
        <v>0</v>
      </c>
    </row>
    <row r="9" spans="2:8" ht="45" customHeight="1" x14ac:dyDescent="0.2">
      <c r="B9" s="47">
        <v>2</v>
      </c>
      <c r="C9" s="2" t="s">
        <v>135</v>
      </c>
      <c r="D9" s="8" t="s">
        <v>136</v>
      </c>
      <c r="E9" s="10">
        <v>1</v>
      </c>
      <c r="F9" s="48"/>
      <c r="G9" s="49">
        <f t="shared" ref="G9:G16" si="0">ROUND(F9*E9,2)</f>
        <v>0</v>
      </c>
    </row>
    <row r="10" spans="2:8" ht="45" customHeight="1" x14ac:dyDescent="0.2">
      <c r="B10" s="47">
        <v>3</v>
      </c>
      <c r="C10" s="2" t="s">
        <v>137</v>
      </c>
      <c r="D10" s="8" t="s">
        <v>11</v>
      </c>
      <c r="E10" s="10">
        <v>2.25</v>
      </c>
      <c r="F10" s="48"/>
      <c r="G10" s="49">
        <f t="shared" si="0"/>
        <v>0</v>
      </c>
    </row>
    <row r="11" spans="2:8" ht="45" customHeight="1" x14ac:dyDescent="0.2">
      <c r="B11" s="47">
        <v>4</v>
      </c>
      <c r="C11" s="2" t="s">
        <v>138</v>
      </c>
      <c r="D11" s="8" t="s">
        <v>52</v>
      </c>
      <c r="E11" s="10">
        <v>1</v>
      </c>
      <c r="F11" s="48"/>
      <c r="G11" s="49">
        <f t="shared" si="0"/>
        <v>0</v>
      </c>
    </row>
    <row r="12" spans="2:8" ht="45" customHeight="1" x14ac:dyDescent="0.2">
      <c r="B12" s="47">
        <v>5</v>
      </c>
      <c r="C12" s="2" t="s">
        <v>139</v>
      </c>
      <c r="D12" s="8" t="s">
        <v>140</v>
      </c>
      <c r="E12" s="10">
        <v>1</v>
      </c>
      <c r="F12" s="48"/>
      <c r="G12" s="49">
        <f t="shared" si="0"/>
        <v>0</v>
      </c>
    </row>
    <row r="13" spans="2:8" ht="45" customHeight="1" x14ac:dyDescent="0.2">
      <c r="B13" s="47">
        <v>6</v>
      </c>
      <c r="C13" s="2" t="s">
        <v>141</v>
      </c>
      <c r="D13" s="8" t="s">
        <v>11</v>
      </c>
      <c r="E13" s="10">
        <v>2.25</v>
      </c>
      <c r="F13" s="48"/>
      <c r="G13" s="49">
        <f t="shared" si="0"/>
        <v>0</v>
      </c>
    </row>
    <row r="14" spans="2:8" ht="45" customHeight="1" x14ac:dyDescent="0.2">
      <c r="B14" s="47">
        <v>7</v>
      </c>
      <c r="C14" s="2" t="s">
        <v>142</v>
      </c>
      <c r="D14" s="8" t="s">
        <v>11</v>
      </c>
      <c r="E14" s="10">
        <v>2.7</v>
      </c>
      <c r="F14" s="48"/>
      <c r="G14" s="49">
        <f t="shared" si="0"/>
        <v>0</v>
      </c>
    </row>
    <row r="15" spans="2:8" ht="45" customHeight="1" x14ac:dyDescent="0.2">
      <c r="B15" s="47">
        <v>8</v>
      </c>
      <c r="C15" s="2" t="s">
        <v>143</v>
      </c>
      <c r="D15" s="8" t="s">
        <v>19</v>
      </c>
      <c r="E15" s="10">
        <v>1.5</v>
      </c>
      <c r="F15" s="48"/>
      <c r="G15" s="49">
        <f t="shared" si="0"/>
        <v>0</v>
      </c>
    </row>
    <row r="16" spans="2:8" ht="45" customHeight="1" x14ac:dyDescent="0.2">
      <c r="B16" s="47">
        <v>9</v>
      </c>
      <c r="C16" s="2" t="s">
        <v>146</v>
      </c>
      <c r="D16" s="8" t="s">
        <v>17</v>
      </c>
      <c r="E16" s="10">
        <v>2.25</v>
      </c>
      <c r="F16" s="48"/>
      <c r="G16" s="49">
        <f t="shared" si="0"/>
        <v>0</v>
      </c>
    </row>
    <row r="17" spans="2:7" ht="45" customHeight="1" x14ac:dyDescent="0.2">
      <c r="B17" s="47">
        <v>10</v>
      </c>
      <c r="C17" s="2" t="s">
        <v>147</v>
      </c>
      <c r="D17" s="8" t="s">
        <v>17</v>
      </c>
      <c r="E17" s="10">
        <v>1.1299999999999999</v>
      </c>
      <c r="F17" s="48"/>
      <c r="G17" s="49">
        <f t="shared" ref="G17" si="1">ROUND(F17*E17,2)</f>
        <v>0</v>
      </c>
    </row>
    <row r="18" spans="2:7" ht="35.1" customHeight="1" x14ac:dyDescent="0.2">
      <c r="B18" s="50"/>
      <c r="C18" s="7" t="s">
        <v>145</v>
      </c>
      <c r="D18" s="51"/>
      <c r="E18" s="52"/>
      <c r="F18" s="51"/>
      <c r="G18" s="53">
        <f>SUBTOTAL(109,G8:G17)</f>
        <v>0</v>
      </c>
    </row>
    <row r="19" spans="2:7" ht="35.1" customHeight="1" x14ac:dyDescent="0.2">
      <c r="B19" s="54" t="s">
        <v>13</v>
      </c>
      <c r="C19" s="7" t="s">
        <v>44</v>
      </c>
      <c r="D19" s="8"/>
      <c r="E19" s="10"/>
      <c r="F19" s="51"/>
      <c r="G19" s="53"/>
    </row>
    <row r="20" spans="2:7" ht="37.5" customHeight="1" x14ac:dyDescent="0.2">
      <c r="B20" s="50">
        <v>11</v>
      </c>
      <c r="C20" s="2" t="s">
        <v>144</v>
      </c>
      <c r="D20" s="8" t="s">
        <v>17</v>
      </c>
      <c r="E20" s="10">
        <v>9</v>
      </c>
      <c r="F20" s="48"/>
      <c r="G20" s="49">
        <f>ROUND(F20*E20,2)</f>
        <v>0</v>
      </c>
    </row>
    <row r="21" spans="2:7" ht="37.5" customHeight="1" x14ac:dyDescent="0.2">
      <c r="B21" s="50">
        <v>12</v>
      </c>
      <c r="C21" s="2" t="s">
        <v>137</v>
      </c>
      <c r="D21" s="8" t="s">
        <v>11</v>
      </c>
      <c r="E21" s="10">
        <v>6</v>
      </c>
      <c r="F21" s="48"/>
      <c r="G21" s="49">
        <f t="shared" ref="G21:G28" si="2">ROUND(F21*E21,2)</f>
        <v>0</v>
      </c>
    </row>
    <row r="22" spans="2:7" ht="37.5" customHeight="1" x14ac:dyDescent="0.2">
      <c r="B22" s="50">
        <v>13</v>
      </c>
      <c r="C22" s="2" t="s">
        <v>148</v>
      </c>
      <c r="D22" s="8" t="s">
        <v>11</v>
      </c>
      <c r="E22" s="10">
        <v>0.8</v>
      </c>
      <c r="F22" s="48"/>
      <c r="G22" s="49">
        <f t="shared" si="2"/>
        <v>0</v>
      </c>
    </row>
    <row r="23" spans="2:7" ht="37.5" customHeight="1" x14ac:dyDescent="0.2">
      <c r="B23" s="50">
        <v>14</v>
      </c>
      <c r="C23" s="2" t="s">
        <v>149</v>
      </c>
      <c r="D23" s="8" t="s">
        <v>17</v>
      </c>
      <c r="E23" s="10">
        <v>0.08</v>
      </c>
      <c r="F23" s="48"/>
      <c r="G23" s="49">
        <f t="shared" si="2"/>
        <v>0</v>
      </c>
    </row>
    <row r="24" spans="2:7" ht="37.5" customHeight="1" x14ac:dyDescent="0.2">
      <c r="B24" s="50">
        <v>15</v>
      </c>
      <c r="C24" s="2" t="s">
        <v>150</v>
      </c>
      <c r="D24" s="8" t="s">
        <v>136</v>
      </c>
      <c r="E24" s="10">
        <v>1</v>
      </c>
      <c r="F24" s="48"/>
      <c r="G24" s="49">
        <f t="shared" si="2"/>
        <v>0</v>
      </c>
    </row>
    <row r="25" spans="2:7" ht="37.5" customHeight="1" x14ac:dyDescent="0.2">
      <c r="B25" s="50">
        <v>16</v>
      </c>
      <c r="C25" s="2" t="s">
        <v>139</v>
      </c>
      <c r="D25" s="8" t="s">
        <v>140</v>
      </c>
      <c r="E25" s="10">
        <v>1</v>
      </c>
      <c r="F25" s="48"/>
      <c r="G25" s="49">
        <f t="shared" si="2"/>
        <v>0</v>
      </c>
    </row>
    <row r="26" spans="2:7" ht="37.5" customHeight="1" x14ac:dyDescent="0.2">
      <c r="B26" s="50">
        <v>17</v>
      </c>
      <c r="C26" s="2" t="s">
        <v>141</v>
      </c>
      <c r="D26" s="8" t="s">
        <v>11</v>
      </c>
      <c r="E26" s="10">
        <v>6</v>
      </c>
      <c r="F26" s="48"/>
      <c r="G26" s="49">
        <f t="shared" si="2"/>
        <v>0</v>
      </c>
    </row>
    <row r="27" spans="2:7" ht="37.5" customHeight="1" x14ac:dyDescent="0.2">
      <c r="B27" s="50">
        <v>18</v>
      </c>
      <c r="C27" s="2" t="s">
        <v>142</v>
      </c>
      <c r="D27" s="8" t="s">
        <v>11</v>
      </c>
      <c r="E27" s="10">
        <v>7.2</v>
      </c>
      <c r="F27" s="48"/>
      <c r="G27" s="49">
        <f t="shared" si="2"/>
        <v>0</v>
      </c>
    </row>
    <row r="28" spans="2:7" ht="35.1" customHeight="1" x14ac:dyDescent="0.2">
      <c r="B28" s="50">
        <v>19</v>
      </c>
      <c r="C28" s="2" t="s">
        <v>143</v>
      </c>
      <c r="D28" s="8" t="s">
        <v>19</v>
      </c>
      <c r="E28" s="10">
        <v>4</v>
      </c>
      <c r="F28" s="48"/>
      <c r="G28" s="49">
        <f t="shared" si="2"/>
        <v>0</v>
      </c>
    </row>
    <row r="29" spans="2:7" ht="35.1" customHeight="1" x14ac:dyDescent="0.2">
      <c r="B29" s="50">
        <v>20</v>
      </c>
      <c r="C29" s="2" t="s">
        <v>151</v>
      </c>
      <c r="D29" s="8" t="s">
        <v>17</v>
      </c>
      <c r="E29" s="10">
        <v>6</v>
      </c>
      <c r="F29" s="48"/>
      <c r="G29" s="49">
        <f t="shared" ref="G29" si="3">ROUND(F29*E29,2)</f>
        <v>0</v>
      </c>
    </row>
    <row r="30" spans="2:7" ht="35.1" customHeight="1" x14ac:dyDescent="0.2">
      <c r="B30" s="50">
        <v>21</v>
      </c>
      <c r="C30" s="2" t="s">
        <v>147</v>
      </c>
      <c r="D30" s="8" t="s">
        <v>17</v>
      </c>
      <c r="E30" s="10">
        <v>3</v>
      </c>
      <c r="F30" s="48"/>
      <c r="G30" s="49">
        <f t="shared" ref="G30" si="4">ROUND(F30*E30,2)</f>
        <v>0</v>
      </c>
    </row>
    <row r="31" spans="2:7" ht="35.1" customHeight="1" thickBot="1" x14ac:dyDescent="0.25">
      <c r="B31" s="47"/>
      <c r="C31" s="7" t="s">
        <v>45</v>
      </c>
      <c r="D31" s="51"/>
      <c r="E31" s="52"/>
      <c r="F31" s="51"/>
      <c r="G31" s="53">
        <f>SUBTOTAL(109,G20:G30)</f>
        <v>0</v>
      </c>
    </row>
    <row r="32" spans="2:7" ht="24.95" customHeight="1" thickBot="1" x14ac:dyDescent="0.25">
      <c r="B32" s="120" t="s">
        <v>10</v>
      </c>
      <c r="C32" s="121"/>
      <c r="D32" s="121"/>
      <c r="E32" s="121"/>
      <c r="F32" s="122"/>
      <c r="G32" s="31">
        <f>SUBTOTAL(109,G8:G31)</f>
        <v>0</v>
      </c>
    </row>
    <row r="36" spans="2:2" x14ac:dyDescent="0.2">
      <c r="B36" s="37"/>
    </row>
  </sheetData>
  <sheetProtection algorithmName="SHA-512" hashValue="exXPzmgzMoyPbkFBCEWpe/pdzxN0FSKfLs7BqqivjuS1TmP7BEyNnjDShEEkFAd4tgH3mtqmRre5apJ6jOmE3w==" saltValue="MIvBbOHNpWJitcm6hMFN6w==" spinCount="100000" sheet="1" objects="1" scenarios="1" selectLockedCells="1"/>
  <mergeCells count="3">
    <mergeCell ref="B2:H2"/>
    <mergeCell ref="B3:G3"/>
    <mergeCell ref="B32:F32"/>
  </mergeCells>
  <pageMargins left="0.74803149606299213" right="0.74803149606299213" top="0.39370078740157483" bottom="0.98425196850393704" header="0.51181102362204722" footer="0.51181102362204722"/>
  <pageSetup scale="64" orientation="portrait" r:id="rId1"/>
  <headerFooter alignWithMargins="0">
    <oddFooter>&amp;CDRMG
Gdańsk, ul. Żaglowa 11&amp;RStrona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58198-559D-4257-AF68-DF02F1BAB2D4}">
  <dimension ref="A2:N55"/>
  <sheetViews>
    <sheetView showZeros="0" tabSelected="1" view="pageBreakPreview" zoomScaleNormal="100" zoomScaleSheetLayoutView="100" workbookViewId="0">
      <selection activeCell="G49" sqref="G49"/>
    </sheetView>
  </sheetViews>
  <sheetFormatPr defaultRowHeight="15" x14ac:dyDescent="0.25"/>
  <cols>
    <col min="1" max="1" width="6.85546875" style="97" customWidth="1"/>
    <col min="2" max="2" width="11.5703125" style="97" customWidth="1"/>
    <col min="3" max="3" width="16" style="97" customWidth="1"/>
    <col min="4" max="4" width="48.28515625" style="66" customWidth="1"/>
    <col min="5" max="5" width="8.140625" style="98" customWidth="1"/>
    <col min="6" max="6" width="13" style="98" customWidth="1"/>
    <col min="7" max="7" width="15.7109375" style="66" customWidth="1"/>
    <col min="8" max="8" width="16" style="66" customWidth="1"/>
    <col min="9" max="9" width="9.140625" style="66"/>
    <col min="10" max="10" width="50.140625" style="66" customWidth="1"/>
    <col min="11" max="11" width="20.85546875" style="66" customWidth="1"/>
    <col min="12" max="12" width="22" style="66" customWidth="1"/>
    <col min="13" max="13" width="20.42578125" style="66" customWidth="1"/>
    <col min="14" max="14" width="14.28515625" style="66" customWidth="1"/>
    <col min="15" max="16384" width="9.140625" style="66"/>
  </cols>
  <sheetData>
    <row r="2" spans="1:14" x14ac:dyDescent="0.25">
      <c r="A2" s="114" t="s">
        <v>28</v>
      </c>
      <c r="B2" s="114"/>
      <c r="C2" s="114"/>
      <c r="D2" s="114"/>
      <c r="E2" s="114"/>
      <c r="F2" s="114"/>
      <c r="G2" s="114"/>
      <c r="H2" s="114"/>
    </row>
    <row r="3" spans="1:14" ht="47.25" customHeight="1" x14ac:dyDescent="0.25">
      <c r="A3" s="115" t="s">
        <v>219</v>
      </c>
      <c r="B3" s="115"/>
      <c r="C3" s="115"/>
      <c r="D3" s="115"/>
      <c r="E3" s="115"/>
      <c r="F3" s="115"/>
      <c r="G3" s="115"/>
      <c r="H3" s="115"/>
    </row>
    <row r="4" spans="1:14" ht="15.75" thickBot="1" x14ac:dyDescent="0.3"/>
    <row r="5" spans="1:14" ht="57" customHeight="1" x14ac:dyDescent="0.25">
      <c r="A5" s="123" t="s">
        <v>154</v>
      </c>
      <c r="B5" s="124"/>
      <c r="C5" s="124"/>
      <c r="D5" s="124"/>
      <c r="E5" s="124"/>
      <c r="F5" s="124"/>
      <c r="G5" s="124"/>
      <c r="H5" s="125"/>
    </row>
    <row r="6" spans="1:14" ht="63.75" customHeight="1" x14ac:dyDescent="0.25">
      <c r="A6" s="99" t="s">
        <v>155</v>
      </c>
      <c r="B6" s="68" t="s">
        <v>156</v>
      </c>
      <c r="C6" s="69" t="s">
        <v>157</v>
      </c>
      <c r="D6" s="67" t="s">
        <v>158</v>
      </c>
      <c r="E6" s="70" t="s">
        <v>159</v>
      </c>
      <c r="F6" s="67" t="s">
        <v>160</v>
      </c>
      <c r="G6" s="68" t="s">
        <v>161</v>
      </c>
      <c r="H6" s="100" t="s">
        <v>162</v>
      </c>
      <c r="K6" s="71"/>
      <c r="L6" s="71"/>
      <c r="M6" s="71"/>
      <c r="N6" s="72"/>
    </row>
    <row r="7" spans="1:14" ht="16.5" customHeight="1" x14ac:dyDescent="0.25">
      <c r="A7" s="101">
        <v>1</v>
      </c>
      <c r="B7" s="73">
        <v>2</v>
      </c>
      <c r="C7" s="73">
        <v>4</v>
      </c>
      <c r="D7" s="73">
        <v>5</v>
      </c>
      <c r="E7" s="73">
        <v>6</v>
      </c>
      <c r="F7" s="73">
        <v>7</v>
      </c>
      <c r="G7" s="73">
        <v>8</v>
      </c>
      <c r="H7" s="102">
        <v>9</v>
      </c>
    </row>
    <row r="8" spans="1:14" s="76" customFormat="1" ht="16.5" customHeight="1" x14ac:dyDescent="0.3">
      <c r="A8" s="103"/>
      <c r="B8" s="74"/>
      <c r="C8" s="74"/>
      <c r="D8" s="75" t="s">
        <v>163</v>
      </c>
      <c r="E8" s="74"/>
      <c r="F8" s="74"/>
      <c r="G8" s="74"/>
      <c r="H8" s="104"/>
    </row>
    <row r="9" spans="1:14" ht="94.5" customHeight="1" x14ac:dyDescent="0.25">
      <c r="A9" s="105">
        <v>1</v>
      </c>
      <c r="B9" s="78" t="s">
        <v>164</v>
      </c>
      <c r="C9" s="78" t="s">
        <v>165</v>
      </c>
      <c r="D9" s="79" t="s">
        <v>166</v>
      </c>
      <c r="E9" s="73" t="s">
        <v>19</v>
      </c>
      <c r="F9" s="80">
        <f>375.5-F11-F12</f>
        <v>299</v>
      </c>
      <c r="G9" s="48"/>
      <c r="H9" s="49">
        <f>ROUND(G9*F9,2)</f>
        <v>0</v>
      </c>
    </row>
    <row r="10" spans="1:14" ht="45" x14ac:dyDescent="0.25">
      <c r="A10" s="105">
        <v>2</v>
      </c>
      <c r="B10" s="78" t="s">
        <v>164</v>
      </c>
      <c r="C10" s="78" t="s">
        <v>165</v>
      </c>
      <c r="D10" s="79" t="s">
        <v>167</v>
      </c>
      <c r="E10" s="73" t="s">
        <v>19</v>
      </c>
      <c r="F10" s="80">
        <v>299</v>
      </c>
      <c r="G10" s="48"/>
      <c r="H10" s="49">
        <f t="shared" ref="H10:H39" si="0">ROUND(G10*F10,2)</f>
        <v>0</v>
      </c>
    </row>
    <row r="11" spans="1:14" ht="46.5" customHeight="1" x14ac:dyDescent="0.25">
      <c r="A11" s="105">
        <v>3</v>
      </c>
      <c r="B11" s="78" t="s">
        <v>164</v>
      </c>
      <c r="C11" s="78" t="s">
        <v>168</v>
      </c>
      <c r="D11" s="79" t="s">
        <v>169</v>
      </c>
      <c r="E11" s="73" t="s">
        <v>19</v>
      </c>
      <c r="F11" s="80">
        <v>49.5</v>
      </c>
      <c r="G11" s="48"/>
      <c r="H11" s="49">
        <f t="shared" si="0"/>
        <v>0</v>
      </c>
    </row>
    <row r="12" spans="1:14" ht="51" customHeight="1" x14ac:dyDescent="0.25">
      <c r="A12" s="105">
        <v>4</v>
      </c>
      <c r="B12" s="78" t="s">
        <v>164</v>
      </c>
      <c r="C12" s="78" t="s">
        <v>170</v>
      </c>
      <c r="D12" s="79" t="s">
        <v>171</v>
      </c>
      <c r="E12" s="73" t="s">
        <v>19</v>
      </c>
      <c r="F12" s="80">
        <v>27</v>
      </c>
      <c r="G12" s="48"/>
      <c r="H12" s="49">
        <f t="shared" si="0"/>
        <v>0</v>
      </c>
    </row>
    <row r="13" spans="1:14" ht="51" customHeight="1" x14ac:dyDescent="0.25">
      <c r="A13" s="105">
        <v>5</v>
      </c>
      <c r="B13" s="78" t="s">
        <v>164</v>
      </c>
      <c r="C13" s="81" t="s">
        <v>172</v>
      </c>
      <c r="D13" s="79" t="s">
        <v>173</v>
      </c>
      <c r="E13" s="73" t="s">
        <v>21</v>
      </c>
      <c r="F13" s="80">
        <v>7</v>
      </c>
      <c r="G13" s="48"/>
      <c r="H13" s="49">
        <f t="shared" si="0"/>
        <v>0</v>
      </c>
    </row>
    <row r="14" spans="1:14" ht="51" customHeight="1" x14ac:dyDescent="0.25">
      <c r="A14" s="105">
        <v>6</v>
      </c>
      <c r="B14" s="78" t="s">
        <v>164</v>
      </c>
      <c r="C14" s="81" t="s">
        <v>174</v>
      </c>
      <c r="D14" s="79" t="s">
        <v>173</v>
      </c>
      <c r="E14" s="73" t="s">
        <v>21</v>
      </c>
      <c r="F14" s="80">
        <v>4</v>
      </c>
      <c r="G14" s="48"/>
      <c r="H14" s="49">
        <f t="shared" si="0"/>
        <v>0</v>
      </c>
    </row>
    <row r="15" spans="1:14" ht="51" customHeight="1" x14ac:dyDescent="0.25">
      <c r="A15" s="105">
        <v>7</v>
      </c>
      <c r="B15" s="78" t="s">
        <v>164</v>
      </c>
      <c r="C15" s="81" t="s">
        <v>175</v>
      </c>
      <c r="D15" s="79" t="s">
        <v>176</v>
      </c>
      <c r="E15" s="73" t="s">
        <v>21</v>
      </c>
      <c r="F15" s="80">
        <v>4</v>
      </c>
      <c r="G15" s="48"/>
      <c r="H15" s="49">
        <f t="shared" si="0"/>
        <v>0</v>
      </c>
    </row>
    <row r="16" spans="1:14" ht="78" customHeight="1" x14ac:dyDescent="0.25">
      <c r="A16" s="105">
        <v>8</v>
      </c>
      <c r="B16" s="78" t="s">
        <v>164</v>
      </c>
      <c r="C16" s="81" t="s">
        <v>175</v>
      </c>
      <c r="D16" s="79" t="s">
        <v>177</v>
      </c>
      <c r="E16" s="73" t="s">
        <v>21</v>
      </c>
      <c r="F16" s="80">
        <v>1</v>
      </c>
      <c r="G16" s="48"/>
      <c r="H16" s="49">
        <f t="shared" si="0"/>
        <v>0</v>
      </c>
    </row>
    <row r="17" spans="1:8" ht="51" customHeight="1" x14ac:dyDescent="0.25">
      <c r="A17" s="105">
        <v>9</v>
      </c>
      <c r="B17" s="78" t="s">
        <v>164</v>
      </c>
      <c r="C17" s="81" t="s">
        <v>178</v>
      </c>
      <c r="D17" s="79" t="s">
        <v>173</v>
      </c>
      <c r="E17" s="73" t="s">
        <v>21</v>
      </c>
      <c r="F17" s="80">
        <v>1</v>
      </c>
      <c r="G17" s="48"/>
      <c r="H17" s="49">
        <f t="shared" si="0"/>
        <v>0</v>
      </c>
    </row>
    <row r="18" spans="1:8" ht="51" customHeight="1" x14ac:dyDescent="0.25">
      <c r="A18" s="105">
        <v>10</v>
      </c>
      <c r="B18" s="78" t="s">
        <v>164</v>
      </c>
      <c r="C18" s="81" t="s">
        <v>179</v>
      </c>
      <c r="D18" s="79" t="s">
        <v>173</v>
      </c>
      <c r="E18" s="73" t="s">
        <v>21</v>
      </c>
      <c r="F18" s="80">
        <v>1</v>
      </c>
      <c r="G18" s="48"/>
      <c r="H18" s="49">
        <f t="shared" si="0"/>
        <v>0</v>
      </c>
    </row>
    <row r="19" spans="1:8" ht="51" customHeight="1" x14ac:dyDescent="0.25">
      <c r="A19" s="105">
        <v>11</v>
      </c>
      <c r="B19" s="78" t="s">
        <v>164</v>
      </c>
      <c r="C19" s="81" t="s">
        <v>180</v>
      </c>
      <c r="D19" s="79" t="s">
        <v>181</v>
      </c>
      <c r="E19" s="73" t="s">
        <v>21</v>
      </c>
      <c r="F19" s="80">
        <v>1</v>
      </c>
      <c r="G19" s="48"/>
      <c r="H19" s="49">
        <f t="shared" si="0"/>
        <v>0</v>
      </c>
    </row>
    <row r="20" spans="1:8" ht="51" customHeight="1" x14ac:dyDescent="0.25">
      <c r="A20" s="105">
        <v>12</v>
      </c>
      <c r="B20" s="78" t="s">
        <v>164</v>
      </c>
      <c r="C20" s="81" t="s">
        <v>182</v>
      </c>
      <c r="D20" s="79" t="s">
        <v>183</v>
      </c>
      <c r="E20" s="73" t="s">
        <v>21</v>
      </c>
      <c r="F20" s="80">
        <v>4</v>
      </c>
      <c r="G20" s="48"/>
      <c r="H20" s="49">
        <f t="shared" si="0"/>
        <v>0</v>
      </c>
    </row>
    <row r="21" spans="1:8" ht="95.25" customHeight="1" x14ac:dyDescent="0.25">
      <c r="A21" s="105">
        <v>13</v>
      </c>
      <c r="B21" s="78" t="s">
        <v>164</v>
      </c>
      <c r="C21" s="78" t="s">
        <v>184</v>
      </c>
      <c r="D21" s="79" t="s">
        <v>166</v>
      </c>
      <c r="E21" s="73" t="s">
        <v>19</v>
      </c>
      <c r="F21" s="80">
        <v>130</v>
      </c>
      <c r="G21" s="48"/>
      <c r="H21" s="49">
        <f t="shared" si="0"/>
        <v>0</v>
      </c>
    </row>
    <row r="22" spans="1:8" ht="50.25" customHeight="1" x14ac:dyDescent="0.25">
      <c r="A22" s="105">
        <v>14</v>
      </c>
      <c r="B22" s="78" t="s">
        <v>164</v>
      </c>
      <c r="C22" s="78" t="s">
        <v>184</v>
      </c>
      <c r="D22" s="79" t="s">
        <v>167</v>
      </c>
      <c r="E22" s="73" t="s">
        <v>19</v>
      </c>
      <c r="F22" s="80">
        <v>130</v>
      </c>
      <c r="G22" s="48"/>
      <c r="H22" s="49">
        <f t="shared" si="0"/>
        <v>0</v>
      </c>
    </row>
    <row r="23" spans="1:8" ht="50.25" customHeight="1" x14ac:dyDescent="0.25">
      <c r="A23" s="105">
        <v>15</v>
      </c>
      <c r="B23" s="78" t="s">
        <v>164</v>
      </c>
      <c r="C23" s="81" t="s">
        <v>185</v>
      </c>
      <c r="D23" s="79" t="s">
        <v>173</v>
      </c>
      <c r="E23" s="73" t="s">
        <v>21</v>
      </c>
      <c r="F23" s="80">
        <v>1</v>
      </c>
      <c r="G23" s="48"/>
      <c r="H23" s="49">
        <f t="shared" si="0"/>
        <v>0</v>
      </c>
    </row>
    <row r="24" spans="1:8" ht="51" customHeight="1" x14ac:dyDescent="0.25">
      <c r="A24" s="105">
        <v>16</v>
      </c>
      <c r="B24" s="78" t="s">
        <v>164</v>
      </c>
      <c r="C24" s="81" t="s">
        <v>186</v>
      </c>
      <c r="D24" s="79" t="s">
        <v>173</v>
      </c>
      <c r="E24" s="73" t="s">
        <v>21</v>
      </c>
      <c r="F24" s="80">
        <v>1</v>
      </c>
      <c r="G24" s="48"/>
      <c r="H24" s="49">
        <f t="shared" si="0"/>
        <v>0</v>
      </c>
    </row>
    <row r="25" spans="1:8" ht="45.75" customHeight="1" x14ac:dyDescent="0.25">
      <c r="A25" s="105">
        <v>17</v>
      </c>
      <c r="B25" s="78" t="s">
        <v>164</v>
      </c>
      <c r="C25" s="81" t="s">
        <v>187</v>
      </c>
      <c r="D25" s="79" t="s">
        <v>173</v>
      </c>
      <c r="E25" s="73" t="s">
        <v>21</v>
      </c>
      <c r="F25" s="80">
        <v>1</v>
      </c>
      <c r="G25" s="48"/>
      <c r="H25" s="49">
        <f t="shared" si="0"/>
        <v>0</v>
      </c>
    </row>
    <row r="26" spans="1:8" ht="99" customHeight="1" x14ac:dyDescent="0.25">
      <c r="A26" s="105">
        <v>18</v>
      </c>
      <c r="B26" s="78" t="s">
        <v>164</v>
      </c>
      <c r="C26" s="78" t="s">
        <v>188</v>
      </c>
      <c r="D26" s="82" t="s">
        <v>166</v>
      </c>
      <c r="E26" s="73" t="s">
        <v>19</v>
      </c>
      <c r="F26" s="80">
        <v>37</v>
      </c>
      <c r="G26" s="48"/>
      <c r="H26" s="49">
        <f t="shared" si="0"/>
        <v>0</v>
      </c>
    </row>
    <row r="27" spans="1:8" ht="45.75" customHeight="1" x14ac:dyDescent="0.25">
      <c r="A27" s="105">
        <v>19</v>
      </c>
      <c r="B27" s="78" t="s">
        <v>164</v>
      </c>
      <c r="C27" s="78" t="s">
        <v>188</v>
      </c>
      <c r="D27" s="79" t="s">
        <v>167</v>
      </c>
      <c r="E27" s="73" t="s">
        <v>19</v>
      </c>
      <c r="F27" s="80">
        <v>37</v>
      </c>
      <c r="G27" s="48"/>
      <c r="H27" s="49">
        <f t="shared" si="0"/>
        <v>0</v>
      </c>
    </row>
    <row r="28" spans="1:8" ht="48" customHeight="1" x14ac:dyDescent="0.25">
      <c r="A28" s="105">
        <v>20</v>
      </c>
      <c r="B28" s="78" t="s">
        <v>164</v>
      </c>
      <c r="C28" s="81" t="s">
        <v>189</v>
      </c>
      <c r="D28" s="79" t="s">
        <v>173</v>
      </c>
      <c r="E28" s="73" t="s">
        <v>21</v>
      </c>
      <c r="F28" s="80">
        <v>1</v>
      </c>
      <c r="G28" s="48"/>
      <c r="H28" s="49">
        <f t="shared" si="0"/>
        <v>0</v>
      </c>
    </row>
    <row r="29" spans="1:8" ht="45.75" customHeight="1" x14ac:dyDescent="0.25">
      <c r="A29" s="105">
        <v>21</v>
      </c>
      <c r="B29" s="78" t="s">
        <v>164</v>
      </c>
      <c r="C29" s="81" t="s">
        <v>190</v>
      </c>
      <c r="D29" s="79" t="s">
        <v>173</v>
      </c>
      <c r="E29" s="73" t="s">
        <v>21</v>
      </c>
      <c r="F29" s="80">
        <v>1</v>
      </c>
      <c r="G29" s="48"/>
      <c r="H29" s="49">
        <f t="shared" si="0"/>
        <v>0</v>
      </c>
    </row>
    <row r="30" spans="1:8" ht="45.75" customHeight="1" x14ac:dyDescent="0.25">
      <c r="A30" s="105">
        <v>22</v>
      </c>
      <c r="B30" s="78" t="s">
        <v>164</v>
      </c>
      <c r="C30" s="81" t="s">
        <v>191</v>
      </c>
      <c r="D30" s="79" t="s">
        <v>173</v>
      </c>
      <c r="E30" s="73" t="s">
        <v>21</v>
      </c>
      <c r="F30" s="80">
        <v>1</v>
      </c>
      <c r="G30" s="48"/>
      <c r="H30" s="49">
        <f t="shared" si="0"/>
        <v>0</v>
      </c>
    </row>
    <row r="31" spans="1:8" ht="45.75" customHeight="1" x14ac:dyDescent="0.25">
      <c r="A31" s="105">
        <v>23</v>
      </c>
      <c r="B31" s="78" t="s">
        <v>164</v>
      </c>
      <c r="C31" s="81" t="s">
        <v>192</v>
      </c>
      <c r="D31" s="79" t="s">
        <v>173</v>
      </c>
      <c r="E31" s="73" t="s">
        <v>21</v>
      </c>
      <c r="F31" s="80">
        <v>1</v>
      </c>
      <c r="G31" s="48"/>
      <c r="H31" s="49">
        <f t="shared" si="0"/>
        <v>0</v>
      </c>
    </row>
    <row r="32" spans="1:8" ht="93.75" customHeight="1" x14ac:dyDescent="0.25">
      <c r="A32" s="105">
        <v>24</v>
      </c>
      <c r="B32" s="78" t="s">
        <v>164</v>
      </c>
      <c r="C32" s="78" t="s">
        <v>193</v>
      </c>
      <c r="D32" s="79" t="s">
        <v>166</v>
      </c>
      <c r="E32" s="73" t="s">
        <v>19</v>
      </c>
      <c r="F32" s="80">
        <v>37</v>
      </c>
      <c r="G32" s="48"/>
      <c r="H32" s="49">
        <f t="shared" si="0"/>
        <v>0</v>
      </c>
    </row>
    <row r="33" spans="1:10" ht="45.75" customHeight="1" x14ac:dyDescent="0.25">
      <c r="A33" s="105">
        <v>25</v>
      </c>
      <c r="B33" s="78" t="s">
        <v>164</v>
      </c>
      <c r="C33" s="78" t="s">
        <v>193</v>
      </c>
      <c r="D33" s="79" t="s">
        <v>194</v>
      </c>
      <c r="E33" s="73" t="s">
        <v>19</v>
      </c>
      <c r="F33" s="80">
        <v>37</v>
      </c>
      <c r="G33" s="48"/>
      <c r="H33" s="49">
        <f t="shared" si="0"/>
        <v>0</v>
      </c>
    </row>
    <row r="34" spans="1:10" ht="45.75" customHeight="1" x14ac:dyDescent="0.25">
      <c r="A34" s="105">
        <v>26</v>
      </c>
      <c r="B34" s="78" t="s">
        <v>164</v>
      </c>
      <c r="C34" s="81" t="s">
        <v>195</v>
      </c>
      <c r="D34" s="79" t="s">
        <v>173</v>
      </c>
      <c r="E34" s="73" t="s">
        <v>21</v>
      </c>
      <c r="F34" s="80">
        <v>1</v>
      </c>
      <c r="G34" s="48"/>
      <c r="H34" s="49">
        <f t="shared" si="0"/>
        <v>0</v>
      </c>
    </row>
    <row r="35" spans="1:10" ht="27" customHeight="1" x14ac:dyDescent="0.25">
      <c r="A35" s="105">
        <v>27</v>
      </c>
      <c r="B35" s="78" t="s">
        <v>164</v>
      </c>
      <c r="C35" s="81" t="s">
        <v>196</v>
      </c>
      <c r="D35" s="79" t="s">
        <v>197</v>
      </c>
      <c r="E35" s="73" t="s">
        <v>21</v>
      </c>
      <c r="F35" s="80">
        <v>1</v>
      </c>
      <c r="G35" s="48"/>
      <c r="H35" s="49">
        <f t="shared" si="0"/>
        <v>0</v>
      </c>
    </row>
    <row r="36" spans="1:10" ht="45" customHeight="1" x14ac:dyDescent="0.25">
      <c r="A36" s="105">
        <v>28</v>
      </c>
      <c r="B36" s="78" t="s">
        <v>164</v>
      </c>
      <c r="C36" s="81" t="s">
        <v>198</v>
      </c>
      <c r="D36" s="79" t="s">
        <v>173</v>
      </c>
      <c r="E36" s="73" t="s">
        <v>21</v>
      </c>
      <c r="F36" s="80">
        <v>1</v>
      </c>
      <c r="G36" s="48"/>
      <c r="H36" s="49">
        <f t="shared" si="0"/>
        <v>0</v>
      </c>
    </row>
    <row r="37" spans="1:10" ht="53.25" customHeight="1" x14ac:dyDescent="0.25">
      <c r="A37" s="105">
        <v>29</v>
      </c>
      <c r="B37" s="78" t="s">
        <v>164</v>
      </c>
      <c r="C37" s="81" t="s">
        <v>199</v>
      </c>
      <c r="D37" s="79" t="s">
        <v>173</v>
      </c>
      <c r="E37" s="73" t="s">
        <v>21</v>
      </c>
      <c r="F37" s="80">
        <v>1</v>
      </c>
      <c r="G37" s="48"/>
      <c r="H37" s="49">
        <f t="shared" si="0"/>
        <v>0</v>
      </c>
    </row>
    <row r="38" spans="1:10" ht="62.25" customHeight="1" x14ac:dyDescent="0.25">
      <c r="A38" s="105">
        <v>30</v>
      </c>
      <c r="B38" s="78" t="s">
        <v>164</v>
      </c>
      <c r="C38" s="81" t="s">
        <v>200</v>
      </c>
      <c r="D38" s="79" t="s">
        <v>201</v>
      </c>
      <c r="E38" s="73" t="s">
        <v>19</v>
      </c>
      <c r="F38" s="80">
        <v>40</v>
      </c>
      <c r="G38" s="48"/>
      <c r="H38" s="49">
        <f t="shared" si="0"/>
        <v>0</v>
      </c>
    </row>
    <row r="39" spans="1:10" ht="81" customHeight="1" x14ac:dyDescent="0.25">
      <c r="A39" s="105">
        <v>31</v>
      </c>
      <c r="B39" s="78" t="s">
        <v>164</v>
      </c>
      <c r="C39" s="81" t="s">
        <v>202</v>
      </c>
      <c r="D39" s="79" t="s">
        <v>203</v>
      </c>
      <c r="E39" s="73" t="s">
        <v>19</v>
      </c>
      <c r="F39" s="80">
        <v>550</v>
      </c>
      <c r="G39" s="48"/>
      <c r="H39" s="49">
        <f t="shared" si="0"/>
        <v>0</v>
      </c>
    </row>
    <row r="40" spans="1:10" s="76" customFormat="1" ht="16.5" customHeight="1" x14ac:dyDescent="0.3">
      <c r="A40" s="103"/>
      <c r="B40" s="74"/>
      <c r="C40" s="74"/>
      <c r="D40" s="75" t="s">
        <v>204</v>
      </c>
      <c r="E40" s="74"/>
      <c r="F40" s="74"/>
      <c r="G40" s="74"/>
      <c r="H40" s="104"/>
    </row>
    <row r="41" spans="1:10" s="88" customFormat="1" ht="28.5" customHeight="1" x14ac:dyDescent="0.25">
      <c r="A41" s="105">
        <v>32</v>
      </c>
      <c r="B41" s="83" t="s">
        <v>205</v>
      </c>
      <c r="C41" s="84"/>
      <c r="D41" s="85" t="s">
        <v>206</v>
      </c>
      <c r="E41" s="86" t="s">
        <v>19</v>
      </c>
      <c r="F41" s="87">
        <v>20</v>
      </c>
      <c r="G41" s="48"/>
      <c r="H41" s="49">
        <f t="shared" ref="H41" si="1">ROUND(G41*F41,2)</f>
        <v>0</v>
      </c>
    </row>
    <row r="42" spans="1:10" s="88" customFormat="1" ht="36" customHeight="1" x14ac:dyDescent="0.25">
      <c r="A42" s="105">
        <v>33</v>
      </c>
      <c r="B42" s="83" t="s">
        <v>205</v>
      </c>
      <c r="C42" s="84"/>
      <c r="D42" s="89" t="s">
        <v>207</v>
      </c>
      <c r="E42" s="77" t="s">
        <v>208</v>
      </c>
      <c r="F42" s="87">
        <v>40</v>
      </c>
      <c r="G42" s="48"/>
      <c r="H42" s="49">
        <f t="shared" ref="H42:H46" si="2">ROUND(G42*F42,2)</f>
        <v>0</v>
      </c>
    </row>
    <row r="43" spans="1:10" ht="36.75" customHeight="1" x14ac:dyDescent="0.25">
      <c r="A43" s="105">
        <v>40</v>
      </c>
      <c r="B43" s="78" t="s">
        <v>205</v>
      </c>
      <c r="C43" s="90"/>
      <c r="D43" s="91" t="s">
        <v>209</v>
      </c>
      <c r="E43" s="73" t="s">
        <v>208</v>
      </c>
      <c r="F43" s="80">
        <v>40</v>
      </c>
      <c r="G43" s="48"/>
      <c r="H43" s="49">
        <f t="shared" si="2"/>
        <v>0</v>
      </c>
      <c r="I43" s="92"/>
    </row>
    <row r="44" spans="1:10" ht="44.25" customHeight="1" x14ac:dyDescent="0.25">
      <c r="A44" s="105">
        <v>42</v>
      </c>
      <c r="B44" s="78" t="s">
        <v>205</v>
      </c>
      <c r="C44" s="90"/>
      <c r="D44" s="91" t="s">
        <v>210</v>
      </c>
      <c r="E44" s="73" t="s">
        <v>208</v>
      </c>
      <c r="F44" s="93">
        <v>20</v>
      </c>
      <c r="G44" s="48"/>
      <c r="H44" s="49">
        <f t="shared" si="2"/>
        <v>0</v>
      </c>
      <c r="I44" s="92"/>
    </row>
    <row r="45" spans="1:10" ht="45.75" customHeight="1" x14ac:dyDescent="0.25">
      <c r="A45" s="105">
        <v>43</v>
      </c>
      <c r="B45" s="78" t="s">
        <v>205</v>
      </c>
      <c r="C45" s="90"/>
      <c r="D45" s="91" t="s">
        <v>211</v>
      </c>
      <c r="E45" s="73" t="s">
        <v>208</v>
      </c>
      <c r="F45" s="80">
        <v>20</v>
      </c>
      <c r="G45" s="48"/>
      <c r="H45" s="49">
        <f t="shared" si="2"/>
        <v>0</v>
      </c>
    </row>
    <row r="46" spans="1:10" ht="21.75" customHeight="1" x14ac:dyDescent="0.25">
      <c r="A46" s="105">
        <v>52</v>
      </c>
      <c r="B46" s="78" t="s">
        <v>205</v>
      </c>
      <c r="C46" s="90"/>
      <c r="D46" s="94" t="s">
        <v>212</v>
      </c>
      <c r="E46" s="73" t="s">
        <v>208</v>
      </c>
      <c r="F46" s="80">
        <v>20</v>
      </c>
      <c r="G46" s="48"/>
      <c r="H46" s="49">
        <f t="shared" si="2"/>
        <v>0</v>
      </c>
      <c r="J46" s="106"/>
    </row>
    <row r="47" spans="1:10" s="76" customFormat="1" ht="16.5" customHeight="1" x14ac:dyDescent="0.3">
      <c r="A47" s="103"/>
      <c r="B47" s="74"/>
      <c r="C47" s="74"/>
      <c r="D47" s="75" t="s">
        <v>213</v>
      </c>
      <c r="E47" s="74"/>
      <c r="F47" s="74"/>
      <c r="G47" s="74"/>
      <c r="H47" s="104"/>
    </row>
    <row r="48" spans="1:10" ht="60" x14ac:dyDescent="0.25">
      <c r="A48" s="105">
        <v>53</v>
      </c>
      <c r="B48" s="78" t="s">
        <v>214</v>
      </c>
      <c r="C48" s="90"/>
      <c r="D48" s="130" t="s">
        <v>221</v>
      </c>
      <c r="E48" s="73" t="s">
        <v>21</v>
      </c>
      <c r="F48" s="80">
        <v>1</v>
      </c>
      <c r="G48" s="48"/>
      <c r="H48" s="49">
        <f t="shared" ref="H48" si="3">ROUND(G48*F48,2)</f>
        <v>0</v>
      </c>
    </row>
    <row r="49" spans="1:8" ht="45" x14ac:dyDescent="0.25">
      <c r="A49" s="105">
        <v>54</v>
      </c>
      <c r="B49" s="78" t="s">
        <v>214</v>
      </c>
      <c r="C49" s="95"/>
      <c r="D49" s="130" t="s">
        <v>222</v>
      </c>
      <c r="E49" s="73" t="s">
        <v>21</v>
      </c>
      <c r="F49" s="80">
        <v>1</v>
      </c>
      <c r="G49" s="48"/>
      <c r="H49" s="49">
        <f t="shared" ref="H49" si="4">ROUND(G49*F49,2)</f>
        <v>0</v>
      </c>
    </row>
    <row r="50" spans="1:8" ht="60.75" customHeight="1" thickBot="1" x14ac:dyDescent="0.3">
      <c r="A50" s="126"/>
      <c r="B50" s="127"/>
      <c r="C50" s="127"/>
      <c r="D50" s="127"/>
      <c r="E50" s="127"/>
      <c r="F50" s="128"/>
      <c r="G50" s="107" t="s">
        <v>215</v>
      </c>
      <c r="H50" s="108">
        <f>SUM(H9:H49)</f>
        <v>0</v>
      </c>
    </row>
    <row r="51" spans="1:8" ht="91.5" customHeight="1" x14ac:dyDescent="0.25">
      <c r="A51" s="129" t="s">
        <v>216</v>
      </c>
      <c r="B51" s="129"/>
      <c r="C51" s="129"/>
      <c r="D51" s="129"/>
      <c r="E51" s="129"/>
      <c r="F51" s="129"/>
      <c r="G51" s="129"/>
    </row>
    <row r="52" spans="1:8" x14ac:dyDescent="0.25">
      <c r="A52" s="96"/>
      <c r="B52" s="66"/>
      <c r="C52" s="66"/>
      <c r="E52" s="66"/>
      <c r="F52" s="66"/>
    </row>
    <row r="53" spans="1:8" ht="42" customHeight="1" x14ac:dyDescent="0.25">
      <c r="A53" s="129" t="s">
        <v>217</v>
      </c>
      <c r="B53" s="129"/>
      <c r="C53" s="129"/>
      <c r="D53" s="129"/>
      <c r="E53" s="129"/>
      <c r="F53" s="129"/>
      <c r="G53" s="129"/>
    </row>
    <row r="54" spans="1:8" x14ac:dyDescent="0.25">
      <c r="A54" s="96"/>
      <c r="B54" s="66"/>
      <c r="C54" s="66"/>
      <c r="E54" s="66"/>
      <c r="F54" s="66"/>
    </row>
    <row r="55" spans="1:8" ht="40.5" customHeight="1" x14ac:dyDescent="0.25">
      <c r="A55" s="129" t="s">
        <v>218</v>
      </c>
      <c r="B55" s="129"/>
      <c r="C55" s="129"/>
      <c r="D55" s="129"/>
      <c r="E55" s="129"/>
      <c r="F55" s="129"/>
      <c r="G55" s="129"/>
    </row>
  </sheetData>
  <sheetProtection algorithmName="SHA-512" hashValue="u+vF2l9bvZCJxF0JAdNxDeNHG/VsbkBqsUjre4bjVYo6aIO2qX7ixq1EgKAIB+okEEQByybyy+iSms9YaC9UIw==" saltValue="rtUpQhC5MS98H80DPSgYQg==" spinCount="100000" sheet="1" objects="1" scenarios="1" selectLockedCells="1"/>
  <mergeCells count="7">
    <mergeCell ref="A53:G53"/>
    <mergeCell ref="A55:G55"/>
    <mergeCell ref="A2:H2"/>
    <mergeCell ref="A3:H3"/>
    <mergeCell ref="A5:H5"/>
    <mergeCell ref="A50:F50"/>
    <mergeCell ref="A51:G51"/>
  </mergeCells>
  <pageMargins left="1.1811023622047245" right="0.39370078740157483" top="0.74803149606299213" bottom="0.74803149606299213" header="0.31496062992125984" footer="0.31496062992125984"/>
  <pageSetup paperSize="9" scale="56" orientation="portrait" r:id="rId1"/>
  <rowBreaks count="2" manualBreakCount="2">
    <brk id="22" max="7" man="1"/>
    <brk id="3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7</vt:i4>
      </vt:variant>
    </vt:vector>
  </HeadingPairs>
  <TitlesOfParts>
    <vt:vector size="12" baseType="lpstr">
      <vt:lpstr>ZZK</vt:lpstr>
      <vt:lpstr>{965AD0B32C57411CC1788A05F9BCE}</vt:lpstr>
      <vt:lpstr>GMG - b. drogowa</vt:lpstr>
      <vt:lpstr>GMG - hydranty</vt:lpstr>
      <vt:lpstr>GIWK- sieć wodociągowa</vt:lpstr>
      <vt:lpstr>'GIWK- sieć wodociągowa'!Obszar_wydruku</vt:lpstr>
      <vt:lpstr>'GMG - b. drogowa'!Obszar_wydruku</vt:lpstr>
      <vt:lpstr>'GMG - hydranty'!Obszar_wydruku</vt:lpstr>
      <vt:lpstr>ZZK!Obszar_wydruku</vt:lpstr>
      <vt:lpstr>'GIWK- sieć wodociągowa'!Tytuły_wydruku</vt:lpstr>
      <vt:lpstr>'GMG - b. drogowa'!Tytuły_wydruku</vt:lpstr>
      <vt:lpstr>'GMG - hydranty'!Tytuły_wydruku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Makowska Katarzyna</dc:creator>
  <cp:keywords/>
  <dc:description/>
  <cp:lastModifiedBy>Makowska Katarzyna</cp:lastModifiedBy>
  <cp:lastPrinted>2018-05-30T10:26:15Z</cp:lastPrinted>
  <dcterms:created xsi:type="dcterms:W3CDTF">2017-05-10T12:13:21Z</dcterms:created>
  <dcterms:modified xsi:type="dcterms:W3CDTF">2019-07-22T12:36:29Z</dcterms:modified>
  <cp:category/>
</cp:coreProperties>
</file>