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Razem ZZK" sheetId="8" r:id="rId1"/>
    <sheet name="b. drogowa" sheetId="6" r:id="rId2"/>
    <sheet name="b sanitarna" sheetId="5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6"/>
  <c r="G65" s="1"/>
  <c r="G64"/>
  <c r="G20" i="5"/>
  <c r="G9"/>
  <c r="G10"/>
  <c r="G61" i="6" l="1"/>
  <c r="G62"/>
  <c r="G60"/>
  <c r="G56"/>
  <c r="G57"/>
  <c r="G58"/>
  <c r="G55"/>
  <c r="G48"/>
  <c r="G49"/>
  <c r="G50"/>
  <c r="G51"/>
  <c r="G52"/>
  <c r="G53"/>
  <c r="G47"/>
  <c r="G37"/>
  <c r="G38"/>
  <c r="G39"/>
  <c r="G40"/>
  <c r="G41"/>
  <c r="G42"/>
  <c r="G43"/>
  <c r="G44"/>
  <c r="G45"/>
  <c r="G36"/>
  <c r="G27"/>
  <c r="G28"/>
  <c r="G29"/>
  <c r="G30"/>
  <c r="G31"/>
  <c r="G32"/>
  <c r="G33"/>
  <c r="G34"/>
  <c r="G26"/>
  <c r="G9"/>
  <c r="G10"/>
  <c r="G11"/>
  <c r="G12"/>
  <c r="G13"/>
  <c r="G14"/>
  <c r="G15"/>
  <c r="G16"/>
  <c r="G17"/>
  <c r="G18"/>
  <c r="G19"/>
  <c r="G20"/>
  <c r="G21"/>
  <c r="G22"/>
  <c r="G23"/>
  <c r="G24"/>
  <c r="G8"/>
  <c r="G7" s="1"/>
  <c r="G6"/>
  <c r="G5" s="1"/>
  <c r="G25" l="1"/>
  <c r="G46"/>
  <c r="G54"/>
  <c r="G59"/>
  <c r="G35"/>
  <c r="E8" i="5"/>
  <c r="G8" s="1"/>
  <c r="G7"/>
  <c r="E7"/>
  <c r="G13"/>
  <c r="G14"/>
  <c r="G15"/>
  <c r="G16"/>
  <c r="G18"/>
  <c r="G19"/>
  <c r="G12"/>
  <c r="E19"/>
  <c r="E17"/>
  <c r="G17" s="1"/>
  <c r="G11" l="1"/>
  <c r="G6"/>
  <c r="D6" i="8" l="1"/>
  <c r="G66" i="6"/>
  <c r="G67" s="1"/>
  <c r="D7" i="8"/>
  <c r="G21" i="5"/>
  <c r="G22" s="1"/>
  <c r="D8" i="8" l="1"/>
  <c r="D9" s="1"/>
  <c r="D10" s="1"/>
</calcChain>
</file>

<file path=xl/sharedStrings.xml><?xml version="1.0" encoding="utf-8"?>
<sst xmlns="http://schemas.openxmlformats.org/spreadsheetml/2006/main" count="338" uniqueCount="217">
  <si>
    <t>Lp.</t>
  </si>
  <si>
    <t>Podstawa</t>
  </si>
  <si>
    <t>Opis</t>
  </si>
  <si>
    <t>Cena jedn.</t>
  </si>
  <si>
    <t>km</t>
  </si>
  <si>
    <t>m</t>
  </si>
  <si>
    <t>Oczyszczenie mechaniczne nawierzchni drogowych nieulepszonych</t>
  </si>
  <si>
    <t>szt.</t>
  </si>
  <si>
    <t>Oczyszczenie mechaniczne nawierzchni drogowych po frezowaniu</t>
  </si>
  <si>
    <t>Podatek VAT</t>
  </si>
  <si>
    <t>Roboty ziemne i towarzyszące</t>
  </si>
  <si>
    <t>KNR-W 2-01 0802-02</t>
  </si>
  <si>
    <t>Wykopy z zasypaniem, wykonywane w gruncie kat. III, o ścianach zabezpieczonych obudową OW WRONKI - typ boksowy, przy głębokości do 2,50 m; szerokość wykopu 1,0-2,0 m</t>
  </si>
  <si>
    <t>m3</t>
  </si>
  <si>
    <t>KNR-W 2-01 0207-05</t>
  </si>
  <si>
    <t>kalkulacja indywidualna</t>
  </si>
  <si>
    <t>szt</t>
  </si>
  <si>
    <t>Zamulenie przewodów dn 80-200 piaskiem z plastyfikatorami</t>
  </si>
  <si>
    <t>Demontaż, wydobycie i załadunek na środki transportowe wpustów ulicznych</t>
  </si>
  <si>
    <t>Roboty montażowe</t>
  </si>
  <si>
    <t>Kanały z rur PVC łączonych na wcisk o śr. zewn. 160 mm - wykopy umocnione</t>
  </si>
  <si>
    <t>Kanały z rur PVC łączonych na wcisk o śr. zewn. 200 mm - wykopy umocnione</t>
  </si>
  <si>
    <t>KNNR 11 0406-05 adapt.</t>
  </si>
  <si>
    <t>KNNR 4 1413-03</t>
  </si>
  <si>
    <t>stud.</t>
  </si>
  <si>
    <t>KNNR 4 1424-02</t>
  </si>
  <si>
    <t>KNR 2-31 0606-04 adapt.</t>
  </si>
  <si>
    <t>KNNR 4 1424-02 adapt.</t>
  </si>
  <si>
    <t>Studzienki osadnikowe dla odwodnienia liniowego</t>
  </si>
  <si>
    <t>KNNR 6 1305-01</t>
  </si>
  <si>
    <t>1.1</t>
  </si>
  <si>
    <t>1.2</t>
  </si>
  <si>
    <t>1.3</t>
  </si>
  <si>
    <t>1.4</t>
  </si>
  <si>
    <t>2.</t>
  </si>
  <si>
    <t>2.1</t>
  </si>
  <si>
    <t>2.2</t>
  </si>
  <si>
    <t>Jedn.obm.</t>
  </si>
  <si>
    <t>Ilość</t>
  </si>
  <si>
    <t>Wartość</t>
  </si>
  <si>
    <t xml:space="preserve">KNR-W 2-01 0113-03 9902-01 </t>
  </si>
  <si>
    <t>Roboty pomiarowe przy liniowych robotach ziemnych - trasa dróg w terenie równinnym - przebudowa</t>
  </si>
  <si>
    <t>KNR AT-03 0102-01</t>
  </si>
  <si>
    <t>Roboty remontowe ul. Długa - frezowanie nawierzchni bitumicznej o gr. do 4 cm z wywozem materiału z rozbiórki na odl. do 1 km</t>
  </si>
  <si>
    <t>m2</t>
  </si>
  <si>
    <t>KNR AT-03 0101-01</t>
  </si>
  <si>
    <t>Roboty remontowe - cięcie piłą nawierzchni bitumicznych na gł. do 5 cm - jezdnia</t>
  </si>
  <si>
    <t>KNR AT-03 0101-03</t>
  </si>
  <si>
    <t>Roboty remontowe - cięcie piłą nawierzchni betonowych niespękanych na gł. 5 cm - zjazdy</t>
  </si>
  <si>
    <t>KNNR 6 0806-08</t>
  </si>
  <si>
    <t>Rozebranie obrzeży trawnikowych o wymiarach 8x30 cm na podsypce piaskowej</t>
  </si>
  <si>
    <t>KNR 4-04 0301-03</t>
  </si>
  <si>
    <t>Rozebranie ławy z betonu żwirowego pod obrzeża</t>
  </si>
  <si>
    <t>KNNR 6 0806-02</t>
  </si>
  <si>
    <t>Rozebranie krawężników betonowych na podsypce cementowo-piaskowej</t>
  </si>
  <si>
    <t>Rozebranie ławy z betonu żwirowego pod krawężniki</t>
  </si>
  <si>
    <t>KNNR 6 0801-02</t>
  </si>
  <si>
    <t>Rozebranie konstrukcji jezdni pod ciek (ul. Długa) gr. 15 cm mechanicznie Krotność = 2.33</t>
  </si>
  <si>
    <t>Rozebranie konstrukcji jezdni z trylinki (ul. Krótka) gr. 15 cm mechanicznie Krotność = 3</t>
  </si>
  <si>
    <t>KNNR 6 0802-04</t>
  </si>
  <si>
    <t>Rozebranie nawierzchni z mas mineralno-bitumicznych gr. 4 cm mechanicznie - ul. Krótka</t>
  </si>
  <si>
    <t>Rozebranie podbudowy z kruszywa gr. 15 cm mechanicznie - ul. Krótka Krotność = 2.73</t>
  </si>
  <si>
    <t>KNNR 6 0805-07</t>
  </si>
  <si>
    <t>Rozebranie chodników z płyt betonowych o wymiarach 50x50x7 cm na podsypce cementowo-piaskowej</t>
  </si>
  <si>
    <t>Rozebranie podbudowy z kruszywa gr. 15 cm mechanicznie - chodnik</t>
  </si>
  <si>
    <t>Rozebranie nawierzchni z mas mineralno-bitumicznych gr. 4 cm mechanicznie - zjazdy Krotność = 2</t>
  </si>
  <si>
    <t>KNNR 6 0801-04</t>
  </si>
  <si>
    <t>Rozebranie podbudowy z gruntu stabilizowanego gr. 10 cm mechanicznie - zjazdy Krotność = 3.4</t>
  </si>
  <si>
    <t xml:space="preserve">KNR 4-04 1103-04 1103-05 </t>
  </si>
  <si>
    <t>Wywiezienie gruzu z terenu rozbiórki (bez frezowin) przy mechanicznym załadowaniu i wyładowaniu samochodem samowyładowczym na odległość 10 km</t>
  </si>
  <si>
    <t>Koszt utylizacji materiałów z rozbiórki</t>
  </si>
  <si>
    <t>KNR 2-31 0403-05</t>
  </si>
  <si>
    <t>Krawężniki betonowe najazdowy o wymiarach 15x22 cm na podsypce cementowo-piaskowej</t>
  </si>
  <si>
    <t>KNR 2-31 0402-04</t>
  </si>
  <si>
    <t>Ława pod krawężnik najazdowy betonowa z oporem</t>
  </si>
  <si>
    <t>KNR 2-31 0403-03</t>
  </si>
  <si>
    <t>Krawężniki betonowe wystające o wymiarach 15x30 cm na podsypce cementowo-piaskowej</t>
  </si>
  <si>
    <t>Ława pod krawężnik wystający betonowa z oporem</t>
  </si>
  <si>
    <t>Krawężniki betonowe skośne lewe o wymiarach 15x22/30 cm na podsypce cementowo-piaskowej</t>
  </si>
  <si>
    <t>Krawężniki betonowe skośne prawe o wymiarach 15x22/30 cm na podsypce cementowo-piaskowej</t>
  </si>
  <si>
    <t>Ława pod krawężnik skośne betonowa z oporem</t>
  </si>
  <si>
    <t>KNR 2-31 0407-05</t>
  </si>
  <si>
    <t>Obrzeża betonowe o wymiarach 30x8 cm na podsypce cementowo-piaskowej z wypełnieniem spoin zaprawą cementową</t>
  </si>
  <si>
    <t>Ława pod obrzeże betonowa z oporem</t>
  </si>
  <si>
    <t>KNR 2-31 0103-04</t>
  </si>
  <si>
    <t>Mechaniczne profilowanie i zagęszczenie podłoża pod warstwy konstrukcyjne nawierzchni w gruncie kat. I-IV</t>
  </si>
  <si>
    <t>KNNR 6 0111-02</t>
  </si>
  <si>
    <t>Podbudowy z gruntu stabilizowanego cementem w ilości 25 kg/m2, warstwa o grubości po zagęszczeniu 15 cm</t>
  </si>
  <si>
    <t>KNNR 6 0113-06</t>
  </si>
  <si>
    <t>Podbudowa zasadnicza z mieszanki niezwiązanej z kruszyw łamanych o grubości po zagęszczeniu 15 cm Krotność = 1.33</t>
  </si>
  <si>
    <t>KNNR 6 1005-04</t>
  </si>
  <si>
    <t>KNNR 6 1005-07</t>
  </si>
  <si>
    <t>Skropienie asfaltem nawierzchni drogowych</t>
  </si>
  <si>
    <t>KNNR 6 0308-03</t>
  </si>
  <si>
    <t>Nawierzchnie z mieszanek mineralno-bitumicznych asfaltowych o grubości 6 cm (warstwa wiążąca) Krotność = 1.33</t>
  </si>
  <si>
    <t>KNNR 6 1005-06</t>
  </si>
  <si>
    <t>Oczyszczenie mechaniczne nawierzchni drogowych bitumicznych</t>
  </si>
  <si>
    <t>KNNR 6 0312-04 adapt.</t>
  </si>
  <si>
    <t>Uszczelnienie połączenia krawędzi jezdni bitumicznej taśmą asfaltwą</t>
  </si>
  <si>
    <t>KNNR 6 0309-02</t>
  </si>
  <si>
    <t>Nawierzchnie z mieszanek mineralno-bitumicznych asfaltowych o grubości po zagęszczeniu 4 cm (warstwa ścieralna) Krotność = 0.75</t>
  </si>
  <si>
    <t>KNNR 6 0110-03</t>
  </si>
  <si>
    <t>Warstwa profilowa z betonu asfaltowego o grubości po zagęszczeniu 8 cm Krotność = 0.56</t>
  </si>
  <si>
    <t>Podbudowa zasadnicza z mieszanki niezwiązanej z kruszyw łamanych o grubości po zagęszczeniu 15 cm</t>
  </si>
  <si>
    <t>KNR 0-11 0317-02</t>
  </si>
  <si>
    <t>Nawierzchnie z kostki betonowej z fazą typu "kość" kol. grafitowego grubości 80 mm na podsypce cementowo-piaskowej grubości 50 mm z wypełnieniem spoin zaprawą cementową</t>
  </si>
  <si>
    <t>KNNR 6 0113-05 adapt.</t>
  </si>
  <si>
    <t>Podbudowa z gruzu bet. sortowanego o grubości po zagęszczeniu 10 cm</t>
  </si>
  <si>
    <t>KNR 0-11 0321-02</t>
  </si>
  <si>
    <t>Chodniki z kostki betonowej z fazą typu "cegła" kol. szarego grubości 60 mm typu 60/6 na podsypce cementowo-piaskowej grubości 50 mm z wypełnieniem spoin piaskiem</t>
  </si>
  <si>
    <t>Roboty pomiarowe</t>
  </si>
  <si>
    <t>Roboty rozbiórkowe</t>
  </si>
  <si>
    <t>Elementy ulicy</t>
  </si>
  <si>
    <t>Jezdnia bitumiczna KR2 - pełna konstrukcja (ul. Krótka)</t>
  </si>
  <si>
    <t>Jezdnia bitumiczna KR2 - nakładka (ul. Długa)</t>
  </si>
  <si>
    <t>Zjazdy z kostki betonowej</t>
  </si>
  <si>
    <t>Chodniki z kostki betonowej</t>
  </si>
  <si>
    <t>RAZEM netto</t>
  </si>
  <si>
    <t xml:space="preserve">KNNR 4 1308-02 z.sz.3.4. 9913-2 </t>
  </si>
  <si>
    <t xml:space="preserve">KNNR 4 1308-03 z.sz.3.4. 9913-2 </t>
  </si>
  <si>
    <t>Studnie rewizyjne z kręgów betonowych o śr. 1200 mm w gotowym wykopie o głębokości 3m (studnia D14)</t>
  </si>
  <si>
    <t>Regulacja pionowa studzienek dla urządzeń podziemnych przy objętości betonu w jednym miejscu do 0.1 m3 (12+23+33)*0,1</t>
  </si>
  <si>
    <t>Studzienki kanalizacyjne z gotowych elementów z tworzyw sztucznych o śr. 600 mm (studnia D13)</t>
  </si>
  <si>
    <t>Studzienki ściekowe uliczne betonowe o śr.500 mm z osadnikiem bez syfonu - wpusty proste D-400 (W1,W2, W7 - W13)</t>
  </si>
  <si>
    <t>Odwodnienia liniowe o szerokości korytka 20cm z rusztem z żeliwa sfero klasy D400 wraz ze studzienką osadnikową  (6+4,5+3,5+3,0) (W3 - W6)</t>
  </si>
  <si>
    <t>Roboty ziemne wykonywane koparkami przedsiębiernymi 0.40 m3 w ziemi kat. I-III uprzednio zmagazynowanej w hałdach z transportem urobku samochodami samowyładowczymi na odległość do 5 km - wywóz wyporu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</si>
  <si>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</si>
  <si>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</si>
  <si>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</si>
  <si>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</si>
  <si>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</si>
  <si>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</si>
  <si>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</si>
  <si>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</si>
  <si>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</si>
  <si>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</si>
  <si>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</si>
  <si>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</si>
  <si>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</si>
  <si>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</si>
  <si>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</si>
  <si>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</si>
  <si>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</si>
  <si>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</si>
  <si>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</si>
  <si>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</si>
  <si>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</si>
  <si>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</si>
  <si>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</si>
  <si>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</si>
  <si>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</si>
  <si>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</si>
  <si>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</si>
  <si>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</si>
  <si>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</si>
  <si>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</si>
  <si>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</si>
  <si>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</si>
  <si>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</si>
  <si>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</si>
  <si>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</si>
  <si>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</si>
  <si>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</si>
  <si>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</si>
  <si>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</si>
  <si>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</si>
  <si>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</si>
  <si>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7.1</t>
  </si>
  <si>
    <t>7.2</t>
  </si>
  <si>
    <t>7.3</t>
  </si>
  <si>
    <t>branża drogowa</t>
  </si>
  <si>
    <t>branża sanitarna</t>
  </si>
  <si>
    <t>Wartość netto</t>
  </si>
  <si>
    <t>Rodzaj robót</t>
  </si>
  <si>
    <t>Razem netto</t>
  </si>
  <si>
    <t>VAT</t>
  </si>
  <si>
    <t>Razem brutto</t>
  </si>
  <si>
    <t>RAZEM brutto</t>
  </si>
  <si>
    <t>1.</t>
  </si>
  <si>
    <t>3.</t>
  </si>
  <si>
    <t>4.</t>
  </si>
  <si>
    <t>5.</t>
  </si>
  <si>
    <t>6.</t>
  </si>
  <si>
    <t>7.</t>
  </si>
  <si>
    <t>2.14</t>
  </si>
  <si>
    <t>2.15</t>
  </si>
  <si>
    <t>2.16</t>
  </si>
  <si>
    <t>2.17</t>
  </si>
  <si>
    <t>Zadanie:</t>
  </si>
  <si>
    <t>Wykonawca ma prawo do zmiany podstaw wyceny poszczególnych pozycji w ZZK, podane podstawy mają charakter przykładowy.</t>
  </si>
  <si>
    <t xml:space="preserve">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</si>
  <si>
    <t xml:space="preserve">Ceny jednostkowe lub kwoty ryczałtowe Robót muszą obejmować: </t>
  </si>
  <si>
    <t>Do cen jednostkowych nie należy wliczać podatku VAT.</t>
  </si>
  <si>
    <t>Zamawiający nie odpowiada za prawidłowość formuł w pliku EXCEL  Wykonawca jest zobowiązany do ich sprawdzenia.</t>
  </si>
  <si>
    <t>………………………………………</t>
  </si>
  <si>
    <t>podpis upoważnionego przedstawiciela Wykonawcy</t>
  </si>
  <si>
    <t>Przebudowa ulicy Długiej - droga gminna nr 051001C w km 0+000 do 0+372,60 oraz ul. Krótkiej - droga gminna nr 051036C od km 0+000 do km 0+096,32 w Solcu Kujawskim</t>
  </si>
  <si>
    <t>Przebudowa ulicy Długiej  (droga gminna nr 051001C) oraz ul. Krótkiej (droga gminna nr 051036C) w Solcu Kujawskim</t>
  </si>
  <si>
    <t>BRANŻA DROGOWA</t>
  </si>
  <si>
    <t>BRANŻA SANITARNA</t>
  </si>
  <si>
    <t>8.</t>
  </si>
  <si>
    <t>Odtworzenie istniejącego oznakowania poziomego i pionowego</t>
  </si>
  <si>
    <t>8.1</t>
  </si>
  <si>
    <t>analiza własna</t>
  </si>
  <si>
    <t>kpl</t>
  </si>
  <si>
    <t>Odtworzenie istniejącego oznakowania poziomego i pionowego: 
- demontaż i ponowny montaż oznakowania pionowego (zużyte oznakowanie dostarczy Zamawiający)
- malowanie oznakowania poziomego farbami grubowarstwowymi zgodnie z SOR.</t>
  </si>
  <si>
    <t>Nr sprawy: WIPP.ZP.271.2.2021</t>
  </si>
  <si>
    <t>Zbiorcze Zestawienie Kosztów (ZZK) sporządzić dla wszystkich robót, wyceniając  pozycje zawarte w arkuszach: pn.: "b.drogowa", "b.sanitarna"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</si>
  <si>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</si>
  <si>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</si>
  <si>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</si>
  <si>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 xml:space="preserve">-  koszty pośrednie, zysk kalkulacyjny i ryzyko, </t>
  </si>
  <si>
    <t xml:space="preserve">-  podatki obliczone zgodnie z obowiązującymi przepisami. </t>
  </si>
  <si>
    <t xml:space="preserve">Data: </t>
  </si>
  <si>
    <t>…………………………</t>
  </si>
  <si>
    <t>Data:</t>
  </si>
  <si>
    <t>……………………………….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</si>
</sst>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0" fillId="0" borderId="2" xfId="1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/>
    </xf>
    <xf numFmtId="43" fontId="5" fillId="2" borderId="2" xfId="0" applyNumberFormat="1" applyFont="1" applyFill="1" applyBorder="1" applyAlignment="1">
      <alignment vertical="center"/>
    </xf>
    <xf numFmtId="4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2" xfId="1" applyFont="1" applyFill="1" applyBorder="1" applyAlignment="1">
      <alignment vertical="center"/>
    </xf>
    <xf numFmtId="43" fontId="3" fillId="2" borderId="2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quotePrefix="1"/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center"/>
    </xf>
    <xf numFmtId="43" fontId="8" fillId="0" borderId="2" xfId="1" applyFont="1" applyBorder="1"/>
    <xf numFmtId="43" fontId="5" fillId="0" borderId="2" xfId="1" applyFont="1" applyBorder="1"/>
  </cellXfs>
  <cellStyles count="5">
    <cellStyle name="Dziesiętny" xfId="1" builtinId="3"/>
    <cellStyle name="Dziesiętny 2" xfId="4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zoomScaleSheetLayoutView="100" workbookViewId="0">
      <selection activeCell="I8" sqref="I8"/>
    </sheetView>
  </sheetViews>
  <sheetFormatPr defaultRowHeight="15"/>
  <cols>
    <col min="1" max="1" width="4.5703125" bestFit="1" customWidth="1"/>
    <col min="2" max="2" width="8.85546875" customWidth="1"/>
    <col min="3" max="3" width="39.42578125" customWidth="1"/>
    <col min="4" max="4" width="21" customWidth="1"/>
  </cols>
  <sheetData>
    <row r="1" spans="1:6" ht="15.75">
      <c r="A1" s="27" t="s">
        <v>188</v>
      </c>
      <c r="B1" s="27"/>
      <c r="D1" s="44" t="s">
        <v>206</v>
      </c>
    </row>
    <row r="2" spans="1:6" ht="45.75" customHeight="1">
      <c r="B2" s="33" t="s">
        <v>197</v>
      </c>
      <c r="C2" s="33"/>
      <c r="D2" s="33"/>
      <c r="E2" s="33"/>
      <c r="F2" s="33"/>
    </row>
    <row r="5" spans="1:6" ht="15.75">
      <c r="B5" s="48" t="s">
        <v>0</v>
      </c>
      <c r="C5" s="48" t="s">
        <v>173</v>
      </c>
      <c r="D5" s="48" t="s">
        <v>172</v>
      </c>
    </row>
    <row r="6" spans="1:6" ht="15.75">
      <c r="B6" s="48">
        <v>1</v>
      </c>
      <c r="C6" s="49" t="s">
        <v>170</v>
      </c>
      <c r="D6" s="51">
        <f>'b. drogowa'!G65</f>
        <v>0</v>
      </c>
    </row>
    <row r="7" spans="1:6" ht="15.75">
      <c r="B7" s="48">
        <v>2</v>
      </c>
      <c r="C7" s="49" t="s">
        <v>171</v>
      </c>
      <c r="D7" s="51">
        <f>'b sanitarna'!G20</f>
        <v>0</v>
      </c>
    </row>
    <row r="8" spans="1:6" ht="15.75">
      <c r="B8" s="49"/>
      <c r="C8" s="50" t="s">
        <v>174</v>
      </c>
      <c r="D8" s="52">
        <f>SUM(D6:D7)</f>
        <v>0</v>
      </c>
    </row>
    <row r="9" spans="1:6" ht="15.75">
      <c r="B9" s="49"/>
      <c r="C9" s="50" t="s">
        <v>175</v>
      </c>
      <c r="D9" s="52">
        <f>D8*23%</f>
        <v>0</v>
      </c>
    </row>
    <row r="10" spans="1:6" ht="15.75">
      <c r="B10" s="49"/>
      <c r="C10" s="50" t="s">
        <v>176</v>
      </c>
      <c r="D10" s="52">
        <f>D8+D9</f>
        <v>0</v>
      </c>
    </row>
    <row r="11" spans="1:6" ht="25.5" customHeight="1"/>
    <row r="12" spans="1:6">
      <c r="B12" t="s">
        <v>213</v>
      </c>
    </row>
    <row r="13" spans="1:6" ht="15.75">
      <c r="B13" t="s">
        <v>214</v>
      </c>
      <c r="D13" s="31" t="s">
        <v>194</v>
      </c>
      <c r="E13" s="31"/>
    </row>
    <row r="14" spans="1:6" ht="25.5" customHeight="1">
      <c r="D14" s="32" t="s">
        <v>195</v>
      </c>
      <c r="E14" s="32"/>
    </row>
    <row r="17" spans="1:6" ht="31.5" customHeight="1">
      <c r="A17" s="34" t="s">
        <v>207</v>
      </c>
      <c r="B17" s="34"/>
      <c r="C17" s="34"/>
      <c r="D17" s="34"/>
      <c r="E17" s="34"/>
      <c r="F17" s="34"/>
    </row>
    <row r="18" spans="1:6" ht="31.5" customHeight="1">
      <c r="A18" s="34" t="s">
        <v>189</v>
      </c>
      <c r="B18" s="34"/>
      <c r="C18" s="34"/>
      <c r="D18" s="34"/>
      <c r="E18" s="34"/>
      <c r="F18" s="34"/>
    </row>
    <row r="19" spans="1:6" ht="49.5" customHeight="1">
      <c r="A19" s="35" t="s">
        <v>190</v>
      </c>
      <c r="B19" s="35"/>
      <c r="C19" s="35"/>
      <c r="D19" s="35"/>
      <c r="E19" s="35"/>
      <c r="F19" s="35"/>
    </row>
    <row r="20" spans="1:6" ht="7.5" customHeight="1"/>
    <row r="21" spans="1:6">
      <c r="A21" t="s">
        <v>191</v>
      </c>
    </row>
    <row r="22" spans="1:6">
      <c r="B22" s="45" t="s">
        <v>208</v>
      </c>
    </row>
    <row r="23" spans="1:6" ht="36" customHeight="1">
      <c r="B23" s="46" t="s">
        <v>209</v>
      </c>
      <c r="C23" s="34"/>
      <c r="D23" s="34"/>
      <c r="E23" s="34"/>
    </row>
    <row r="24" spans="1:6">
      <c r="B24" s="45" t="s">
        <v>210</v>
      </c>
    </row>
    <row r="25" spans="1:6">
      <c r="B25" s="45" t="s">
        <v>211</v>
      </c>
    </row>
    <row r="26" spans="1:6">
      <c r="B26" s="45" t="s">
        <v>212</v>
      </c>
    </row>
    <row r="27" spans="1:6" ht="6" customHeight="1"/>
    <row r="28" spans="1:6">
      <c r="A28" t="s">
        <v>192</v>
      </c>
    </row>
    <row r="30" spans="1:6" ht="34.5" customHeight="1">
      <c r="A30" s="30" t="s">
        <v>193</v>
      </c>
      <c r="B30" s="30"/>
      <c r="C30" s="30"/>
      <c r="D30" s="30"/>
      <c r="E30" s="30"/>
      <c r="F30" s="30"/>
    </row>
  </sheetData>
  <mergeCells count="8">
    <mergeCell ref="A30:F30"/>
    <mergeCell ref="D13:E13"/>
    <mergeCell ref="D14:E14"/>
    <mergeCell ref="B2:F2"/>
    <mergeCell ref="A17:F17"/>
    <mergeCell ref="A18:F18"/>
    <mergeCell ref="A19:F19"/>
    <mergeCell ref="B23:E2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topLeftCell="A64" zoomScaleNormal="100" zoomScaleSheetLayoutView="100" workbookViewId="0">
      <selection activeCell="A70" sqref="A70"/>
    </sheetView>
  </sheetViews>
  <sheetFormatPr defaultRowHeight="15"/>
  <cols>
    <col min="1" max="1" width="6.140625" style="7" customWidth="1"/>
    <col min="2" max="2" width="10.5703125" style="5" customWidth="1"/>
    <col min="3" max="3" width="45.5703125" style="5" customWidth="1"/>
    <col min="4" max="4" width="9.140625" style="7"/>
    <col min="5" max="5" width="12.42578125" style="3" customWidth="1"/>
    <col min="6" max="6" width="13.42578125" style="3" customWidth="1"/>
    <col min="7" max="7" width="15.5703125" style="3" customWidth="1"/>
    <col min="8" max="16384" width="9.140625" style="3"/>
  </cols>
  <sheetData>
    <row r="1" spans="1:7" ht="15.75">
      <c r="A1" s="47" t="s">
        <v>188</v>
      </c>
      <c r="E1" s="44" t="s">
        <v>206</v>
      </c>
    </row>
    <row r="2" spans="1:7" ht="43.5" customHeight="1">
      <c r="B2" s="33" t="s">
        <v>196</v>
      </c>
      <c r="C2" s="33"/>
      <c r="D2" s="33"/>
      <c r="E2" s="33"/>
      <c r="F2" s="33"/>
      <c r="G2" s="33"/>
    </row>
    <row r="3" spans="1:7">
      <c r="A3" s="28" t="s">
        <v>198</v>
      </c>
    </row>
    <row r="4" spans="1:7" ht="24.75" customHeight="1">
      <c r="A4" s="6" t="s">
        <v>0</v>
      </c>
      <c r="B4" s="13" t="s">
        <v>1</v>
      </c>
      <c r="C4" s="13" t="s">
        <v>2</v>
      </c>
      <c r="D4" s="6" t="s">
        <v>37</v>
      </c>
      <c r="E4" s="6" t="s">
        <v>38</v>
      </c>
      <c r="F4" s="6" t="s">
        <v>3</v>
      </c>
      <c r="G4" s="6" t="s">
        <v>39</v>
      </c>
    </row>
    <row r="5" spans="1:7" ht="24.75" customHeight="1">
      <c r="A5" s="18" t="s">
        <v>178</v>
      </c>
      <c r="B5" s="37" t="s">
        <v>110</v>
      </c>
      <c r="C5" s="38"/>
      <c r="D5" s="18"/>
      <c r="E5" s="18"/>
      <c r="F5" s="18"/>
      <c r="G5" s="23">
        <f>SUM(G6)</f>
        <v>0</v>
      </c>
    </row>
    <row r="6" spans="1:7" ht="45">
      <c r="A6" s="6" t="s">
        <v>30</v>
      </c>
      <c r="B6" s="1" t="s">
        <v>40</v>
      </c>
      <c r="C6" s="1" t="s">
        <v>41</v>
      </c>
      <c r="D6" s="6" t="s">
        <v>4</v>
      </c>
      <c r="E6" s="4">
        <v>0.47</v>
      </c>
      <c r="F6" s="4"/>
      <c r="G6" s="4">
        <f>E6*F6</f>
        <v>0</v>
      </c>
    </row>
    <row r="7" spans="1:7" ht="20.25" customHeight="1">
      <c r="A7" s="18" t="s">
        <v>34</v>
      </c>
      <c r="B7" s="37" t="s">
        <v>111</v>
      </c>
      <c r="C7" s="38"/>
      <c r="D7" s="18"/>
      <c r="E7" s="21"/>
      <c r="F7" s="21"/>
      <c r="G7" s="21">
        <f>SUM(G8:G24)</f>
        <v>0</v>
      </c>
    </row>
    <row r="8" spans="1:7" ht="45">
      <c r="A8" s="6" t="s">
        <v>35</v>
      </c>
      <c r="B8" s="1" t="s">
        <v>42</v>
      </c>
      <c r="C8" s="1" t="s">
        <v>43</v>
      </c>
      <c r="D8" s="6" t="s">
        <v>44</v>
      </c>
      <c r="E8" s="4">
        <v>2810.15</v>
      </c>
      <c r="F8" s="4"/>
      <c r="G8" s="4">
        <f>E8*F8</f>
        <v>0</v>
      </c>
    </row>
    <row r="9" spans="1:7" ht="30">
      <c r="A9" s="6" t="s">
        <v>36</v>
      </c>
      <c r="B9" s="1" t="s">
        <v>45</v>
      </c>
      <c r="C9" s="1" t="s">
        <v>46</v>
      </c>
      <c r="D9" s="6" t="s">
        <v>5</v>
      </c>
      <c r="E9" s="4">
        <v>34.9</v>
      </c>
      <c r="F9" s="4"/>
      <c r="G9" s="4">
        <f t="shared" ref="G9:G24" si="0">E9*F9</f>
        <v>0</v>
      </c>
    </row>
    <row r="10" spans="1:7" ht="30">
      <c r="A10" s="6" t="s">
        <v>126</v>
      </c>
      <c r="B10" s="1" t="s">
        <v>47</v>
      </c>
      <c r="C10" s="1" t="s">
        <v>48</v>
      </c>
      <c r="D10" s="6" t="s">
        <v>5</v>
      </c>
      <c r="E10" s="4">
        <v>29.5</v>
      </c>
      <c r="F10" s="4"/>
      <c r="G10" s="4">
        <f t="shared" si="0"/>
        <v>0</v>
      </c>
    </row>
    <row r="11" spans="1:7" ht="30">
      <c r="A11" s="6" t="s">
        <v>127</v>
      </c>
      <c r="B11" s="1" t="s">
        <v>49</v>
      </c>
      <c r="C11" s="1" t="s">
        <v>50</v>
      </c>
      <c r="D11" s="6" t="s">
        <v>5</v>
      </c>
      <c r="E11" s="4">
        <v>106.38</v>
      </c>
      <c r="F11" s="4"/>
      <c r="G11" s="4">
        <f t="shared" si="0"/>
        <v>0</v>
      </c>
    </row>
    <row r="12" spans="1:7" ht="30">
      <c r="A12" s="6" t="s">
        <v>128</v>
      </c>
      <c r="B12" s="1" t="s">
        <v>51</v>
      </c>
      <c r="C12" s="1" t="s">
        <v>52</v>
      </c>
      <c r="D12" s="6" t="s">
        <v>13</v>
      </c>
      <c r="E12" s="4">
        <v>3.51</v>
      </c>
      <c r="F12" s="4"/>
      <c r="G12" s="4">
        <f t="shared" si="0"/>
        <v>0</v>
      </c>
    </row>
    <row r="13" spans="1:7" ht="30">
      <c r="A13" s="6" t="s">
        <v>129</v>
      </c>
      <c r="B13" s="1" t="s">
        <v>53</v>
      </c>
      <c r="C13" s="1" t="s">
        <v>54</v>
      </c>
      <c r="D13" s="6" t="s">
        <v>5</v>
      </c>
      <c r="E13" s="4">
        <v>747.15</v>
      </c>
      <c r="F13" s="4"/>
      <c r="G13" s="4">
        <f t="shared" si="0"/>
        <v>0</v>
      </c>
    </row>
    <row r="14" spans="1:7" ht="30">
      <c r="A14" s="6" t="s">
        <v>130</v>
      </c>
      <c r="B14" s="1" t="s">
        <v>51</v>
      </c>
      <c r="C14" s="1" t="s">
        <v>55</v>
      </c>
      <c r="D14" s="6" t="s">
        <v>13</v>
      </c>
      <c r="E14" s="4">
        <v>44.83</v>
      </c>
      <c r="F14" s="4"/>
      <c r="G14" s="4">
        <f t="shared" si="0"/>
        <v>0</v>
      </c>
    </row>
    <row r="15" spans="1:7" ht="30">
      <c r="A15" s="6" t="s">
        <v>131</v>
      </c>
      <c r="B15" s="1" t="s">
        <v>56</v>
      </c>
      <c r="C15" s="1" t="s">
        <v>57</v>
      </c>
      <c r="D15" s="6" t="s">
        <v>44</v>
      </c>
      <c r="E15" s="4">
        <v>83.13</v>
      </c>
      <c r="F15" s="4"/>
      <c r="G15" s="4">
        <f t="shared" si="0"/>
        <v>0</v>
      </c>
    </row>
    <row r="16" spans="1:7" ht="30">
      <c r="A16" s="6" t="s">
        <v>132</v>
      </c>
      <c r="B16" s="1" t="s">
        <v>56</v>
      </c>
      <c r="C16" s="1" t="s">
        <v>58</v>
      </c>
      <c r="D16" s="6" t="s">
        <v>44</v>
      </c>
      <c r="E16" s="4">
        <v>507.44</v>
      </c>
      <c r="F16" s="4"/>
      <c r="G16" s="4">
        <f t="shared" si="0"/>
        <v>0</v>
      </c>
    </row>
    <row r="17" spans="1:7" ht="30">
      <c r="A17" s="6" t="s">
        <v>133</v>
      </c>
      <c r="B17" s="1" t="s">
        <v>59</v>
      </c>
      <c r="C17" s="1" t="s">
        <v>60</v>
      </c>
      <c r="D17" s="6" t="s">
        <v>44</v>
      </c>
      <c r="E17" s="4">
        <v>58.42</v>
      </c>
      <c r="F17" s="4"/>
      <c r="G17" s="4">
        <f t="shared" si="0"/>
        <v>0</v>
      </c>
    </row>
    <row r="18" spans="1:7" ht="30">
      <c r="A18" s="6" t="s">
        <v>134</v>
      </c>
      <c r="B18" s="1" t="s">
        <v>56</v>
      </c>
      <c r="C18" s="1" t="s">
        <v>61</v>
      </c>
      <c r="D18" s="6" t="s">
        <v>44</v>
      </c>
      <c r="E18" s="4">
        <v>58.42</v>
      </c>
      <c r="F18" s="4"/>
      <c r="G18" s="4">
        <f t="shared" si="0"/>
        <v>0</v>
      </c>
    </row>
    <row r="19" spans="1:7" ht="45">
      <c r="A19" s="6" t="s">
        <v>135</v>
      </c>
      <c r="B19" s="1" t="s">
        <v>62</v>
      </c>
      <c r="C19" s="1" t="s">
        <v>63</v>
      </c>
      <c r="D19" s="6" t="s">
        <v>44</v>
      </c>
      <c r="E19" s="4">
        <v>435.29</v>
      </c>
      <c r="F19" s="4"/>
      <c r="G19" s="4">
        <f t="shared" si="0"/>
        <v>0</v>
      </c>
    </row>
    <row r="20" spans="1:7" ht="30">
      <c r="A20" s="6" t="s">
        <v>136</v>
      </c>
      <c r="B20" s="1" t="s">
        <v>56</v>
      </c>
      <c r="C20" s="1" t="s">
        <v>64</v>
      </c>
      <c r="D20" s="6" t="s">
        <v>44</v>
      </c>
      <c r="E20" s="4">
        <v>435.29</v>
      </c>
      <c r="F20" s="4"/>
      <c r="G20" s="4">
        <f t="shared" si="0"/>
        <v>0</v>
      </c>
    </row>
    <row r="21" spans="1:7" ht="45">
      <c r="A21" s="6" t="s">
        <v>184</v>
      </c>
      <c r="B21" s="1" t="s">
        <v>59</v>
      </c>
      <c r="C21" s="1" t="s">
        <v>65</v>
      </c>
      <c r="D21" s="6" t="s">
        <v>44</v>
      </c>
      <c r="E21" s="4">
        <v>160.12</v>
      </c>
      <c r="F21" s="4"/>
      <c r="G21" s="4">
        <f t="shared" si="0"/>
        <v>0</v>
      </c>
    </row>
    <row r="22" spans="1:7" ht="30">
      <c r="A22" s="6" t="s">
        <v>185</v>
      </c>
      <c r="B22" s="1" t="s">
        <v>66</v>
      </c>
      <c r="C22" s="1" t="s">
        <v>67</v>
      </c>
      <c r="D22" s="6" t="s">
        <v>44</v>
      </c>
      <c r="E22" s="4">
        <v>160.12</v>
      </c>
      <c r="F22" s="4"/>
      <c r="G22" s="4">
        <f t="shared" si="0"/>
        <v>0</v>
      </c>
    </row>
    <row r="23" spans="1:7" ht="60">
      <c r="A23" s="6" t="s">
        <v>186</v>
      </c>
      <c r="B23" s="1" t="s">
        <v>68</v>
      </c>
      <c r="C23" s="1" t="s">
        <v>69</v>
      </c>
      <c r="D23" s="6" t="s">
        <v>13</v>
      </c>
      <c r="E23" s="4">
        <v>518.20000000000005</v>
      </c>
      <c r="F23" s="4"/>
      <c r="G23" s="4">
        <f t="shared" si="0"/>
        <v>0</v>
      </c>
    </row>
    <row r="24" spans="1:7" ht="45">
      <c r="A24" s="6" t="s">
        <v>187</v>
      </c>
      <c r="B24" s="1" t="s">
        <v>15</v>
      </c>
      <c r="C24" s="1" t="s">
        <v>70</v>
      </c>
      <c r="D24" s="6" t="s">
        <v>13</v>
      </c>
      <c r="E24" s="4">
        <v>518.20000000000005</v>
      </c>
      <c r="F24" s="4"/>
      <c r="G24" s="4">
        <f t="shared" si="0"/>
        <v>0</v>
      </c>
    </row>
    <row r="25" spans="1:7" ht="22.5" customHeight="1">
      <c r="A25" s="18" t="s">
        <v>179</v>
      </c>
      <c r="B25" s="37" t="s">
        <v>112</v>
      </c>
      <c r="C25" s="38"/>
      <c r="D25" s="18"/>
      <c r="E25" s="21"/>
      <c r="F25" s="21"/>
      <c r="G25" s="21">
        <f>SUM(G26:G34)</f>
        <v>0</v>
      </c>
    </row>
    <row r="26" spans="1:7" ht="30">
      <c r="A26" s="6" t="s">
        <v>137</v>
      </c>
      <c r="B26" s="1" t="s">
        <v>71</v>
      </c>
      <c r="C26" s="1" t="s">
        <v>72</v>
      </c>
      <c r="D26" s="6" t="s">
        <v>5</v>
      </c>
      <c r="E26" s="4">
        <v>108.91</v>
      </c>
      <c r="F26" s="4"/>
      <c r="G26" s="4">
        <f>E26*F26</f>
        <v>0</v>
      </c>
    </row>
    <row r="27" spans="1:7" ht="30">
      <c r="A27" s="6" t="s">
        <v>138</v>
      </c>
      <c r="B27" s="1" t="s">
        <v>73</v>
      </c>
      <c r="C27" s="1" t="s">
        <v>74</v>
      </c>
      <c r="D27" s="6" t="s">
        <v>13</v>
      </c>
      <c r="E27" s="4">
        <v>7.19</v>
      </c>
      <c r="F27" s="4"/>
      <c r="G27" s="4">
        <f t="shared" ref="G27:G34" si="1">E27*F27</f>
        <v>0</v>
      </c>
    </row>
    <row r="28" spans="1:7" ht="30">
      <c r="A28" s="6" t="s">
        <v>139</v>
      </c>
      <c r="B28" s="1" t="s">
        <v>75</v>
      </c>
      <c r="C28" s="1" t="s">
        <v>76</v>
      </c>
      <c r="D28" s="6" t="s">
        <v>5</v>
      </c>
      <c r="E28" s="4">
        <v>625.14</v>
      </c>
      <c r="F28" s="4"/>
      <c r="G28" s="4">
        <f t="shared" si="1"/>
        <v>0</v>
      </c>
    </row>
    <row r="29" spans="1:7" ht="30">
      <c r="A29" s="6" t="s">
        <v>140</v>
      </c>
      <c r="B29" s="1" t="s">
        <v>73</v>
      </c>
      <c r="C29" s="1" t="s">
        <v>77</v>
      </c>
      <c r="D29" s="6" t="s">
        <v>13</v>
      </c>
      <c r="E29" s="4">
        <v>45.01</v>
      </c>
      <c r="F29" s="4"/>
      <c r="G29" s="4">
        <f t="shared" si="1"/>
        <v>0</v>
      </c>
    </row>
    <row r="30" spans="1:7" ht="30">
      <c r="A30" s="6" t="s">
        <v>141</v>
      </c>
      <c r="B30" s="1" t="s">
        <v>75</v>
      </c>
      <c r="C30" s="1" t="s">
        <v>78</v>
      </c>
      <c r="D30" s="6" t="s">
        <v>5</v>
      </c>
      <c r="E30" s="4">
        <v>11</v>
      </c>
      <c r="F30" s="4"/>
      <c r="G30" s="4">
        <f t="shared" si="1"/>
        <v>0</v>
      </c>
    </row>
    <row r="31" spans="1:7" ht="30">
      <c r="A31" s="6" t="s">
        <v>142</v>
      </c>
      <c r="B31" s="1" t="s">
        <v>75</v>
      </c>
      <c r="C31" s="1" t="s">
        <v>79</v>
      </c>
      <c r="D31" s="6" t="s">
        <v>5</v>
      </c>
      <c r="E31" s="4">
        <v>11</v>
      </c>
      <c r="F31" s="4"/>
      <c r="G31" s="4">
        <f t="shared" si="1"/>
        <v>0</v>
      </c>
    </row>
    <row r="32" spans="1:7" ht="30">
      <c r="A32" s="6" t="s">
        <v>143</v>
      </c>
      <c r="B32" s="1" t="s">
        <v>73</v>
      </c>
      <c r="C32" s="1" t="s">
        <v>80</v>
      </c>
      <c r="D32" s="6" t="s">
        <v>13</v>
      </c>
      <c r="E32" s="4">
        <v>1.58</v>
      </c>
      <c r="F32" s="4"/>
      <c r="G32" s="4">
        <f t="shared" si="1"/>
        <v>0</v>
      </c>
    </row>
    <row r="33" spans="1:7" ht="45">
      <c r="A33" s="6" t="s">
        <v>144</v>
      </c>
      <c r="B33" s="1" t="s">
        <v>81</v>
      </c>
      <c r="C33" s="1" t="s">
        <v>82</v>
      </c>
      <c r="D33" s="6" t="s">
        <v>5</v>
      </c>
      <c r="E33" s="4">
        <v>235.97</v>
      </c>
      <c r="F33" s="4"/>
      <c r="G33" s="4">
        <f t="shared" si="1"/>
        <v>0</v>
      </c>
    </row>
    <row r="34" spans="1:7" ht="30">
      <c r="A34" s="6" t="s">
        <v>145</v>
      </c>
      <c r="B34" s="1" t="s">
        <v>73</v>
      </c>
      <c r="C34" s="1" t="s">
        <v>83</v>
      </c>
      <c r="D34" s="6" t="s">
        <v>13</v>
      </c>
      <c r="E34" s="4">
        <v>8.49</v>
      </c>
      <c r="F34" s="4"/>
      <c r="G34" s="4">
        <f t="shared" si="1"/>
        <v>0</v>
      </c>
    </row>
    <row r="35" spans="1:7" ht="21" customHeight="1">
      <c r="A35" s="18" t="s">
        <v>180</v>
      </c>
      <c r="B35" s="37" t="s">
        <v>113</v>
      </c>
      <c r="C35" s="38"/>
      <c r="D35" s="18"/>
      <c r="E35" s="21"/>
      <c r="F35" s="21"/>
      <c r="G35" s="21">
        <f>SUM(G36:G45)</f>
        <v>0</v>
      </c>
    </row>
    <row r="36" spans="1:7" ht="45">
      <c r="A36" s="6" t="s">
        <v>146</v>
      </c>
      <c r="B36" s="1" t="s">
        <v>84</v>
      </c>
      <c r="C36" s="1" t="s">
        <v>85</v>
      </c>
      <c r="D36" s="6" t="s">
        <v>44</v>
      </c>
      <c r="E36" s="4">
        <v>555.74</v>
      </c>
      <c r="F36" s="4"/>
      <c r="G36" s="4">
        <f>E36*F36</f>
        <v>0</v>
      </c>
    </row>
    <row r="37" spans="1:7" ht="45">
      <c r="A37" s="6" t="s">
        <v>147</v>
      </c>
      <c r="B37" s="1" t="s">
        <v>86</v>
      </c>
      <c r="C37" s="1" t="s">
        <v>87</v>
      </c>
      <c r="D37" s="6" t="s">
        <v>44</v>
      </c>
      <c r="E37" s="4">
        <v>555.74</v>
      </c>
      <c r="F37" s="4"/>
      <c r="G37" s="4">
        <f t="shared" ref="G37:G45" si="2">E37*F37</f>
        <v>0</v>
      </c>
    </row>
    <row r="38" spans="1:7" ht="45">
      <c r="A38" s="6" t="s">
        <v>148</v>
      </c>
      <c r="B38" s="1" t="s">
        <v>88</v>
      </c>
      <c r="C38" s="1" t="s">
        <v>89</v>
      </c>
      <c r="D38" s="6" t="s">
        <v>44</v>
      </c>
      <c r="E38" s="4">
        <v>555.74</v>
      </c>
      <c r="F38" s="4"/>
      <c r="G38" s="4">
        <f t="shared" si="2"/>
        <v>0</v>
      </c>
    </row>
    <row r="39" spans="1:7" ht="30">
      <c r="A39" s="6" t="s">
        <v>149</v>
      </c>
      <c r="B39" s="1" t="s">
        <v>90</v>
      </c>
      <c r="C39" s="1" t="s">
        <v>6</v>
      </c>
      <c r="D39" s="6" t="s">
        <v>44</v>
      </c>
      <c r="E39" s="4">
        <v>555.74</v>
      </c>
      <c r="F39" s="4"/>
      <c r="G39" s="4">
        <f t="shared" si="2"/>
        <v>0</v>
      </c>
    </row>
    <row r="40" spans="1:7" ht="30">
      <c r="A40" s="6" t="s">
        <v>150</v>
      </c>
      <c r="B40" s="1" t="s">
        <v>91</v>
      </c>
      <c r="C40" s="1" t="s">
        <v>92</v>
      </c>
      <c r="D40" s="6" t="s">
        <v>44</v>
      </c>
      <c r="E40" s="4">
        <v>555.74</v>
      </c>
      <c r="F40" s="4"/>
      <c r="G40" s="4">
        <f t="shared" si="2"/>
        <v>0</v>
      </c>
    </row>
    <row r="41" spans="1:7" ht="45">
      <c r="A41" s="6" t="s">
        <v>151</v>
      </c>
      <c r="B41" s="1" t="s">
        <v>93</v>
      </c>
      <c r="C41" s="1" t="s">
        <v>94</v>
      </c>
      <c r="D41" s="6" t="s">
        <v>44</v>
      </c>
      <c r="E41" s="4">
        <v>555.74</v>
      </c>
      <c r="F41" s="4"/>
      <c r="G41" s="4">
        <f t="shared" si="2"/>
        <v>0</v>
      </c>
    </row>
    <row r="42" spans="1:7" ht="30">
      <c r="A42" s="6" t="s">
        <v>152</v>
      </c>
      <c r="B42" s="1" t="s">
        <v>95</v>
      </c>
      <c r="C42" s="1" t="s">
        <v>96</v>
      </c>
      <c r="D42" s="6" t="s">
        <v>44</v>
      </c>
      <c r="E42" s="4">
        <v>555.74</v>
      </c>
      <c r="F42" s="4"/>
      <c r="G42" s="4">
        <f t="shared" si="2"/>
        <v>0</v>
      </c>
    </row>
    <row r="43" spans="1:7" ht="30">
      <c r="A43" s="6" t="s">
        <v>153</v>
      </c>
      <c r="B43" s="1" t="s">
        <v>91</v>
      </c>
      <c r="C43" s="1" t="s">
        <v>92</v>
      </c>
      <c r="D43" s="6" t="s">
        <v>44</v>
      </c>
      <c r="E43" s="4">
        <v>555.74</v>
      </c>
      <c r="F43" s="4"/>
      <c r="G43" s="4">
        <f t="shared" si="2"/>
        <v>0</v>
      </c>
    </row>
    <row r="44" spans="1:7" ht="45">
      <c r="A44" s="6" t="s">
        <v>154</v>
      </c>
      <c r="B44" s="1" t="s">
        <v>97</v>
      </c>
      <c r="C44" s="1" t="s">
        <v>98</v>
      </c>
      <c r="D44" s="6" t="s">
        <v>5</v>
      </c>
      <c r="E44" s="4">
        <v>20</v>
      </c>
      <c r="F44" s="4"/>
      <c r="G44" s="4">
        <f t="shared" si="2"/>
        <v>0</v>
      </c>
    </row>
    <row r="45" spans="1:7" ht="60">
      <c r="A45" s="6" t="s">
        <v>155</v>
      </c>
      <c r="B45" s="1" t="s">
        <v>99</v>
      </c>
      <c r="C45" s="1" t="s">
        <v>100</v>
      </c>
      <c r="D45" s="6" t="s">
        <v>44</v>
      </c>
      <c r="E45" s="4">
        <v>555.74</v>
      </c>
      <c r="F45" s="4"/>
      <c r="G45" s="4">
        <f t="shared" si="2"/>
        <v>0</v>
      </c>
    </row>
    <row r="46" spans="1:7" ht="18.75" customHeight="1">
      <c r="A46" s="18" t="s">
        <v>181</v>
      </c>
      <c r="B46" s="37" t="s">
        <v>114</v>
      </c>
      <c r="C46" s="38"/>
      <c r="D46" s="18"/>
      <c r="E46" s="21"/>
      <c r="F46" s="21"/>
      <c r="G46" s="21">
        <f>SUM(G47:G53)</f>
        <v>0</v>
      </c>
    </row>
    <row r="47" spans="1:7" ht="30">
      <c r="A47" s="6" t="s">
        <v>156</v>
      </c>
      <c r="B47" s="1" t="s">
        <v>90</v>
      </c>
      <c r="C47" s="1" t="s">
        <v>8</v>
      </c>
      <c r="D47" s="6" t="s">
        <v>44</v>
      </c>
      <c r="E47" s="4">
        <v>2810.15</v>
      </c>
      <c r="F47" s="4"/>
      <c r="G47" s="4">
        <f>E47*F47</f>
        <v>0</v>
      </c>
    </row>
    <row r="48" spans="1:7" ht="30">
      <c r="A48" s="6" t="s">
        <v>157</v>
      </c>
      <c r="B48" s="1" t="s">
        <v>91</v>
      </c>
      <c r="C48" s="1" t="s">
        <v>92</v>
      </c>
      <c r="D48" s="6" t="s">
        <v>44</v>
      </c>
      <c r="E48" s="4">
        <v>2810.15</v>
      </c>
      <c r="F48" s="4"/>
      <c r="G48" s="4">
        <f t="shared" ref="G48:G53" si="3">E48*F48</f>
        <v>0</v>
      </c>
    </row>
    <row r="49" spans="1:7" ht="30">
      <c r="A49" s="6" t="s">
        <v>158</v>
      </c>
      <c r="B49" s="1" t="s">
        <v>101</v>
      </c>
      <c r="C49" s="1" t="s">
        <v>102</v>
      </c>
      <c r="D49" s="6" t="s">
        <v>44</v>
      </c>
      <c r="E49" s="4">
        <v>2810.15</v>
      </c>
      <c r="F49" s="4"/>
      <c r="G49" s="4">
        <f t="shared" si="3"/>
        <v>0</v>
      </c>
    </row>
    <row r="50" spans="1:7" ht="30">
      <c r="A50" s="6" t="s">
        <v>159</v>
      </c>
      <c r="B50" s="1" t="s">
        <v>95</v>
      </c>
      <c r="C50" s="1" t="s">
        <v>96</v>
      </c>
      <c r="D50" s="6" t="s">
        <v>44</v>
      </c>
      <c r="E50" s="4">
        <v>2810.15</v>
      </c>
      <c r="F50" s="4"/>
      <c r="G50" s="4">
        <f t="shared" si="3"/>
        <v>0</v>
      </c>
    </row>
    <row r="51" spans="1:7" ht="30">
      <c r="A51" s="6" t="s">
        <v>160</v>
      </c>
      <c r="B51" s="1" t="s">
        <v>91</v>
      </c>
      <c r="C51" s="1" t="s">
        <v>92</v>
      </c>
      <c r="D51" s="6" t="s">
        <v>44</v>
      </c>
      <c r="E51" s="4">
        <v>2810.15</v>
      </c>
      <c r="F51" s="4"/>
      <c r="G51" s="4">
        <f t="shared" si="3"/>
        <v>0</v>
      </c>
    </row>
    <row r="52" spans="1:7" ht="45">
      <c r="A52" s="6" t="s">
        <v>161</v>
      </c>
      <c r="B52" s="1" t="s">
        <v>97</v>
      </c>
      <c r="C52" s="1" t="s">
        <v>98</v>
      </c>
      <c r="D52" s="6" t="s">
        <v>5</v>
      </c>
      <c r="E52" s="4">
        <v>14.9</v>
      </c>
      <c r="F52" s="4"/>
      <c r="G52" s="4">
        <f t="shared" si="3"/>
        <v>0</v>
      </c>
    </row>
    <row r="53" spans="1:7" ht="60">
      <c r="A53" s="6" t="s">
        <v>162</v>
      </c>
      <c r="B53" s="1" t="s">
        <v>99</v>
      </c>
      <c r="C53" s="1" t="s">
        <v>100</v>
      </c>
      <c r="D53" s="6" t="s">
        <v>44</v>
      </c>
      <c r="E53" s="4">
        <v>2810.15</v>
      </c>
      <c r="F53" s="4"/>
      <c r="G53" s="4">
        <f t="shared" si="3"/>
        <v>0</v>
      </c>
    </row>
    <row r="54" spans="1:7" ht="20.25" customHeight="1">
      <c r="A54" s="24" t="s">
        <v>182</v>
      </c>
      <c r="B54" s="37" t="s">
        <v>115</v>
      </c>
      <c r="C54" s="38"/>
      <c r="D54" s="24"/>
      <c r="E54" s="25"/>
      <c r="F54" s="25"/>
      <c r="G54" s="21">
        <f>SUM(G55:G58)</f>
        <v>0</v>
      </c>
    </row>
    <row r="55" spans="1:7" ht="45">
      <c r="A55" s="6" t="s">
        <v>163</v>
      </c>
      <c r="B55" s="1" t="s">
        <v>84</v>
      </c>
      <c r="C55" s="1" t="s">
        <v>85</v>
      </c>
      <c r="D55" s="6" t="s">
        <v>44</v>
      </c>
      <c r="E55" s="4">
        <v>158.78</v>
      </c>
      <c r="F55" s="4"/>
      <c r="G55" s="4">
        <f>E55*F55</f>
        <v>0</v>
      </c>
    </row>
    <row r="56" spans="1:7" ht="45">
      <c r="A56" s="6" t="s">
        <v>164</v>
      </c>
      <c r="B56" s="1" t="s">
        <v>86</v>
      </c>
      <c r="C56" s="1" t="s">
        <v>87</v>
      </c>
      <c r="D56" s="6" t="s">
        <v>44</v>
      </c>
      <c r="E56" s="4">
        <v>158.78</v>
      </c>
      <c r="F56" s="4"/>
      <c r="G56" s="4">
        <f t="shared" ref="G56:G58" si="4">E56*F56</f>
        <v>0</v>
      </c>
    </row>
    <row r="57" spans="1:7" ht="45">
      <c r="A57" s="6" t="s">
        <v>165</v>
      </c>
      <c r="B57" s="1" t="s">
        <v>88</v>
      </c>
      <c r="C57" s="1" t="s">
        <v>103</v>
      </c>
      <c r="D57" s="6" t="s">
        <v>44</v>
      </c>
      <c r="E57" s="4">
        <v>158.78</v>
      </c>
      <c r="F57" s="4"/>
      <c r="G57" s="4">
        <f t="shared" si="4"/>
        <v>0</v>
      </c>
    </row>
    <row r="58" spans="1:7" ht="60">
      <c r="A58" s="6" t="s">
        <v>166</v>
      </c>
      <c r="B58" s="1" t="s">
        <v>104</v>
      </c>
      <c r="C58" s="1" t="s">
        <v>105</v>
      </c>
      <c r="D58" s="6" t="s">
        <v>44</v>
      </c>
      <c r="E58" s="4">
        <v>158.78</v>
      </c>
      <c r="F58" s="4"/>
      <c r="G58" s="4">
        <f t="shared" si="4"/>
        <v>0</v>
      </c>
    </row>
    <row r="59" spans="1:7" ht="18.75" customHeight="1">
      <c r="A59" s="18" t="s">
        <v>183</v>
      </c>
      <c r="B59" s="37" t="s">
        <v>116</v>
      </c>
      <c r="C59" s="38"/>
      <c r="D59" s="18"/>
      <c r="E59" s="21"/>
      <c r="F59" s="21"/>
      <c r="G59" s="21">
        <f>SUM(G60:G62)</f>
        <v>0</v>
      </c>
    </row>
    <row r="60" spans="1:7" ht="45">
      <c r="A60" s="6" t="s">
        <v>167</v>
      </c>
      <c r="B60" s="1" t="s">
        <v>84</v>
      </c>
      <c r="C60" s="1" t="s">
        <v>85</v>
      </c>
      <c r="D60" s="6" t="s">
        <v>44</v>
      </c>
      <c r="E60" s="4">
        <v>534.25</v>
      </c>
      <c r="F60" s="4"/>
      <c r="G60" s="4">
        <f>E60*F60</f>
        <v>0</v>
      </c>
    </row>
    <row r="61" spans="1:7" ht="45">
      <c r="A61" s="6" t="s">
        <v>168</v>
      </c>
      <c r="B61" s="1" t="s">
        <v>106</v>
      </c>
      <c r="C61" s="1" t="s">
        <v>107</v>
      </c>
      <c r="D61" s="6" t="s">
        <v>44</v>
      </c>
      <c r="E61" s="4">
        <v>534.25</v>
      </c>
      <c r="F61" s="4"/>
      <c r="G61" s="4">
        <f t="shared" ref="G61:G62" si="5">E61*F61</f>
        <v>0</v>
      </c>
    </row>
    <row r="62" spans="1:7" ht="60">
      <c r="A62" s="6" t="s">
        <v>169</v>
      </c>
      <c r="B62" s="1" t="s">
        <v>108</v>
      </c>
      <c r="C62" s="1" t="s">
        <v>109</v>
      </c>
      <c r="D62" s="6" t="s">
        <v>44</v>
      </c>
      <c r="E62" s="4">
        <v>534.25</v>
      </c>
      <c r="F62" s="4"/>
      <c r="G62" s="4">
        <f t="shared" si="5"/>
        <v>0</v>
      </c>
    </row>
    <row r="63" spans="1:7" ht="33.75" customHeight="1">
      <c r="A63" s="18" t="s">
        <v>200</v>
      </c>
      <c r="B63" s="37" t="s">
        <v>201</v>
      </c>
      <c r="C63" s="38"/>
      <c r="D63" s="18"/>
      <c r="E63" s="21"/>
      <c r="F63" s="21"/>
      <c r="G63" s="21">
        <f>SUM(G64)</f>
        <v>0</v>
      </c>
    </row>
    <row r="64" spans="1:7" ht="94.5" customHeight="1">
      <c r="A64" s="6" t="s">
        <v>202</v>
      </c>
      <c r="B64" s="1" t="s">
        <v>203</v>
      </c>
      <c r="C64" s="1" t="s">
        <v>205</v>
      </c>
      <c r="D64" s="6" t="s">
        <v>204</v>
      </c>
      <c r="E64" s="4">
        <v>1</v>
      </c>
      <c r="F64" s="4"/>
      <c r="G64" s="4">
        <f>E64*F64</f>
        <v>0</v>
      </c>
    </row>
    <row r="65" spans="1:7" ht="21" customHeight="1">
      <c r="A65" s="36" t="s">
        <v>117</v>
      </c>
      <c r="B65" s="36"/>
      <c r="C65" s="36"/>
      <c r="D65" s="36"/>
      <c r="E65" s="36"/>
      <c r="F65" s="36"/>
      <c r="G65" s="26">
        <f>SUM(G63,G59,G54,G46,G35,G25,G7,G5)</f>
        <v>0</v>
      </c>
    </row>
    <row r="66" spans="1:7" ht="20.25" customHeight="1">
      <c r="A66" s="36" t="s">
        <v>9</v>
      </c>
      <c r="B66" s="36"/>
      <c r="C66" s="36"/>
      <c r="D66" s="36"/>
      <c r="E66" s="36"/>
      <c r="F66" s="36"/>
      <c r="G66" s="26">
        <f>G65*23%</f>
        <v>0</v>
      </c>
    </row>
    <row r="67" spans="1:7" ht="22.5" customHeight="1">
      <c r="A67" s="36" t="s">
        <v>177</v>
      </c>
      <c r="B67" s="36"/>
      <c r="C67" s="36"/>
      <c r="D67" s="36"/>
      <c r="E67" s="36"/>
      <c r="F67" s="36"/>
      <c r="G67" s="26">
        <f>G65+G66</f>
        <v>0</v>
      </c>
    </row>
    <row r="69" spans="1:7">
      <c r="A69" s="7" t="s">
        <v>215</v>
      </c>
    </row>
    <row r="70" spans="1:7" ht="15.75">
      <c r="A70" s="47" t="s">
        <v>216</v>
      </c>
      <c r="E70" s="31" t="s">
        <v>194</v>
      </c>
      <c r="F70" s="31"/>
    </row>
    <row r="71" spans="1:7" ht="27" customHeight="1">
      <c r="E71" s="32" t="s">
        <v>195</v>
      </c>
      <c r="F71" s="32"/>
    </row>
  </sheetData>
  <mergeCells count="14">
    <mergeCell ref="B2:G2"/>
    <mergeCell ref="E70:F70"/>
    <mergeCell ref="E71:F71"/>
    <mergeCell ref="A65:F65"/>
    <mergeCell ref="A66:F66"/>
    <mergeCell ref="A67:F67"/>
    <mergeCell ref="B59:C59"/>
    <mergeCell ref="B5:C5"/>
    <mergeCell ref="B7:C7"/>
    <mergeCell ref="B25:C25"/>
    <mergeCell ref="B35:C35"/>
    <mergeCell ref="B46:C46"/>
    <mergeCell ref="B54:C54"/>
    <mergeCell ref="B63:C63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topLeftCell="A19" zoomScaleNormal="100" zoomScaleSheetLayoutView="100" workbookViewId="0">
      <selection activeCell="C33" sqref="C33"/>
    </sheetView>
  </sheetViews>
  <sheetFormatPr defaultRowHeight="15"/>
  <cols>
    <col min="1" max="1" width="5.42578125" style="3" customWidth="1"/>
    <col min="2" max="2" width="13.140625" style="3" customWidth="1"/>
    <col min="3" max="3" width="42.5703125" style="3" customWidth="1"/>
    <col min="4" max="4" width="10.28515625" style="7" customWidth="1"/>
    <col min="5" max="5" width="12.7109375" style="3" customWidth="1"/>
    <col min="6" max="6" width="12.5703125" style="3" customWidth="1"/>
    <col min="7" max="7" width="16" style="3" customWidth="1"/>
    <col min="8" max="8" width="27.7109375" style="3" customWidth="1"/>
    <col min="9" max="9" width="17.140625" style="3" customWidth="1"/>
    <col min="10" max="16384" width="9.140625" style="3"/>
  </cols>
  <sheetData>
    <row r="1" spans="1:9" ht="15.75">
      <c r="A1" s="3" t="s">
        <v>188</v>
      </c>
      <c r="E1" s="44" t="s">
        <v>206</v>
      </c>
    </row>
    <row r="2" spans="1:9" ht="34.5" customHeight="1">
      <c r="B2" s="33" t="s">
        <v>196</v>
      </c>
      <c r="C2" s="33"/>
      <c r="D2" s="33"/>
      <c r="E2" s="33"/>
      <c r="F2" s="33"/>
      <c r="G2" s="33"/>
    </row>
    <row r="3" spans="1:9" ht="9" customHeight="1"/>
    <row r="4" spans="1:9">
      <c r="A4" s="29" t="s">
        <v>199</v>
      </c>
      <c r="H4" s="14"/>
      <c r="I4" s="14"/>
    </row>
    <row r="5" spans="1:9" ht="24" customHeight="1">
      <c r="A5" s="8" t="s">
        <v>0</v>
      </c>
      <c r="B5" s="8" t="s">
        <v>1</v>
      </c>
      <c r="C5" s="8" t="s">
        <v>2</v>
      </c>
      <c r="D5" s="9" t="s">
        <v>37</v>
      </c>
      <c r="E5" s="9" t="s">
        <v>38</v>
      </c>
      <c r="F5" s="9" t="s">
        <v>3</v>
      </c>
      <c r="G5" s="9" t="s">
        <v>39</v>
      </c>
      <c r="H5" s="14"/>
      <c r="I5" s="14"/>
    </row>
    <row r="6" spans="1:9" ht="20.25" customHeight="1">
      <c r="A6" s="18" t="s">
        <v>178</v>
      </c>
      <c r="B6" s="37" t="s">
        <v>10</v>
      </c>
      <c r="C6" s="38"/>
      <c r="D6" s="19"/>
      <c r="E6" s="19"/>
      <c r="F6" s="19"/>
      <c r="G6" s="20">
        <f>SUM(G7:G10)</f>
        <v>0</v>
      </c>
      <c r="H6" s="14"/>
      <c r="I6" s="14"/>
    </row>
    <row r="7" spans="1:9" ht="75">
      <c r="A7" s="11" t="s">
        <v>30</v>
      </c>
      <c r="B7" s="2" t="s">
        <v>11</v>
      </c>
      <c r="C7" s="2" t="s">
        <v>12</v>
      </c>
      <c r="D7" s="11" t="s">
        <v>13</v>
      </c>
      <c r="E7" s="12">
        <f>1958*0.15</f>
        <v>293.7</v>
      </c>
      <c r="F7" s="12"/>
      <c r="G7" s="12">
        <f>E7*F7</f>
        <v>0</v>
      </c>
      <c r="H7" s="15"/>
      <c r="I7" s="14"/>
    </row>
    <row r="8" spans="1:9" ht="90">
      <c r="A8" s="6" t="s">
        <v>31</v>
      </c>
      <c r="B8" s="1" t="s">
        <v>14</v>
      </c>
      <c r="C8" s="1" t="s">
        <v>125</v>
      </c>
      <c r="D8" s="6" t="s">
        <v>13</v>
      </c>
      <c r="E8" s="4">
        <f>3.14*115*0.1*0.1</f>
        <v>3.6110000000000007</v>
      </c>
      <c r="F8" s="4"/>
      <c r="G8" s="4">
        <f>E8*F8</f>
        <v>0</v>
      </c>
      <c r="H8" s="15"/>
      <c r="I8" s="14"/>
    </row>
    <row r="9" spans="1:9" ht="30">
      <c r="A9" s="11" t="s">
        <v>32</v>
      </c>
      <c r="B9" s="1" t="s">
        <v>15</v>
      </c>
      <c r="C9" s="1" t="s">
        <v>17</v>
      </c>
      <c r="D9" s="6" t="s">
        <v>13</v>
      </c>
      <c r="E9" s="4">
        <v>1</v>
      </c>
      <c r="F9" s="4"/>
      <c r="G9" s="4">
        <f t="shared" ref="G9:G10" si="0">E9*F9</f>
        <v>0</v>
      </c>
      <c r="H9" s="15"/>
      <c r="I9" s="14"/>
    </row>
    <row r="10" spans="1:9" ht="30">
      <c r="A10" s="6" t="s">
        <v>33</v>
      </c>
      <c r="B10" s="1" t="s">
        <v>15</v>
      </c>
      <c r="C10" s="1" t="s">
        <v>18</v>
      </c>
      <c r="D10" s="6" t="s">
        <v>16</v>
      </c>
      <c r="E10" s="4">
        <v>2</v>
      </c>
      <c r="F10" s="4"/>
      <c r="G10" s="4">
        <f t="shared" si="0"/>
        <v>0</v>
      </c>
      <c r="H10" s="15"/>
      <c r="I10" s="14"/>
    </row>
    <row r="11" spans="1:9" ht="21.75" customHeight="1">
      <c r="A11" s="18" t="s">
        <v>34</v>
      </c>
      <c r="B11" s="42" t="s">
        <v>19</v>
      </c>
      <c r="C11" s="43"/>
      <c r="D11" s="18"/>
      <c r="E11" s="21"/>
      <c r="F11" s="21"/>
      <c r="G11" s="21">
        <f>SUM(G12:G19)</f>
        <v>0</v>
      </c>
      <c r="H11" s="16"/>
      <c r="I11" s="17"/>
    </row>
    <row r="12" spans="1:9" ht="45">
      <c r="A12" s="6" t="s">
        <v>35</v>
      </c>
      <c r="B12" s="1" t="s">
        <v>118</v>
      </c>
      <c r="C12" s="1" t="s">
        <v>20</v>
      </c>
      <c r="D12" s="6" t="s">
        <v>5</v>
      </c>
      <c r="E12" s="4">
        <v>3.1</v>
      </c>
      <c r="F12" s="4"/>
      <c r="G12" s="4">
        <f>E12*F12</f>
        <v>0</v>
      </c>
      <c r="H12" s="15"/>
      <c r="I12" s="14"/>
    </row>
    <row r="13" spans="1:9" ht="45">
      <c r="A13" s="11" t="s">
        <v>36</v>
      </c>
      <c r="B13" s="2" t="s">
        <v>119</v>
      </c>
      <c r="C13" s="2" t="s">
        <v>21</v>
      </c>
      <c r="D13" s="11" t="s">
        <v>5</v>
      </c>
      <c r="E13" s="12">
        <v>115.79</v>
      </c>
      <c r="F13" s="12"/>
      <c r="G13" s="4">
        <f t="shared" ref="G13:G19" si="1">E13*F13</f>
        <v>0</v>
      </c>
      <c r="H13" s="15"/>
      <c r="I13" s="14"/>
    </row>
    <row r="14" spans="1:9" ht="45">
      <c r="A14" s="6" t="s">
        <v>126</v>
      </c>
      <c r="B14" s="2" t="s">
        <v>22</v>
      </c>
      <c r="C14" s="2" t="s">
        <v>122</v>
      </c>
      <c r="D14" s="11" t="s">
        <v>7</v>
      </c>
      <c r="E14" s="12">
        <v>1</v>
      </c>
      <c r="F14" s="12"/>
      <c r="G14" s="4">
        <f t="shared" si="1"/>
        <v>0</v>
      </c>
      <c r="H14" s="14"/>
      <c r="I14" s="14"/>
    </row>
    <row r="15" spans="1:9" ht="45">
      <c r="A15" s="11" t="s">
        <v>127</v>
      </c>
      <c r="B15" s="2" t="s">
        <v>23</v>
      </c>
      <c r="C15" s="2" t="s">
        <v>120</v>
      </c>
      <c r="D15" s="11" t="s">
        <v>24</v>
      </c>
      <c r="E15" s="12">
        <v>1</v>
      </c>
      <c r="F15" s="12"/>
      <c r="G15" s="4">
        <f t="shared" si="1"/>
        <v>0</v>
      </c>
      <c r="H15" s="14"/>
      <c r="I15" s="14"/>
    </row>
    <row r="16" spans="1:9" ht="45">
      <c r="A16" s="6" t="s">
        <v>128</v>
      </c>
      <c r="B16" s="1" t="s">
        <v>25</v>
      </c>
      <c r="C16" s="1" t="s">
        <v>123</v>
      </c>
      <c r="D16" s="6" t="s">
        <v>7</v>
      </c>
      <c r="E16" s="4">
        <v>9</v>
      </c>
      <c r="F16" s="4"/>
      <c r="G16" s="4">
        <f t="shared" si="1"/>
        <v>0</v>
      </c>
      <c r="H16" s="15"/>
      <c r="I16" s="14"/>
    </row>
    <row r="17" spans="1:9" ht="60">
      <c r="A17" s="11" t="s">
        <v>129</v>
      </c>
      <c r="B17" s="1" t="s">
        <v>26</v>
      </c>
      <c r="C17" s="1" t="s">
        <v>124</v>
      </c>
      <c r="D17" s="6" t="s">
        <v>5</v>
      </c>
      <c r="E17" s="10">
        <f>6+4.5+3.5+3</f>
        <v>17</v>
      </c>
      <c r="F17" s="4"/>
      <c r="G17" s="4">
        <f t="shared" si="1"/>
        <v>0</v>
      </c>
      <c r="H17" s="15"/>
      <c r="I17" s="14"/>
    </row>
    <row r="18" spans="1:9" ht="30">
      <c r="A18" s="6" t="s">
        <v>130</v>
      </c>
      <c r="B18" s="1" t="s">
        <v>27</v>
      </c>
      <c r="C18" s="1" t="s">
        <v>28</v>
      </c>
      <c r="D18" s="6" t="s">
        <v>7</v>
      </c>
      <c r="E18" s="4">
        <v>4</v>
      </c>
      <c r="F18" s="4"/>
      <c r="G18" s="4">
        <f t="shared" si="1"/>
        <v>0</v>
      </c>
      <c r="H18" s="15"/>
      <c r="I18" s="14"/>
    </row>
    <row r="19" spans="1:9" ht="45">
      <c r="A19" s="11" t="s">
        <v>131</v>
      </c>
      <c r="B19" s="1" t="s">
        <v>29</v>
      </c>
      <c r="C19" s="1" t="s">
        <v>121</v>
      </c>
      <c r="D19" s="6" t="s">
        <v>13</v>
      </c>
      <c r="E19" s="10">
        <f>(12+23+33)*0.1</f>
        <v>6.8000000000000007</v>
      </c>
      <c r="F19" s="4"/>
      <c r="G19" s="4">
        <f t="shared" si="1"/>
        <v>0</v>
      </c>
      <c r="H19" s="15"/>
      <c r="I19" s="14"/>
    </row>
    <row r="20" spans="1:9" ht="15.75">
      <c r="A20" s="39" t="s">
        <v>117</v>
      </c>
      <c r="B20" s="40"/>
      <c r="C20" s="40"/>
      <c r="D20" s="40"/>
      <c r="E20" s="40"/>
      <c r="F20" s="41"/>
      <c r="G20" s="22">
        <f>SUM(G6,G11)</f>
        <v>0</v>
      </c>
      <c r="H20" s="15"/>
      <c r="I20" s="15"/>
    </row>
    <row r="21" spans="1:9" ht="15.75">
      <c r="A21" s="39" t="s">
        <v>9</v>
      </c>
      <c r="B21" s="40"/>
      <c r="C21" s="40"/>
      <c r="D21" s="40"/>
      <c r="E21" s="40"/>
      <c r="F21" s="41"/>
      <c r="G21" s="22">
        <f>G20*23%</f>
        <v>0</v>
      </c>
      <c r="H21" s="14"/>
      <c r="I21" s="14"/>
    </row>
    <row r="22" spans="1:9" ht="15.75">
      <c r="A22" s="39" t="s">
        <v>177</v>
      </c>
      <c r="B22" s="40"/>
      <c r="C22" s="40"/>
      <c r="D22" s="40"/>
      <c r="E22" s="40"/>
      <c r="F22" s="41"/>
      <c r="G22" s="22">
        <f>G20+G21</f>
        <v>0</v>
      </c>
      <c r="H22" s="14"/>
      <c r="I22" s="14"/>
    </row>
    <row r="23" spans="1:9">
      <c r="H23" s="14"/>
      <c r="I23" s="14"/>
    </row>
    <row r="24" spans="1:9">
      <c r="A24" s="47" t="s">
        <v>215</v>
      </c>
    </row>
    <row r="25" spans="1:9" ht="15.75">
      <c r="A25" s="47" t="s">
        <v>214</v>
      </c>
      <c r="E25" s="31" t="s">
        <v>194</v>
      </c>
      <c r="F25" s="31"/>
    </row>
    <row r="26" spans="1:9" ht="27.75" customHeight="1">
      <c r="E26" s="32" t="s">
        <v>195</v>
      </c>
      <c r="F26" s="32"/>
    </row>
  </sheetData>
  <mergeCells count="8">
    <mergeCell ref="A22:F22"/>
    <mergeCell ref="B6:C6"/>
    <mergeCell ref="B2:G2"/>
    <mergeCell ref="E25:F25"/>
    <mergeCell ref="E26:F26"/>
    <mergeCell ref="B11:C11"/>
    <mergeCell ref="A20:F20"/>
    <mergeCell ref="A21:F2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Razem ZZK</vt:lpstr>
      <vt:lpstr>b. drogowa</vt:lpstr>
      <vt:lpstr>b sanitarna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Szymczak</dc:creator>
  <cp:lastModifiedBy>esprimo</cp:lastModifiedBy>
  <dcterms:created xsi:type="dcterms:W3CDTF">2020-03-06T12:39:26Z</dcterms:created>
  <dcterms:modified xsi:type="dcterms:W3CDTF">2021-03-30T10:04:46Z</dcterms:modified>
</cp:coreProperties>
</file>