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stępowania o udzielenie zamówienia publicznego\2023\postępowania ustawowe\8. udzielenie kredytu długoterminowego\SWZ z załącznikami\"/>
    </mc:Choice>
  </mc:AlternateContent>
  <xr:revisionPtr revIDLastSave="0" documentId="13_ncr:1_{030B986E-D53C-4807-B388-60577E5B9958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Załącznik 4 do SWZ" sheetId="8" r:id="rId1"/>
  </sheets>
  <definedNames>
    <definedName name="_xlnm.Print_Area" localSheetId="0">'Załącznik 4 do SWZ'!$A$1:$I$69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8" l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  <c r="D61" i="8" s="1"/>
  <c r="D62" i="8" s="1"/>
  <c r="E63" i="8"/>
  <c r="I6" i="8"/>
  <c r="B7" i="8"/>
  <c r="F6" i="8" s="1"/>
  <c r="I16" i="8"/>
  <c r="I15" i="8"/>
  <c r="I7" i="8"/>
  <c r="I8" i="8"/>
  <c r="I9" i="8"/>
  <c r="I10" i="8"/>
  <c r="I11" i="8"/>
  <c r="I12" i="8"/>
  <c r="I13" i="8"/>
  <c r="I14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F13" i="8" l="1"/>
  <c r="G13" i="8" s="1"/>
  <c r="G6" i="8"/>
  <c r="F8" i="8"/>
  <c r="G8" i="8" s="1"/>
  <c r="F11" i="8"/>
  <c r="G11" i="8" s="1"/>
  <c r="F10" i="8"/>
  <c r="G10" i="8" s="1"/>
  <c r="F7" i="8"/>
  <c r="G7" i="8" s="1"/>
  <c r="F9" i="8"/>
  <c r="G9" i="8" s="1"/>
  <c r="F12" i="8"/>
  <c r="G12" i="8" s="1"/>
  <c r="F14" i="8" l="1"/>
  <c r="G14" i="8" s="1"/>
  <c r="F15" i="8" l="1"/>
  <c r="G15" i="8" s="1"/>
  <c r="F16" i="8" l="1"/>
  <c r="F17" i="8" l="1"/>
  <c r="G17" i="8" s="1"/>
  <c r="G16" i="8"/>
  <c r="F18" i="8" l="1"/>
  <c r="G18" i="8" l="1"/>
  <c r="F19" i="8"/>
  <c r="G19" i="8" s="1"/>
  <c r="F20" i="8" l="1"/>
  <c r="G20" i="8" s="1"/>
  <c r="F21" i="8" l="1"/>
  <c r="G21" i="8" s="1"/>
  <c r="F22" i="8" l="1"/>
  <c r="G22" i="8" s="1"/>
  <c r="F23" i="8" l="1"/>
  <c r="G23" i="8" s="1"/>
  <c r="F24" i="8" l="1"/>
  <c r="G24" i="8" s="1"/>
  <c r="F25" i="8" l="1"/>
  <c r="G25" i="8" s="1"/>
  <c r="F26" i="8" l="1"/>
  <c r="G26" i="8" s="1"/>
  <c r="F27" i="8" l="1"/>
  <c r="G27" i="8" s="1"/>
  <c r="F28" i="8" l="1"/>
  <c r="G28" i="8" s="1"/>
  <c r="F29" i="8" l="1"/>
  <c r="G29" i="8" s="1"/>
  <c r="F30" i="8" l="1"/>
  <c r="G30" i="8" s="1"/>
  <c r="F31" i="8" l="1"/>
  <c r="G31" i="8" s="1"/>
  <c r="F32" i="8" l="1"/>
  <c r="G32" i="8" s="1"/>
  <c r="F33" i="8" l="1"/>
  <c r="G33" i="8" s="1"/>
  <c r="F34" i="8" l="1"/>
  <c r="G34" i="8" s="1"/>
  <c r="F35" i="8" l="1"/>
  <c r="G35" i="8" s="1"/>
  <c r="F36" i="8" l="1"/>
  <c r="G36" i="8" s="1"/>
  <c r="F37" i="8" l="1"/>
  <c r="G37" i="8" s="1"/>
  <c r="F38" i="8" l="1"/>
  <c r="G38" i="8" s="1"/>
  <c r="F39" i="8" l="1"/>
  <c r="G39" i="8" s="1"/>
  <c r="F40" i="8" l="1"/>
  <c r="G40" i="8" s="1"/>
  <c r="F41" i="8" l="1"/>
  <c r="G41" i="8" s="1"/>
  <c r="F42" i="8" l="1"/>
  <c r="G42" i="8" s="1"/>
  <c r="F43" i="8" l="1"/>
  <c r="G43" i="8" s="1"/>
  <c r="F44" i="8" l="1"/>
  <c r="G44" i="8" s="1"/>
  <c r="F45" i="8" l="1"/>
  <c r="G45" i="8" s="1"/>
  <c r="F46" i="8" l="1"/>
  <c r="G46" i="8" s="1"/>
  <c r="F47" i="8" l="1"/>
  <c r="G47" i="8" s="1"/>
  <c r="F48" i="8" l="1"/>
  <c r="G48" i="8" s="1"/>
  <c r="F49" i="8" l="1"/>
  <c r="G49" i="8" s="1"/>
  <c r="F50" i="8" l="1"/>
  <c r="G50" i="8" s="1"/>
  <c r="F51" i="8" l="1"/>
  <c r="G51" i="8" s="1"/>
  <c r="F52" i="8" l="1"/>
  <c r="G52" i="8" s="1"/>
  <c r="F53" i="8" l="1"/>
  <c r="G53" i="8" s="1"/>
  <c r="F54" i="8" l="1"/>
  <c r="G54" i="8" s="1"/>
  <c r="F55" i="8" l="1"/>
  <c r="G55" i="8" s="1"/>
  <c r="F56" i="8" l="1"/>
  <c r="G56" i="8" s="1"/>
  <c r="F57" i="8" l="1"/>
  <c r="G57" i="8" s="1"/>
  <c r="F58" i="8" l="1"/>
  <c r="G58" i="8" s="1"/>
  <c r="F59" i="8" l="1"/>
  <c r="G59" i="8" s="1"/>
  <c r="F60" i="8" l="1"/>
  <c r="G60" i="8" s="1"/>
  <c r="F61" i="8" l="1"/>
  <c r="G61" i="8" s="1"/>
  <c r="F62" i="8" l="1"/>
  <c r="G62" i="8" s="1"/>
  <c r="G63" i="8" l="1"/>
  <c r="F63" i="8"/>
  <c r="F67" i="8" s="1"/>
  <c r="F68" i="8" s="1"/>
</calcChain>
</file>

<file path=xl/sharedStrings.xml><?xml version="1.0" encoding="utf-8"?>
<sst xmlns="http://schemas.openxmlformats.org/spreadsheetml/2006/main" count="18" uniqueCount="18">
  <si>
    <t>saldo kredytu</t>
  </si>
  <si>
    <t>rata</t>
  </si>
  <si>
    <t>marża</t>
  </si>
  <si>
    <t>odsetki</t>
  </si>
  <si>
    <t>rata +odsetki</t>
  </si>
  <si>
    <t>data</t>
  </si>
  <si>
    <t>liczba dni</t>
  </si>
  <si>
    <t>kwota</t>
  </si>
  <si>
    <t>ogółem</t>
  </si>
  <si>
    <t>WIBOR</t>
  </si>
  <si>
    <t>%</t>
  </si>
  <si>
    <t>razem</t>
  </si>
  <si>
    <t>odsetki (marża):</t>
  </si>
  <si>
    <t>całkowity koszt kredytu:</t>
  </si>
  <si>
    <t>lata</t>
  </si>
  <si>
    <t>Kalkulacja kosztu kredytu w wysokości 9.180.000,00 zł do zaciągnięcia w 2023 roku</t>
  </si>
  <si>
    <t>Załącznik nr 4</t>
  </si>
  <si>
    <t>dokument należy wypełnić i podpisać kwalifikowanym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</si>
</sst>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0"/>
      <name val="Arial CE"/>
      <charset val="238"/>
    </font>
    <font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i/>
      <sz val="9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10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b/>
      <sz val="12"/>
      <color rgb="FFFF0000"/>
      <name val="Arial CE"/>
      <charset val="238"/>
    </font>
    <font>
      <b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5" fontId="1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6" fillId="0" borderId="1" xfId="0" applyFont="1" applyBorder="1"/>
    <xf numFmtId="2" fontId="1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2" fontId="5" fillId="0" borderId="0" xfId="0" applyNumberFormat="1" applyFont="1"/>
    <xf numFmtId="15" fontId="5" fillId="0" borderId="0" xfId="0" applyNumberFormat="1" applyFont="1"/>
    <xf numFmtId="10" fontId="5" fillId="0" borderId="0" xfId="0" applyNumberFormat="1" applyFont="1"/>
    <xf numFmtId="10" fontId="7" fillId="0" borderId="0" xfId="0" applyNumberFormat="1" applyFont="1"/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/>
    <xf numFmtId="0" fontId="8" fillId="0" borderId="2" xfId="0" applyFont="1" applyBorder="1"/>
    <xf numFmtId="164" fontId="8" fillId="0" borderId="2" xfId="0" applyNumberFormat="1" applyFont="1" applyBorder="1" applyAlignment="1">
      <alignment horizontal="right"/>
    </xf>
    <xf numFmtId="10" fontId="8" fillId="0" borderId="2" xfId="0" applyNumberFormat="1" applyFont="1" applyBorder="1"/>
    <xf numFmtId="164" fontId="8" fillId="0" borderId="2" xfId="0" applyNumberFormat="1" applyFont="1" applyBorder="1"/>
    <xf numFmtId="4" fontId="8" fillId="0" borderId="0" xfId="0" applyNumberFormat="1" applyFont="1"/>
    <xf numFmtId="164" fontId="6" fillId="0" borderId="2" xfId="0" applyNumberFormat="1" applyFont="1" applyBorder="1" applyAlignment="1">
      <alignment horizontal="right"/>
    </xf>
    <xf numFmtId="164" fontId="4" fillId="0" borderId="2" xfId="0" applyNumberFormat="1" applyFon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center"/>
    </xf>
    <xf numFmtId="10" fontId="0" fillId="0" borderId="0" xfId="0" applyNumberFormat="1"/>
    <xf numFmtId="10" fontId="11" fillId="0" borderId="0" xfId="0" applyNumberFormat="1" applyFont="1"/>
    <xf numFmtId="164" fontId="13" fillId="0" borderId="1" xfId="0" applyNumberFormat="1" applyFont="1" applyBorder="1" applyAlignment="1">
      <alignment horizontal="right"/>
    </xf>
    <xf numFmtId="164" fontId="13" fillId="0" borderId="2" xfId="0" applyNumberFormat="1" applyFont="1" applyBorder="1"/>
    <xf numFmtId="0" fontId="6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5" fontId="15" fillId="0" borderId="2" xfId="0" applyNumberFormat="1" applyFont="1" applyBorder="1" applyAlignment="1">
      <alignment horizontal="right"/>
    </xf>
    <xf numFmtId="1" fontId="16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64" fontId="13" fillId="2" borderId="2" xfId="0" applyNumberFormat="1" applyFont="1" applyFill="1" applyBorder="1"/>
    <xf numFmtId="3" fontId="12" fillId="0" borderId="0" xfId="0" applyNumberFormat="1" applyFont="1" applyAlignment="1">
      <alignment wrapText="1"/>
    </xf>
    <xf numFmtId="0" fontId="10" fillId="0" borderId="0" xfId="0" applyFont="1"/>
    <xf numFmtId="0" fontId="18" fillId="0" borderId="0" xfId="0" applyFont="1"/>
    <xf numFmtId="0" fontId="6" fillId="0" borderId="4" xfId="0" applyFont="1" applyBorder="1" applyAlignment="1">
      <alignment horizontal="center" vertical="center"/>
    </xf>
    <xf numFmtId="0" fontId="19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view="pageBreakPreview" zoomScaleNormal="100" zoomScaleSheetLayoutView="100" workbookViewId="0">
      <pane xSplit="5" ySplit="5" topLeftCell="F42" activePane="bottomRight" state="frozen"/>
      <selection pane="topRight" activeCell="F1" sqref="F1"/>
      <selection pane="bottomLeft" activeCell="A5" sqref="A5"/>
      <selection pane="bottomRight" activeCell="D77" sqref="D77"/>
    </sheetView>
  </sheetViews>
  <sheetFormatPr defaultRowHeight="12.75" x14ac:dyDescent="0.2"/>
  <cols>
    <col min="1" max="1" width="8.85546875" customWidth="1"/>
    <col min="2" max="2" width="7.7109375" customWidth="1"/>
    <col min="3" max="3" width="5.28515625" style="3" customWidth="1"/>
    <col min="4" max="4" width="17.140625" customWidth="1"/>
    <col min="5" max="5" width="15.5703125" customWidth="1"/>
    <col min="6" max="6" width="16" customWidth="1"/>
    <col min="7" max="7" width="16.5703125" customWidth="1"/>
    <col min="8" max="8" width="12.140625" customWidth="1"/>
    <col min="9" max="9" width="11.42578125" customWidth="1"/>
    <col min="10" max="10" width="4.42578125" style="2" customWidth="1"/>
    <col min="11" max="11" width="13.7109375" style="5" customWidth="1"/>
  </cols>
  <sheetData>
    <row r="1" spans="1:11" ht="15.75" x14ac:dyDescent="0.25">
      <c r="A1" s="41"/>
      <c r="B1" s="41"/>
      <c r="D1" s="41"/>
      <c r="E1" s="41"/>
      <c r="F1" s="41"/>
      <c r="G1" s="41"/>
      <c r="H1" s="42" t="s">
        <v>16</v>
      </c>
      <c r="I1" s="18"/>
      <c r="K1" s="17"/>
    </row>
    <row r="2" spans="1:11" ht="15.75" x14ac:dyDescent="0.25">
      <c r="A2" s="41"/>
      <c r="B2" s="41"/>
      <c r="D2" s="41"/>
      <c r="E2" s="41"/>
      <c r="F2" s="41"/>
      <c r="G2" s="41"/>
      <c r="H2" s="18"/>
      <c r="I2" s="18"/>
      <c r="K2" s="17"/>
    </row>
    <row r="3" spans="1:11" ht="15.75" x14ac:dyDescent="0.2">
      <c r="A3" s="43" t="s">
        <v>15</v>
      </c>
      <c r="B3" s="43"/>
      <c r="C3" s="43"/>
      <c r="D3" s="43"/>
      <c r="E3" s="43"/>
      <c r="F3" s="43"/>
      <c r="G3" s="43"/>
      <c r="H3" s="43"/>
      <c r="I3" s="43"/>
    </row>
    <row r="4" spans="1:11" ht="15.75" x14ac:dyDescent="0.25">
      <c r="A4" s="19"/>
      <c r="B4" s="20"/>
      <c r="C4" s="16" t="s">
        <v>14</v>
      </c>
      <c r="D4" s="34" t="s">
        <v>0</v>
      </c>
      <c r="E4" s="16" t="s">
        <v>1</v>
      </c>
      <c r="F4" s="16" t="s">
        <v>3</v>
      </c>
      <c r="G4" s="16" t="s">
        <v>4</v>
      </c>
      <c r="H4" s="16" t="s">
        <v>5</v>
      </c>
      <c r="I4" s="16" t="s">
        <v>6</v>
      </c>
    </row>
    <row r="5" spans="1:11" ht="15.75" x14ac:dyDescent="0.25">
      <c r="A5" s="19" t="s">
        <v>9</v>
      </c>
      <c r="B5" s="21">
        <v>0</v>
      </c>
      <c r="C5" s="38">
        <v>2023</v>
      </c>
      <c r="D5" s="32">
        <v>9180000</v>
      </c>
      <c r="E5" s="35"/>
      <c r="F5" s="35"/>
      <c r="G5" s="35"/>
      <c r="H5" s="36">
        <v>45148</v>
      </c>
      <c r="I5" s="37"/>
    </row>
    <row r="6" spans="1:11" x14ac:dyDescent="0.2">
      <c r="A6" s="19" t="s">
        <v>2</v>
      </c>
      <c r="B6" s="21">
        <v>0</v>
      </c>
      <c r="C6" s="38">
        <v>2023</v>
      </c>
      <c r="D6" s="32">
        <v>9180000</v>
      </c>
      <c r="E6" s="33"/>
      <c r="F6" s="33">
        <f t="shared" ref="F6:F14" si="0">ROUND((D6*$B$7*(H6-H5))/365,2)</f>
        <v>0</v>
      </c>
      <c r="G6" s="33">
        <f>F6+E6</f>
        <v>0</v>
      </c>
      <c r="H6" s="36">
        <v>45291</v>
      </c>
      <c r="I6" s="37">
        <f>H6-H5</f>
        <v>143</v>
      </c>
      <c r="J6" s="7"/>
      <c r="K6" s="6"/>
    </row>
    <row r="7" spans="1:11" x14ac:dyDescent="0.2">
      <c r="A7" s="22" t="s">
        <v>8</v>
      </c>
      <c r="B7" s="21">
        <f>SUM(B5:B6)</f>
        <v>0</v>
      </c>
      <c r="C7" s="38">
        <v>2024</v>
      </c>
      <c r="D7" s="32">
        <v>9180000</v>
      </c>
      <c r="E7" s="33"/>
      <c r="F7" s="33">
        <f t="shared" si="0"/>
        <v>0</v>
      </c>
      <c r="G7" s="33">
        <f>F7+E7</f>
        <v>0</v>
      </c>
      <c r="H7" s="36">
        <v>45382</v>
      </c>
      <c r="I7" s="37">
        <f>H7-H6</f>
        <v>91</v>
      </c>
    </row>
    <row r="8" spans="1:11" ht="13.5" customHeight="1" x14ac:dyDescent="0.2">
      <c r="A8" s="11"/>
      <c r="B8" s="15"/>
      <c r="C8" s="38">
        <v>2024</v>
      </c>
      <c r="D8" s="32">
        <f>D7-E7</f>
        <v>9180000</v>
      </c>
      <c r="E8" s="33"/>
      <c r="F8" s="33">
        <f t="shared" si="0"/>
        <v>0</v>
      </c>
      <c r="G8" s="33">
        <f t="shared" ref="G8:G14" si="1">F8+E8</f>
        <v>0</v>
      </c>
      <c r="H8" s="36">
        <v>45473</v>
      </c>
      <c r="I8" s="37">
        <f t="shared" ref="I8:I14" si="2">H8-H7</f>
        <v>91</v>
      </c>
    </row>
    <row r="9" spans="1:11" ht="13.5" customHeight="1" x14ac:dyDescent="0.2">
      <c r="A9" s="11"/>
      <c r="B9" s="15"/>
      <c r="C9" s="38">
        <v>2024</v>
      </c>
      <c r="D9" s="32">
        <f t="shared" ref="D9:D62" si="3">D8-E8</f>
        <v>9180000</v>
      </c>
      <c r="E9" s="33"/>
      <c r="F9" s="33">
        <f t="shared" si="0"/>
        <v>0</v>
      </c>
      <c r="G9" s="33">
        <f t="shared" si="1"/>
        <v>0</v>
      </c>
      <c r="H9" s="36">
        <v>45565</v>
      </c>
      <c r="I9" s="37">
        <f t="shared" si="2"/>
        <v>92</v>
      </c>
    </row>
    <row r="10" spans="1:11" ht="13.5" customHeight="1" x14ac:dyDescent="0.2">
      <c r="A10" s="11"/>
      <c r="B10" s="15"/>
      <c r="C10" s="38">
        <v>2024</v>
      </c>
      <c r="D10" s="32">
        <f t="shared" si="3"/>
        <v>9180000</v>
      </c>
      <c r="E10" s="33"/>
      <c r="F10" s="33">
        <f t="shared" si="0"/>
        <v>0</v>
      </c>
      <c r="G10" s="33">
        <f t="shared" si="1"/>
        <v>0</v>
      </c>
      <c r="H10" s="36">
        <v>45657</v>
      </c>
      <c r="I10" s="37">
        <f t="shared" si="2"/>
        <v>92</v>
      </c>
    </row>
    <row r="11" spans="1:11" ht="13.5" customHeight="1" x14ac:dyDescent="0.2">
      <c r="A11" s="11"/>
      <c r="B11" s="15"/>
      <c r="C11" s="38">
        <v>2025</v>
      </c>
      <c r="D11" s="32">
        <f t="shared" si="3"/>
        <v>9180000</v>
      </c>
      <c r="E11" s="33">
        <v>25000</v>
      </c>
      <c r="F11" s="33">
        <f t="shared" si="0"/>
        <v>0</v>
      </c>
      <c r="G11" s="33">
        <f t="shared" si="1"/>
        <v>25000</v>
      </c>
      <c r="H11" s="36">
        <v>45747</v>
      </c>
      <c r="I11" s="37">
        <f t="shared" si="2"/>
        <v>90</v>
      </c>
    </row>
    <row r="12" spans="1:11" ht="13.5" customHeight="1" x14ac:dyDescent="0.2">
      <c r="A12" s="11"/>
      <c r="B12" s="15"/>
      <c r="C12" s="38">
        <v>2025</v>
      </c>
      <c r="D12" s="32">
        <f t="shared" si="3"/>
        <v>9155000</v>
      </c>
      <c r="E12" s="33">
        <v>25000</v>
      </c>
      <c r="F12" s="33">
        <f t="shared" si="0"/>
        <v>0</v>
      </c>
      <c r="G12" s="33">
        <f t="shared" si="1"/>
        <v>25000</v>
      </c>
      <c r="H12" s="36">
        <v>45838</v>
      </c>
      <c r="I12" s="37">
        <f t="shared" si="2"/>
        <v>91</v>
      </c>
    </row>
    <row r="13" spans="1:11" ht="13.5" customHeight="1" x14ac:dyDescent="0.2">
      <c r="A13" s="11"/>
      <c r="B13" s="15"/>
      <c r="C13" s="38">
        <v>2025</v>
      </c>
      <c r="D13" s="32">
        <f t="shared" si="3"/>
        <v>9130000</v>
      </c>
      <c r="E13" s="33">
        <v>25000</v>
      </c>
      <c r="F13" s="33">
        <f t="shared" si="0"/>
        <v>0</v>
      </c>
      <c r="G13" s="33">
        <f t="shared" si="1"/>
        <v>25000</v>
      </c>
      <c r="H13" s="36">
        <v>45930</v>
      </c>
      <c r="I13" s="37">
        <f t="shared" si="2"/>
        <v>92</v>
      </c>
    </row>
    <row r="14" spans="1:11" ht="13.5" customHeight="1" x14ac:dyDescent="0.2">
      <c r="A14" s="11"/>
      <c r="B14" s="15"/>
      <c r="C14" s="38">
        <v>2025</v>
      </c>
      <c r="D14" s="32">
        <f t="shared" si="3"/>
        <v>9105000</v>
      </c>
      <c r="E14" s="33">
        <v>25000</v>
      </c>
      <c r="F14" s="33">
        <f t="shared" si="0"/>
        <v>0</v>
      </c>
      <c r="G14" s="33">
        <f t="shared" si="1"/>
        <v>25000</v>
      </c>
      <c r="H14" s="36">
        <v>46022</v>
      </c>
      <c r="I14" s="37">
        <f t="shared" si="2"/>
        <v>92</v>
      </c>
    </row>
    <row r="15" spans="1:11" ht="13.5" customHeight="1" x14ac:dyDescent="0.2">
      <c r="A15" s="10"/>
      <c r="B15" s="12"/>
      <c r="C15" s="38">
        <v>2026</v>
      </c>
      <c r="D15" s="32">
        <f t="shared" si="3"/>
        <v>9080000</v>
      </c>
      <c r="E15" s="33">
        <v>17500</v>
      </c>
      <c r="F15" s="39">
        <f>ROUND((D15*$B$7*(H15-H14))/366,2)</f>
        <v>0</v>
      </c>
      <c r="G15" s="33">
        <f t="shared" ref="G15:G25" si="4">F15+E15</f>
        <v>17500</v>
      </c>
      <c r="H15" s="36">
        <v>46112</v>
      </c>
      <c r="I15" s="37">
        <f>H15-H14</f>
        <v>90</v>
      </c>
    </row>
    <row r="16" spans="1:11" ht="13.5" customHeight="1" x14ac:dyDescent="0.2">
      <c r="A16" s="10"/>
      <c r="B16" s="12"/>
      <c r="C16" s="38">
        <v>2026</v>
      </c>
      <c r="D16" s="32">
        <f t="shared" si="3"/>
        <v>9062500</v>
      </c>
      <c r="E16" s="33">
        <v>17500</v>
      </c>
      <c r="F16" s="33">
        <f>ROUND((D16*$B$7*(H16-H15))/366,2)</f>
        <v>0</v>
      </c>
      <c r="G16" s="33">
        <f t="shared" si="4"/>
        <v>17500</v>
      </c>
      <c r="H16" s="36">
        <v>46203</v>
      </c>
      <c r="I16" s="37">
        <f t="shared" ref="I16:I27" si="5">H16-H15</f>
        <v>91</v>
      </c>
    </row>
    <row r="17" spans="1:11" ht="13.5" customHeight="1" x14ac:dyDescent="0.2">
      <c r="A17" s="10"/>
      <c r="B17" s="12"/>
      <c r="C17" s="38">
        <v>2026</v>
      </c>
      <c r="D17" s="32">
        <f t="shared" si="3"/>
        <v>9045000</v>
      </c>
      <c r="E17" s="33">
        <v>17500</v>
      </c>
      <c r="F17" s="33">
        <f>ROUND((D17*$B$7*(H17-H16))/366,2)</f>
        <v>0</v>
      </c>
      <c r="G17" s="33">
        <f t="shared" si="4"/>
        <v>17500</v>
      </c>
      <c r="H17" s="36">
        <v>46295</v>
      </c>
      <c r="I17" s="37">
        <f>H17-H16</f>
        <v>92</v>
      </c>
      <c r="J17" s="7"/>
      <c r="K17" s="6"/>
    </row>
    <row r="18" spans="1:11" ht="13.5" customHeight="1" x14ac:dyDescent="0.2">
      <c r="A18" s="10"/>
      <c r="B18" s="12"/>
      <c r="C18" s="38">
        <v>2026</v>
      </c>
      <c r="D18" s="32">
        <f t="shared" si="3"/>
        <v>9027500</v>
      </c>
      <c r="E18" s="33">
        <v>17500</v>
      </c>
      <c r="F18" s="33">
        <f>ROUND((D18*$B$7*(H18-H17))/366,2)</f>
        <v>0</v>
      </c>
      <c r="G18" s="33">
        <f t="shared" si="4"/>
        <v>17500</v>
      </c>
      <c r="H18" s="36">
        <v>46387</v>
      </c>
      <c r="I18" s="37">
        <f t="shared" si="5"/>
        <v>92</v>
      </c>
    </row>
    <row r="19" spans="1:11" ht="13.5" customHeight="1" x14ac:dyDescent="0.2">
      <c r="A19" s="10"/>
      <c r="B19" s="12"/>
      <c r="C19" s="38">
        <v>2027</v>
      </c>
      <c r="D19" s="32">
        <f t="shared" si="3"/>
        <v>9010000</v>
      </c>
      <c r="E19" s="33">
        <v>17500</v>
      </c>
      <c r="F19" s="33">
        <f t="shared" ref="F19:F46" si="6">ROUND((D19*$B$7*(H19-H18))/365,2)</f>
        <v>0</v>
      </c>
      <c r="G19" s="33">
        <f t="shared" si="4"/>
        <v>17500</v>
      </c>
      <c r="H19" s="36">
        <v>46477</v>
      </c>
      <c r="I19" s="37">
        <f t="shared" si="5"/>
        <v>90</v>
      </c>
    </row>
    <row r="20" spans="1:11" ht="13.5" customHeight="1" x14ac:dyDescent="0.2">
      <c r="A20" s="10"/>
      <c r="B20" s="12"/>
      <c r="C20" s="38">
        <v>2027</v>
      </c>
      <c r="D20" s="32">
        <f t="shared" si="3"/>
        <v>8992500</v>
      </c>
      <c r="E20" s="33">
        <v>17500</v>
      </c>
      <c r="F20" s="33">
        <f t="shared" si="6"/>
        <v>0</v>
      </c>
      <c r="G20" s="33">
        <f t="shared" si="4"/>
        <v>17500</v>
      </c>
      <c r="H20" s="36">
        <v>46568</v>
      </c>
      <c r="I20" s="37">
        <f t="shared" si="5"/>
        <v>91</v>
      </c>
      <c r="J20" s="7"/>
      <c r="K20" s="6"/>
    </row>
    <row r="21" spans="1:11" ht="13.5" customHeight="1" x14ac:dyDescent="0.2">
      <c r="A21" s="10"/>
      <c r="B21" s="12"/>
      <c r="C21" s="38">
        <v>2027</v>
      </c>
      <c r="D21" s="32">
        <f t="shared" si="3"/>
        <v>8975000</v>
      </c>
      <c r="E21" s="33">
        <v>17500</v>
      </c>
      <c r="F21" s="33">
        <f t="shared" si="6"/>
        <v>0</v>
      </c>
      <c r="G21" s="33">
        <f t="shared" si="4"/>
        <v>17500</v>
      </c>
      <c r="H21" s="36">
        <v>46660</v>
      </c>
      <c r="I21" s="37">
        <f t="shared" si="5"/>
        <v>92</v>
      </c>
      <c r="J21" s="7"/>
    </row>
    <row r="22" spans="1:11" ht="13.5" customHeight="1" x14ac:dyDescent="0.2">
      <c r="A22" s="10"/>
      <c r="B22" s="13"/>
      <c r="C22" s="38">
        <v>2027</v>
      </c>
      <c r="D22" s="32">
        <f t="shared" si="3"/>
        <v>8957500</v>
      </c>
      <c r="E22" s="33">
        <v>17500</v>
      </c>
      <c r="F22" s="33">
        <f t="shared" si="6"/>
        <v>0</v>
      </c>
      <c r="G22" s="33">
        <f t="shared" si="4"/>
        <v>17500</v>
      </c>
      <c r="H22" s="36">
        <v>46752</v>
      </c>
      <c r="I22" s="37">
        <f t="shared" si="5"/>
        <v>92</v>
      </c>
    </row>
    <row r="23" spans="1:11" ht="13.5" customHeight="1" x14ac:dyDescent="0.2">
      <c r="A23" s="14"/>
      <c r="B23" s="13"/>
      <c r="C23" s="38">
        <v>2028</v>
      </c>
      <c r="D23" s="32">
        <f t="shared" si="3"/>
        <v>8940000</v>
      </c>
      <c r="E23" s="33">
        <v>17500</v>
      </c>
      <c r="F23" s="33">
        <f t="shared" si="6"/>
        <v>0</v>
      </c>
      <c r="G23" s="33">
        <f t="shared" si="4"/>
        <v>17500</v>
      </c>
      <c r="H23" s="36">
        <v>46843</v>
      </c>
      <c r="I23" s="37">
        <f t="shared" si="5"/>
        <v>91</v>
      </c>
      <c r="J23" s="7"/>
      <c r="K23" s="6"/>
    </row>
    <row r="24" spans="1:11" x14ac:dyDescent="0.2">
      <c r="C24" s="38">
        <v>2028</v>
      </c>
      <c r="D24" s="32">
        <f t="shared" si="3"/>
        <v>8922500</v>
      </c>
      <c r="E24" s="33">
        <v>17500</v>
      </c>
      <c r="F24" s="33">
        <f t="shared" si="6"/>
        <v>0</v>
      </c>
      <c r="G24" s="33">
        <f t="shared" si="4"/>
        <v>17500</v>
      </c>
      <c r="H24" s="36">
        <v>46934</v>
      </c>
      <c r="I24" s="37">
        <f t="shared" si="5"/>
        <v>91</v>
      </c>
      <c r="J24" s="7"/>
    </row>
    <row r="25" spans="1:11" x14ac:dyDescent="0.2">
      <c r="C25" s="38">
        <v>2028</v>
      </c>
      <c r="D25" s="32">
        <f t="shared" si="3"/>
        <v>8905000</v>
      </c>
      <c r="E25" s="33">
        <v>17500</v>
      </c>
      <c r="F25" s="33">
        <f t="shared" si="6"/>
        <v>0</v>
      </c>
      <c r="G25" s="33">
        <f t="shared" si="4"/>
        <v>17500</v>
      </c>
      <c r="H25" s="36">
        <v>47026</v>
      </c>
      <c r="I25" s="37">
        <f t="shared" si="5"/>
        <v>92</v>
      </c>
    </row>
    <row r="26" spans="1:11" x14ac:dyDescent="0.2">
      <c r="C26" s="38">
        <v>2028</v>
      </c>
      <c r="D26" s="32">
        <f t="shared" si="3"/>
        <v>8887500</v>
      </c>
      <c r="E26" s="33">
        <v>17500</v>
      </c>
      <c r="F26" s="33">
        <f t="shared" si="6"/>
        <v>0</v>
      </c>
      <c r="G26" s="33">
        <f t="shared" ref="G26:G57" si="7">F26+E26</f>
        <v>17500</v>
      </c>
      <c r="H26" s="36">
        <v>47118</v>
      </c>
      <c r="I26" s="37">
        <f t="shared" si="5"/>
        <v>92</v>
      </c>
      <c r="J26" s="7"/>
      <c r="K26" s="6"/>
    </row>
    <row r="27" spans="1:11" x14ac:dyDescent="0.2">
      <c r="C27" s="38">
        <v>2029</v>
      </c>
      <c r="D27" s="32">
        <f t="shared" si="3"/>
        <v>8870000</v>
      </c>
      <c r="E27" s="33">
        <v>17500</v>
      </c>
      <c r="F27" s="33">
        <f t="shared" si="6"/>
        <v>0</v>
      </c>
      <c r="G27" s="33">
        <f t="shared" si="7"/>
        <v>17500</v>
      </c>
      <c r="H27" s="36">
        <v>47208</v>
      </c>
      <c r="I27" s="37">
        <f t="shared" si="5"/>
        <v>90</v>
      </c>
    </row>
    <row r="28" spans="1:11" x14ac:dyDescent="0.2">
      <c r="C28" s="38">
        <v>2029</v>
      </c>
      <c r="D28" s="32">
        <f t="shared" si="3"/>
        <v>8852500</v>
      </c>
      <c r="E28" s="33">
        <v>17500</v>
      </c>
      <c r="F28" s="33">
        <f t="shared" si="6"/>
        <v>0</v>
      </c>
      <c r="G28" s="33">
        <f t="shared" si="7"/>
        <v>17500</v>
      </c>
      <c r="H28" s="36">
        <v>47299</v>
      </c>
      <c r="I28" s="37">
        <f t="shared" ref="I28:I59" si="8">H28-H27</f>
        <v>91</v>
      </c>
    </row>
    <row r="29" spans="1:11" x14ac:dyDescent="0.2">
      <c r="C29" s="38">
        <v>2029</v>
      </c>
      <c r="D29" s="32">
        <f t="shared" si="3"/>
        <v>8835000</v>
      </c>
      <c r="E29" s="33">
        <v>17500</v>
      </c>
      <c r="F29" s="33">
        <f t="shared" si="6"/>
        <v>0</v>
      </c>
      <c r="G29" s="33">
        <f t="shared" si="7"/>
        <v>17500</v>
      </c>
      <c r="H29" s="36">
        <v>47391</v>
      </c>
      <c r="I29" s="37">
        <f t="shared" si="8"/>
        <v>92</v>
      </c>
      <c r="J29" s="7"/>
      <c r="K29" s="6"/>
    </row>
    <row r="30" spans="1:11" x14ac:dyDescent="0.2">
      <c r="C30" s="38">
        <v>2029</v>
      </c>
      <c r="D30" s="32">
        <f t="shared" si="3"/>
        <v>8817500</v>
      </c>
      <c r="E30" s="33">
        <v>17500</v>
      </c>
      <c r="F30" s="33">
        <f t="shared" si="6"/>
        <v>0</v>
      </c>
      <c r="G30" s="33">
        <f t="shared" si="7"/>
        <v>17500</v>
      </c>
      <c r="H30" s="36">
        <v>47483</v>
      </c>
      <c r="I30" s="37">
        <f t="shared" si="8"/>
        <v>92</v>
      </c>
    </row>
    <row r="31" spans="1:11" x14ac:dyDescent="0.2">
      <c r="C31" s="38">
        <v>2030</v>
      </c>
      <c r="D31" s="32">
        <f t="shared" si="3"/>
        <v>8800000</v>
      </c>
      <c r="E31" s="33">
        <v>25000</v>
      </c>
      <c r="F31" s="33">
        <f>ROUND((D31*$B$7*(H31-H30))/366,2)</f>
        <v>0</v>
      </c>
      <c r="G31" s="33">
        <f t="shared" si="7"/>
        <v>25000</v>
      </c>
      <c r="H31" s="36">
        <v>47573</v>
      </c>
      <c r="I31" s="37">
        <f t="shared" si="8"/>
        <v>90</v>
      </c>
    </row>
    <row r="32" spans="1:11" x14ac:dyDescent="0.2">
      <c r="C32" s="38">
        <v>2030</v>
      </c>
      <c r="D32" s="32">
        <f t="shared" si="3"/>
        <v>8775000</v>
      </c>
      <c r="E32" s="33">
        <v>25000</v>
      </c>
      <c r="F32" s="33">
        <f>ROUND((D32*$B$7*(H32-H31))/366,2)</f>
        <v>0</v>
      </c>
      <c r="G32" s="33">
        <f t="shared" si="7"/>
        <v>25000</v>
      </c>
      <c r="H32" s="36">
        <v>47664</v>
      </c>
      <c r="I32" s="37">
        <f t="shared" si="8"/>
        <v>91</v>
      </c>
      <c r="J32" s="7"/>
      <c r="K32" s="6"/>
    </row>
    <row r="33" spans="3:11" x14ac:dyDescent="0.2">
      <c r="C33" s="38">
        <v>2030</v>
      </c>
      <c r="D33" s="32">
        <f t="shared" si="3"/>
        <v>8750000</v>
      </c>
      <c r="E33" s="33">
        <v>25000</v>
      </c>
      <c r="F33" s="33">
        <f>ROUND((D33*$B$7*(H33-H32))/366,2)</f>
        <v>0</v>
      </c>
      <c r="G33" s="33">
        <f t="shared" si="7"/>
        <v>25000</v>
      </c>
      <c r="H33" s="36">
        <v>47756</v>
      </c>
      <c r="I33" s="37">
        <f t="shared" si="8"/>
        <v>92</v>
      </c>
    </row>
    <row r="34" spans="3:11" x14ac:dyDescent="0.2">
      <c r="C34" s="38">
        <v>2030</v>
      </c>
      <c r="D34" s="32">
        <f t="shared" si="3"/>
        <v>8725000</v>
      </c>
      <c r="E34" s="33">
        <v>25000</v>
      </c>
      <c r="F34" s="33">
        <f>ROUND((D34*$B$7*(H34-H33))/366,2)</f>
        <v>0</v>
      </c>
      <c r="G34" s="33">
        <f t="shared" si="7"/>
        <v>25000</v>
      </c>
      <c r="H34" s="36">
        <v>47848</v>
      </c>
      <c r="I34" s="37">
        <f t="shared" si="8"/>
        <v>92</v>
      </c>
    </row>
    <row r="35" spans="3:11" x14ac:dyDescent="0.2">
      <c r="C35" s="38">
        <v>2031</v>
      </c>
      <c r="D35" s="32">
        <f t="shared" si="3"/>
        <v>8700000</v>
      </c>
      <c r="E35" s="33">
        <v>25000</v>
      </c>
      <c r="F35" s="33">
        <f t="shared" si="6"/>
        <v>0</v>
      </c>
      <c r="G35" s="33">
        <f t="shared" si="7"/>
        <v>25000</v>
      </c>
      <c r="H35" s="36">
        <v>47938</v>
      </c>
      <c r="I35" s="37">
        <f t="shared" si="8"/>
        <v>90</v>
      </c>
      <c r="J35" s="7"/>
      <c r="K35" s="6"/>
    </row>
    <row r="36" spans="3:11" x14ac:dyDescent="0.2">
      <c r="C36" s="38">
        <v>2031</v>
      </c>
      <c r="D36" s="32">
        <f t="shared" si="3"/>
        <v>8675000</v>
      </c>
      <c r="E36" s="33">
        <v>25000</v>
      </c>
      <c r="F36" s="33">
        <f t="shared" si="6"/>
        <v>0</v>
      </c>
      <c r="G36" s="33">
        <f t="shared" si="7"/>
        <v>25000</v>
      </c>
      <c r="H36" s="36">
        <v>48029</v>
      </c>
      <c r="I36" s="37">
        <f t="shared" si="8"/>
        <v>91</v>
      </c>
    </row>
    <row r="37" spans="3:11" x14ac:dyDescent="0.2">
      <c r="C37" s="38">
        <v>2031</v>
      </c>
      <c r="D37" s="32">
        <f t="shared" si="3"/>
        <v>8650000</v>
      </c>
      <c r="E37" s="33">
        <v>25000</v>
      </c>
      <c r="F37" s="33">
        <f t="shared" si="6"/>
        <v>0</v>
      </c>
      <c r="G37" s="33">
        <f t="shared" si="7"/>
        <v>25000</v>
      </c>
      <c r="H37" s="36">
        <v>48121</v>
      </c>
      <c r="I37" s="37">
        <f t="shared" si="8"/>
        <v>92</v>
      </c>
    </row>
    <row r="38" spans="3:11" x14ac:dyDescent="0.2">
      <c r="C38" s="38">
        <v>2031</v>
      </c>
      <c r="D38" s="32">
        <f t="shared" si="3"/>
        <v>8625000</v>
      </c>
      <c r="E38" s="33">
        <v>25000</v>
      </c>
      <c r="F38" s="33">
        <f t="shared" si="6"/>
        <v>0</v>
      </c>
      <c r="G38" s="33">
        <f t="shared" si="7"/>
        <v>25000</v>
      </c>
      <c r="H38" s="36">
        <v>48213</v>
      </c>
      <c r="I38" s="37">
        <f t="shared" si="8"/>
        <v>92</v>
      </c>
      <c r="J38" s="7"/>
      <c r="K38" s="6"/>
    </row>
    <row r="39" spans="3:11" x14ac:dyDescent="0.2">
      <c r="C39" s="38">
        <v>2032</v>
      </c>
      <c r="D39" s="32">
        <f t="shared" si="3"/>
        <v>8600000</v>
      </c>
      <c r="E39" s="33">
        <v>50000</v>
      </c>
      <c r="F39" s="33">
        <f t="shared" si="6"/>
        <v>0</v>
      </c>
      <c r="G39" s="33">
        <f t="shared" si="7"/>
        <v>50000</v>
      </c>
      <c r="H39" s="36">
        <v>48304</v>
      </c>
      <c r="I39" s="37">
        <f t="shared" si="8"/>
        <v>91</v>
      </c>
    </row>
    <row r="40" spans="3:11" x14ac:dyDescent="0.2">
      <c r="C40" s="38">
        <v>2032</v>
      </c>
      <c r="D40" s="32">
        <f t="shared" si="3"/>
        <v>8550000</v>
      </c>
      <c r="E40" s="33">
        <v>50000</v>
      </c>
      <c r="F40" s="33">
        <f t="shared" si="6"/>
        <v>0</v>
      </c>
      <c r="G40" s="33">
        <f t="shared" si="7"/>
        <v>50000</v>
      </c>
      <c r="H40" s="36">
        <v>48395</v>
      </c>
      <c r="I40" s="37">
        <f t="shared" si="8"/>
        <v>91</v>
      </c>
    </row>
    <row r="41" spans="3:11" x14ac:dyDescent="0.2">
      <c r="C41" s="38">
        <v>2032</v>
      </c>
      <c r="D41" s="32">
        <f t="shared" si="3"/>
        <v>8500000</v>
      </c>
      <c r="E41" s="33">
        <v>50000</v>
      </c>
      <c r="F41" s="33">
        <f t="shared" si="6"/>
        <v>0</v>
      </c>
      <c r="G41" s="33">
        <f t="shared" si="7"/>
        <v>50000</v>
      </c>
      <c r="H41" s="36">
        <v>48487</v>
      </c>
      <c r="I41" s="37">
        <f t="shared" si="8"/>
        <v>92</v>
      </c>
      <c r="J41" s="7"/>
      <c r="K41" s="6"/>
    </row>
    <row r="42" spans="3:11" x14ac:dyDescent="0.2">
      <c r="C42" s="38">
        <v>2032</v>
      </c>
      <c r="D42" s="32">
        <f t="shared" si="3"/>
        <v>8450000</v>
      </c>
      <c r="E42" s="33">
        <v>50000</v>
      </c>
      <c r="F42" s="33">
        <f t="shared" si="6"/>
        <v>0</v>
      </c>
      <c r="G42" s="33">
        <f t="shared" si="7"/>
        <v>50000</v>
      </c>
      <c r="H42" s="36">
        <v>48579</v>
      </c>
      <c r="I42" s="37">
        <f t="shared" si="8"/>
        <v>92</v>
      </c>
    </row>
    <row r="43" spans="3:11" x14ac:dyDescent="0.2">
      <c r="C43" s="38">
        <v>2033</v>
      </c>
      <c r="D43" s="32">
        <f>D42-E42</f>
        <v>8400000</v>
      </c>
      <c r="E43" s="33">
        <v>50000</v>
      </c>
      <c r="F43" s="33">
        <f t="shared" si="6"/>
        <v>0</v>
      </c>
      <c r="G43" s="33">
        <f t="shared" si="7"/>
        <v>50000</v>
      </c>
      <c r="H43" s="36">
        <v>48669</v>
      </c>
      <c r="I43" s="37">
        <f t="shared" si="8"/>
        <v>90</v>
      </c>
    </row>
    <row r="44" spans="3:11" x14ac:dyDescent="0.2">
      <c r="C44" s="38">
        <v>2033</v>
      </c>
      <c r="D44" s="32">
        <f t="shared" si="3"/>
        <v>8350000</v>
      </c>
      <c r="E44" s="33">
        <v>50000</v>
      </c>
      <c r="F44" s="33">
        <f t="shared" si="6"/>
        <v>0</v>
      </c>
      <c r="G44" s="33">
        <f t="shared" si="7"/>
        <v>50000</v>
      </c>
      <c r="H44" s="36">
        <v>48760</v>
      </c>
      <c r="I44" s="37">
        <f t="shared" si="8"/>
        <v>91</v>
      </c>
      <c r="J44" s="7"/>
      <c r="K44" s="6"/>
    </row>
    <row r="45" spans="3:11" x14ac:dyDescent="0.2">
      <c r="C45" s="38">
        <v>2033</v>
      </c>
      <c r="D45" s="32">
        <f t="shared" si="3"/>
        <v>8300000</v>
      </c>
      <c r="E45" s="33">
        <v>50000</v>
      </c>
      <c r="F45" s="33">
        <f t="shared" si="6"/>
        <v>0</v>
      </c>
      <c r="G45" s="33">
        <f t="shared" si="7"/>
        <v>50000</v>
      </c>
      <c r="H45" s="36">
        <v>48852</v>
      </c>
      <c r="I45" s="37">
        <f t="shared" si="8"/>
        <v>92</v>
      </c>
    </row>
    <row r="46" spans="3:11" x14ac:dyDescent="0.2">
      <c r="C46" s="38">
        <v>2033</v>
      </c>
      <c r="D46" s="32">
        <f t="shared" si="3"/>
        <v>8250000</v>
      </c>
      <c r="E46" s="33">
        <v>50000</v>
      </c>
      <c r="F46" s="33">
        <f t="shared" si="6"/>
        <v>0</v>
      </c>
      <c r="G46" s="33">
        <f t="shared" si="7"/>
        <v>50000</v>
      </c>
      <c r="H46" s="36">
        <v>48944</v>
      </c>
      <c r="I46" s="37">
        <f t="shared" si="8"/>
        <v>92</v>
      </c>
    </row>
    <row r="47" spans="3:11" x14ac:dyDescent="0.2">
      <c r="C47" s="38">
        <v>2034</v>
      </c>
      <c r="D47" s="32">
        <f t="shared" si="3"/>
        <v>8200000</v>
      </c>
      <c r="E47" s="33">
        <v>50000</v>
      </c>
      <c r="F47" s="33">
        <f>ROUND((D47*$B$7*(H47-H46))/366,2)</f>
        <v>0</v>
      </c>
      <c r="G47" s="33">
        <f t="shared" si="7"/>
        <v>50000</v>
      </c>
      <c r="H47" s="36">
        <v>49034</v>
      </c>
      <c r="I47" s="37">
        <f t="shared" si="8"/>
        <v>90</v>
      </c>
      <c r="J47" s="7"/>
      <c r="K47" s="6"/>
    </row>
    <row r="48" spans="3:11" x14ac:dyDescent="0.2">
      <c r="C48" s="38">
        <v>2034</v>
      </c>
      <c r="D48" s="32">
        <f t="shared" si="3"/>
        <v>8150000</v>
      </c>
      <c r="E48" s="33">
        <v>50000</v>
      </c>
      <c r="F48" s="33">
        <f>ROUND((D48*$B$7*(H48-H47))/366,2)</f>
        <v>0</v>
      </c>
      <c r="G48" s="33">
        <f t="shared" si="7"/>
        <v>50000</v>
      </c>
      <c r="H48" s="36">
        <v>49125</v>
      </c>
      <c r="I48" s="37">
        <f t="shared" si="8"/>
        <v>91</v>
      </c>
    </row>
    <row r="49" spans="3:11" x14ac:dyDescent="0.2">
      <c r="C49" s="38">
        <v>2034</v>
      </c>
      <c r="D49" s="32">
        <f t="shared" si="3"/>
        <v>8100000</v>
      </c>
      <c r="E49" s="33">
        <v>50000</v>
      </c>
      <c r="F49" s="33">
        <f>ROUND((D49*$B$7*(H49-H48))/366,2)</f>
        <v>0</v>
      </c>
      <c r="G49" s="33">
        <f t="shared" si="7"/>
        <v>50000</v>
      </c>
      <c r="H49" s="36">
        <v>49217</v>
      </c>
      <c r="I49" s="37">
        <f t="shared" si="8"/>
        <v>92</v>
      </c>
    </row>
    <row r="50" spans="3:11" x14ac:dyDescent="0.2">
      <c r="C50" s="38">
        <v>2034</v>
      </c>
      <c r="D50" s="32">
        <f t="shared" si="3"/>
        <v>8050000</v>
      </c>
      <c r="E50" s="33">
        <v>50000</v>
      </c>
      <c r="F50" s="33">
        <f>ROUND((D50*$B$7*(H50-H49))/366,2)</f>
        <v>0</v>
      </c>
      <c r="G50" s="33">
        <f t="shared" si="7"/>
        <v>50000</v>
      </c>
      <c r="H50" s="36">
        <v>49309</v>
      </c>
      <c r="I50" s="37">
        <f t="shared" si="8"/>
        <v>92</v>
      </c>
      <c r="J50" s="7"/>
      <c r="K50" s="6"/>
    </row>
    <row r="51" spans="3:11" x14ac:dyDescent="0.2">
      <c r="C51" s="38">
        <v>2035</v>
      </c>
      <c r="D51" s="32">
        <f t="shared" si="3"/>
        <v>8000000</v>
      </c>
      <c r="E51" s="33">
        <v>500000</v>
      </c>
      <c r="F51" s="33">
        <f t="shared" ref="F51:F62" si="9">ROUND((D51*$B$7*(H51-H50))/365,2)</f>
        <v>0</v>
      </c>
      <c r="G51" s="33">
        <f t="shared" si="7"/>
        <v>500000</v>
      </c>
      <c r="H51" s="36">
        <v>49399</v>
      </c>
      <c r="I51" s="37">
        <f t="shared" si="8"/>
        <v>90</v>
      </c>
    </row>
    <row r="52" spans="3:11" x14ac:dyDescent="0.2">
      <c r="C52" s="38">
        <v>2035</v>
      </c>
      <c r="D52" s="32">
        <f t="shared" si="3"/>
        <v>7500000</v>
      </c>
      <c r="E52" s="33">
        <v>500000</v>
      </c>
      <c r="F52" s="33">
        <f t="shared" si="9"/>
        <v>0</v>
      </c>
      <c r="G52" s="33">
        <f t="shared" si="7"/>
        <v>500000</v>
      </c>
      <c r="H52" s="36">
        <v>49490</v>
      </c>
      <c r="I52" s="37">
        <f t="shared" si="8"/>
        <v>91</v>
      </c>
    </row>
    <row r="53" spans="3:11" x14ac:dyDescent="0.2">
      <c r="C53" s="38">
        <v>2035</v>
      </c>
      <c r="D53" s="32">
        <f t="shared" si="3"/>
        <v>7000000</v>
      </c>
      <c r="E53" s="33">
        <v>500000</v>
      </c>
      <c r="F53" s="33">
        <f t="shared" si="9"/>
        <v>0</v>
      </c>
      <c r="G53" s="33">
        <f t="shared" si="7"/>
        <v>500000</v>
      </c>
      <c r="H53" s="36">
        <v>49582</v>
      </c>
      <c r="I53" s="37">
        <f t="shared" si="8"/>
        <v>92</v>
      </c>
      <c r="J53" s="7"/>
      <c r="K53" s="6"/>
    </row>
    <row r="54" spans="3:11" x14ac:dyDescent="0.2">
      <c r="C54" s="38">
        <v>2035</v>
      </c>
      <c r="D54" s="32">
        <f t="shared" si="3"/>
        <v>6500000</v>
      </c>
      <c r="E54" s="33">
        <v>500000</v>
      </c>
      <c r="F54" s="33">
        <f t="shared" si="9"/>
        <v>0</v>
      </c>
      <c r="G54" s="33">
        <f t="shared" si="7"/>
        <v>500000</v>
      </c>
      <c r="H54" s="36">
        <v>49674</v>
      </c>
      <c r="I54" s="37">
        <f t="shared" si="8"/>
        <v>92</v>
      </c>
    </row>
    <row r="55" spans="3:11" x14ac:dyDescent="0.2">
      <c r="C55" s="38">
        <v>2036</v>
      </c>
      <c r="D55" s="32">
        <f t="shared" si="3"/>
        <v>6000000</v>
      </c>
      <c r="E55" s="33">
        <v>750000</v>
      </c>
      <c r="F55" s="33">
        <f t="shared" si="9"/>
        <v>0</v>
      </c>
      <c r="G55" s="33">
        <f t="shared" si="7"/>
        <v>750000</v>
      </c>
      <c r="H55" s="36">
        <v>49765</v>
      </c>
      <c r="I55" s="37">
        <f t="shared" si="8"/>
        <v>91</v>
      </c>
    </row>
    <row r="56" spans="3:11" x14ac:dyDescent="0.2">
      <c r="C56" s="38">
        <v>2036</v>
      </c>
      <c r="D56" s="32">
        <f t="shared" si="3"/>
        <v>5250000</v>
      </c>
      <c r="E56" s="33">
        <v>750000</v>
      </c>
      <c r="F56" s="33">
        <f t="shared" si="9"/>
        <v>0</v>
      </c>
      <c r="G56" s="33">
        <f t="shared" si="7"/>
        <v>750000</v>
      </c>
      <c r="H56" s="36">
        <v>49856</v>
      </c>
      <c r="I56" s="37">
        <f t="shared" si="8"/>
        <v>91</v>
      </c>
      <c r="J56" s="7"/>
      <c r="K56" s="6"/>
    </row>
    <row r="57" spans="3:11" x14ac:dyDescent="0.2">
      <c r="C57" s="38">
        <v>2036</v>
      </c>
      <c r="D57" s="32">
        <f t="shared" si="3"/>
        <v>4500000</v>
      </c>
      <c r="E57" s="33">
        <v>750000</v>
      </c>
      <c r="F57" s="33">
        <f t="shared" si="9"/>
        <v>0</v>
      </c>
      <c r="G57" s="33">
        <f t="shared" si="7"/>
        <v>750000</v>
      </c>
      <c r="H57" s="36">
        <v>49948</v>
      </c>
      <c r="I57" s="37">
        <f t="shared" si="8"/>
        <v>92</v>
      </c>
    </row>
    <row r="58" spans="3:11" x14ac:dyDescent="0.2">
      <c r="C58" s="38">
        <v>2036</v>
      </c>
      <c r="D58" s="32">
        <f t="shared" si="3"/>
        <v>3750000</v>
      </c>
      <c r="E58" s="33">
        <v>750000</v>
      </c>
      <c r="F58" s="33">
        <f t="shared" si="9"/>
        <v>0</v>
      </c>
      <c r="G58" s="33">
        <f t="shared" ref="G58:G62" si="10">F58+E58</f>
        <v>750000</v>
      </c>
      <c r="H58" s="36">
        <v>50040</v>
      </c>
      <c r="I58" s="37">
        <f t="shared" si="8"/>
        <v>92</v>
      </c>
    </row>
    <row r="59" spans="3:11" x14ac:dyDescent="0.2">
      <c r="C59" s="38">
        <v>2037</v>
      </c>
      <c r="D59" s="32">
        <f t="shared" si="3"/>
        <v>3000000</v>
      </c>
      <c r="E59" s="33">
        <v>750000</v>
      </c>
      <c r="F59" s="33">
        <f t="shared" si="9"/>
        <v>0</v>
      </c>
      <c r="G59" s="33">
        <f t="shared" si="10"/>
        <v>750000</v>
      </c>
      <c r="H59" s="36">
        <v>50130</v>
      </c>
      <c r="I59" s="37">
        <f t="shared" si="8"/>
        <v>90</v>
      </c>
      <c r="J59" s="7"/>
      <c r="K59" s="6"/>
    </row>
    <row r="60" spans="3:11" x14ac:dyDescent="0.2">
      <c r="C60" s="38">
        <v>2037</v>
      </c>
      <c r="D60" s="32">
        <f t="shared" si="3"/>
        <v>2250000</v>
      </c>
      <c r="E60" s="33">
        <v>750000</v>
      </c>
      <c r="F60" s="33">
        <f t="shared" si="9"/>
        <v>0</v>
      </c>
      <c r="G60" s="33">
        <f t="shared" si="10"/>
        <v>750000</v>
      </c>
      <c r="H60" s="36">
        <v>50221</v>
      </c>
      <c r="I60" s="37">
        <f t="shared" ref="I60:I62" si="11">H60-H59</f>
        <v>91</v>
      </c>
    </row>
    <row r="61" spans="3:11" x14ac:dyDescent="0.2">
      <c r="C61" s="38">
        <v>2037</v>
      </c>
      <c r="D61" s="32">
        <f t="shared" si="3"/>
        <v>1500000</v>
      </c>
      <c r="E61" s="33">
        <v>750000</v>
      </c>
      <c r="F61" s="33">
        <f t="shared" si="9"/>
        <v>0</v>
      </c>
      <c r="G61" s="33">
        <f t="shared" si="10"/>
        <v>750000</v>
      </c>
      <c r="H61" s="36">
        <v>50313</v>
      </c>
      <c r="I61" s="37">
        <f t="shared" si="11"/>
        <v>92</v>
      </c>
    </row>
    <row r="62" spans="3:11" x14ac:dyDescent="0.2">
      <c r="C62" s="38">
        <v>2037</v>
      </c>
      <c r="D62" s="32">
        <f t="shared" si="3"/>
        <v>750000</v>
      </c>
      <c r="E62" s="33">
        <v>750000</v>
      </c>
      <c r="F62" s="33">
        <f t="shared" si="9"/>
        <v>0</v>
      </c>
      <c r="G62" s="33">
        <f t="shared" si="10"/>
        <v>750000</v>
      </c>
      <c r="H62" s="36">
        <v>50405</v>
      </c>
      <c r="I62" s="37">
        <f t="shared" si="11"/>
        <v>92</v>
      </c>
      <c r="J62" s="7"/>
      <c r="K62" s="6"/>
    </row>
    <row r="63" spans="3:11" ht="15.75" x14ac:dyDescent="0.25">
      <c r="C63" s="8"/>
      <c r="D63" s="24" t="s">
        <v>11</v>
      </c>
      <c r="E63" s="25">
        <f>SUM(E10:E62)</f>
        <v>9180000</v>
      </c>
      <c r="F63" s="25">
        <f>SUM(F6:F62)</f>
        <v>0</v>
      </c>
      <c r="G63" s="25">
        <f>SUM(G6:G62)</f>
        <v>9180000</v>
      </c>
      <c r="H63" s="26"/>
      <c r="I63" s="26"/>
    </row>
    <row r="64" spans="3:11" x14ac:dyDescent="0.2">
      <c r="D64" s="27"/>
      <c r="E64" s="28"/>
      <c r="F64" s="28"/>
    </row>
    <row r="65" spans="4:7" x14ac:dyDescent="0.2">
      <c r="D65" s="27"/>
      <c r="E65" s="28"/>
      <c r="F65" s="28"/>
    </row>
    <row r="66" spans="4:7" x14ac:dyDescent="0.2">
      <c r="D66" s="27"/>
      <c r="E66" s="29" t="s">
        <v>10</v>
      </c>
      <c r="F66" s="29" t="s">
        <v>7</v>
      </c>
    </row>
    <row r="67" spans="4:7" ht="15" customHeight="1" x14ac:dyDescent="0.2">
      <c r="D67" s="27" t="s">
        <v>12</v>
      </c>
      <c r="E67" s="30">
        <v>0</v>
      </c>
      <c r="F67" s="28">
        <f>F63</f>
        <v>0</v>
      </c>
    </row>
    <row r="68" spans="4:7" ht="24.75" x14ac:dyDescent="0.25">
      <c r="D68" s="40" t="s">
        <v>13</v>
      </c>
      <c r="E68" s="31"/>
      <c r="F68" s="23">
        <f>SUM(F67:F67)</f>
        <v>0</v>
      </c>
    </row>
    <row r="69" spans="4:7" x14ac:dyDescent="0.2">
      <c r="D69" s="44" t="s">
        <v>17</v>
      </c>
      <c r="E69" s="4"/>
      <c r="F69" s="9"/>
      <c r="G69" s="1"/>
    </row>
  </sheetData>
  <mergeCells count="1">
    <mergeCell ref="A3:I3"/>
  </mergeCells>
  <phoneticPr fontId="0" type="noConversion"/>
  <printOptions horizontalCentered="1" verticalCentered="1"/>
  <pageMargins left="0" right="0" top="0" bottom="0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4 do SWZ</vt:lpstr>
      <vt:lpstr>'Załącznik 4 do SWZ'!Obszar_wydruku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Skowroński</dc:creator>
  <cp:lastModifiedBy>UGOPRZETARGICG</cp:lastModifiedBy>
  <cp:lastPrinted>2023-06-12T09:05:21Z</cp:lastPrinted>
  <dcterms:created xsi:type="dcterms:W3CDTF">2008-08-28T21:01:37Z</dcterms:created>
  <dcterms:modified xsi:type="dcterms:W3CDTF">2023-06-16T06:16:01Z</dcterms:modified>
</cp:coreProperties>
</file>