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Budowa 2021\1. Powiat Pucki\P-05-2021 Chodniki w gm. Krokowa + Leśniewo (FDS)\DP 1440G Leśniewo\Dokumentacja 06.2021 r\edytowalne\Kosztorys ofertowy\"/>
    </mc:Choice>
  </mc:AlternateContent>
  <bookViews>
    <workbookView xWindow="28680" yWindow="-120" windowWidth="29040" windowHeight="15840" tabRatio="920" activeTab="1"/>
  </bookViews>
  <sheets>
    <sheet name="tabela elementów scalonych" sheetId="67" r:id="rId1"/>
    <sheet name="ofertowy" sheetId="2" r:id="rId2"/>
    <sheet name="tyczenie" sheetId="19" r:id="rId3"/>
    <sheet name="zdjety humusem" sheetId="76" r:id="rId4"/>
    <sheet name="usunięcie roslinnosci" sheetId="81" r:id="rId5"/>
    <sheet name="rozbiorka dróg" sheetId="17" r:id="rId6"/>
    <sheet name="roboty ziemne" sheetId="3" r:id="rId7"/>
    <sheet name="pobocza" sheetId="83" r:id="rId8"/>
    <sheet name="Humusowanie" sheetId="86" r:id="rId9"/>
    <sheet name="umocnienie" sheetId="88" r:id="rId10"/>
    <sheet name="ścieki podch" sheetId="87" r:id="rId11"/>
    <sheet name="bariery" sheetId="84" r:id="rId12"/>
    <sheet name="elementy ulic" sheetId="31" r:id="rId13"/>
    <sheet name="tabela zjazdów" sheetId="20" r:id="rId14"/>
  </sheets>
  <definedNames>
    <definedName name="_xlnm._FilterDatabase" localSheetId="1">ofertowy!$A$7:$G$7</definedName>
    <definedName name="_xlnm._FilterDatabase" localSheetId="5">'rozbiorka dróg'!#REF!</definedName>
    <definedName name="_xlnm._FilterDatabase" localSheetId="13">'tabela zjazdów'!$A$1</definedName>
    <definedName name="_xlnm.Print_Area" localSheetId="1">ofertowy!$A$1:$G$64</definedName>
    <definedName name="Tabela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2" l="1"/>
  <c r="E30" i="2"/>
  <c r="E37" i="2"/>
  <c r="E56" i="2"/>
  <c r="E36" i="2"/>
  <c r="E32" i="2"/>
  <c r="E29" i="2"/>
  <c r="E17" i="2"/>
  <c r="E6" i="31"/>
  <c r="A6" i="31"/>
  <c r="E5" i="31"/>
  <c r="A5" i="31"/>
  <c r="E4" i="31"/>
  <c r="A4" i="31"/>
  <c r="A3" i="31"/>
  <c r="E50" i="2"/>
  <c r="E42" i="2"/>
  <c r="E7" i="88"/>
  <c r="E4" i="88"/>
  <c r="E5" i="88"/>
  <c r="E6" i="88"/>
  <c r="E3" i="88"/>
  <c r="D4" i="88"/>
  <c r="D5" i="88"/>
  <c r="D6" i="88"/>
  <c r="D3" i="88"/>
  <c r="B4" i="88"/>
  <c r="B5" i="88"/>
  <c r="B6" i="88"/>
  <c r="B3" i="88"/>
  <c r="E43" i="2"/>
  <c r="B9" i="87"/>
  <c r="E41" i="2"/>
  <c r="D87" i="86"/>
  <c r="D86" i="86"/>
  <c r="D85" i="86"/>
  <c r="D84" i="86"/>
  <c r="D83" i="86"/>
  <c r="D82" i="86"/>
  <c r="D81" i="86"/>
  <c r="D80" i="86"/>
  <c r="D79" i="86"/>
  <c r="D78" i="86"/>
  <c r="D77" i="86"/>
  <c r="D76" i="86"/>
  <c r="D75" i="86"/>
  <c r="D74" i="86"/>
  <c r="D73" i="86"/>
  <c r="D72" i="86"/>
  <c r="D71" i="86"/>
  <c r="D70" i="86"/>
  <c r="D69" i="86"/>
  <c r="D68" i="86"/>
  <c r="D67" i="86"/>
  <c r="D66" i="86"/>
  <c r="D65" i="86"/>
  <c r="D64" i="86"/>
  <c r="D63" i="86"/>
  <c r="D62" i="86"/>
  <c r="D61" i="86"/>
  <c r="D60" i="86"/>
  <c r="D59" i="86"/>
  <c r="D58" i="86"/>
  <c r="D57" i="86"/>
  <c r="D56" i="86"/>
  <c r="D55" i="86"/>
  <c r="D54" i="86"/>
  <c r="D53" i="86"/>
  <c r="D52" i="86"/>
  <c r="D51" i="86"/>
  <c r="D50" i="86"/>
  <c r="A50" i="86"/>
  <c r="A51" i="86" s="1"/>
  <c r="D49" i="86"/>
  <c r="B49" i="86"/>
  <c r="A49" i="86"/>
  <c r="D21" i="86"/>
  <c r="E21" i="86" s="1"/>
  <c r="D22" i="86"/>
  <c r="E22" i="86" s="1"/>
  <c r="D23" i="86"/>
  <c r="E23" i="86" s="1"/>
  <c r="D24" i="86"/>
  <c r="E24" i="86" s="1"/>
  <c r="D25" i="86"/>
  <c r="E25" i="86" s="1"/>
  <c r="D26" i="86"/>
  <c r="E26" i="86" s="1"/>
  <c r="D27" i="86"/>
  <c r="E27" i="86" s="1"/>
  <c r="D28" i="86"/>
  <c r="E28" i="86" s="1"/>
  <c r="D29" i="86"/>
  <c r="E29" i="86" s="1"/>
  <c r="D30" i="86"/>
  <c r="E30" i="86" s="1"/>
  <c r="D31" i="86"/>
  <c r="E31" i="86" s="1"/>
  <c r="D32" i="86"/>
  <c r="E32" i="86" s="1"/>
  <c r="D33" i="86"/>
  <c r="E33" i="86" s="1"/>
  <c r="D34" i="86"/>
  <c r="E34" i="86" s="1"/>
  <c r="D35" i="86"/>
  <c r="E35" i="86" s="1"/>
  <c r="D36" i="86"/>
  <c r="E36" i="86" s="1"/>
  <c r="D37" i="86"/>
  <c r="E37" i="86" s="1"/>
  <c r="D38" i="86"/>
  <c r="E38" i="86" s="1"/>
  <c r="D39" i="86"/>
  <c r="E39" i="86" s="1"/>
  <c r="D40" i="86"/>
  <c r="E40" i="86" s="1"/>
  <c r="D41" i="86"/>
  <c r="E41" i="86" s="1"/>
  <c r="D42" i="86"/>
  <c r="E42" i="86" s="1"/>
  <c r="B21" i="86"/>
  <c r="B22" i="86"/>
  <c r="B23" i="86"/>
  <c r="B24" i="86"/>
  <c r="B25" i="86"/>
  <c r="B26" i="86"/>
  <c r="B27" i="86"/>
  <c r="B28" i="86"/>
  <c r="B29" i="86"/>
  <c r="B30" i="86"/>
  <c r="B31" i="86"/>
  <c r="B32" i="86"/>
  <c r="B33" i="86"/>
  <c r="B34" i="86"/>
  <c r="B35" i="86"/>
  <c r="B36" i="86"/>
  <c r="B37" i="86"/>
  <c r="B38" i="86"/>
  <c r="B39" i="86"/>
  <c r="B40" i="86"/>
  <c r="B41" i="86"/>
  <c r="B42" i="86"/>
  <c r="A4" i="86"/>
  <c r="A5" i="86" s="1"/>
  <c r="A6" i="86" s="1"/>
  <c r="A7" i="86" s="1"/>
  <c r="A8" i="86" s="1"/>
  <c r="A9" i="86" s="1"/>
  <c r="A10" i="86" s="1"/>
  <c r="A11" i="86" s="1"/>
  <c r="A12" i="86" s="1"/>
  <c r="A13" i="86" s="1"/>
  <c r="A14" i="86" s="1"/>
  <c r="A15" i="86" s="1"/>
  <c r="A16" i="86" s="1"/>
  <c r="A17" i="86" s="1"/>
  <c r="A18" i="86" s="1"/>
  <c r="A19" i="86" s="1"/>
  <c r="A20" i="86" s="1"/>
  <c r="A21" i="86" s="1"/>
  <c r="A22" i="86" s="1"/>
  <c r="A23" i="86" s="1"/>
  <c r="A24" i="86" s="1"/>
  <c r="A25" i="86" s="1"/>
  <c r="A26" i="86" s="1"/>
  <c r="A27" i="86" s="1"/>
  <c r="A28" i="86" s="1"/>
  <c r="A29" i="86" s="1"/>
  <c r="A30" i="86" s="1"/>
  <c r="A31" i="86" s="1"/>
  <c r="A32" i="86" s="1"/>
  <c r="A33" i="86" s="1"/>
  <c r="A34" i="86" s="1"/>
  <c r="A35" i="86" s="1"/>
  <c r="A36" i="86" s="1"/>
  <c r="A37" i="86" s="1"/>
  <c r="A38" i="86" s="1"/>
  <c r="A39" i="86" s="1"/>
  <c r="A40" i="86" s="1"/>
  <c r="A41" i="86" s="1"/>
  <c r="A42" i="86" s="1"/>
  <c r="E24" i="2"/>
  <c r="D20" i="3"/>
  <c r="E20" i="3" s="1"/>
  <c r="D21" i="3"/>
  <c r="E21" i="3" s="1"/>
  <c r="D22" i="3"/>
  <c r="E22" i="3" s="1"/>
  <c r="D23" i="3"/>
  <c r="E23" i="3" s="1"/>
  <c r="D24" i="3"/>
  <c r="E24" i="3" s="1"/>
  <c r="D25" i="3"/>
  <c r="E25" i="3" s="1"/>
  <c r="D26" i="3"/>
  <c r="E26" i="3" s="1"/>
  <c r="D27" i="3"/>
  <c r="E27" i="3" s="1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35" i="3"/>
  <c r="E35" i="3" s="1"/>
  <c r="D36" i="3"/>
  <c r="E36" i="3" s="1"/>
  <c r="D37" i="3"/>
  <c r="E37" i="3" s="1"/>
  <c r="D38" i="3"/>
  <c r="E38" i="3" s="1"/>
  <c r="D39" i="3"/>
  <c r="E39" i="3" s="1"/>
  <c r="D40" i="3"/>
  <c r="E40" i="3" s="1"/>
  <c r="D41" i="3"/>
  <c r="E41" i="3" s="1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E20" i="2"/>
  <c r="E47" i="2" s="1"/>
  <c r="E19" i="2"/>
  <c r="E48" i="2" s="1"/>
  <c r="C20" i="17"/>
  <c r="B20" i="17"/>
  <c r="E18" i="2"/>
  <c r="C9" i="17"/>
  <c r="E16" i="2"/>
  <c r="E28" i="2"/>
  <c r="E11" i="2"/>
  <c r="C5" i="81"/>
  <c r="E7" i="83"/>
  <c r="E4" i="83"/>
  <c r="C4" i="83"/>
  <c r="C5" i="83"/>
  <c r="E5" i="83" s="1"/>
  <c r="C6" i="83"/>
  <c r="E6" i="83" s="1"/>
  <c r="E3" i="83"/>
  <c r="C3" i="83"/>
  <c r="E2" i="83"/>
  <c r="C2" i="83"/>
  <c r="C4" i="81"/>
  <c r="C3" i="81"/>
  <c r="C2" i="81"/>
  <c r="C6" i="81" s="1"/>
  <c r="E13" i="2"/>
  <c r="D131" i="76"/>
  <c r="D130" i="76"/>
  <c r="D129" i="76"/>
  <c r="D128" i="76"/>
  <c r="D127" i="76"/>
  <c r="D126" i="76"/>
  <c r="D125" i="76"/>
  <c r="D124" i="76"/>
  <c r="D123" i="76"/>
  <c r="D122" i="76"/>
  <c r="D121" i="76"/>
  <c r="D120" i="76"/>
  <c r="D119" i="76"/>
  <c r="D118" i="76"/>
  <c r="D117" i="76"/>
  <c r="D116" i="76"/>
  <c r="D115" i="76"/>
  <c r="D114" i="76"/>
  <c r="D113" i="76"/>
  <c r="D112" i="76"/>
  <c r="D111" i="76"/>
  <c r="D110" i="76"/>
  <c r="D109" i="76"/>
  <c r="D108" i="76"/>
  <c r="D107" i="76"/>
  <c r="D106" i="76"/>
  <c r="D105" i="76"/>
  <c r="D104" i="76"/>
  <c r="D103" i="76"/>
  <c r="D102" i="76"/>
  <c r="D101" i="76"/>
  <c r="D100" i="76"/>
  <c r="D99" i="76"/>
  <c r="D98" i="76"/>
  <c r="D97" i="76"/>
  <c r="D96" i="76"/>
  <c r="D95" i="76"/>
  <c r="D94" i="76"/>
  <c r="A94" i="76"/>
  <c r="A95" i="76" s="1"/>
  <c r="D93" i="76"/>
  <c r="B93" i="76"/>
  <c r="A93" i="76"/>
  <c r="D87" i="76"/>
  <c r="D86" i="76"/>
  <c r="D85" i="76"/>
  <c r="D84" i="76"/>
  <c r="D83" i="76"/>
  <c r="D82" i="76"/>
  <c r="D81" i="76"/>
  <c r="D80" i="76"/>
  <c r="D79" i="76"/>
  <c r="D78" i="76"/>
  <c r="D77" i="76"/>
  <c r="D76" i="76"/>
  <c r="D75" i="76"/>
  <c r="D74" i="76"/>
  <c r="D73" i="76"/>
  <c r="D72" i="76"/>
  <c r="D71" i="76"/>
  <c r="D70" i="76"/>
  <c r="D69" i="76"/>
  <c r="D68" i="76"/>
  <c r="D67" i="76"/>
  <c r="D66" i="76"/>
  <c r="D65" i="76"/>
  <c r="D64" i="76"/>
  <c r="D63" i="76"/>
  <c r="D62" i="76"/>
  <c r="D61" i="76"/>
  <c r="D60" i="76"/>
  <c r="D59" i="76"/>
  <c r="D58" i="76"/>
  <c r="D57" i="76"/>
  <c r="D56" i="76"/>
  <c r="D55" i="76"/>
  <c r="D54" i="76"/>
  <c r="D53" i="76"/>
  <c r="D52" i="76"/>
  <c r="D51" i="76"/>
  <c r="D50" i="76"/>
  <c r="A50" i="76"/>
  <c r="A51" i="76" s="1"/>
  <c r="D49" i="76"/>
  <c r="B49" i="76"/>
  <c r="A49" i="76"/>
  <c r="E14" i="2"/>
  <c r="D5" i="76"/>
  <c r="D6" i="76"/>
  <c r="D7" i="76"/>
  <c r="D8" i="76"/>
  <c r="D9" i="76"/>
  <c r="D10" i="76"/>
  <c r="D11" i="76"/>
  <c r="D12" i="76"/>
  <c r="D13" i="76"/>
  <c r="D14" i="76"/>
  <c r="D15" i="76"/>
  <c r="D16" i="76"/>
  <c r="D17" i="76"/>
  <c r="D18" i="76"/>
  <c r="D19" i="76"/>
  <c r="D20" i="76"/>
  <c r="D21" i="76"/>
  <c r="E21" i="76" s="1"/>
  <c r="D22" i="76"/>
  <c r="E22" i="76" s="1"/>
  <c r="D23" i="76"/>
  <c r="E23" i="76" s="1"/>
  <c r="D24" i="76"/>
  <c r="E24" i="76" s="1"/>
  <c r="D25" i="76"/>
  <c r="E25" i="76" s="1"/>
  <c r="D26" i="76"/>
  <c r="E26" i="76" s="1"/>
  <c r="D27" i="76"/>
  <c r="E27" i="76" s="1"/>
  <c r="D28" i="76"/>
  <c r="E28" i="76" s="1"/>
  <c r="D29" i="76"/>
  <c r="D30" i="76"/>
  <c r="D31" i="76"/>
  <c r="D32" i="76"/>
  <c r="E32" i="76" s="1"/>
  <c r="D33" i="76"/>
  <c r="E33" i="76" s="1"/>
  <c r="D34" i="76"/>
  <c r="E34" i="76" s="1"/>
  <c r="D35" i="76"/>
  <c r="E35" i="76" s="1"/>
  <c r="D36" i="76"/>
  <c r="E36" i="76" s="1"/>
  <c r="D37" i="76"/>
  <c r="E37" i="76" s="1"/>
  <c r="D38" i="76"/>
  <c r="E38" i="76" s="1"/>
  <c r="D39" i="76"/>
  <c r="E39" i="76" s="1"/>
  <c r="D40" i="76"/>
  <c r="E40" i="76" s="1"/>
  <c r="D41" i="76"/>
  <c r="E41" i="76" s="1"/>
  <c r="D42" i="76"/>
  <c r="E42" i="76" s="1"/>
  <c r="D4" i="76"/>
  <c r="E29" i="76"/>
  <c r="E30" i="76"/>
  <c r="E31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B35" i="76"/>
  <c r="B36" i="76"/>
  <c r="B37" i="76"/>
  <c r="B38" i="76"/>
  <c r="B39" i="76"/>
  <c r="B40" i="76"/>
  <c r="B41" i="76"/>
  <c r="B42" i="76"/>
  <c r="A36" i="76"/>
  <c r="A37" i="76" s="1"/>
  <c r="A38" i="76" s="1"/>
  <c r="A39" i="76" s="1"/>
  <c r="A40" i="76" s="1"/>
  <c r="A41" i="76" s="1"/>
  <c r="A42" i="76" s="1"/>
  <c r="A21" i="76"/>
  <c r="A22" i="76"/>
  <c r="A23" i="76" s="1"/>
  <c r="A24" i="76" s="1"/>
  <c r="A25" i="76" s="1"/>
  <c r="A26" i="76" s="1"/>
  <c r="A27" i="76" s="1"/>
  <c r="A28" i="76" s="1"/>
  <c r="A29" i="76" s="1"/>
  <c r="A30" i="76" s="1"/>
  <c r="A31" i="76" s="1"/>
  <c r="A32" i="76" s="1"/>
  <c r="A33" i="76" s="1"/>
  <c r="A34" i="76" s="1"/>
  <c r="A35" i="76" s="1"/>
  <c r="A4" i="76"/>
  <c r="A5" i="76" s="1"/>
  <c r="A6" i="76" s="1"/>
  <c r="A7" i="76" s="1"/>
  <c r="A8" i="76" s="1"/>
  <c r="A9" i="76" s="1"/>
  <c r="A10" i="76" s="1"/>
  <c r="A11" i="76" s="1"/>
  <c r="A12" i="76" s="1"/>
  <c r="A13" i="76" s="1"/>
  <c r="A14" i="76" s="1"/>
  <c r="A15" i="76" s="1"/>
  <c r="A16" i="76" s="1"/>
  <c r="A17" i="76" s="1"/>
  <c r="A18" i="76" s="1"/>
  <c r="A19" i="76" s="1"/>
  <c r="A20" i="76" s="1"/>
  <c r="E9" i="2"/>
  <c r="E49" i="86" l="1"/>
  <c r="A52" i="86"/>
  <c r="B51" i="86"/>
  <c r="E51" i="86" s="1"/>
  <c r="B50" i="86"/>
  <c r="E50" i="86" s="1"/>
  <c r="E93" i="76"/>
  <c r="A96" i="76"/>
  <c r="B95" i="76"/>
  <c r="E95" i="76" s="1"/>
  <c r="B94" i="76"/>
  <c r="E94" i="76" s="1"/>
  <c r="E49" i="76"/>
  <c r="A52" i="76"/>
  <c r="B51" i="76"/>
  <c r="E51" i="76" s="1"/>
  <c r="B50" i="76"/>
  <c r="E50" i="76" s="1"/>
  <c r="C6" i="20"/>
  <c r="B6" i="20"/>
  <c r="E7" i="31"/>
  <c r="D20" i="86"/>
  <c r="D19" i="86"/>
  <c r="D18" i="86"/>
  <c r="D17" i="86"/>
  <c r="D16" i="86"/>
  <c r="B16" i="86"/>
  <c r="D15" i="86"/>
  <c r="D14" i="86"/>
  <c r="D13" i="86"/>
  <c r="D12" i="86"/>
  <c r="D11" i="86"/>
  <c r="D10" i="86"/>
  <c r="D9" i="86"/>
  <c r="B9" i="86"/>
  <c r="D8" i="86"/>
  <c r="D7" i="86"/>
  <c r="D6" i="86"/>
  <c r="D5" i="86"/>
  <c r="D4" i="86"/>
  <c r="B52" i="86" l="1"/>
  <c r="E52" i="86" s="1"/>
  <c r="A53" i="86"/>
  <c r="A97" i="76"/>
  <c r="B96" i="76"/>
  <c r="E96" i="76" s="1"/>
  <c r="B52" i="76"/>
  <c r="E52" i="76" s="1"/>
  <c r="A53" i="76"/>
  <c r="B12" i="86"/>
  <c r="B4" i="86"/>
  <c r="E16" i="86"/>
  <c r="E9" i="86"/>
  <c r="E4" i="86"/>
  <c r="E12" i="86"/>
  <c r="B13" i="86"/>
  <c r="E13" i="86" s="1"/>
  <c r="B5" i="86"/>
  <c r="E5" i="86" s="1"/>
  <c r="D17" i="3"/>
  <c r="B18" i="3"/>
  <c r="D18" i="3"/>
  <c r="B19" i="3"/>
  <c r="D19" i="3"/>
  <c r="B5" i="17"/>
  <c r="B20" i="76"/>
  <c r="A54" i="86" l="1"/>
  <c r="B53" i="86"/>
  <c r="E53" i="86" s="1"/>
  <c r="A98" i="76"/>
  <c r="B97" i="76"/>
  <c r="E97" i="76" s="1"/>
  <c r="A54" i="76"/>
  <c r="B53" i="76"/>
  <c r="E53" i="76" s="1"/>
  <c r="E19" i="3"/>
  <c r="B19" i="76"/>
  <c r="E20" i="76"/>
  <c r="B18" i="76"/>
  <c r="E19" i="76"/>
  <c r="E18" i="76"/>
  <c r="B17" i="3"/>
  <c r="B10" i="86"/>
  <c r="E10" i="86" s="1"/>
  <c r="B11" i="86"/>
  <c r="E11" i="86" s="1"/>
  <c r="B6" i="86"/>
  <c r="E6" i="86" s="1"/>
  <c r="B15" i="86"/>
  <c r="E15" i="86" s="1"/>
  <c r="B14" i="86"/>
  <c r="E14" i="86" s="1"/>
  <c r="B17" i="86"/>
  <c r="E17" i="86" s="1"/>
  <c r="E18" i="3"/>
  <c r="A2" i="67"/>
  <c r="A6" i="67"/>
  <c r="A7" i="67" s="1"/>
  <c r="A55" i="86" l="1"/>
  <c r="B54" i="86"/>
  <c r="E54" i="86" s="1"/>
  <c r="A99" i="76"/>
  <c r="B98" i="76"/>
  <c r="E98" i="76" s="1"/>
  <c r="A55" i="76"/>
  <c r="B54" i="76"/>
  <c r="E54" i="76" s="1"/>
  <c r="E17" i="3"/>
  <c r="B8" i="86"/>
  <c r="E8" i="86" s="1"/>
  <c r="B7" i="86"/>
  <c r="E7" i="86" s="1"/>
  <c r="B18" i="86"/>
  <c r="E18" i="86" s="1"/>
  <c r="C2" i="84"/>
  <c r="C7" i="31"/>
  <c r="D7" i="31"/>
  <c r="B4" i="76"/>
  <c r="B55" i="86" l="1"/>
  <c r="E55" i="86" s="1"/>
  <c r="A56" i="86"/>
  <c r="A100" i="76"/>
  <c r="B99" i="76"/>
  <c r="E99" i="76" s="1"/>
  <c r="A56" i="76"/>
  <c r="B55" i="76"/>
  <c r="E55" i="76" s="1"/>
  <c r="C3" i="84"/>
  <c r="B19" i="86"/>
  <c r="E19" i="86" s="1"/>
  <c r="B20" i="86"/>
  <c r="E20" i="86" s="1"/>
  <c r="B5" i="76"/>
  <c r="E5" i="76" s="1"/>
  <c r="B9" i="76"/>
  <c r="E9" i="76" s="1"/>
  <c r="B8" i="76"/>
  <c r="E8" i="76" s="1"/>
  <c r="E4" i="76"/>
  <c r="A57" i="86" l="1"/>
  <c r="B56" i="86"/>
  <c r="E56" i="86" s="1"/>
  <c r="E43" i="86"/>
  <c r="A101" i="76"/>
  <c r="B100" i="76"/>
  <c r="E100" i="76" s="1"/>
  <c r="A57" i="76"/>
  <c r="B56" i="76"/>
  <c r="E56" i="76" s="1"/>
  <c r="B6" i="76"/>
  <c r="E6" i="76" s="1"/>
  <c r="B7" i="76"/>
  <c r="E7" i="76" s="1"/>
  <c r="B10" i="76"/>
  <c r="E10" i="76" s="1"/>
  <c r="A58" i="86" l="1"/>
  <c r="B57" i="86"/>
  <c r="E57" i="86" s="1"/>
  <c r="A102" i="76"/>
  <c r="B101" i="76"/>
  <c r="E101" i="76" s="1"/>
  <c r="A58" i="76"/>
  <c r="B57" i="76"/>
  <c r="E57" i="76" s="1"/>
  <c r="B11" i="76"/>
  <c r="E11" i="76" s="1"/>
  <c r="A59" i="86" l="1"/>
  <c r="B58" i="86"/>
  <c r="E58" i="86" s="1"/>
  <c r="A103" i="76"/>
  <c r="B102" i="76"/>
  <c r="E102" i="76" s="1"/>
  <c r="B58" i="76"/>
  <c r="E58" i="76" s="1"/>
  <c r="A59" i="76"/>
  <c r="B12" i="76"/>
  <c r="E12" i="76" s="1"/>
  <c r="A60" i="86" l="1"/>
  <c r="B59" i="86"/>
  <c r="E59" i="86" s="1"/>
  <c r="A104" i="76"/>
  <c r="B103" i="76"/>
  <c r="E103" i="76" s="1"/>
  <c r="A60" i="76"/>
  <c r="B59" i="76"/>
  <c r="E59" i="76" s="1"/>
  <c r="B13" i="76"/>
  <c r="E13" i="76" s="1"/>
  <c r="A61" i="86" l="1"/>
  <c r="B60" i="86"/>
  <c r="E60" i="86" s="1"/>
  <c r="A105" i="76"/>
  <c r="B104" i="76"/>
  <c r="E104" i="76" s="1"/>
  <c r="A61" i="76"/>
  <c r="B60" i="76"/>
  <c r="E60" i="76" s="1"/>
  <c r="B14" i="76"/>
  <c r="E14" i="76" s="1"/>
  <c r="B61" i="86" l="1"/>
  <c r="E61" i="86" s="1"/>
  <c r="A62" i="86"/>
  <c r="B105" i="76"/>
  <c r="E105" i="76" s="1"/>
  <c r="A106" i="76"/>
  <c r="A62" i="76"/>
  <c r="B61" i="76"/>
  <c r="E61" i="76" s="1"/>
  <c r="B15" i="76"/>
  <c r="E15" i="76" s="1"/>
  <c r="A63" i="86" l="1"/>
  <c r="B62" i="86"/>
  <c r="E62" i="86" s="1"/>
  <c r="A107" i="76"/>
  <c r="B106" i="76"/>
  <c r="E106" i="76" s="1"/>
  <c r="A63" i="76"/>
  <c r="B62" i="76"/>
  <c r="E62" i="76" s="1"/>
  <c r="B16" i="76"/>
  <c r="E16" i="76" s="1"/>
  <c r="A64" i="86" l="1"/>
  <c r="B63" i="86"/>
  <c r="E63" i="86" s="1"/>
  <c r="A108" i="76"/>
  <c r="B107" i="76"/>
  <c r="E107" i="76" s="1"/>
  <c r="A64" i="76"/>
  <c r="B63" i="76"/>
  <c r="E63" i="76" s="1"/>
  <c r="C8" i="67"/>
  <c r="B17" i="76"/>
  <c r="E17" i="76" s="1"/>
  <c r="E43" i="76" s="1"/>
  <c r="B64" i="86" l="1"/>
  <c r="E64" i="86" s="1"/>
  <c r="A65" i="86"/>
  <c r="B108" i="76"/>
  <c r="E108" i="76" s="1"/>
  <c r="A109" i="76"/>
  <c r="B64" i="76"/>
  <c r="E64" i="76" s="1"/>
  <c r="A65" i="76"/>
  <c r="A66" i="86" l="1"/>
  <c r="B65" i="86"/>
  <c r="E65" i="86" s="1"/>
  <c r="A110" i="76"/>
  <c r="B109" i="76"/>
  <c r="E109" i="76" s="1"/>
  <c r="A66" i="76"/>
  <c r="B65" i="76"/>
  <c r="E65" i="76" s="1"/>
  <c r="C9" i="67"/>
  <c r="A67" i="86" l="1"/>
  <c r="B66" i="86"/>
  <c r="E66" i="86" s="1"/>
  <c r="A111" i="76"/>
  <c r="B110" i="76"/>
  <c r="E110" i="76" s="1"/>
  <c r="A67" i="76"/>
  <c r="B66" i="76"/>
  <c r="E66" i="76" s="1"/>
  <c r="A30" i="2"/>
  <c r="A68" i="86" l="1"/>
  <c r="B67" i="86"/>
  <c r="E67" i="86" s="1"/>
  <c r="B111" i="76"/>
  <c r="E111" i="76" s="1"/>
  <c r="A112" i="76"/>
  <c r="B67" i="76"/>
  <c r="E67" i="76" s="1"/>
  <c r="A68" i="76"/>
  <c r="D13" i="3"/>
  <c r="D14" i="3"/>
  <c r="D15" i="3"/>
  <c r="D16" i="3"/>
  <c r="A69" i="86" l="1"/>
  <c r="B68" i="86"/>
  <c r="E68" i="86" s="1"/>
  <c r="A113" i="76"/>
  <c r="B112" i="76"/>
  <c r="E112" i="76" s="1"/>
  <c r="A69" i="76"/>
  <c r="B68" i="76"/>
  <c r="E68" i="76" s="1"/>
  <c r="B14" i="3"/>
  <c r="B16" i="3"/>
  <c r="B13" i="3"/>
  <c r="B15" i="3"/>
  <c r="E13" i="3"/>
  <c r="A70" i="86" l="1"/>
  <c r="B69" i="86"/>
  <c r="E69" i="86" s="1"/>
  <c r="A114" i="76"/>
  <c r="B113" i="76"/>
  <c r="E113" i="76" s="1"/>
  <c r="A70" i="76"/>
  <c r="B69" i="76"/>
  <c r="E69" i="76" s="1"/>
  <c r="E16" i="3"/>
  <c r="E14" i="3"/>
  <c r="E15" i="3"/>
  <c r="B70" i="86" l="1"/>
  <c r="E70" i="86" s="1"/>
  <c r="A71" i="86"/>
  <c r="A115" i="76"/>
  <c r="B114" i="76"/>
  <c r="E114" i="76" s="1"/>
  <c r="B70" i="76"/>
  <c r="E70" i="76" s="1"/>
  <c r="A71" i="76"/>
  <c r="A72" i="86" l="1"/>
  <c r="B71" i="86"/>
  <c r="E71" i="86" s="1"/>
  <c r="A116" i="76"/>
  <c r="B115" i="76"/>
  <c r="E115" i="76" s="1"/>
  <c r="A72" i="76"/>
  <c r="B71" i="76"/>
  <c r="E71" i="76" s="1"/>
  <c r="A73" i="86" l="1"/>
  <c r="B72" i="86"/>
  <c r="E72" i="86" s="1"/>
  <c r="A117" i="76"/>
  <c r="B116" i="76"/>
  <c r="E116" i="76" s="1"/>
  <c r="A73" i="76"/>
  <c r="B72" i="76"/>
  <c r="E72" i="76" s="1"/>
  <c r="D12" i="3"/>
  <c r="D11" i="3"/>
  <c r="D10" i="3"/>
  <c r="D9" i="3"/>
  <c r="D8" i="3"/>
  <c r="D7" i="3"/>
  <c r="D6" i="3"/>
  <c r="D5" i="3"/>
  <c r="D4" i="3"/>
  <c r="D3" i="3"/>
  <c r="B73" i="86" l="1"/>
  <c r="E73" i="86" s="1"/>
  <c r="A74" i="86"/>
  <c r="A118" i="76"/>
  <c r="B117" i="76"/>
  <c r="E117" i="76" s="1"/>
  <c r="B73" i="76"/>
  <c r="E73" i="76" s="1"/>
  <c r="A74" i="76"/>
  <c r="B4" i="3"/>
  <c r="E4" i="3" s="1"/>
  <c r="B3" i="3"/>
  <c r="A75" i="86" l="1"/>
  <c r="B74" i="86"/>
  <c r="E74" i="86" s="1"/>
  <c r="A119" i="76"/>
  <c r="B118" i="76"/>
  <c r="E118" i="76" s="1"/>
  <c r="A75" i="76"/>
  <c r="B74" i="76"/>
  <c r="E74" i="76" s="1"/>
  <c r="E3" i="3"/>
  <c r="B5" i="3"/>
  <c r="A76" i="86" l="1"/>
  <c r="B75" i="86"/>
  <c r="E75" i="86" s="1"/>
  <c r="A120" i="76"/>
  <c r="B119" i="76"/>
  <c r="E119" i="76" s="1"/>
  <c r="A76" i="76"/>
  <c r="B75" i="76"/>
  <c r="E75" i="76" s="1"/>
  <c r="E5" i="3"/>
  <c r="B6" i="3"/>
  <c r="A77" i="86" l="1"/>
  <c r="B76" i="86"/>
  <c r="E76" i="86" s="1"/>
  <c r="B120" i="76"/>
  <c r="E120" i="76" s="1"/>
  <c r="A121" i="76"/>
  <c r="B76" i="76"/>
  <c r="E76" i="76" s="1"/>
  <c r="A77" i="76"/>
  <c r="E6" i="3"/>
  <c r="B7" i="3"/>
  <c r="A78" i="86" l="1"/>
  <c r="B77" i="86"/>
  <c r="E77" i="86" s="1"/>
  <c r="A122" i="76"/>
  <c r="B121" i="76"/>
  <c r="E121" i="76" s="1"/>
  <c r="A78" i="76"/>
  <c r="B77" i="76"/>
  <c r="E77" i="76" s="1"/>
  <c r="E7" i="3"/>
  <c r="B8" i="3"/>
  <c r="A79" i="86" l="1"/>
  <c r="B78" i="86"/>
  <c r="E78" i="86" s="1"/>
  <c r="A123" i="76"/>
  <c r="B122" i="76"/>
  <c r="E122" i="76" s="1"/>
  <c r="A79" i="76"/>
  <c r="B78" i="76"/>
  <c r="E78" i="76" s="1"/>
  <c r="E8" i="3"/>
  <c r="B9" i="3"/>
  <c r="A80" i="86" l="1"/>
  <c r="B79" i="86"/>
  <c r="E79" i="86" s="1"/>
  <c r="B123" i="76"/>
  <c r="E123" i="76" s="1"/>
  <c r="A124" i="76"/>
  <c r="A80" i="76"/>
  <c r="B79" i="76"/>
  <c r="E79" i="76" s="1"/>
  <c r="E9" i="3"/>
  <c r="B10" i="3"/>
  <c r="A81" i="86" l="1"/>
  <c r="B80" i="86"/>
  <c r="E80" i="86" s="1"/>
  <c r="A125" i="76"/>
  <c r="B124" i="76"/>
  <c r="E124" i="76" s="1"/>
  <c r="A81" i="76"/>
  <c r="B80" i="76"/>
  <c r="E80" i="76" s="1"/>
  <c r="E10" i="3"/>
  <c r="B11" i="3"/>
  <c r="A82" i="86" l="1"/>
  <c r="B81" i="86"/>
  <c r="E81" i="86" s="1"/>
  <c r="A126" i="76"/>
  <c r="B125" i="76"/>
  <c r="E125" i="76" s="1"/>
  <c r="A82" i="76"/>
  <c r="B81" i="76"/>
  <c r="E81" i="76" s="1"/>
  <c r="E11" i="3"/>
  <c r="B12" i="3"/>
  <c r="A83" i="86" l="1"/>
  <c r="B82" i="86"/>
  <c r="E82" i="86" s="1"/>
  <c r="B126" i="76"/>
  <c r="E126" i="76" s="1"/>
  <c r="A127" i="76"/>
  <c r="A83" i="76"/>
  <c r="B82" i="76"/>
  <c r="E82" i="76" s="1"/>
  <c r="E12" i="3"/>
  <c r="E42" i="3" s="1"/>
  <c r="A84" i="86" l="1"/>
  <c r="B83" i="86"/>
  <c r="E83" i="86" s="1"/>
  <c r="A128" i="76"/>
  <c r="B127" i="76"/>
  <c r="E127" i="76" s="1"/>
  <c r="A84" i="76"/>
  <c r="B83" i="76"/>
  <c r="E83" i="76" s="1"/>
  <c r="C6" i="67"/>
  <c r="D6" i="67" s="1"/>
  <c r="E6" i="67" s="1"/>
  <c r="A85" i="86" l="1"/>
  <c r="B84" i="86"/>
  <c r="E84" i="86" s="1"/>
  <c r="A129" i="76"/>
  <c r="B128" i="76"/>
  <c r="E128" i="76" s="1"/>
  <c r="A85" i="76"/>
  <c r="B84" i="76"/>
  <c r="E84" i="76" s="1"/>
  <c r="E2" i="19"/>
  <c r="F2" i="19" s="1"/>
  <c r="A86" i="86" l="1"/>
  <c r="B85" i="86"/>
  <c r="E85" i="86" s="1"/>
  <c r="A130" i="76"/>
  <c r="B129" i="76"/>
  <c r="E129" i="76" s="1"/>
  <c r="B85" i="76"/>
  <c r="E85" i="76" s="1"/>
  <c r="A86" i="76"/>
  <c r="F3" i="19"/>
  <c r="A87" i="86" l="1"/>
  <c r="B87" i="86" s="1"/>
  <c r="E87" i="86" s="1"/>
  <c r="B86" i="86"/>
  <c r="E86" i="86" s="1"/>
  <c r="A131" i="76"/>
  <c r="B131" i="76" s="1"/>
  <c r="E131" i="76" s="1"/>
  <c r="B130" i="76"/>
  <c r="E130" i="76" s="1"/>
  <c r="A87" i="76"/>
  <c r="B87" i="76" s="1"/>
  <c r="E87" i="76" s="1"/>
  <c r="B86" i="76"/>
  <c r="E86" i="76" s="1"/>
  <c r="E88" i="86" l="1"/>
  <c r="E132" i="76"/>
  <c r="E88" i="76"/>
  <c r="C7" i="67"/>
  <c r="D7" i="67" s="1"/>
  <c r="E7" i="67" s="1"/>
  <c r="A8" i="67"/>
  <c r="A9" i="67" s="1"/>
  <c r="A10" i="67" s="1"/>
  <c r="A11" i="67" s="1"/>
  <c r="B5" i="67"/>
  <c r="C10" i="67" l="1"/>
  <c r="C11" i="67" l="1"/>
  <c r="D11" i="67" s="1"/>
  <c r="E11" i="67" s="1"/>
  <c r="D9" i="67" l="1"/>
  <c r="E9" i="67" s="1"/>
  <c r="C5" i="67" l="1"/>
  <c r="D8" i="67"/>
  <c r="E8" i="67" s="1"/>
  <c r="D5" i="67" l="1"/>
  <c r="D10" i="67" l="1"/>
  <c r="E10" i="67" s="1"/>
  <c r="E5" i="67"/>
  <c r="C12" i="67" l="1"/>
  <c r="D12" i="67"/>
  <c r="E12" i="67"/>
</calcChain>
</file>

<file path=xl/sharedStrings.xml><?xml version="1.0" encoding="utf-8"?>
<sst xmlns="http://schemas.openxmlformats.org/spreadsheetml/2006/main" count="242" uniqueCount="153">
  <si>
    <t>Lp.</t>
  </si>
  <si>
    <t>Numer SST</t>
  </si>
  <si>
    <t>Nazwa i opis pozycji</t>
  </si>
  <si>
    <t>Jednostka</t>
  </si>
  <si>
    <t>Cena jedn.</t>
  </si>
  <si>
    <t>Wartość</t>
  </si>
  <si>
    <t>Nazwa</t>
  </si>
  <si>
    <t>Ilość</t>
  </si>
  <si>
    <t>4</t>
  </si>
  <si>
    <t>*</t>
  </si>
  <si>
    <t>D.01.00.00</t>
  </si>
  <si>
    <t>ROBOTY PRZYGOTOWAWCZE</t>
  </si>
  <si>
    <t>D.01.01.01</t>
  </si>
  <si>
    <t>km</t>
  </si>
  <si>
    <t>m2</t>
  </si>
  <si>
    <t>D.01.02.04</t>
  </si>
  <si>
    <t>m</t>
  </si>
  <si>
    <t>szt.</t>
  </si>
  <si>
    <t>SUMA CZĘŚCIOWA</t>
  </si>
  <si>
    <t>D.04.00.00</t>
  </si>
  <si>
    <t>PODBUDOWY</t>
  </si>
  <si>
    <t>D.04.00.00.</t>
  </si>
  <si>
    <t>D.04.05.01</t>
  </si>
  <si>
    <t>D.05.00.00</t>
  </si>
  <si>
    <t>NAWIERZCHNIE</t>
  </si>
  <si>
    <t>D.07.00.00</t>
  </si>
  <si>
    <t>URZĄDZENIA BEZPIECZEŃSTWA RUCHU</t>
  </si>
  <si>
    <t>D.07.02.01</t>
  </si>
  <si>
    <t>Oznakowanie pionowe</t>
  </si>
  <si>
    <t>___</t>
  </si>
  <si>
    <t>- ustawienie słupków stalowych do znaków</t>
  </si>
  <si>
    <t>ELEMENTY ULIC</t>
  </si>
  <si>
    <t>Długość</t>
  </si>
  <si>
    <t>lewa</t>
  </si>
  <si>
    <t>Od</t>
  </si>
  <si>
    <t>Do</t>
  </si>
  <si>
    <t>Początek</t>
  </si>
  <si>
    <t>Koniec</t>
  </si>
  <si>
    <t>Lokalizacja</t>
  </si>
  <si>
    <t>Powierzchnia</t>
  </si>
  <si>
    <t>D-08.00.00.</t>
  </si>
  <si>
    <t>D-08.03.01.</t>
  </si>
  <si>
    <t>Obrzeża betonowe</t>
  </si>
  <si>
    <t>Obrzeża betonowe 8x30 na podsypce cementowo-piaskowej</t>
  </si>
  <si>
    <t>Obrzeża</t>
  </si>
  <si>
    <t>Lp</t>
  </si>
  <si>
    <t>Długość (m)</t>
  </si>
  <si>
    <t>Długość (km)</t>
  </si>
  <si>
    <t>Zdjęcie tarcz znaków drogowych wraz z wywozem na składowisko Zamawiającego</t>
  </si>
  <si>
    <t>Rozbiórka słupków do znaków drogowych wraz z wywozem na składowisko Zamawijącego</t>
  </si>
  <si>
    <t>Warstwy konstrukcyjne nawierzchni z mieszanek kruszyw niezwiązanych zagęszczanych mechanicznie</t>
  </si>
  <si>
    <t>Mieszanki związane cementem wg PN-EN 14227-1</t>
  </si>
  <si>
    <t xml:space="preserve">kpl. </t>
  </si>
  <si>
    <t>Element</t>
  </si>
  <si>
    <t>Wartość netto</t>
  </si>
  <si>
    <t>Podatek VAT</t>
  </si>
  <si>
    <t>Wartość brutto</t>
  </si>
  <si>
    <t>Chodnik</t>
  </si>
  <si>
    <t>Razem</t>
  </si>
  <si>
    <t>Krawęzniki</t>
  </si>
  <si>
    <t>ulica</t>
  </si>
  <si>
    <t>D-08.01.01.</t>
  </si>
  <si>
    <t xml:space="preserve">Krawężniki betonowe  </t>
  </si>
  <si>
    <t>Krawężniki betonowe 15x30 na ławie betonowej z oporem</t>
  </si>
  <si>
    <t>odległości</t>
  </si>
  <si>
    <t>Rozbiórka oznakowania</t>
  </si>
  <si>
    <t>Pw śr.</t>
  </si>
  <si>
    <t>Pw</t>
  </si>
  <si>
    <t>W</t>
  </si>
  <si>
    <t>Symbol</t>
  </si>
  <si>
    <t>Tarcza</t>
  </si>
  <si>
    <t>Słupek</t>
  </si>
  <si>
    <t xml:space="preserve">Krawężniki </t>
  </si>
  <si>
    <t>D.01.02.02</t>
  </si>
  <si>
    <t>Zdjęcie warstwy ziemi urodzajnej</t>
  </si>
  <si>
    <t>D.06.00.00</t>
  </si>
  <si>
    <t>ROBOTY WYKOŃCZENIOWE</t>
  </si>
  <si>
    <t>D.06.01.01</t>
  </si>
  <si>
    <t>Umocnienie powierzchni niezabudowanych warstwą humusu gr. 10 cm (wraz z zakupem humusu ) wraz z regulacją wysokościową włazów urządzeń podziemnych</t>
  </si>
  <si>
    <t>Umocnienie powierzchniowe humusem</t>
  </si>
  <si>
    <t>TABELA WARTOŚCI ELEMENTÓW SCALONYCH</t>
  </si>
  <si>
    <t>D-05.03.23</t>
  </si>
  <si>
    <t>Nawierzchnia z kostki brukowej betonowej</t>
  </si>
  <si>
    <t>D.06.01.01b</t>
  </si>
  <si>
    <t>D.06.01.01a</t>
  </si>
  <si>
    <t>- przymocowanie tarcz znaków średnich</t>
  </si>
  <si>
    <t>Chodniki z kostki betonowej szarej gr. 6 cm. na podsypce cementowo-piaskowej gr. 3 cm. wraz z regulacją wysokościową włazów urządzeń podziemnych</t>
  </si>
  <si>
    <t>D.06.01.01c</t>
  </si>
  <si>
    <t>Umocnienie skarp płytami ażurowymi 40x60  gr. 10 cm. na podsypce cementowo-piaskowej gr. 10 cm. z wypełnieniem otworów humusem.</t>
  </si>
  <si>
    <t>Obsługa geodezyjna.</t>
  </si>
  <si>
    <t>Rozbiórki elementów dróg.</t>
  </si>
  <si>
    <t>D.02.00.00.</t>
  </si>
  <si>
    <t>ROBOTY ZIEMNE</t>
  </si>
  <si>
    <t>m3</t>
  </si>
  <si>
    <t>D.02.03.01</t>
  </si>
  <si>
    <t>Wykonanie nasypów</t>
  </si>
  <si>
    <t>Formowanie i zagęszczanie nasypów z gruntu Wykonawcy (wraz z zakupem gruntu)</t>
  </si>
  <si>
    <t>Hz</t>
  </si>
  <si>
    <t>l Hz</t>
  </si>
  <si>
    <t>l Hz śr.</t>
  </si>
  <si>
    <t>Podbudowa zasadnicza  z kruszywa niezwiązanego (C50/30) obciążona ruchem KR1-2 gr. 10 cm. (chodniki)</t>
  </si>
  <si>
    <t>Podbudowa zasadnicza  z kruszywa niezwiązanego (C90/3) obciążona ruchem KR1-2 gr. 20 cm. (zjazd)</t>
  </si>
  <si>
    <t>l Hnl</t>
  </si>
  <si>
    <t>l Hnl śr.</t>
  </si>
  <si>
    <t>długość</t>
  </si>
  <si>
    <t>Zdjęcie warstwy humusu grubości 10 cm.  razem z odwiezieniem na odkład Wykonawcy i utylizacją</t>
  </si>
  <si>
    <t>Nawierzchnia dróg z kostki betonowej gr. 8 cm. na podsypce cementowo-piaskowej gr. 3 cm. wraz z regulacją wysokościową włazów urządzeń podziemnych</t>
  </si>
  <si>
    <t>Ścieki podchodnikowe wykonane na miejscu z betonu cementowego C16/20 i przykryte płytami betonowymi zbrojonymi gr. 7 cm.</t>
  </si>
  <si>
    <t>strona lewa</t>
  </si>
  <si>
    <t>strona prawa</t>
  </si>
  <si>
    <t>Przebudowa drogi powiatowej ul. Puckiej polegająca na zmianie nawierzchni chodnika oraz nawierzchni zjazdów.</t>
  </si>
  <si>
    <t>Wyznaczenie trasy chodnika.</t>
  </si>
  <si>
    <t>Zdjęcie warstwy humusu grubości 40 cm.  razem z odwiezieniem na odkład Wykonawcy i utylizacją</t>
  </si>
  <si>
    <t>D.01.02.01</t>
  </si>
  <si>
    <t>Usunięcie drzew i krzewów</t>
  </si>
  <si>
    <t>ha</t>
  </si>
  <si>
    <t>Rozbiórka istniejących ścieków betonowych wraz z wywozem gruzu na składowisko Wykonawcy i utylizacją.</t>
  </si>
  <si>
    <t>Przygotowanie krawędzi jezdni do ustawienia krawęznika (małe rozbiórki, naprawy podbudowy itp.)</t>
  </si>
  <si>
    <t>Rozbiórka barier ochronnych wraz wywozem materiału z rozbiórki na składowisko Zamawiającego.</t>
  </si>
  <si>
    <t>Nawierzchnia z kruszywa niezwiązanego (C90/3) gr. 10 cm. (pobocza) obciążona ruchem KR-1</t>
  </si>
  <si>
    <t>Warstwa mrozoochronna z mieszanki związanej cementem (CBGM) o klasie wytrzymałości C1,5-2,0 grubości 10 cm. (chodniki)</t>
  </si>
  <si>
    <t>D-07.05.01</t>
  </si>
  <si>
    <t>Bariery stalowe ochronne</t>
  </si>
  <si>
    <t>Ustawienie barieroporęczy ochronnych minimum N1/W2</t>
  </si>
  <si>
    <t>Usunięcie roślinności, karczowanie krzaków oraz wycinka drzew o średnicy nie większej niż 16 cm..</t>
  </si>
  <si>
    <t>grubości 40 cm</t>
  </si>
  <si>
    <t>grubości 10 cm. strona lewa</t>
  </si>
  <si>
    <t>grubości 10 cm. strona prawa</t>
  </si>
  <si>
    <t>Strona</t>
  </si>
  <si>
    <t>Podstawa obliczeń</t>
  </si>
  <si>
    <t>prawa</t>
  </si>
  <si>
    <t>humus zdjęty 40 cm.</t>
  </si>
  <si>
    <t>humus zdjęty 10 cm.</t>
  </si>
  <si>
    <t>pobocze</t>
  </si>
  <si>
    <t>Szerokość</t>
  </si>
  <si>
    <t>Rozbióka ścieków</t>
  </si>
  <si>
    <t>Rozbiórka barier</t>
  </si>
  <si>
    <t>Poczatek</t>
  </si>
  <si>
    <t>T-0 "Kierowco"</t>
  </si>
  <si>
    <t>A-6a</t>
  </si>
  <si>
    <t>A-16</t>
  </si>
  <si>
    <t>D-6</t>
  </si>
  <si>
    <t>T-27</t>
  </si>
  <si>
    <t>A-8</t>
  </si>
  <si>
    <t>A-17</t>
  </si>
  <si>
    <t>szerokości</t>
  </si>
  <si>
    <t>szerokości średnie</t>
  </si>
  <si>
    <t>powierzchnie</t>
  </si>
  <si>
    <t>KOSZTORYS OFERTOWY</t>
  </si>
  <si>
    <t>RAZEM CENA OFERTOWA NETTO</t>
  </si>
  <si>
    <t>PODATEK VAT …...%</t>
  </si>
  <si>
    <t>RAZEM CENA OFERTOWA BRUTTO</t>
  </si>
  <si>
    <t>ul. Pucka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</si>
</sst>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\+000.00"/>
    <numFmt numFmtId="166" formatCode="0.0"/>
    <numFmt numFmtId="167" formatCode="0.000"/>
    <numFmt numFmtId="168" formatCode="#,##0.00\ _z_ł"/>
  </numFmts>
  <fonts count="20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Times New Roman CE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i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10"/>
      <name val="Times New Roman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b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">
    <xf numFmtId="0" fontId="0" fillId="0" borderId="0"/>
    <xf numFmtId="0" fontId="16" fillId="0" borderId="0"/>
    <xf numFmtId="0" fontId="16" fillId="0" borderId="0" applyNumberFormat="0" applyFill="0" applyBorder="0" applyProtection="0">
      <alignment vertical="top" wrapText="1"/>
    </xf>
    <xf numFmtId="0" fontId="15" fillId="0" borderId="0"/>
  </cellStyleXfs>
  <cellXfs count="150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Fill="1"/>
    <xf numFmtId="4" fontId="0" fillId="0" borderId="0" xfId="0" applyNumberFormat="1" applyAlignment="1"/>
    <xf numFmtId="4" fontId="0" fillId="0" borderId="0" xfId="0" applyNumberFormat="1" applyFont="1" applyAlignment="1"/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4" fontId="6" fillId="2" borderId="8" xfId="0" applyNumberFormat="1" applyFont="1" applyFill="1" applyBorder="1" applyAlignment="1">
      <alignment vertical="center"/>
    </xf>
    <xf numFmtId="1" fontId="6" fillId="0" borderId="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vertical="center"/>
    </xf>
    <xf numFmtId="4" fontId="7" fillId="0" borderId="8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7" fillId="0" borderId="8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" fontId="10" fillId="0" borderId="9" xfId="0" applyNumberFormat="1" applyFont="1" applyBorder="1" applyAlignment="1"/>
    <xf numFmtId="4" fontId="10" fillId="0" borderId="8" xfId="0" applyNumberFormat="1" applyFont="1" applyBorder="1" applyAlignment="1"/>
    <xf numFmtId="4" fontId="10" fillId="0" borderId="4" xfId="0" applyNumberFormat="1" applyFont="1" applyBorder="1" applyAlignment="1"/>
    <xf numFmtId="0" fontId="0" fillId="0" borderId="0" xfId="0" applyFont="1" applyBorder="1"/>
    <xf numFmtId="0" fontId="1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166" fontId="0" fillId="0" borderId="0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12" xfId="0" applyFont="1" applyBorder="1" applyAlignment="1">
      <alignment horizontal="center"/>
    </xf>
    <xf numFmtId="165" fontId="2" fillId="0" borderId="12" xfId="0" applyNumberFormat="1" applyFont="1" applyBorder="1"/>
    <xf numFmtId="165" fontId="0" fillId="0" borderId="0" xfId="0" applyNumberFormat="1" applyFont="1"/>
    <xf numFmtId="165" fontId="13" fillId="0" borderId="12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66" fontId="13" fillId="0" borderId="12" xfId="0" applyNumberFormat="1" applyFont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165" fontId="0" fillId="0" borderId="12" xfId="0" applyNumberFormat="1" applyBorder="1"/>
    <xf numFmtId="0" fontId="0" fillId="0" borderId="12" xfId="0" applyBorder="1"/>
    <xf numFmtId="166" fontId="0" fillId="0" borderId="12" xfId="0" applyNumberFormat="1" applyBorder="1"/>
    <xf numFmtId="2" fontId="0" fillId="0" borderId="12" xfId="0" applyNumberFormat="1" applyBorder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5" fontId="0" fillId="0" borderId="0" xfId="0" applyNumberFormat="1" applyFont="1" applyAlignment="1">
      <alignment horizontal="center"/>
    </xf>
    <xf numFmtId="166" fontId="0" fillId="0" borderId="12" xfId="0" applyNumberFormat="1" applyFont="1" applyBorder="1" applyAlignment="1">
      <alignment horizontal="center"/>
    </xf>
    <xf numFmtId="166" fontId="0" fillId="0" borderId="12" xfId="0" applyNumberFormat="1" applyFont="1" applyBorder="1" applyAlignment="1">
      <alignment horizontal="center" vertic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 vertical="center"/>
    </xf>
    <xf numFmtId="166" fontId="0" fillId="0" borderId="12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2" xfId="0" applyNumberFormat="1" applyBorder="1" applyAlignment="1">
      <alignment horizontal="center"/>
    </xf>
    <xf numFmtId="167" fontId="0" fillId="0" borderId="0" xfId="0" applyNumberFormat="1" applyFont="1"/>
    <xf numFmtId="167" fontId="11" fillId="0" borderId="12" xfId="0" applyNumberFormat="1" applyFont="1" applyBorder="1" applyAlignment="1">
      <alignment horizontal="center"/>
    </xf>
    <xf numFmtId="165" fontId="0" fillId="0" borderId="0" xfId="0" applyNumberFormat="1" applyFont="1" applyBorder="1"/>
    <xf numFmtId="165" fontId="11" fillId="0" borderId="12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168" fontId="14" fillId="0" borderId="8" xfId="0" applyNumberFormat="1" applyFont="1" applyBorder="1" applyAlignment="1">
      <alignment vertical="center" wrapText="1"/>
    </xf>
    <xf numFmtId="168" fontId="14" fillId="0" borderId="1" xfId="0" applyNumberFormat="1" applyFont="1" applyFill="1" applyBorder="1" applyAlignment="1">
      <alignment vertical="center" wrapText="1"/>
    </xf>
    <xf numFmtId="166" fontId="0" fillId="0" borderId="0" xfId="0" applyNumberFormat="1" applyAlignment="1">
      <alignment horizontal="center"/>
    </xf>
    <xf numFmtId="0" fontId="1" fillId="0" borderId="12" xfId="0" applyFont="1" applyBorder="1" applyAlignment="1">
      <alignment horizontal="center"/>
    </xf>
    <xf numFmtId="167" fontId="0" fillId="0" borderId="12" xfId="0" applyNumberFormat="1" applyFont="1" applyBorder="1"/>
    <xf numFmtId="2" fontId="2" fillId="0" borderId="12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0" fillId="0" borderId="12" xfId="0" applyNumberFormat="1" applyFont="1" applyBorder="1" applyAlignment="1">
      <alignment horizontal="center"/>
    </xf>
    <xf numFmtId="166" fontId="13" fillId="0" borderId="12" xfId="0" applyNumberFormat="1" applyFon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/>
    </xf>
    <xf numFmtId="4" fontId="0" fillId="0" borderId="0" xfId="0" applyNumberFormat="1"/>
    <xf numFmtId="49" fontId="0" fillId="0" borderId="12" xfId="0" applyNumberFormat="1" applyBorder="1"/>
    <xf numFmtId="4" fontId="0" fillId="0" borderId="12" xfId="0" applyNumberFormat="1" applyBorder="1"/>
    <xf numFmtId="165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/>
    <xf numFmtId="168" fontId="14" fillId="0" borderId="1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left"/>
    </xf>
    <xf numFmtId="165" fontId="0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left" vertical="center" wrapText="1"/>
    </xf>
    <xf numFmtId="166" fontId="13" fillId="0" borderId="0" xfId="0" applyNumberFormat="1" applyFont="1" applyAlignment="1">
      <alignment horizontal="center"/>
    </xf>
    <xf numFmtId="1" fontId="14" fillId="0" borderId="7" xfId="0" applyNumberFormat="1" applyFont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167" fontId="0" fillId="0" borderId="12" xfId="0" applyNumberFormat="1" applyFont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0" fontId="13" fillId="0" borderId="12" xfId="0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top" wrapText="1"/>
    </xf>
    <xf numFmtId="2" fontId="13" fillId="0" borderId="12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165" fontId="13" fillId="0" borderId="12" xfId="0" applyNumberFormat="1" applyFont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166" fontId="13" fillId="0" borderId="1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49" fontId="9" fillId="0" borderId="3" xfId="0" applyNumberFormat="1" applyFont="1" applyFill="1" applyBorder="1" applyAlignment="1">
      <alignment horizontal="right" vertical="top" wrapText="1"/>
    </xf>
    <xf numFmtId="49" fontId="9" fillId="0" borderId="6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0" fontId="3" fillId="0" borderId="13" xfId="1" applyFont="1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0" fontId="19" fillId="0" borderId="13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/>
    </xf>
  </cellXfs>
  <cellStyles count="4">
    <cellStyle name="Normalny" xfId="0" builtinId="0"/>
    <cellStyle name="Normalny 2" xfId="3"/>
    <cellStyle name="Normalny_DK 15" xfId="1"/>
    <cellStyle name="Opi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17" sqref="D17"/>
    </sheetView>
  </sheetViews>
  <sheetFormatPr defaultRowHeight="12.75" x14ac:dyDescent="0.2"/>
  <cols>
    <col min="1" max="1" width="7.42578125" customWidth="1"/>
    <col min="2" max="2" width="38.42578125" customWidth="1"/>
    <col min="3" max="3" width="17.85546875" customWidth="1"/>
    <col min="4" max="4" width="16.28515625" customWidth="1"/>
    <col min="5" max="5" width="17" customWidth="1"/>
  </cols>
  <sheetData>
    <row r="1" spans="1:5" ht="18" x14ac:dyDescent="0.25">
      <c r="A1" s="134" t="s">
        <v>80</v>
      </c>
      <c r="B1" s="134"/>
      <c r="C1" s="134"/>
      <c r="D1" s="134"/>
      <c r="E1" s="134"/>
    </row>
    <row r="2" spans="1:5" ht="31.5" customHeight="1" x14ac:dyDescent="0.2">
      <c r="A2" s="135" t="str">
        <f>ofertowy!A2</f>
        <v>Przebudowa drogi powiatowej ul. Puckiej polegająca na zmianie nawierzchni chodnika oraz nawierzchni zjazdów.</v>
      </c>
      <c r="B2" s="135"/>
      <c r="C2" s="135"/>
      <c r="D2" s="135"/>
      <c r="E2" s="135"/>
    </row>
    <row r="4" spans="1:5" x14ac:dyDescent="0.2">
      <c r="A4" s="62" t="s">
        <v>45</v>
      </c>
      <c r="B4" s="62" t="s">
        <v>53</v>
      </c>
      <c r="C4" s="62" t="s">
        <v>54</v>
      </c>
      <c r="D4" s="62" t="s">
        <v>55</v>
      </c>
      <c r="E4" s="62" t="s">
        <v>56</v>
      </c>
    </row>
    <row r="5" spans="1:5" x14ac:dyDescent="0.2">
      <c r="A5" s="57">
        <v>1</v>
      </c>
      <c r="B5" s="104" t="str">
        <f>ofertowy!C7</f>
        <v>ROBOTY PRZYGOTOWAWCZE</v>
      </c>
      <c r="C5" s="105">
        <f>ofertowy!G21</f>
        <v>0</v>
      </c>
      <c r="D5" s="105">
        <f>C5*0.23</f>
        <v>0</v>
      </c>
      <c r="E5" s="105">
        <f>C5+D5</f>
        <v>0</v>
      </c>
    </row>
    <row r="6" spans="1:5" x14ac:dyDescent="0.2">
      <c r="A6" s="57">
        <f>A5+1</f>
        <v>2</v>
      </c>
      <c r="B6" s="104" t="s">
        <v>92</v>
      </c>
      <c r="C6" s="105">
        <f>ofertowy!G25</f>
        <v>0</v>
      </c>
      <c r="D6" s="105">
        <f t="shared" ref="D6:D11" si="0">C6*0.23</f>
        <v>0</v>
      </c>
      <c r="E6" s="105">
        <f t="shared" ref="E6:E11" si="1">C6+D6</f>
        <v>0</v>
      </c>
    </row>
    <row r="7" spans="1:5" x14ac:dyDescent="0.2">
      <c r="A7" s="57">
        <f t="shared" ref="A7:A11" si="2">A6+1</f>
        <v>3</v>
      </c>
      <c r="B7" s="104" t="s">
        <v>20</v>
      </c>
      <c r="C7" s="105">
        <f>ofertowy!G33</f>
        <v>0</v>
      </c>
      <c r="D7" s="105">
        <f t="shared" si="0"/>
        <v>0</v>
      </c>
      <c r="E7" s="105">
        <f t="shared" si="1"/>
        <v>0</v>
      </c>
    </row>
    <row r="8" spans="1:5" x14ac:dyDescent="0.2">
      <c r="A8" s="57">
        <f>A7+1</f>
        <v>4</v>
      </c>
      <c r="B8" s="104" t="s">
        <v>24</v>
      </c>
      <c r="C8" s="105">
        <f>ofertowy!G38</f>
        <v>0</v>
      </c>
      <c r="D8" s="105">
        <f t="shared" si="0"/>
        <v>0</v>
      </c>
      <c r="E8" s="105">
        <f t="shared" si="1"/>
        <v>0</v>
      </c>
    </row>
    <row r="9" spans="1:5" x14ac:dyDescent="0.2">
      <c r="A9" s="57">
        <f t="shared" si="2"/>
        <v>5</v>
      </c>
      <c r="B9" s="104" t="s">
        <v>76</v>
      </c>
      <c r="C9" s="105">
        <f>ofertowy!G44</f>
        <v>0</v>
      </c>
      <c r="D9" s="105">
        <f t="shared" si="0"/>
        <v>0</v>
      </c>
      <c r="E9" s="105">
        <f t="shared" si="1"/>
        <v>0</v>
      </c>
    </row>
    <row r="10" spans="1:5" x14ac:dyDescent="0.2">
      <c r="A10" s="57">
        <f t="shared" si="2"/>
        <v>6</v>
      </c>
      <c r="B10" s="104" t="s">
        <v>26</v>
      </c>
      <c r="C10" s="105">
        <f>ofertowy!G51</f>
        <v>0</v>
      </c>
      <c r="D10" s="105">
        <f t="shared" si="0"/>
        <v>0</v>
      </c>
      <c r="E10" s="105">
        <f t="shared" si="1"/>
        <v>0</v>
      </c>
    </row>
    <row r="11" spans="1:5" x14ac:dyDescent="0.2">
      <c r="A11" s="57">
        <f t="shared" si="2"/>
        <v>7</v>
      </c>
      <c r="B11" s="104" t="s">
        <v>31</v>
      </c>
      <c r="C11" s="105">
        <f>ofertowy!G57</f>
        <v>0</v>
      </c>
      <c r="D11" s="105">
        <f t="shared" si="0"/>
        <v>0</v>
      </c>
      <c r="E11" s="105">
        <f t="shared" si="1"/>
        <v>0</v>
      </c>
    </row>
    <row r="12" spans="1:5" x14ac:dyDescent="0.2">
      <c r="A12" s="3"/>
      <c r="C12" s="105">
        <f>SUM(C5:C11)</f>
        <v>0</v>
      </c>
      <c r="D12" s="105">
        <f>SUM(D5:D11)</f>
        <v>0</v>
      </c>
      <c r="E12" s="105">
        <f>SUM(E5:E11)</f>
        <v>0</v>
      </c>
    </row>
    <row r="13" spans="1:5" x14ac:dyDescent="0.2">
      <c r="A13" s="3"/>
      <c r="C13" s="103"/>
      <c r="D13" s="103"/>
      <c r="E13" s="103"/>
    </row>
  </sheetData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7" sqref="E7"/>
    </sheetView>
  </sheetViews>
  <sheetFormatPr defaultRowHeight="12.75" x14ac:dyDescent="0.2"/>
  <cols>
    <col min="1" max="1" width="9.140625" style="82"/>
    <col min="2" max="2" width="11.7109375" style="3" customWidth="1"/>
    <col min="3" max="3" width="11.42578125" style="126" customWidth="1"/>
    <col min="4" max="4" width="11.42578125" style="93" customWidth="1"/>
    <col min="5" max="5" width="14.7109375" style="126" customWidth="1"/>
  </cols>
  <sheetData>
    <row r="1" spans="1:5" s="132" customFormat="1" ht="25.5" x14ac:dyDescent="0.2">
      <c r="A1" s="99" t="s">
        <v>13</v>
      </c>
      <c r="B1" s="119" t="s">
        <v>64</v>
      </c>
      <c r="C1" s="133" t="s">
        <v>145</v>
      </c>
      <c r="D1" s="101" t="s">
        <v>146</v>
      </c>
      <c r="E1" s="133" t="s">
        <v>147</v>
      </c>
    </row>
    <row r="2" spans="1:5" x14ac:dyDescent="0.2">
      <c r="A2" s="83">
        <v>185.08</v>
      </c>
      <c r="B2" s="57"/>
      <c r="C2" s="102">
        <v>8.5500000000000007</v>
      </c>
      <c r="D2" s="81"/>
      <c r="E2" s="102"/>
    </row>
    <row r="3" spans="1:5" x14ac:dyDescent="0.2">
      <c r="A3" s="83">
        <v>200</v>
      </c>
      <c r="B3" s="102">
        <f>A3-A2</f>
        <v>14.919999999999987</v>
      </c>
      <c r="C3" s="102">
        <v>8.25</v>
      </c>
      <c r="D3" s="81">
        <f>(C3+C2)/2</f>
        <v>8.4</v>
      </c>
      <c r="E3" s="102">
        <f>B3*D3</f>
        <v>125.3279999999999</v>
      </c>
    </row>
    <row r="4" spans="1:5" x14ac:dyDescent="0.2">
      <c r="A4" s="83">
        <v>220</v>
      </c>
      <c r="B4" s="102">
        <f t="shared" ref="B4:B6" si="0">A4-A3</f>
        <v>20</v>
      </c>
      <c r="C4" s="102">
        <v>8.6999999999999993</v>
      </c>
      <c r="D4" s="81">
        <f t="shared" ref="D4:D6" si="1">(C4+C3)/2</f>
        <v>8.4749999999999996</v>
      </c>
      <c r="E4" s="102">
        <f t="shared" ref="E4:E6" si="2">B4*D4</f>
        <v>169.5</v>
      </c>
    </row>
    <row r="5" spans="1:5" x14ac:dyDescent="0.2">
      <c r="A5" s="83">
        <v>240</v>
      </c>
      <c r="B5" s="102">
        <f t="shared" si="0"/>
        <v>20</v>
      </c>
      <c r="C5" s="102">
        <v>6.03</v>
      </c>
      <c r="D5" s="81">
        <f t="shared" si="1"/>
        <v>7.3650000000000002</v>
      </c>
      <c r="E5" s="102">
        <f t="shared" si="2"/>
        <v>147.30000000000001</v>
      </c>
    </row>
    <row r="6" spans="1:5" x14ac:dyDescent="0.2">
      <c r="A6" s="83">
        <v>255.41</v>
      </c>
      <c r="B6" s="102">
        <f t="shared" si="0"/>
        <v>15.409999999999997</v>
      </c>
      <c r="C6" s="102">
        <v>5.54</v>
      </c>
      <c r="D6" s="81">
        <f t="shared" si="1"/>
        <v>5.7850000000000001</v>
      </c>
      <c r="E6" s="102">
        <f t="shared" si="2"/>
        <v>89.146849999999986</v>
      </c>
    </row>
    <row r="7" spans="1:5" x14ac:dyDescent="0.2">
      <c r="E7" s="102">
        <f>SUM(E3:E6)</f>
        <v>531.2748499999999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I10" sqref="I10"/>
    </sheetView>
  </sheetViews>
  <sheetFormatPr defaultRowHeight="12.75" x14ac:dyDescent="0.2"/>
  <cols>
    <col min="1" max="1" width="11.42578125" style="64" bestFit="1" customWidth="1"/>
  </cols>
  <sheetData>
    <row r="1" spans="1:2" s="73" customFormat="1" x14ac:dyDescent="0.2">
      <c r="A1" s="99" t="s">
        <v>38</v>
      </c>
      <c r="B1" s="119" t="s">
        <v>7</v>
      </c>
    </row>
    <row r="2" spans="1:2" x14ac:dyDescent="0.2">
      <c r="A2" s="83">
        <v>270.57</v>
      </c>
      <c r="B2" s="57">
        <v>1</v>
      </c>
    </row>
    <row r="3" spans="1:2" x14ac:dyDescent="0.2">
      <c r="A3" s="83">
        <v>311.45</v>
      </c>
      <c r="B3" s="57">
        <v>1</v>
      </c>
    </row>
    <row r="4" spans="1:2" x14ac:dyDescent="0.2">
      <c r="A4" s="83">
        <v>630.46</v>
      </c>
      <c r="B4" s="57">
        <v>1</v>
      </c>
    </row>
    <row r="5" spans="1:2" x14ac:dyDescent="0.2">
      <c r="A5" s="83">
        <v>660</v>
      </c>
      <c r="B5" s="57">
        <v>1</v>
      </c>
    </row>
    <row r="6" spans="1:2" x14ac:dyDescent="0.2">
      <c r="A6" s="83">
        <v>700</v>
      </c>
      <c r="B6" s="57">
        <v>1</v>
      </c>
    </row>
    <row r="7" spans="1:2" x14ac:dyDescent="0.2">
      <c r="A7" s="83">
        <v>740</v>
      </c>
      <c r="B7" s="57">
        <v>1</v>
      </c>
    </row>
    <row r="8" spans="1:2" x14ac:dyDescent="0.2">
      <c r="A8" s="83">
        <v>770</v>
      </c>
      <c r="B8" s="57">
        <v>1</v>
      </c>
    </row>
    <row r="9" spans="1:2" x14ac:dyDescent="0.2">
      <c r="B9" s="57">
        <f>SUM(B2:B8)</f>
        <v>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O16" sqref="O16"/>
    </sheetView>
  </sheetViews>
  <sheetFormatPr defaultRowHeight="12.75" x14ac:dyDescent="0.2"/>
  <cols>
    <col min="1" max="1" width="10.28515625" style="64" customWidth="1"/>
    <col min="2" max="2" width="9.85546875" style="64" customWidth="1"/>
    <col min="3" max="3" width="9.140625" style="93"/>
  </cols>
  <sheetData>
    <row r="1" spans="1:3" x14ac:dyDescent="0.2">
      <c r="A1" s="61" t="s">
        <v>36</v>
      </c>
      <c r="B1" s="61" t="s">
        <v>37</v>
      </c>
      <c r="C1" s="63" t="s">
        <v>104</v>
      </c>
    </row>
    <row r="2" spans="1:3" x14ac:dyDescent="0.2">
      <c r="A2" s="66">
        <v>147.84</v>
      </c>
      <c r="B2" s="66">
        <v>278.17</v>
      </c>
      <c r="C2" s="81">
        <f>B2-A2</f>
        <v>130.33000000000001</v>
      </c>
    </row>
    <row r="3" spans="1:3" x14ac:dyDescent="0.2">
      <c r="C3" s="81">
        <f>SUM(C2:C2)</f>
        <v>130.33000000000001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E7" sqref="E7"/>
    </sheetView>
  </sheetViews>
  <sheetFormatPr defaultRowHeight="12.75" x14ac:dyDescent="0.2"/>
  <cols>
    <col min="1" max="1" width="10.5703125" style="82" customWidth="1"/>
    <col min="2" max="2" width="10.42578125" style="82" customWidth="1"/>
    <col min="3" max="3" width="10.28515625" style="93" customWidth="1"/>
    <col min="4" max="4" width="12.140625" style="93" bestFit="1" customWidth="1"/>
    <col min="5" max="5" width="13.28515625" style="93" customWidth="1"/>
  </cols>
  <sheetData>
    <row r="1" spans="1:5" s="73" customFormat="1" x14ac:dyDescent="0.2">
      <c r="A1" s="74" t="s">
        <v>36</v>
      </c>
      <c r="B1" s="74" t="s">
        <v>37</v>
      </c>
      <c r="C1" s="101" t="s">
        <v>57</v>
      </c>
      <c r="D1" s="101" t="s">
        <v>44</v>
      </c>
      <c r="E1" s="101" t="s">
        <v>72</v>
      </c>
    </row>
    <row r="2" spans="1:5" x14ac:dyDescent="0.2">
      <c r="A2" s="83">
        <v>0</v>
      </c>
      <c r="B2" s="83">
        <v>87.51</v>
      </c>
      <c r="C2" s="81">
        <v>185</v>
      </c>
      <c r="D2" s="81">
        <v>92.6</v>
      </c>
      <c r="E2" s="81">
        <v>79.7</v>
      </c>
    </row>
    <row r="3" spans="1:5" x14ac:dyDescent="0.2">
      <c r="A3" s="83">
        <f>B2</f>
        <v>87.51</v>
      </c>
      <c r="B3" s="83">
        <v>286.58999999999997</v>
      </c>
      <c r="C3" s="81">
        <v>405.5</v>
      </c>
      <c r="D3" s="81">
        <v>191.6</v>
      </c>
      <c r="E3" s="81">
        <v>182.2</v>
      </c>
    </row>
    <row r="4" spans="1:5" x14ac:dyDescent="0.2">
      <c r="A4" s="83">
        <f>B3</f>
        <v>286.58999999999997</v>
      </c>
      <c r="B4" s="83">
        <v>538.29</v>
      </c>
      <c r="C4" s="81">
        <v>519.5</v>
      </c>
      <c r="D4" s="81">
        <v>245</v>
      </c>
      <c r="E4" s="81">
        <f>67.1+143.3+24.3</f>
        <v>234.70000000000002</v>
      </c>
    </row>
    <row r="5" spans="1:5" x14ac:dyDescent="0.2">
      <c r="A5" s="83">
        <f>B4</f>
        <v>538.29</v>
      </c>
      <c r="B5" s="83">
        <v>646.86</v>
      </c>
      <c r="C5" s="81">
        <v>204.7</v>
      </c>
      <c r="D5" s="81">
        <v>98.1</v>
      </c>
      <c r="E5" s="81">
        <f>30.2+54.7+3.3</f>
        <v>88.2</v>
      </c>
    </row>
    <row r="6" spans="1:5" x14ac:dyDescent="0.2">
      <c r="A6" s="83">
        <f>B5</f>
        <v>646.86</v>
      </c>
      <c r="B6" s="83">
        <v>780.57</v>
      </c>
      <c r="C6" s="81">
        <v>278.5</v>
      </c>
      <c r="D6" s="81">
        <v>129.6</v>
      </c>
      <c r="E6" s="81">
        <f>4.1+73.4+11.8+8.9+23.3+3.9</f>
        <v>125.4</v>
      </c>
    </row>
    <row r="7" spans="1:5" s="108" customFormat="1" x14ac:dyDescent="0.2">
      <c r="A7" s="106"/>
      <c r="B7" s="106"/>
      <c r="C7" s="81">
        <f>SUM(C2:C6)</f>
        <v>1593.2</v>
      </c>
      <c r="D7" s="81">
        <f>SUM(D2:D6)</f>
        <v>756.90000000000009</v>
      </c>
      <c r="E7" s="81">
        <f>SUM(E2:E6)</f>
        <v>710.2</v>
      </c>
    </row>
    <row r="8" spans="1:5" s="108" customFormat="1" x14ac:dyDescent="0.2">
      <c r="A8" s="106"/>
      <c r="B8" s="106"/>
      <c r="C8" s="107"/>
      <c r="D8" s="107"/>
      <c r="E8" s="107"/>
    </row>
    <row r="9" spans="1:5" s="108" customFormat="1" x14ac:dyDescent="0.2">
      <c r="A9" s="106"/>
      <c r="B9" s="106"/>
      <c r="C9" s="107"/>
      <c r="D9" s="107"/>
      <c r="E9" s="107"/>
    </row>
    <row r="10" spans="1:5" s="108" customFormat="1" x14ac:dyDescent="0.2">
      <c r="A10" s="106"/>
      <c r="B10" s="106"/>
      <c r="C10" s="107"/>
      <c r="D10" s="107"/>
      <c r="E10" s="107"/>
    </row>
    <row r="11" spans="1:5" s="108" customFormat="1" x14ac:dyDescent="0.2">
      <c r="A11" s="106"/>
      <c r="B11" s="106"/>
      <c r="C11" s="107"/>
      <c r="D11" s="107"/>
      <c r="E11" s="107"/>
    </row>
    <row r="12" spans="1:5" s="108" customFormat="1" x14ac:dyDescent="0.2">
      <c r="A12" s="106"/>
      <c r="B12" s="106"/>
      <c r="C12" s="107"/>
      <c r="D12" s="107"/>
      <c r="E12" s="107"/>
    </row>
    <row r="13" spans="1:5" s="108" customFormat="1" x14ac:dyDescent="0.2">
      <c r="A13" s="106"/>
      <c r="B13" s="106"/>
      <c r="C13" s="107"/>
      <c r="D13" s="107"/>
      <c r="E13" s="107"/>
    </row>
    <row r="14" spans="1:5" s="108" customFormat="1" x14ac:dyDescent="0.2">
      <c r="A14" s="106"/>
      <c r="B14" s="106"/>
      <c r="C14" s="107"/>
      <c r="D14" s="107"/>
      <c r="E14" s="107"/>
    </row>
    <row r="15" spans="1:5" s="108" customFormat="1" x14ac:dyDescent="0.2">
      <c r="A15" s="106"/>
      <c r="B15" s="106"/>
      <c r="C15" s="107"/>
      <c r="D15" s="107"/>
      <c r="E15" s="107"/>
    </row>
    <row r="16" spans="1:5" s="108" customFormat="1" x14ac:dyDescent="0.2">
      <c r="A16" s="106"/>
      <c r="B16" s="106"/>
      <c r="C16" s="107"/>
      <c r="D16" s="107"/>
      <c r="E16" s="107"/>
    </row>
    <row r="17" spans="1:5" s="108" customFormat="1" x14ac:dyDescent="0.2">
      <c r="A17" s="106"/>
      <c r="B17" s="106"/>
      <c r="C17" s="107"/>
      <c r="D17" s="107"/>
      <c r="E17" s="107"/>
    </row>
    <row r="18" spans="1:5" s="108" customFormat="1" x14ac:dyDescent="0.2">
      <c r="A18" s="106"/>
      <c r="B18" s="106"/>
      <c r="C18" s="107"/>
      <c r="D18" s="107"/>
      <c r="E18" s="107"/>
    </row>
    <row r="19" spans="1:5" s="108" customFormat="1" x14ac:dyDescent="0.2">
      <c r="A19" s="106"/>
      <c r="B19" s="106"/>
      <c r="C19" s="107"/>
      <c r="D19" s="107"/>
      <c r="E19" s="107"/>
    </row>
    <row r="20" spans="1:5" s="108" customFormat="1" x14ac:dyDescent="0.2">
      <c r="A20" s="106"/>
      <c r="B20" s="106"/>
      <c r="C20" s="107"/>
      <c r="D20" s="107"/>
      <c r="E20" s="107"/>
    </row>
    <row r="21" spans="1:5" s="108" customFormat="1" x14ac:dyDescent="0.2">
      <c r="A21" s="106"/>
      <c r="B21" s="106"/>
      <c r="C21" s="107"/>
      <c r="D21" s="107"/>
      <c r="E21" s="107"/>
    </row>
    <row r="22" spans="1:5" s="108" customFormat="1" x14ac:dyDescent="0.2">
      <c r="A22" s="106"/>
      <c r="B22" s="106"/>
      <c r="C22" s="107"/>
      <c r="D22" s="107"/>
      <c r="E22" s="107"/>
    </row>
    <row r="23" spans="1:5" s="108" customFormat="1" x14ac:dyDescent="0.2">
      <c r="A23" s="106"/>
      <c r="B23" s="106"/>
      <c r="C23" s="107"/>
      <c r="D23" s="107"/>
      <c r="E23" s="107"/>
    </row>
    <row r="24" spans="1:5" s="108" customFormat="1" x14ac:dyDescent="0.2">
      <c r="A24" s="106"/>
      <c r="B24" s="106"/>
      <c r="C24" s="107"/>
      <c r="D24" s="107"/>
      <c r="E24" s="107"/>
    </row>
    <row r="25" spans="1:5" s="108" customFormat="1" x14ac:dyDescent="0.2">
      <c r="A25" s="106"/>
      <c r="B25" s="106"/>
      <c r="C25" s="107"/>
      <c r="D25" s="107"/>
      <c r="E25" s="107"/>
    </row>
    <row r="26" spans="1:5" s="108" customFormat="1" x14ac:dyDescent="0.2">
      <c r="A26" s="106"/>
      <c r="B26" s="106"/>
      <c r="C26" s="107"/>
      <c r="D26" s="107"/>
      <c r="E26" s="107"/>
    </row>
    <row r="27" spans="1:5" s="108" customFormat="1" x14ac:dyDescent="0.2">
      <c r="A27" s="106"/>
      <c r="B27" s="106"/>
      <c r="C27" s="107"/>
      <c r="D27" s="107"/>
      <c r="E27" s="107"/>
    </row>
    <row r="28" spans="1:5" s="108" customFormat="1" x14ac:dyDescent="0.2">
      <c r="A28" s="106"/>
      <c r="B28" s="106"/>
      <c r="C28" s="107"/>
      <c r="D28" s="107"/>
      <c r="E28" s="107"/>
    </row>
    <row r="29" spans="1:5" s="108" customFormat="1" x14ac:dyDescent="0.2">
      <c r="A29" s="106"/>
      <c r="B29" s="106"/>
      <c r="C29" s="107"/>
      <c r="D29" s="107"/>
      <c r="E29" s="107"/>
    </row>
    <row r="30" spans="1:5" s="108" customFormat="1" x14ac:dyDescent="0.2">
      <c r="A30" s="106"/>
      <c r="B30" s="106"/>
      <c r="C30" s="107"/>
      <c r="D30" s="107"/>
      <c r="E30" s="107"/>
    </row>
    <row r="31" spans="1:5" s="108" customFormat="1" x14ac:dyDescent="0.2">
      <c r="A31" s="106"/>
      <c r="B31" s="106"/>
      <c r="C31" s="107"/>
      <c r="D31" s="107"/>
      <c r="E31" s="107"/>
    </row>
    <row r="32" spans="1:5" s="108" customFormat="1" x14ac:dyDescent="0.2">
      <c r="A32" s="106"/>
      <c r="B32" s="106"/>
      <c r="C32" s="107"/>
      <c r="D32" s="107"/>
      <c r="E32" s="107"/>
    </row>
    <row r="33" spans="1:5" s="108" customFormat="1" x14ac:dyDescent="0.2">
      <c r="A33" s="106"/>
      <c r="B33" s="106"/>
      <c r="C33" s="107"/>
      <c r="D33" s="107"/>
      <c r="E33" s="107"/>
    </row>
    <row r="34" spans="1:5" s="108" customFormat="1" x14ac:dyDescent="0.2">
      <c r="A34" s="106"/>
      <c r="B34" s="106"/>
      <c r="C34" s="107"/>
      <c r="D34" s="107"/>
      <c r="E34" s="107"/>
    </row>
    <row r="35" spans="1:5" s="108" customFormat="1" x14ac:dyDescent="0.2">
      <c r="A35" s="106"/>
      <c r="B35" s="106"/>
      <c r="C35" s="107"/>
      <c r="D35" s="107"/>
      <c r="E35" s="107"/>
    </row>
    <row r="36" spans="1:5" s="108" customFormat="1" x14ac:dyDescent="0.2">
      <c r="A36" s="106"/>
      <c r="B36" s="106"/>
      <c r="C36" s="107"/>
      <c r="D36" s="107"/>
      <c r="E36" s="107"/>
    </row>
    <row r="37" spans="1:5" s="108" customFormat="1" x14ac:dyDescent="0.2">
      <c r="A37" s="106"/>
      <c r="B37" s="106"/>
      <c r="C37" s="107"/>
      <c r="D37" s="107"/>
      <c r="E37" s="107"/>
    </row>
    <row r="38" spans="1:5" s="108" customFormat="1" x14ac:dyDescent="0.2">
      <c r="A38" s="106"/>
      <c r="B38" s="106"/>
      <c r="C38" s="107"/>
      <c r="D38" s="107"/>
      <c r="E38" s="107"/>
    </row>
    <row r="39" spans="1:5" s="108" customFormat="1" x14ac:dyDescent="0.2">
      <c r="A39" s="106"/>
      <c r="B39" s="106"/>
      <c r="C39" s="107"/>
      <c r="D39" s="107"/>
      <c r="E39" s="107"/>
    </row>
    <row r="40" spans="1:5" s="108" customFormat="1" x14ac:dyDescent="0.2">
      <c r="A40" s="106"/>
      <c r="B40" s="106"/>
      <c r="C40" s="107"/>
      <c r="D40" s="107"/>
      <c r="E40" s="107"/>
    </row>
    <row r="41" spans="1:5" s="108" customFormat="1" x14ac:dyDescent="0.2">
      <c r="A41" s="106"/>
      <c r="B41" s="106"/>
      <c r="C41" s="107"/>
      <c r="D41" s="107"/>
      <c r="E41" s="107"/>
    </row>
    <row r="42" spans="1:5" s="108" customFormat="1" x14ac:dyDescent="0.2">
      <c r="A42" s="106"/>
      <c r="B42" s="106"/>
      <c r="C42" s="107"/>
      <c r="D42" s="107"/>
      <c r="E42" s="107"/>
    </row>
    <row r="43" spans="1:5" s="108" customFormat="1" x14ac:dyDescent="0.2">
      <c r="A43" s="106"/>
      <c r="B43" s="106"/>
      <c r="C43" s="107"/>
      <c r="D43" s="107"/>
      <c r="E43" s="107"/>
    </row>
  </sheetData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2.75" x14ac:dyDescent="0.2"/>
  <cols>
    <col min="1" max="1" width="14.140625" style="76" customWidth="1"/>
    <col min="2" max="2" width="16.42578125" style="80" customWidth="1"/>
    <col min="3" max="3" width="16.28515625" style="79" customWidth="1"/>
    <col min="4" max="16384" width="9.140625" style="1"/>
  </cols>
  <sheetData>
    <row r="1" spans="1:3" s="73" customFormat="1" x14ac:dyDescent="0.2">
      <c r="A1" s="99" t="s">
        <v>38</v>
      </c>
      <c r="B1" s="101" t="s">
        <v>39</v>
      </c>
      <c r="C1" s="101" t="s">
        <v>59</v>
      </c>
    </row>
    <row r="2" spans="1:3" x14ac:dyDescent="0.2">
      <c r="A2" s="100">
        <v>87.51</v>
      </c>
      <c r="B2" s="78">
        <v>55.6</v>
      </c>
      <c r="C2" s="77">
        <v>42.5</v>
      </c>
    </row>
    <row r="3" spans="1:3" x14ac:dyDescent="0.2">
      <c r="A3" s="100">
        <v>286.58999999999997</v>
      </c>
      <c r="B3" s="78">
        <v>60.2</v>
      </c>
      <c r="C3" s="77">
        <v>45.7</v>
      </c>
    </row>
    <row r="4" spans="1:3" x14ac:dyDescent="0.2">
      <c r="A4" s="100">
        <v>538.29</v>
      </c>
      <c r="B4" s="78">
        <v>56.8</v>
      </c>
      <c r="C4" s="77">
        <v>44.7</v>
      </c>
    </row>
    <row r="5" spans="1:3" x14ac:dyDescent="0.2">
      <c r="A5" s="100">
        <v>646.86</v>
      </c>
      <c r="B5" s="78">
        <v>47.9</v>
      </c>
      <c r="C5" s="77">
        <v>41.8</v>
      </c>
    </row>
    <row r="6" spans="1:3" x14ac:dyDescent="0.2">
      <c r="B6" s="78">
        <f>SUM(B2:B5)</f>
        <v>220.50000000000003</v>
      </c>
      <c r="C6" s="77">
        <f>SUM(C2:C5)</f>
        <v>174.7</v>
      </c>
    </row>
  </sheetData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topLeftCell="A46" zoomScaleNormal="100" workbookViewId="0">
      <selection activeCell="I11" sqref="I11"/>
    </sheetView>
  </sheetViews>
  <sheetFormatPr defaultRowHeight="12.75" x14ac:dyDescent="0.2"/>
  <cols>
    <col min="1" max="1" width="5.28515625" style="1" customWidth="1"/>
    <col min="2" max="2" width="10.85546875" style="1" customWidth="1"/>
    <col min="3" max="3" width="48.28515625" style="1" customWidth="1"/>
    <col min="4" max="4" width="6.85546875" customWidth="1"/>
    <col min="5" max="5" width="7.42578125" customWidth="1"/>
    <col min="6" max="6" width="11.85546875" style="5" customWidth="1"/>
    <col min="7" max="7" width="15.140625" style="6" customWidth="1"/>
    <col min="9" max="9" width="25.7109375" customWidth="1"/>
    <col min="10" max="10" width="10.42578125" customWidth="1"/>
  </cols>
  <sheetData>
    <row r="1" spans="1:10" ht="18.75" x14ac:dyDescent="0.3">
      <c r="A1" s="139" t="s">
        <v>148</v>
      </c>
      <c r="B1" s="140"/>
      <c r="C1" s="140"/>
      <c r="D1" s="140"/>
      <c r="E1" s="140"/>
      <c r="F1" s="140"/>
      <c r="G1" s="141"/>
    </row>
    <row r="2" spans="1:10" ht="15.75" x14ac:dyDescent="0.2">
      <c r="A2" s="142" t="s">
        <v>110</v>
      </c>
      <c r="B2" s="143"/>
      <c r="C2" s="143"/>
      <c r="D2" s="143"/>
      <c r="E2" s="143"/>
      <c r="F2" s="143"/>
      <c r="G2" s="144"/>
    </row>
    <row r="3" spans="1:10" s="2" customFormat="1" ht="16.5" thickBot="1" x14ac:dyDescent="0.25">
      <c r="A3" s="142"/>
      <c r="B3" s="143"/>
      <c r="C3" s="143"/>
      <c r="D3" s="143"/>
      <c r="E3" s="143"/>
      <c r="F3" s="143"/>
      <c r="G3" s="144"/>
    </row>
    <row r="4" spans="1:10" ht="12.75" customHeight="1" thickBot="1" x14ac:dyDescent="0.25">
      <c r="A4" s="145" t="s">
        <v>0</v>
      </c>
      <c r="B4" s="146" t="s">
        <v>1</v>
      </c>
      <c r="C4" s="147" t="s">
        <v>2</v>
      </c>
      <c r="D4" s="146" t="s">
        <v>3</v>
      </c>
      <c r="E4" s="146"/>
      <c r="F4" s="148" t="s">
        <v>4</v>
      </c>
      <c r="G4" s="149" t="s">
        <v>5</v>
      </c>
    </row>
    <row r="5" spans="1:10" x14ac:dyDescent="0.2">
      <c r="A5" s="145"/>
      <c r="B5" s="146"/>
      <c r="C5" s="147"/>
      <c r="D5" s="7" t="s">
        <v>6</v>
      </c>
      <c r="E5" s="8" t="s">
        <v>7</v>
      </c>
      <c r="F5" s="148"/>
      <c r="G5" s="149"/>
    </row>
    <row r="6" spans="1:10" ht="13.5" thickBot="1" x14ac:dyDescent="0.25">
      <c r="A6" s="9">
        <v>1</v>
      </c>
      <c r="B6" s="10">
        <v>3</v>
      </c>
      <c r="C6" s="10" t="s">
        <v>8</v>
      </c>
      <c r="D6" s="10">
        <v>5</v>
      </c>
      <c r="E6" s="11">
        <v>6</v>
      </c>
      <c r="F6" s="11">
        <v>7</v>
      </c>
      <c r="G6" s="12">
        <v>8</v>
      </c>
    </row>
    <row r="7" spans="1:10" x14ac:dyDescent="0.2">
      <c r="A7" s="13" t="s">
        <v>9</v>
      </c>
      <c r="B7" s="15" t="s">
        <v>10</v>
      </c>
      <c r="C7" s="16" t="s">
        <v>11</v>
      </c>
      <c r="D7" s="15"/>
      <c r="E7" s="17"/>
      <c r="F7" s="18"/>
      <c r="G7" s="19"/>
    </row>
    <row r="8" spans="1:10" x14ac:dyDescent="0.2">
      <c r="A8" s="13" t="s">
        <v>9</v>
      </c>
      <c r="B8" s="15" t="s">
        <v>12</v>
      </c>
      <c r="C8" s="16" t="s">
        <v>89</v>
      </c>
      <c r="D8" s="15"/>
      <c r="E8" s="17"/>
      <c r="F8" s="18"/>
      <c r="G8" s="19"/>
    </row>
    <row r="9" spans="1:10" ht="15" customHeight="1" x14ac:dyDescent="0.2">
      <c r="A9" s="20">
        <v>1</v>
      </c>
      <c r="B9" s="21"/>
      <c r="C9" s="22" t="s">
        <v>111</v>
      </c>
      <c r="D9" s="21" t="s">
        <v>13</v>
      </c>
      <c r="E9" s="23">
        <f>tyczenie!F3</f>
        <v>0.7805700000000001</v>
      </c>
      <c r="F9" s="24"/>
      <c r="G9" s="25"/>
    </row>
    <row r="10" spans="1:10" ht="15" customHeight="1" x14ac:dyDescent="0.2">
      <c r="A10" s="13"/>
      <c r="B10" s="15" t="s">
        <v>113</v>
      </c>
      <c r="C10" s="16" t="s">
        <v>114</v>
      </c>
      <c r="D10" s="15"/>
      <c r="E10" s="17"/>
      <c r="F10" s="18"/>
      <c r="G10" s="19"/>
    </row>
    <row r="11" spans="1:10" ht="25.5" x14ac:dyDescent="0.2">
      <c r="A11" s="120">
        <v>2</v>
      </c>
      <c r="B11" s="121"/>
      <c r="C11" s="122" t="s">
        <v>124</v>
      </c>
      <c r="D11" s="21" t="s">
        <v>115</v>
      </c>
      <c r="E11" s="23">
        <f>'usunięcie roslinnosci'!C6/10000</f>
        <v>1.3769480000000001</v>
      </c>
      <c r="F11" s="24"/>
      <c r="G11" s="25"/>
    </row>
    <row r="12" spans="1:10" x14ac:dyDescent="0.2">
      <c r="A12" s="13"/>
      <c r="B12" s="15" t="s">
        <v>73</v>
      </c>
      <c r="C12" s="26" t="s">
        <v>74</v>
      </c>
      <c r="D12" s="15"/>
      <c r="E12" s="17"/>
      <c r="F12" s="27"/>
      <c r="G12" s="28"/>
    </row>
    <row r="13" spans="1:10" ht="25.5" x14ac:dyDescent="0.2">
      <c r="A13" s="20">
        <v>3</v>
      </c>
      <c r="B13" s="21"/>
      <c r="C13" s="29" t="s">
        <v>105</v>
      </c>
      <c r="D13" s="21" t="s">
        <v>14</v>
      </c>
      <c r="E13" s="37">
        <f>'zdjety humusem'!E88+'zdjety humusem'!E132</f>
        <v>9536</v>
      </c>
      <c r="F13" s="24"/>
      <c r="G13" s="25"/>
    </row>
    <row r="14" spans="1:10" ht="25.5" x14ac:dyDescent="0.2">
      <c r="A14" s="20">
        <v>4</v>
      </c>
      <c r="B14" s="21"/>
      <c r="C14" s="29" t="s">
        <v>112</v>
      </c>
      <c r="D14" s="21" t="s">
        <v>14</v>
      </c>
      <c r="E14" s="37">
        <f>'zdjety humusem'!E43</f>
        <v>3585</v>
      </c>
      <c r="F14" s="24"/>
      <c r="G14" s="25"/>
    </row>
    <row r="15" spans="1:10" s="4" customFormat="1" x14ac:dyDescent="0.2">
      <c r="A15" s="13"/>
      <c r="B15" s="15" t="s">
        <v>15</v>
      </c>
      <c r="C15" s="26" t="s">
        <v>90</v>
      </c>
      <c r="D15" s="15"/>
      <c r="E15" s="14"/>
      <c r="F15" s="27"/>
      <c r="G15" s="28"/>
      <c r="J15"/>
    </row>
    <row r="16" spans="1:10" s="4" customFormat="1" ht="25.5" customHeight="1" x14ac:dyDescent="0.2">
      <c r="A16" s="20">
        <v>5</v>
      </c>
      <c r="B16" s="7"/>
      <c r="C16" s="22" t="s">
        <v>116</v>
      </c>
      <c r="D16" s="21" t="s">
        <v>52</v>
      </c>
      <c r="E16" s="30">
        <f>'rozbiorka dróg'!B5</f>
        <v>2</v>
      </c>
      <c r="F16" s="24"/>
      <c r="G16" s="25"/>
      <c r="J16"/>
    </row>
    <row r="17" spans="1:10" s="4" customFormat="1" ht="25.5" customHeight="1" x14ac:dyDescent="0.2">
      <c r="A17" s="20">
        <v>6</v>
      </c>
      <c r="B17" s="7"/>
      <c r="C17" s="22" t="s">
        <v>117</v>
      </c>
      <c r="D17" s="21" t="s">
        <v>16</v>
      </c>
      <c r="E17" s="30">
        <f>'elementy ulic'!E7</f>
        <v>710.2</v>
      </c>
      <c r="F17" s="24"/>
      <c r="G17" s="25"/>
      <c r="J17"/>
    </row>
    <row r="18" spans="1:10" s="4" customFormat="1" ht="25.5" customHeight="1" x14ac:dyDescent="0.2">
      <c r="A18" s="120">
        <v>7</v>
      </c>
      <c r="B18" s="123"/>
      <c r="C18" s="124" t="s">
        <v>118</v>
      </c>
      <c r="D18" s="121" t="s">
        <v>16</v>
      </c>
      <c r="E18" s="30">
        <f>'rozbiorka dróg'!C9</f>
        <v>130.38</v>
      </c>
      <c r="F18" s="24"/>
      <c r="G18" s="25"/>
      <c r="J18"/>
    </row>
    <row r="19" spans="1:10" ht="25.5" x14ac:dyDescent="0.2">
      <c r="A19" s="20">
        <v>8</v>
      </c>
      <c r="B19" s="7"/>
      <c r="C19" s="70" t="s">
        <v>49</v>
      </c>
      <c r="D19" s="71" t="s">
        <v>17</v>
      </c>
      <c r="E19" s="72">
        <f>'rozbiorka dróg'!C20</f>
        <v>7</v>
      </c>
      <c r="F19" s="24"/>
      <c r="G19" s="25"/>
      <c r="H19" s="4"/>
    </row>
    <row r="20" spans="1:10" ht="25.5" x14ac:dyDescent="0.2">
      <c r="A20" s="20">
        <v>9</v>
      </c>
      <c r="B20" s="7"/>
      <c r="C20" s="70" t="s">
        <v>48</v>
      </c>
      <c r="D20" s="71" t="s">
        <v>17</v>
      </c>
      <c r="E20" s="72">
        <f>'rozbiorka dróg'!B20</f>
        <v>7</v>
      </c>
      <c r="F20" s="24"/>
      <c r="G20" s="25"/>
      <c r="H20" s="4"/>
    </row>
    <row r="21" spans="1:10" ht="13.5" x14ac:dyDescent="0.2">
      <c r="A21" s="20"/>
      <c r="B21" s="21"/>
      <c r="C21" s="31" t="s">
        <v>18</v>
      </c>
      <c r="D21" s="7"/>
      <c r="E21" s="8"/>
      <c r="F21" s="32"/>
      <c r="G21" s="33"/>
      <c r="H21" s="4"/>
    </row>
    <row r="22" spans="1:10" x14ac:dyDescent="0.2">
      <c r="A22" s="13" t="s">
        <v>9</v>
      </c>
      <c r="B22" s="15" t="s">
        <v>91</v>
      </c>
      <c r="C22" s="16" t="s">
        <v>92</v>
      </c>
      <c r="D22" s="15"/>
      <c r="E22" s="17"/>
      <c r="F22" s="18"/>
      <c r="G22" s="19"/>
      <c r="H22" s="4"/>
    </row>
    <row r="23" spans="1:10" x14ac:dyDescent="0.2">
      <c r="A23" s="13" t="s">
        <v>9</v>
      </c>
      <c r="B23" s="15" t="s">
        <v>94</v>
      </c>
      <c r="C23" s="16" t="s">
        <v>95</v>
      </c>
      <c r="D23" s="15"/>
      <c r="E23" s="17"/>
      <c r="F23" s="18"/>
      <c r="G23" s="19"/>
      <c r="H23" s="4"/>
    </row>
    <row r="24" spans="1:10" ht="25.5" x14ac:dyDescent="0.2">
      <c r="A24" s="20">
        <v>10</v>
      </c>
      <c r="B24" s="21"/>
      <c r="C24" s="22" t="s">
        <v>96</v>
      </c>
      <c r="D24" s="21" t="s">
        <v>93</v>
      </c>
      <c r="E24" s="37">
        <f>'roboty ziemne'!E42</f>
        <v>2344</v>
      </c>
      <c r="F24" s="32"/>
      <c r="G24" s="25"/>
      <c r="H24" s="4"/>
    </row>
    <row r="25" spans="1:10" ht="13.5" x14ac:dyDescent="0.2">
      <c r="A25" s="20"/>
      <c r="B25" s="21"/>
      <c r="C25" s="31" t="s">
        <v>18</v>
      </c>
      <c r="D25" s="7"/>
      <c r="E25" s="8"/>
      <c r="F25" s="32"/>
      <c r="G25" s="33"/>
      <c r="H25" s="4"/>
    </row>
    <row r="26" spans="1:10" x14ac:dyDescent="0.2">
      <c r="A26" s="13" t="s">
        <v>9</v>
      </c>
      <c r="B26" s="15" t="s">
        <v>19</v>
      </c>
      <c r="C26" s="16" t="s">
        <v>20</v>
      </c>
      <c r="D26" s="15"/>
      <c r="E26" s="35"/>
      <c r="F26" s="18"/>
      <c r="G26" s="19"/>
      <c r="H26" s="4"/>
    </row>
    <row r="27" spans="1:10" ht="25.5" x14ac:dyDescent="0.2">
      <c r="A27" s="13" t="s">
        <v>9</v>
      </c>
      <c r="B27" s="15" t="s">
        <v>21</v>
      </c>
      <c r="C27" s="16" t="s">
        <v>50</v>
      </c>
      <c r="D27" s="15"/>
      <c r="E27" s="17"/>
      <c r="F27" s="18"/>
      <c r="G27" s="19"/>
      <c r="H27" s="4"/>
    </row>
    <row r="28" spans="1:10" ht="25.5" x14ac:dyDescent="0.2">
      <c r="A28" s="20">
        <v>11</v>
      </c>
      <c r="B28" s="21"/>
      <c r="C28" s="22" t="s">
        <v>119</v>
      </c>
      <c r="D28" s="21" t="s">
        <v>14</v>
      </c>
      <c r="E28" s="34">
        <f>pobocza!E7</f>
        <v>648.48000000000013</v>
      </c>
      <c r="F28" s="24"/>
      <c r="G28" s="25"/>
      <c r="H28" s="4"/>
    </row>
    <row r="29" spans="1:10" ht="25.5" x14ac:dyDescent="0.2">
      <c r="A29" s="20">
        <v>12</v>
      </c>
      <c r="B29" s="21"/>
      <c r="C29" s="22" t="s">
        <v>100</v>
      </c>
      <c r="D29" s="21" t="s">
        <v>14</v>
      </c>
      <c r="E29" s="34">
        <f>'elementy ulic'!C7</f>
        <v>1593.2</v>
      </c>
      <c r="F29" s="24"/>
      <c r="G29" s="25"/>
      <c r="H29" s="4"/>
    </row>
    <row r="30" spans="1:10" s="2" customFormat="1" ht="26.25" thickBot="1" x14ac:dyDescent="0.25">
      <c r="A30" s="20">
        <f>A29+1</f>
        <v>13</v>
      </c>
      <c r="B30" s="21"/>
      <c r="C30" s="22" t="s">
        <v>101</v>
      </c>
      <c r="D30" s="21" t="s">
        <v>14</v>
      </c>
      <c r="E30" s="34">
        <f>'tabela zjazdów'!B6</f>
        <v>220.50000000000003</v>
      </c>
      <c r="F30" s="24"/>
      <c r="G30" s="25"/>
      <c r="H30" s="4"/>
      <c r="J30"/>
    </row>
    <row r="31" spans="1:10" x14ac:dyDescent="0.2">
      <c r="A31" s="13" t="s">
        <v>9</v>
      </c>
      <c r="B31" s="15" t="s">
        <v>22</v>
      </c>
      <c r="C31" s="16" t="s">
        <v>51</v>
      </c>
      <c r="D31" s="15"/>
      <c r="E31" s="36"/>
      <c r="F31" s="18"/>
      <c r="G31" s="19"/>
      <c r="H31" s="4"/>
    </row>
    <row r="32" spans="1:10" ht="38.25" x14ac:dyDescent="0.2">
      <c r="A32" s="20">
        <v>14</v>
      </c>
      <c r="B32" s="21"/>
      <c r="C32" s="22" t="s">
        <v>120</v>
      </c>
      <c r="D32" s="21" t="s">
        <v>14</v>
      </c>
      <c r="E32" s="34">
        <f>'elementy ulic'!C7</f>
        <v>1593.2</v>
      </c>
      <c r="F32" s="24"/>
      <c r="G32" s="25"/>
      <c r="H32" s="4"/>
    </row>
    <row r="33" spans="1:8" ht="14.25" customHeight="1" x14ac:dyDescent="0.2">
      <c r="A33" s="20" t="s">
        <v>9</v>
      </c>
      <c r="B33" s="21"/>
      <c r="C33" s="31" t="s">
        <v>18</v>
      </c>
      <c r="D33" s="7"/>
      <c r="E33" s="37"/>
      <c r="F33" s="32"/>
      <c r="G33" s="33"/>
      <c r="H33" s="4"/>
    </row>
    <row r="34" spans="1:8" x14ac:dyDescent="0.2">
      <c r="A34" s="13" t="s">
        <v>9</v>
      </c>
      <c r="B34" s="15" t="s">
        <v>23</v>
      </c>
      <c r="C34" s="16" t="s">
        <v>24</v>
      </c>
      <c r="D34" s="15"/>
      <c r="E34" s="36"/>
      <c r="F34" s="18"/>
      <c r="G34" s="19"/>
      <c r="H34" s="4"/>
    </row>
    <row r="35" spans="1:8" x14ac:dyDescent="0.2">
      <c r="A35" s="13"/>
      <c r="B35" s="15" t="s">
        <v>81</v>
      </c>
      <c r="C35" s="16" t="s">
        <v>82</v>
      </c>
      <c r="D35" s="15"/>
      <c r="E35" s="36"/>
      <c r="F35" s="27"/>
      <c r="G35" s="19"/>
      <c r="H35" s="4"/>
    </row>
    <row r="36" spans="1:8" ht="38.25" x14ac:dyDescent="0.2">
      <c r="A36" s="114">
        <v>15</v>
      </c>
      <c r="B36" s="89"/>
      <c r="C36" s="70" t="s">
        <v>86</v>
      </c>
      <c r="D36" s="89" t="s">
        <v>14</v>
      </c>
      <c r="E36" s="90">
        <f>'elementy ulic'!C7</f>
        <v>1593.2</v>
      </c>
      <c r="F36" s="92"/>
      <c r="G36" s="91"/>
      <c r="H36" s="4"/>
    </row>
    <row r="37" spans="1:8" ht="38.25" x14ac:dyDescent="0.2">
      <c r="A37" s="20">
        <v>16</v>
      </c>
      <c r="B37" s="89"/>
      <c r="C37" s="70" t="s">
        <v>106</v>
      </c>
      <c r="D37" s="89" t="s">
        <v>14</v>
      </c>
      <c r="E37" s="90">
        <f>'tabela zjazdów'!B6</f>
        <v>220.50000000000003</v>
      </c>
      <c r="F37" s="109"/>
      <c r="G37" s="91"/>
      <c r="H37" s="4"/>
    </row>
    <row r="38" spans="1:8" ht="13.5" x14ac:dyDescent="0.2">
      <c r="A38" s="20" t="s">
        <v>9</v>
      </c>
      <c r="B38" s="21"/>
      <c r="C38" s="31" t="s">
        <v>18</v>
      </c>
      <c r="D38" s="7"/>
      <c r="E38" s="8"/>
      <c r="F38" s="32"/>
      <c r="G38" s="38"/>
      <c r="H38" s="4"/>
    </row>
    <row r="39" spans="1:8" x14ac:dyDescent="0.2">
      <c r="A39" s="13" t="s">
        <v>9</v>
      </c>
      <c r="B39" s="15" t="s">
        <v>75</v>
      </c>
      <c r="C39" s="16" t="s">
        <v>76</v>
      </c>
      <c r="D39" s="15"/>
      <c r="E39" s="17"/>
      <c r="F39" s="18"/>
      <c r="G39" s="19"/>
      <c r="H39" s="4"/>
    </row>
    <row r="40" spans="1:8" x14ac:dyDescent="0.2">
      <c r="A40" s="13" t="s">
        <v>9</v>
      </c>
      <c r="B40" s="15" t="s">
        <v>77</v>
      </c>
      <c r="C40" s="16" t="s">
        <v>79</v>
      </c>
      <c r="D40" s="15"/>
      <c r="E40" s="17"/>
      <c r="F40" s="18"/>
      <c r="G40" s="19"/>
      <c r="H40" s="4"/>
    </row>
    <row r="41" spans="1:8" ht="38.25" x14ac:dyDescent="0.2">
      <c r="A41" s="20">
        <v>17</v>
      </c>
      <c r="B41" s="21" t="s">
        <v>84</v>
      </c>
      <c r="C41" s="22" t="s">
        <v>78</v>
      </c>
      <c r="D41" s="21" t="s">
        <v>14</v>
      </c>
      <c r="E41" s="37">
        <f>Humusowanie!E43+Humusowanie!E88</f>
        <v>10735</v>
      </c>
      <c r="F41" s="24"/>
      <c r="G41" s="25"/>
      <c r="H41" s="4"/>
    </row>
    <row r="42" spans="1:8" ht="38.25" x14ac:dyDescent="0.2">
      <c r="A42" s="20">
        <v>18</v>
      </c>
      <c r="B42" s="21" t="s">
        <v>83</v>
      </c>
      <c r="C42" s="22" t="s">
        <v>88</v>
      </c>
      <c r="D42" s="21" t="s">
        <v>14</v>
      </c>
      <c r="E42" s="37">
        <f>umocnienie!E7</f>
        <v>531.2748499999999</v>
      </c>
      <c r="F42" s="24"/>
      <c r="G42" s="25"/>
      <c r="H42" s="4"/>
    </row>
    <row r="43" spans="1:8" ht="38.25" x14ac:dyDescent="0.2">
      <c r="A43" s="20">
        <v>19</v>
      </c>
      <c r="B43" s="21" t="s">
        <v>87</v>
      </c>
      <c r="C43" s="22" t="s">
        <v>107</v>
      </c>
      <c r="D43" s="21" t="s">
        <v>52</v>
      </c>
      <c r="E43" s="37">
        <f>'ścieki podch'!B9</f>
        <v>7</v>
      </c>
      <c r="F43" s="24"/>
      <c r="G43" s="25"/>
      <c r="H43" s="4"/>
    </row>
    <row r="44" spans="1:8" ht="13.5" x14ac:dyDescent="0.2">
      <c r="A44" s="20" t="s">
        <v>9</v>
      </c>
      <c r="B44" s="21"/>
      <c r="C44" s="31" t="s">
        <v>18</v>
      </c>
      <c r="D44" s="7"/>
      <c r="E44" s="8"/>
      <c r="F44" s="32"/>
      <c r="G44" s="38"/>
      <c r="H44" s="4"/>
    </row>
    <row r="45" spans="1:8" x14ac:dyDescent="0.2">
      <c r="A45" s="13" t="s">
        <v>9</v>
      </c>
      <c r="B45" s="15" t="s">
        <v>25</v>
      </c>
      <c r="C45" s="16" t="s">
        <v>26</v>
      </c>
      <c r="D45" s="15"/>
      <c r="E45" s="17"/>
      <c r="F45" s="18"/>
      <c r="G45" s="19"/>
      <c r="H45" s="4"/>
    </row>
    <row r="46" spans="1:8" ht="16.5" customHeight="1" x14ac:dyDescent="0.2">
      <c r="A46" s="13"/>
      <c r="B46" s="15" t="s">
        <v>27</v>
      </c>
      <c r="C46" s="26" t="s">
        <v>28</v>
      </c>
      <c r="D46" s="39" t="s">
        <v>29</v>
      </c>
      <c r="E46" s="40"/>
      <c r="F46" s="18"/>
      <c r="G46" s="19"/>
      <c r="H46" s="4"/>
    </row>
    <row r="47" spans="1:8" x14ac:dyDescent="0.2">
      <c r="A47" s="20">
        <v>20</v>
      </c>
      <c r="B47" s="21"/>
      <c r="C47" s="29" t="s">
        <v>85</v>
      </c>
      <c r="D47" s="21" t="s">
        <v>17</v>
      </c>
      <c r="E47" s="34">
        <f>E20</f>
        <v>7</v>
      </c>
      <c r="F47" s="24"/>
      <c r="G47" s="25"/>
      <c r="H47" s="4"/>
    </row>
    <row r="48" spans="1:8" x14ac:dyDescent="0.2">
      <c r="A48" s="20">
        <v>21</v>
      </c>
      <c r="B48" s="21"/>
      <c r="C48" s="29" t="s">
        <v>30</v>
      </c>
      <c r="D48" s="21" t="s">
        <v>17</v>
      </c>
      <c r="E48" s="34">
        <f>E19</f>
        <v>7</v>
      </c>
      <c r="F48" s="24"/>
      <c r="G48" s="25"/>
      <c r="H48" s="4"/>
    </row>
    <row r="49" spans="1:8" x14ac:dyDescent="0.2">
      <c r="A49" s="13" t="s">
        <v>9</v>
      </c>
      <c r="B49" s="15" t="s">
        <v>121</v>
      </c>
      <c r="C49" s="16" t="s">
        <v>122</v>
      </c>
      <c r="D49" s="15"/>
      <c r="E49" s="17"/>
      <c r="F49" s="18"/>
      <c r="G49" s="19"/>
      <c r="H49" s="4"/>
    </row>
    <row r="50" spans="1:8" x14ac:dyDescent="0.2">
      <c r="A50" s="120">
        <v>22</v>
      </c>
      <c r="B50" s="123"/>
      <c r="C50" s="124" t="s">
        <v>123</v>
      </c>
      <c r="D50" s="121" t="s">
        <v>16</v>
      </c>
      <c r="E50" s="34">
        <f>bariery!C3</f>
        <v>130.33000000000001</v>
      </c>
      <c r="F50" s="24"/>
      <c r="G50" s="25"/>
      <c r="H50" s="4"/>
    </row>
    <row r="51" spans="1:8" ht="13.5" x14ac:dyDescent="0.2">
      <c r="A51" s="20" t="s">
        <v>9</v>
      </c>
      <c r="B51" s="21"/>
      <c r="C51" s="31" t="s">
        <v>18</v>
      </c>
      <c r="D51" s="7"/>
      <c r="E51" s="8"/>
      <c r="F51" s="32"/>
      <c r="G51" s="33"/>
      <c r="H51" s="4"/>
    </row>
    <row r="52" spans="1:8" x14ac:dyDescent="0.2">
      <c r="A52" s="13"/>
      <c r="B52" s="15" t="s">
        <v>40</v>
      </c>
      <c r="C52" s="16" t="s">
        <v>31</v>
      </c>
      <c r="D52" s="15"/>
      <c r="E52" s="17"/>
      <c r="F52" s="18"/>
      <c r="G52" s="19"/>
      <c r="H52" s="4"/>
    </row>
    <row r="53" spans="1:8" ht="15.75" x14ac:dyDescent="0.2">
      <c r="A53" s="13"/>
      <c r="B53" s="15" t="s">
        <v>61</v>
      </c>
      <c r="C53" s="26" t="s">
        <v>62</v>
      </c>
      <c r="D53" s="39" t="s">
        <v>29</v>
      </c>
      <c r="E53" s="40"/>
      <c r="F53" s="18"/>
      <c r="G53" s="19"/>
      <c r="H53" s="4"/>
    </row>
    <row r="54" spans="1:8" x14ac:dyDescent="0.2">
      <c r="A54" s="20">
        <v>23</v>
      </c>
      <c r="B54" s="7"/>
      <c r="C54" s="22" t="s">
        <v>63</v>
      </c>
      <c r="D54" s="21" t="s">
        <v>16</v>
      </c>
      <c r="E54" s="34">
        <f>'elementy ulic'!E7+'tabela zjazdów'!C6</f>
        <v>884.90000000000009</v>
      </c>
      <c r="F54" s="24"/>
      <c r="G54" s="25"/>
      <c r="H54" s="4"/>
    </row>
    <row r="55" spans="1:8" ht="15.75" x14ac:dyDescent="0.2">
      <c r="A55" s="13"/>
      <c r="B55" s="15" t="s">
        <v>41</v>
      </c>
      <c r="C55" s="26" t="s">
        <v>42</v>
      </c>
      <c r="D55" s="39" t="s">
        <v>29</v>
      </c>
      <c r="E55" s="40"/>
      <c r="F55" s="18"/>
      <c r="G55" s="19"/>
      <c r="H55" s="4"/>
    </row>
    <row r="56" spans="1:8" x14ac:dyDescent="0.2">
      <c r="A56" s="114">
        <v>24</v>
      </c>
      <c r="B56" s="89"/>
      <c r="C56" s="70" t="s">
        <v>43</v>
      </c>
      <c r="D56" s="89" t="s">
        <v>16</v>
      </c>
      <c r="E56" s="90">
        <f>'elementy ulic'!D7</f>
        <v>756.90000000000009</v>
      </c>
      <c r="F56" s="92"/>
      <c r="G56" s="91"/>
      <c r="H56" s="4"/>
    </row>
    <row r="57" spans="1:8" ht="13.5" x14ac:dyDescent="0.2">
      <c r="A57" s="20" t="s">
        <v>9</v>
      </c>
      <c r="B57" s="21"/>
      <c r="C57" s="31" t="s">
        <v>18</v>
      </c>
      <c r="D57" s="7"/>
      <c r="E57" s="8"/>
      <c r="F57" s="32"/>
      <c r="G57" s="33"/>
      <c r="H57" s="4"/>
    </row>
    <row r="58" spans="1:8" ht="20.100000000000001" customHeight="1" x14ac:dyDescent="0.25">
      <c r="A58" s="43" t="s">
        <v>9</v>
      </c>
      <c r="B58" s="44"/>
      <c r="C58" s="137" t="s">
        <v>149</v>
      </c>
      <c r="D58" s="137"/>
      <c r="E58" s="137"/>
      <c r="F58" s="137"/>
      <c r="G58" s="45"/>
    </row>
    <row r="59" spans="1:8" ht="20.100000000000001" customHeight="1" x14ac:dyDescent="0.25">
      <c r="A59" s="20" t="s">
        <v>9</v>
      </c>
      <c r="B59" s="21"/>
      <c r="C59" s="138" t="s">
        <v>150</v>
      </c>
      <c r="D59" s="138"/>
      <c r="E59" s="138"/>
      <c r="F59" s="138"/>
      <c r="G59" s="46"/>
    </row>
    <row r="60" spans="1:8" ht="20.100000000000001" customHeight="1" thickBot="1" x14ac:dyDescent="0.3">
      <c r="A60" s="41" t="s">
        <v>9</v>
      </c>
      <c r="B60" s="42"/>
      <c r="C60" s="136" t="s">
        <v>151</v>
      </c>
      <c r="D60" s="136"/>
      <c r="E60" s="136"/>
      <c r="F60" s="136"/>
      <c r="G60" s="47"/>
    </row>
  </sheetData>
  <mergeCells count="12">
    <mergeCell ref="C60:F60"/>
    <mergeCell ref="C58:F58"/>
    <mergeCell ref="C59:F59"/>
    <mergeCell ref="A1:G1"/>
    <mergeCell ref="A3:G3"/>
    <mergeCell ref="A4:A5"/>
    <mergeCell ref="B4:B5"/>
    <mergeCell ref="C4:C5"/>
    <mergeCell ref="D4:E4"/>
    <mergeCell ref="F4:F5"/>
    <mergeCell ref="G4:G5"/>
    <mergeCell ref="A2:G2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83" firstPageNumber="0" fitToHeight="11" orientation="portrait" r:id="rId1"/>
  <headerFooter alignWithMargins="0"/>
  <rowBreaks count="1" manualBreakCount="1">
    <brk id="3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I19" sqref="I19"/>
    </sheetView>
  </sheetViews>
  <sheetFormatPr defaultRowHeight="12.75" x14ac:dyDescent="0.2"/>
  <cols>
    <col min="1" max="1" width="3.28515625" style="3" bestFit="1" customWidth="1"/>
    <col min="2" max="2" width="8.85546875" style="60" bestFit="1" customWidth="1"/>
    <col min="3" max="4" width="10.7109375" style="1" bestFit="1" customWidth="1"/>
    <col min="5" max="5" width="11.5703125" style="84" bestFit="1" customWidth="1"/>
    <col min="6" max="6" width="12.5703125" style="1" bestFit="1" customWidth="1"/>
    <col min="7" max="7" width="12.140625" style="1" customWidth="1"/>
    <col min="8" max="8" width="12.28515625" style="1" customWidth="1"/>
    <col min="9" max="9" width="10.7109375" style="1" customWidth="1"/>
    <col min="10" max="10" width="10.85546875" style="1" customWidth="1"/>
    <col min="11" max="12" width="13.28515625" style="1" customWidth="1"/>
  </cols>
  <sheetData>
    <row r="1" spans="1:12" s="49" customFormat="1" x14ac:dyDescent="0.2">
      <c r="A1" s="94" t="s">
        <v>45</v>
      </c>
      <c r="B1" s="87" t="s">
        <v>60</v>
      </c>
      <c r="C1" s="58" t="s">
        <v>34</v>
      </c>
      <c r="D1" s="58" t="s">
        <v>35</v>
      </c>
      <c r="E1" s="85" t="s">
        <v>46</v>
      </c>
      <c r="F1" s="94" t="s">
        <v>47</v>
      </c>
      <c r="G1" s="53"/>
      <c r="H1" s="53"/>
      <c r="I1" s="53"/>
      <c r="J1" s="53"/>
      <c r="K1" s="51"/>
      <c r="L1" s="54"/>
    </row>
    <row r="2" spans="1:12" x14ac:dyDescent="0.2">
      <c r="A2" s="57">
        <v>1</v>
      </c>
      <c r="B2" s="110" t="s">
        <v>152</v>
      </c>
      <c r="C2" s="59">
        <v>0</v>
      </c>
      <c r="D2" s="59">
        <v>780.57</v>
      </c>
      <c r="E2" s="96">
        <f>D2-C2</f>
        <v>780.57</v>
      </c>
      <c r="F2" s="95">
        <f>E2/1000</f>
        <v>0.7805700000000001</v>
      </c>
      <c r="G2" s="55"/>
      <c r="H2" s="50"/>
      <c r="I2" s="52"/>
      <c r="J2" s="52"/>
      <c r="K2" s="50"/>
      <c r="L2" s="56"/>
    </row>
    <row r="3" spans="1:12" x14ac:dyDescent="0.2">
      <c r="B3" s="111"/>
      <c r="C3" s="48"/>
      <c r="D3" s="48"/>
      <c r="E3" s="116" t="s">
        <v>58</v>
      </c>
      <c r="F3" s="95">
        <f>SUM(F2:F2)</f>
        <v>0.7805700000000001</v>
      </c>
    </row>
    <row r="4" spans="1:12" x14ac:dyDescent="0.2">
      <c r="B4" s="112"/>
      <c r="C4" s="51"/>
      <c r="D4" s="53"/>
    </row>
    <row r="5" spans="1:12" x14ac:dyDescent="0.2">
      <c r="B5" s="88"/>
      <c r="C5" s="52"/>
      <c r="D5" s="52"/>
    </row>
    <row r="6" spans="1:12" x14ac:dyDescent="0.2">
      <c r="B6" s="88"/>
      <c r="C6" s="52"/>
      <c r="D6" s="48"/>
    </row>
    <row r="7" spans="1:12" x14ac:dyDescent="0.2">
      <c r="B7" s="86"/>
      <c r="C7" s="48"/>
      <c r="D7" s="48"/>
    </row>
    <row r="8" spans="1:12" x14ac:dyDescent="0.2">
      <c r="B8" s="86"/>
      <c r="C8" s="48"/>
      <c r="D8" s="48"/>
    </row>
    <row r="9" spans="1:12" x14ac:dyDescent="0.2">
      <c r="B9" s="86"/>
      <c r="C9" s="48"/>
      <c r="D9" s="48"/>
    </row>
    <row r="10" spans="1:12" x14ac:dyDescent="0.2">
      <c r="B10" s="86"/>
      <c r="C10" s="48"/>
      <c r="D10" s="48"/>
    </row>
    <row r="11" spans="1:12" x14ac:dyDescent="0.2">
      <c r="B11" s="86"/>
      <c r="C11" s="48"/>
      <c r="D11" s="48"/>
    </row>
    <row r="12" spans="1:12" x14ac:dyDescent="0.2">
      <c r="B12" s="86"/>
      <c r="C12" s="48"/>
      <c r="D12" s="48"/>
    </row>
    <row r="13" spans="1:12" x14ac:dyDescent="0.2">
      <c r="B13" s="86"/>
      <c r="C13" s="48"/>
      <c r="D13" s="48"/>
    </row>
    <row r="14" spans="1:12" x14ac:dyDescent="0.2">
      <c r="B14" s="86"/>
      <c r="C14" s="48"/>
      <c r="D14" s="48"/>
    </row>
    <row r="15" spans="1:12" x14ac:dyDescent="0.2">
      <c r="B15" s="86"/>
      <c r="C15" s="48"/>
      <c r="D15" s="48"/>
    </row>
    <row r="16" spans="1:12" x14ac:dyDescent="0.2">
      <c r="B16" s="86"/>
      <c r="C16" s="48"/>
      <c r="D16" s="48"/>
    </row>
    <row r="17" spans="2:4" x14ac:dyDescent="0.2">
      <c r="B17" s="86"/>
      <c r="C17" s="48"/>
      <c r="D17" s="48"/>
    </row>
    <row r="18" spans="2:4" x14ac:dyDescent="0.2">
      <c r="B18" s="86"/>
      <c r="C18" s="48"/>
      <c r="D18" s="48"/>
    </row>
  </sheetData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2"/>
  <sheetViews>
    <sheetView workbookViewId="0">
      <selection activeCell="A91" sqref="A91:A131"/>
    </sheetView>
  </sheetViews>
  <sheetFormatPr defaultRowHeight="12.75" x14ac:dyDescent="0.2"/>
  <cols>
    <col min="1" max="1" width="13.85546875" style="64" bestFit="1" customWidth="1"/>
    <col min="2" max="2" width="10.28515625" bestFit="1" customWidth="1"/>
    <col min="3" max="3" width="13.140625" customWidth="1"/>
    <col min="4" max="4" width="14.5703125" customWidth="1"/>
    <col min="5" max="5" width="11.85546875" customWidth="1"/>
  </cols>
  <sheetData>
    <row r="1" spans="1:5" x14ac:dyDescent="0.2">
      <c r="A1" s="64" t="s">
        <v>125</v>
      </c>
      <c r="C1" s="65"/>
      <c r="D1" s="65"/>
      <c r="E1" s="65"/>
    </row>
    <row r="2" spans="1:5" x14ac:dyDescent="0.2">
      <c r="A2" s="61" t="s">
        <v>13</v>
      </c>
      <c r="B2" s="62" t="s">
        <v>64</v>
      </c>
      <c r="C2" s="63" t="s">
        <v>98</v>
      </c>
      <c r="D2" s="63" t="s">
        <v>99</v>
      </c>
      <c r="E2" s="63" t="s">
        <v>97</v>
      </c>
    </row>
    <row r="3" spans="1:5" x14ac:dyDescent="0.2">
      <c r="A3" s="66">
        <v>0</v>
      </c>
      <c r="B3" s="67"/>
      <c r="C3" s="68">
        <v>3.5</v>
      </c>
      <c r="D3" s="68"/>
      <c r="E3" s="68"/>
    </row>
    <row r="4" spans="1:5" x14ac:dyDescent="0.2">
      <c r="A4" s="66">
        <f>A3+20</f>
        <v>20</v>
      </c>
      <c r="B4" s="69">
        <f>A4-A3</f>
        <v>20</v>
      </c>
      <c r="C4" s="68">
        <v>3.5</v>
      </c>
      <c r="D4" s="68">
        <f>(C4+C3)/2</f>
        <v>3.5</v>
      </c>
      <c r="E4" s="68">
        <f t="shared" ref="E4:E17" si="0">B4*D4</f>
        <v>70</v>
      </c>
    </row>
    <row r="5" spans="1:5" x14ac:dyDescent="0.2">
      <c r="A5" s="66">
        <f t="shared" ref="A5:A42" si="1">A4+20</f>
        <v>40</v>
      </c>
      <c r="B5" s="69">
        <f t="shared" ref="B5:B42" si="2">A5-A4</f>
        <v>20</v>
      </c>
      <c r="C5" s="68">
        <v>3.2</v>
      </c>
      <c r="D5" s="68">
        <f t="shared" ref="D5:D42" si="3">(C5+C4)/2</f>
        <v>3.35</v>
      </c>
      <c r="E5" s="68">
        <f t="shared" si="0"/>
        <v>67</v>
      </c>
    </row>
    <row r="6" spans="1:5" x14ac:dyDescent="0.2">
      <c r="A6" s="66">
        <f t="shared" si="1"/>
        <v>60</v>
      </c>
      <c r="B6" s="69">
        <f t="shared" si="2"/>
        <v>20</v>
      </c>
      <c r="C6" s="68">
        <v>3.2</v>
      </c>
      <c r="D6" s="68">
        <f t="shared" si="3"/>
        <v>3.2</v>
      </c>
      <c r="E6" s="68">
        <f t="shared" si="0"/>
        <v>64</v>
      </c>
    </row>
    <row r="7" spans="1:5" x14ac:dyDescent="0.2">
      <c r="A7" s="66">
        <f t="shared" si="1"/>
        <v>80</v>
      </c>
      <c r="B7" s="69">
        <f t="shared" si="2"/>
        <v>20</v>
      </c>
      <c r="C7" s="68">
        <v>3</v>
      </c>
      <c r="D7" s="68">
        <f t="shared" si="3"/>
        <v>3.1</v>
      </c>
      <c r="E7" s="68">
        <f t="shared" si="0"/>
        <v>62</v>
      </c>
    </row>
    <row r="8" spans="1:5" x14ac:dyDescent="0.2">
      <c r="A8" s="66">
        <f t="shared" si="1"/>
        <v>100</v>
      </c>
      <c r="B8" s="69">
        <f t="shared" si="2"/>
        <v>20</v>
      </c>
      <c r="C8" s="68">
        <v>3.9</v>
      </c>
      <c r="D8" s="68">
        <f t="shared" si="3"/>
        <v>3.45</v>
      </c>
      <c r="E8" s="68">
        <f t="shared" si="0"/>
        <v>69</v>
      </c>
    </row>
    <row r="9" spans="1:5" x14ac:dyDescent="0.2">
      <c r="A9" s="66">
        <f t="shared" si="1"/>
        <v>120</v>
      </c>
      <c r="B9" s="69">
        <f t="shared" si="2"/>
        <v>20</v>
      </c>
      <c r="C9" s="68">
        <v>4.8</v>
      </c>
      <c r="D9" s="68">
        <f t="shared" si="3"/>
        <v>4.3499999999999996</v>
      </c>
      <c r="E9" s="68">
        <f t="shared" si="0"/>
        <v>87</v>
      </c>
    </row>
    <row r="10" spans="1:5" x14ac:dyDescent="0.2">
      <c r="A10" s="66">
        <f t="shared" si="1"/>
        <v>140</v>
      </c>
      <c r="B10" s="69">
        <f t="shared" si="2"/>
        <v>20</v>
      </c>
      <c r="C10" s="68">
        <v>5.2</v>
      </c>
      <c r="D10" s="68">
        <f t="shared" si="3"/>
        <v>5</v>
      </c>
      <c r="E10" s="68">
        <f t="shared" si="0"/>
        <v>100</v>
      </c>
    </row>
    <row r="11" spans="1:5" x14ac:dyDescent="0.2">
      <c r="A11" s="66">
        <f t="shared" si="1"/>
        <v>160</v>
      </c>
      <c r="B11" s="69">
        <f t="shared" si="2"/>
        <v>20</v>
      </c>
      <c r="C11" s="68">
        <v>7.1</v>
      </c>
      <c r="D11" s="68">
        <f t="shared" si="3"/>
        <v>6.15</v>
      </c>
      <c r="E11" s="68">
        <f t="shared" si="0"/>
        <v>123</v>
      </c>
    </row>
    <row r="12" spans="1:5" x14ac:dyDescent="0.2">
      <c r="A12" s="66">
        <f t="shared" si="1"/>
        <v>180</v>
      </c>
      <c r="B12" s="69">
        <f t="shared" si="2"/>
        <v>20</v>
      </c>
      <c r="C12" s="68">
        <v>5.0999999999999996</v>
      </c>
      <c r="D12" s="68">
        <f t="shared" si="3"/>
        <v>6.1</v>
      </c>
      <c r="E12" s="68">
        <f t="shared" si="0"/>
        <v>122</v>
      </c>
    </row>
    <row r="13" spans="1:5" x14ac:dyDescent="0.2">
      <c r="A13" s="66">
        <f t="shared" si="1"/>
        <v>200</v>
      </c>
      <c r="B13" s="69">
        <f t="shared" si="2"/>
        <v>20</v>
      </c>
      <c r="C13" s="68">
        <v>10.8</v>
      </c>
      <c r="D13" s="68">
        <f t="shared" si="3"/>
        <v>7.95</v>
      </c>
      <c r="E13" s="68">
        <f t="shared" si="0"/>
        <v>159</v>
      </c>
    </row>
    <row r="14" spans="1:5" x14ac:dyDescent="0.2">
      <c r="A14" s="66">
        <f t="shared" si="1"/>
        <v>220</v>
      </c>
      <c r="B14" s="69">
        <f t="shared" si="2"/>
        <v>20</v>
      </c>
      <c r="C14" s="68">
        <v>11.4</v>
      </c>
      <c r="D14" s="68">
        <f t="shared" si="3"/>
        <v>11.100000000000001</v>
      </c>
      <c r="E14" s="68">
        <f t="shared" si="0"/>
        <v>222.00000000000003</v>
      </c>
    </row>
    <row r="15" spans="1:5" x14ac:dyDescent="0.2">
      <c r="A15" s="66">
        <f t="shared" si="1"/>
        <v>240</v>
      </c>
      <c r="B15" s="69">
        <f t="shared" si="2"/>
        <v>20</v>
      </c>
      <c r="C15" s="68">
        <v>8.6</v>
      </c>
      <c r="D15" s="68">
        <f t="shared" si="3"/>
        <v>10</v>
      </c>
      <c r="E15" s="68">
        <f t="shared" si="0"/>
        <v>200</v>
      </c>
    </row>
    <row r="16" spans="1:5" x14ac:dyDescent="0.2">
      <c r="A16" s="66">
        <f t="shared" si="1"/>
        <v>260</v>
      </c>
      <c r="B16" s="69">
        <f t="shared" si="2"/>
        <v>20</v>
      </c>
      <c r="C16" s="68">
        <v>6.3</v>
      </c>
      <c r="D16" s="68">
        <f t="shared" si="3"/>
        <v>7.4499999999999993</v>
      </c>
      <c r="E16" s="68">
        <f t="shared" si="0"/>
        <v>149</v>
      </c>
    </row>
    <row r="17" spans="1:5" x14ac:dyDescent="0.2">
      <c r="A17" s="66">
        <f t="shared" si="1"/>
        <v>280</v>
      </c>
      <c r="B17" s="69">
        <f t="shared" si="2"/>
        <v>20</v>
      </c>
      <c r="C17" s="68">
        <v>3.5</v>
      </c>
      <c r="D17" s="68">
        <f t="shared" si="3"/>
        <v>4.9000000000000004</v>
      </c>
      <c r="E17" s="68">
        <f t="shared" si="0"/>
        <v>98</v>
      </c>
    </row>
    <row r="18" spans="1:5" x14ac:dyDescent="0.2">
      <c r="A18" s="66">
        <f t="shared" si="1"/>
        <v>300</v>
      </c>
      <c r="B18" s="69">
        <f t="shared" si="2"/>
        <v>20</v>
      </c>
      <c r="C18" s="67">
        <v>3.9</v>
      </c>
      <c r="D18" s="68">
        <f t="shared" si="3"/>
        <v>3.7</v>
      </c>
      <c r="E18" s="68">
        <f t="shared" ref="E18:E42" si="4">B18*D18</f>
        <v>74</v>
      </c>
    </row>
    <row r="19" spans="1:5" x14ac:dyDescent="0.2">
      <c r="A19" s="66">
        <f t="shared" si="1"/>
        <v>320</v>
      </c>
      <c r="B19" s="69">
        <f t="shared" si="2"/>
        <v>20</v>
      </c>
      <c r="C19" s="67">
        <v>3.7</v>
      </c>
      <c r="D19" s="68">
        <f t="shared" si="3"/>
        <v>3.8</v>
      </c>
      <c r="E19" s="68">
        <f t="shared" si="4"/>
        <v>76</v>
      </c>
    </row>
    <row r="20" spans="1:5" x14ac:dyDescent="0.2">
      <c r="A20" s="66">
        <f t="shared" si="1"/>
        <v>340</v>
      </c>
      <c r="B20" s="69">
        <f t="shared" si="2"/>
        <v>20</v>
      </c>
      <c r="C20" s="67">
        <v>3.7</v>
      </c>
      <c r="D20" s="68">
        <f t="shared" si="3"/>
        <v>3.7</v>
      </c>
      <c r="E20" s="68">
        <f t="shared" si="4"/>
        <v>74</v>
      </c>
    </row>
    <row r="21" spans="1:5" x14ac:dyDescent="0.2">
      <c r="A21" s="66">
        <f t="shared" si="1"/>
        <v>360</v>
      </c>
      <c r="B21" s="69">
        <f t="shared" si="2"/>
        <v>20</v>
      </c>
      <c r="C21" s="67">
        <v>3.7</v>
      </c>
      <c r="D21" s="68">
        <f t="shared" si="3"/>
        <v>3.7</v>
      </c>
      <c r="E21" s="68">
        <f t="shared" si="4"/>
        <v>74</v>
      </c>
    </row>
    <row r="22" spans="1:5" x14ac:dyDescent="0.2">
      <c r="A22" s="66">
        <f t="shared" si="1"/>
        <v>380</v>
      </c>
      <c r="B22" s="69">
        <f t="shared" si="2"/>
        <v>20</v>
      </c>
      <c r="C22" s="67">
        <v>3.6</v>
      </c>
      <c r="D22" s="68">
        <f t="shared" si="3"/>
        <v>3.6500000000000004</v>
      </c>
      <c r="E22" s="68">
        <f t="shared" si="4"/>
        <v>73</v>
      </c>
    </row>
    <row r="23" spans="1:5" x14ac:dyDescent="0.2">
      <c r="A23" s="66">
        <f t="shared" si="1"/>
        <v>400</v>
      </c>
      <c r="B23" s="69">
        <f t="shared" si="2"/>
        <v>20</v>
      </c>
      <c r="C23" s="67">
        <v>3.7</v>
      </c>
      <c r="D23" s="68">
        <f t="shared" si="3"/>
        <v>3.6500000000000004</v>
      </c>
      <c r="E23" s="68">
        <f t="shared" si="4"/>
        <v>73</v>
      </c>
    </row>
    <row r="24" spans="1:5" x14ac:dyDescent="0.2">
      <c r="A24" s="66">
        <f t="shared" si="1"/>
        <v>420</v>
      </c>
      <c r="B24" s="69">
        <f t="shared" si="2"/>
        <v>20</v>
      </c>
      <c r="C24" s="67">
        <v>3.8</v>
      </c>
      <c r="D24" s="68">
        <f t="shared" si="3"/>
        <v>3.75</v>
      </c>
      <c r="E24" s="68">
        <f t="shared" si="4"/>
        <v>75</v>
      </c>
    </row>
    <row r="25" spans="1:5" x14ac:dyDescent="0.2">
      <c r="A25" s="66">
        <f t="shared" si="1"/>
        <v>440</v>
      </c>
      <c r="B25" s="69">
        <f t="shared" si="2"/>
        <v>20</v>
      </c>
      <c r="C25" s="67">
        <v>3.7</v>
      </c>
      <c r="D25" s="68">
        <f t="shared" si="3"/>
        <v>3.75</v>
      </c>
      <c r="E25" s="68">
        <f t="shared" si="4"/>
        <v>75</v>
      </c>
    </row>
    <row r="26" spans="1:5" x14ac:dyDescent="0.2">
      <c r="A26" s="66">
        <f t="shared" si="1"/>
        <v>460</v>
      </c>
      <c r="B26" s="69">
        <f t="shared" si="2"/>
        <v>20</v>
      </c>
      <c r="C26" s="67">
        <v>3.8</v>
      </c>
      <c r="D26" s="68">
        <f t="shared" si="3"/>
        <v>3.75</v>
      </c>
      <c r="E26" s="68">
        <f t="shared" si="4"/>
        <v>75</v>
      </c>
    </row>
    <row r="27" spans="1:5" x14ac:dyDescent="0.2">
      <c r="A27" s="66">
        <f t="shared" si="1"/>
        <v>480</v>
      </c>
      <c r="B27" s="69">
        <f t="shared" si="2"/>
        <v>20</v>
      </c>
      <c r="C27" s="67">
        <v>3.8</v>
      </c>
      <c r="D27" s="68">
        <f t="shared" si="3"/>
        <v>3.8</v>
      </c>
      <c r="E27" s="68">
        <f t="shared" si="4"/>
        <v>76</v>
      </c>
    </row>
    <row r="28" spans="1:5" x14ac:dyDescent="0.2">
      <c r="A28" s="66">
        <f t="shared" si="1"/>
        <v>500</v>
      </c>
      <c r="B28" s="69">
        <f t="shared" si="2"/>
        <v>20</v>
      </c>
      <c r="C28" s="67">
        <v>3.9</v>
      </c>
      <c r="D28" s="68">
        <f t="shared" si="3"/>
        <v>3.8499999999999996</v>
      </c>
      <c r="E28" s="68">
        <f t="shared" si="4"/>
        <v>77</v>
      </c>
    </row>
    <row r="29" spans="1:5" x14ac:dyDescent="0.2">
      <c r="A29" s="66">
        <f t="shared" si="1"/>
        <v>520</v>
      </c>
      <c r="B29" s="69">
        <f t="shared" si="2"/>
        <v>20</v>
      </c>
      <c r="C29" s="67">
        <v>3.7</v>
      </c>
      <c r="D29" s="68">
        <f t="shared" si="3"/>
        <v>3.8</v>
      </c>
      <c r="E29" s="68">
        <f t="shared" si="4"/>
        <v>76</v>
      </c>
    </row>
    <row r="30" spans="1:5" x14ac:dyDescent="0.2">
      <c r="A30" s="66">
        <f t="shared" si="1"/>
        <v>540</v>
      </c>
      <c r="B30" s="69">
        <f t="shared" si="2"/>
        <v>20</v>
      </c>
      <c r="C30" s="67">
        <v>3.2</v>
      </c>
      <c r="D30" s="68">
        <f t="shared" si="3"/>
        <v>3.45</v>
      </c>
      <c r="E30" s="68">
        <f t="shared" si="4"/>
        <v>69</v>
      </c>
    </row>
    <row r="31" spans="1:5" x14ac:dyDescent="0.2">
      <c r="A31" s="66">
        <f t="shared" si="1"/>
        <v>560</v>
      </c>
      <c r="B31" s="69">
        <f t="shared" si="2"/>
        <v>20</v>
      </c>
      <c r="C31" s="67">
        <v>3.5</v>
      </c>
      <c r="D31" s="68">
        <f t="shared" si="3"/>
        <v>3.35</v>
      </c>
      <c r="E31" s="68">
        <f t="shared" si="4"/>
        <v>67</v>
      </c>
    </row>
    <row r="32" spans="1:5" x14ac:dyDescent="0.2">
      <c r="A32" s="66">
        <f t="shared" si="1"/>
        <v>580</v>
      </c>
      <c r="B32" s="69">
        <f t="shared" si="2"/>
        <v>20</v>
      </c>
      <c r="C32" s="67">
        <v>4.0999999999999996</v>
      </c>
      <c r="D32" s="68">
        <f t="shared" si="3"/>
        <v>3.8</v>
      </c>
      <c r="E32" s="68">
        <f t="shared" si="4"/>
        <v>76</v>
      </c>
    </row>
    <row r="33" spans="1:5" x14ac:dyDescent="0.2">
      <c r="A33" s="66">
        <f t="shared" si="1"/>
        <v>600</v>
      </c>
      <c r="B33" s="69">
        <f t="shared" si="2"/>
        <v>20</v>
      </c>
      <c r="C33" s="67">
        <v>4.3</v>
      </c>
      <c r="D33" s="68">
        <f t="shared" si="3"/>
        <v>4.1999999999999993</v>
      </c>
      <c r="E33" s="68">
        <f t="shared" si="4"/>
        <v>83.999999999999986</v>
      </c>
    </row>
    <row r="34" spans="1:5" x14ac:dyDescent="0.2">
      <c r="A34" s="66">
        <f t="shared" si="1"/>
        <v>620</v>
      </c>
      <c r="B34" s="69">
        <f t="shared" si="2"/>
        <v>20</v>
      </c>
      <c r="C34" s="67">
        <v>4.5</v>
      </c>
      <c r="D34" s="68">
        <f t="shared" si="3"/>
        <v>4.4000000000000004</v>
      </c>
      <c r="E34" s="68">
        <f t="shared" si="4"/>
        <v>88</v>
      </c>
    </row>
    <row r="35" spans="1:5" x14ac:dyDescent="0.2">
      <c r="A35" s="66">
        <f t="shared" si="1"/>
        <v>640</v>
      </c>
      <c r="B35" s="69">
        <f t="shared" si="2"/>
        <v>20</v>
      </c>
      <c r="C35" s="67">
        <v>3.6</v>
      </c>
      <c r="D35" s="68">
        <f t="shared" si="3"/>
        <v>4.05</v>
      </c>
      <c r="E35" s="68">
        <f t="shared" si="4"/>
        <v>81</v>
      </c>
    </row>
    <row r="36" spans="1:5" x14ac:dyDescent="0.2">
      <c r="A36" s="66">
        <f t="shared" si="1"/>
        <v>660</v>
      </c>
      <c r="B36" s="69">
        <f t="shared" si="2"/>
        <v>20</v>
      </c>
      <c r="C36" s="67">
        <v>3.8</v>
      </c>
      <c r="D36" s="68">
        <f t="shared" si="3"/>
        <v>3.7</v>
      </c>
      <c r="E36" s="68">
        <f t="shared" si="4"/>
        <v>74</v>
      </c>
    </row>
    <row r="37" spans="1:5" x14ac:dyDescent="0.2">
      <c r="A37" s="66">
        <f t="shared" si="1"/>
        <v>680</v>
      </c>
      <c r="B37" s="69">
        <f t="shared" si="2"/>
        <v>20</v>
      </c>
      <c r="C37" s="67">
        <v>4.2</v>
      </c>
      <c r="D37" s="68">
        <f t="shared" si="3"/>
        <v>4</v>
      </c>
      <c r="E37" s="68">
        <f t="shared" si="4"/>
        <v>80</v>
      </c>
    </row>
    <row r="38" spans="1:5" x14ac:dyDescent="0.2">
      <c r="A38" s="66">
        <f t="shared" si="1"/>
        <v>700</v>
      </c>
      <c r="B38" s="69">
        <f t="shared" si="2"/>
        <v>20</v>
      </c>
      <c r="C38" s="67">
        <v>4.0999999999999996</v>
      </c>
      <c r="D38" s="68">
        <f t="shared" si="3"/>
        <v>4.1500000000000004</v>
      </c>
      <c r="E38" s="68">
        <f t="shared" si="4"/>
        <v>83</v>
      </c>
    </row>
    <row r="39" spans="1:5" x14ac:dyDescent="0.2">
      <c r="A39" s="66">
        <f t="shared" si="1"/>
        <v>720</v>
      </c>
      <c r="B39" s="69">
        <f t="shared" si="2"/>
        <v>20</v>
      </c>
      <c r="C39" s="67">
        <v>5.2</v>
      </c>
      <c r="D39" s="68">
        <f t="shared" si="3"/>
        <v>4.6500000000000004</v>
      </c>
      <c r="E39" s="68">
        <f t="shared" si="4"/>
        <v>93</v>
      </c>
    </row>
    <row r="40" spans="1:5" x14ac:dyDescent="0.2">
      <c r="A40" s="66">
        <f t="shared" si="1"/>
        <v>740</v>
      </c>
      <c r="B40" s="69">
        <f t="shared" si="2"/>
        <v>20</v>
      </c>
      <c r="C40" s="67">
        <v>5.2</v>
      </c>
      <c r="D40" s="68">
        <f t="shared" si="3"/>
        <v>5.2</v>
      </c>
      <c r="E40" s="68">
        <f t="shared" si="4"/>
        <v>104</v>
      </c>
    </row>
    <row r="41" spans="1:5" x14ac:dyDescent="0.2">
      <c r="A41" s="66">
        <f t="shared" si="1"/>
        <v>760</v>
      </c>
      <c r="B41" s="69">
        <f t="shared" si="2"/>
        <v>20</v>
      </c>
      <c r="C41" s="67">
        <v>4.9000000000000004</v>
      </c>
      <c r="D41" s="68">
        <f t="shared" si="3"/>
        <v>5.0500000000000007</v>
      </c>
      <c r="E41" s="68">
        <f t="shared" si="4"/>
        <v>101.00000000000001</v>
      </c>
    </row>
    <row r="42" spans="1:5" x14ac:dyDescent="0.2">
      <c r="A42" s="66">
        <f t="shared" si="1"/>
        <v>780</v>
      </c>
      <c r="B42" s="69">
        <f t="shared" si="2"/>
        <v>20</v>
      </c>
      <c r="C42" s="67">
        <v>4.5999999999999996</v>
      </c>
      <c r="D42" s="68">
        <f t="shared" si="3"/>
        <v>4.75</v>
      </c>
      <c r="E42" s="68">
        <f t="shared" si="4"/>
        <v>95</v>
      </c>
    </row>
    <row r="43" spans="1:5" x14ac:dyDescent="0.2">
      <c r="E43" s="68">
        <f>SUM(E4:E42)</f>
        <v>3585</v>
      </c>
    </row>
    <row r="46" spans="1:5" x14ac:dyDescent="0.2">
      <c r="A46" s="64" t="s">
        <v>126</v>
      </c>
      <c r="C46" s="65"/>
      <c r="D46" s="65"/>
      <c r="E46" s="65"/>
    </row>
    <row r="47" spans="1:5" x14ac:dyDescent="0.2">
      <c r="A47" s="61" t="s">
        <v>13</v>
      </c>
      <c r="B47" s="62" t="s">
        <v>64</v>
      </c>
      <c r="C47" s="63" t="s">
        <v>98</v>
      </c>
      <c r="D47" s="63" t="s">
        <v>99</v>
      </c>
      <c r="E47" s="63" t="s">
        <v>97</v>
      </c>
    </row>
    <row r="48" spans="1:5" x14ac:dyDescent="0.2">
      <c r="A48" s="66">
        <v>0</v>
      </c>
      <c r="B48" s="67"/>
      <c r="C48" s="68">
        <v>6.1</v>
      </c>
      <c r="D48" s="68"/>
      <c r="E48" s="68"/>
    </row>
    <row r="49" spans="1:5" x14ac:dyDescent="0.2">
      <c r="A49" s="66">
        <f>A48+20</f>
        <v>20</v>
      </c>
      <c r="B49" s="69">
        <f>A49-A48</f>
        <v>20</v>
      </c>
      <c r="C49" s="68">
        <v>6.1</v>
      </c>
      <c r="D49" s="68">
        <f>(C49+C48)/2</f>
        <v>6.1</v>
      </c>
      <c r="E49" s="68">
        <f t="shared" ref="E49:E87" si="5">B49*D49</f>
        <v>122</v>
      </c>
    </row>
    <row r="50" spans="1:5" x14ac:dyDescent="0.2">
      <c r="A50" s="66">
        <f t="shared" ref="A50:A87" si="6">A49+20</f>
        <v>40</v>
      </c>
      <c r="B50" s="69">
        <f t="shared" ref="B50:B87" si="7">A50-A49</f>
        <v>20</v>
      </c>
      <c r="C50" s="68">
        <v>7.1</v>
      </c>
      <c r="D50" s="68">
        <f t="shared" ref="D50:D87" si="8">(C50+C49)/2</f>
        <v>6.6</v>
      </c>
      <c r="E50" s="68">
        <f t="shared" si="5"/>
        <v>132</v>
      </c>
    </row>
    <row r="51" spans="1:5" x14ac:dyDescent="0.2">
      <c r="A51" s="66">
        <f t="shared" si="6"/>
        <v>60</v>
      </c>
      <c r="B51" s="69">
        <f t="shared" si="7"/>
        <v>20</v>
      </c>
      <c r="C51" s="68">
        <v>6.3</v>
      </c>
      <c r="D51" s="68">
        <f t="shared" si="8"/>
        <v>6.6999999999999993</v>
      </c>
      <c r="E51" s="68">
        <f t="shared" si="5"/>
        <v>134</v>
      </c>
    </row>
    <row r="52" spans="1:5" x14ac:dyDescent="0.2">
      <c r="A52" s="66">
        <f t="shared" si="6"/>
        <v>80</v>
      </c>
      <c r="B52" s="69">
        <f t="shared" si="7"/>
        <v>20</v>
      </c>
      <c r="C52" s="68">
        <v>5.7</v>
      </c>
      <c r="D52" s="68">
        <f t="shared" si="8"/>
        <v>6</v>
      </c>
      <c r="E52" s="68">
        <f t="shared" si="5"/>
        <v>120</v>
      </c>
    </row>
    <row r="53" spans="1:5" x14ac:dyDescent="0.2">
      <c r="A53" s="66">
        <f t="shared" si="6"/>
        <v>100</v>
      </c>
      <c r="B53" s="69">
        <f t="shared" si="7"/>
        <v>20</v>
      </c>
      <c r="C53" s="68">
        <v>6.6</v>
      </c>
      <c r="D53" s="68">
        <f t="shared" si="8"/>
        <v>6.15</v>
      </c>
      <c r="E53" s="68">
        <f t="shared" si="5"/>
        <v>123</v>
      </c>
    </row>
    <row r="54" spans="1:5" x14ac:dyDescent="0.2">
      <c r="A54" s="66">
        <f t="shared" si="6"/>
        <v>120</v>
      </c>
      <c r="B54" s="69">
        <f t="shared" si="7"/>
        <v>20</v>
      </c>
      <c r="C54" s="68">
        <v>5.5</v>
      </c>
      <c r="D54" s="68">
        <f t="shared" si="8"/>
        <v>6.05</v>
      </c>
      <c r="E54" s="68">
        <f t="shared" si="5"/>
        <v>121</v>
      </c>
    </row>
    <row r="55" spans="1:5" x14ac:dyDescent="0.2">
      <c r="A55" s="66">
        <f t="shared" si="6"/>
        <v>140</v>
      </c>
      <c r="B55" s="69">
        <f t="shared" si="7"/>
        <v>20</v>
      </c>
      <c r="C55" s="68">
        <v>3.3</v>
      </c>
      <c r="D55" s="68">
        <f t="shared" si="8"/>
        <v>4.4000000000000004</v>
      </c>
      <c r="E55" s="68">
        <f t="shared" si="5"/>
        <v>88</v>
      </c>
    </row>
    <row r="56" spans="1:5" x14ac:dyDescent="0.2">
      <c r="A56" s="66">
        <f t="shared" si="6"/>
        <v>160</v>
      </c>
      <c r="B56" s="69">
        <f t="shared" si="7"/>
        <v>20</v>
      </c>
      <c r="C56" s="68">
        <v>1</v>
      </c>
      <c r="D56" s="68">
        <f t="shared" si="8"/>
        <v>2.15</v>
      </c>
      <c r="E56" s="68">
        <f t="shared" si="5"/>
        <v>43</v>
      </c>
    </row>
    <row r="57" spans="1:5" x14ac:dyDescent="0.2">
      <c r="A57" s="66">
        <f t="shared" si="6"/>
        <v>180</v>
      </c>
      <c r="B57" s="69">
        <f t="shared" si="7"/>
        <v>20</v>
      </c>
      <c r="C57" s="68">
        <v>3.8</v>
      </c>
      <c r="D57" s="68">
        <f t="shared" si="8"/>
        <v>2.4</v>
      </c>
      <c r="E57" s="68">
        <f t="shared" si="5"/>
        <v>48</v>
      </c>
    </row>
    <row r="58" spans="1:5" x14ac:dyDescent="0.2">
      <c r="A58" s="66">
        <f t="shared" si="6"/>
        <v>200</v>
      </c>
      <c r="B58" s="69">
        <f t="shared" si="7"/>
        <v>20</v>
      </c>
      <c r="C58" s="68">
        <v>0</v>
      </c>
      <c r="D58" s="68">
        <f t="shared" si="8"/>
        <v>1.9</v>
      </c>
      <c r="E58" s="68">
        <f t="shared" si="5"/>
        <v>38</v>
      </c>
    </row>
    <row r="59" spans="1:5" x14ac:dyDescent="0.2">
      <c r="A59" s="66">
        <f t="shared" si="6"/>
        <v>220</v>
      </c>
      <c r="B59" s="69">
        <f t="shared" si="7"/>
        <v>20</v>
      </c>
      <c r="C59" s="68">
        <v>0</v>
      </c>
      <c r="D59" s="68">
        <f t="shared" si="8"/>
        <v>0</v>
      </c>
      <c r="E59" s="68">
        <f t="shared" si="5"/>
        <v>0</v>
      </c>
    </row>
    <row r="60" spans="1:5" x14ac:dyDescent="0.2">
      <c r="A60" s="66">
        <f t="shared" si="6"/>
        <v>240</v>
      </c>
      <c r="B60" s="69">
        <f t="shared" si="7"/>
        <v>20</v>
      </c>
      <c r="C60" s="68">
        <v>0</v>
      </c>
      <c r="D60" s="68">
        <f t="shared" si="8"/>
        <v>0</v>
      </c>
      <c r="E60" s="68">
        <f t="shared" si="5"/>
        <v>0</v>
      </c>
    </row>
    <row r="61" spans="1:5" x14ac:dyDescent="0.2">
      <c r="A61" s="66">
        <f t="shared" si="6"/>
        <v>260</v>
      </c>
      <c r="B61" s="69">
        <f t="shared" si="7"/>
        <v>20</v>
      </c>
      <c r="C61" s="68">
        <v>0.9</v>
      </c>
      <c r="D61" s="68">
        <f t="shared" si="8"/>
        <v>0.45</v>
      </c>
      <c r="E61" s="68">
        <f t="shared" si="5"/>
        <v>9</v>
      </c>
    </row>
    <row r="62" spans="1:5" x14ac:dyDescent="0.2">
      <c r="A62" s="66">
        <f t="shared" si="6"/>
        <v>280</v>
      </c>
      <c r="B62" s="69">
        <f t="shared" si="7"/>
        <v>20</v>
      </c>
      <c r="C62" s="68">
        <v>3.9</v>
      </c>
      <c r="D62" s="68">
        <f t="shared" si="8"/>
        <v>2.4</v>
      </c>
      <c r="E62" s="68">
        <f t="shared" si="5"/>
        <v>48</v>
      </c>
    </row>
    <row r="63" spans="1:5" x14ac:dyDescent="0.2">
      <c r="A63" s="66">
        <f t="shared" si="6"/>
        <v>300</v>
      </c>
      <c r="B63" s="69">
        <f t="shared" si="7"/>
        <v>20</v>
      </c>
      <c r="C63" s="67">
        <v>4.4000000000000004</v>
      </c>
      <c r="D63" s="68">
        <f t="shared" si="8"/>
        <v>4.1500000000000004</v>
      </c>
      <c r="E63" s="68">
        <f t="shared" si="5"/>
        <v>83</v>
      </c>
    </row>
    <row r="64" spans="1:5" x14ac:dyDescent="0.2">
      <c r="A64" s="66">
        <f t="shared" si="6"/>
        <v>320</v>
      </c>
      <c r="B64" s="69">
        <f t="shared" si="7"/>
        <v>20</v>
      </c>
      <c r="C64" s="67">
        <v>5.6</v>
      </c>
      <c r="D64" s="68">
        <f t="shared" si="8"/>
        <v>5</v>
      </c>
      <c r="E64" s="68">
        <f t="shared" si="5"/>
        <v>100</v>
      </c>
    </row>
    <row r="65" spans="1:5" x14ac:dyDescent="0.2">
      <c r="A65" s="66">
        <f t="shared" si="6"/>
        <v>340</v>
      </c>
      <c r="B65" s="69">
        <f t="shared" si="7"/>
        <v>20</v>
      </c>
      <c r="C65" s="67">
        <v>6.8</v>
      </c>
      <c r="D65" s="68">
        <f t="shared" si="8"/>
        <v>6.1999999999999993</v>
      </c>
      <c r="E65" s="68">
        <f t="shared" si="5"/>
        <v>123.99999999999999</v>
      </c>
    </row>
    <row r="66" spans="1:5" x14ac:dyDescent="0.2">
      <c r="A66" s="66">
        <f t="shared" si="6"/>
        <v>360</v>
      </c>
      <c r="B66" s="69">
        <f t="shared" si="7"/>
        <v>20</v>
      </c>
      <c r="C66" s="67">
        <v>7.9</v>
      </c>
      <c r="D66" s="68">
        <f t="shared" si="8"/>
        <v>7.35</v>
      </c>
      <c r="E66" s="68">
        <f t="shared" si="5"/>
        <v>147</v>
      </c>
    </row>
    <row r="67" spans="1:5" x14ac:dyDescent="0.2">
      <c r="A67" s="66">
        <f t="shared" si="6"/>
        <v>380</v>
      </c>
      <c r="B67" s="69">
        <f t="shared" si="7"/>
        <v>20</v>
      </c>
      <c r="C67" s="67">
        <v>9.6999999999999993</v>
      </c>
      <c r="D67" s="68">
        <f t="shared" si="8"/>
        <v>8.8000000000000007</v>
      </c>
      <c r="E67" s="68">
        <f t="shared" si="5"/>
        <v>176</v>
      </c>
    </row>
    <row r="68" spans="1:5" x14ac:dyDescent="0.2">
      <c r="A68" s="66">
        <f t="shared" si="6"/>
        <v>400</v>
      </c>
      <c r="B68" s="69">
        <f t="shared" si="7"/>
        <v>20</v>
      </c>
      <c r="C68" s="67">
        <v>9.3000000000000007</v>
      </c>
      <c r="D68" s="68">
        <f t="shared" si="8"/>
        <v>9.5</v>
      </c>
      <c r="E68" s="68">
        <f t="shared" si="5"/>
        <v>190</v>
      </c>
    </row>
    <row r="69" spans="1:5" x14ac:dyDescent="0.2">
      <c r="A69" s="66">
        <f t="shared" si="6"/>
        <v>420</v>
      </c>
      <c r="B69" s="69">
        <f t="shared" si="7"/>
        <v>20</v>
      </c>
      <c r="C69" s="67">
        <v>8.6</v>
      </c>
      <c r="D69" s="68">
        <f t="shared" si="8"/>
        <v>8.9499999999999993</v>
      </c>
      <c r="E69" s="68">
        <f t="shared" si="5"/>
        <v>179</v>
      </c>
    </row>
    <row r="70" spans="1:5" x14ac:dyDescent="0.2">
      <c r="A70" s="66">
        <f t="shared" si="6"/>
        <v>440</v>
      </c>
      <c r="B70" s="69">
        <f t="shared" si="7"/>
        <v>20</v>
      </c>
      <c r="C70" s="67">
        <v>7.9</v>
      </c>
      <c r="D70" s="68">
        <f t="shared" si="8"/>
        <v>8.25</v>
      </c>
      <c r="E70" s="68">
        <f t="shared" si="5"/>
        <v>165</v>
      </c>
    </row>
    <row r="71" spans="1:5" x14ac:dyDescent="0.2">
      <c r="A71" s="66">
        <f t="shared" si="6"/>
        <v>460</v>
      </c>
      <c r="B71" s="69">
        <f t="shared" si="7"/>
        <v>20</v>
      </c>
      <c r="C71" s="67">
        <v>7.6</v>
      </c>
      <c r="D71" s="68">
        <f t="shared" si="8"/>
        <v>7.75</v>
      </c>
      <c r="E71" s="68">
        <f t="shared" si="5"/>
        <v>155</v>
      </c>
    </row>
    <row r="72" spans="1:5" x14ac:dyDescent="0.2">
      <c r="A72" s="66">
        <f t="shared" si="6"/>
        <v>480</v>
      </c>
      <c r="B72" s="69">
        <f t="shared" si="7"/>
        <v>20</v>
      </c>
      <c r="C72" s="67">
        <v>7.3</v>
      </c>
      <c r="D72" s="68">
        <f t="shared" si="8"/>
        <v>7.4499999999999993</v>
      </c>
      <c r="E72" s="68">
        <f t="shared" si="5"/>
        <v>149</v>
      </c>
    </row>
    <row r="73" spans="1:5" x14ac:dyDescent="0.2">
      <c r="A73" s="66">
        <f t="shared" si="6"/>
        <v>500</v>
      </c>
      <c r="B73" s="69">
        <f t="shared" si="7"/>
        <v>20</v>
      </c>
      <c r="C73" s="67">
        <v>6.6</v>
      </c>
      <c r="D73" s="68">
        <f t="shared" si="8"/>
        <v>6.9499999999999993</v>
      </c>
      <c r="E73" s="68">
        <f t="shared" si="5"/>
        <v>139</v>
      </c>
    </row>
    <row r="74" spans="1:5" x14ac:dyDescent="0.2">
      <c r="A74" s="66">
        <f t="shared" si="6"/>
        <v>520</v>
      </c>
      <c r="B74" s="69">
        <f t="shared" si="7"/>
        <v>20</v>
      </c>
      <c r="C74" s="67">
        <v>5.4</v>
      </c>
      <c r="D74" s="68">
        <f t="shared" si="8"/>
        <v>6</v>
      </c>
      <c r="E74" s="68">
        <f t="shared" si="5"/>
        <v>120</v>
      </c>
    </row>
    <row r="75" spans="1:5" x14ac:dyDescent="0.2">
      <c r="A75" s="66">
        <f t="shared" si="6"/>
        <v>540</v>
      </c>
      <c r="B75" s="69">
        <f t="shared" si="7"/>
        <v>20</v>
      </c>
      <c r="C75" s="67">
        <v>3.7</v>
      </c>
      <c r="D75" s="68">
        <f t="shared" si="8"/>
        <v>4.5500000000000007</v>
      </c>
      <c r="E75" s="68">
        <f t="shared" si="5"/>
        <v>91.000000000000014</v>
      </c>
    </row>
    <row r="76" spans="1:5" x14ac:dyDescent="0.2">
      <c r="A76" s="66">
        <f t="shared" si="6"/>
        <v>560</v>
      </c>
      <c r="B76" s="69">
        <f t="shared" si="7"/>
        <v>20</v>
      </c>
      <c r="C76" s="67">
        <v>1.9</v>
      </c>
      <c r="D76" s="68">
        <f t="shared" si="8"/>
        <v>2.8</v>
      </c>
      <c r="E76" s="68">
        <f t="shared" si="5"/>
        <v>56</v>
      </c>
    </row>
    <row r="77" spans="1:5" x14ac:dyDescent="0.2">
      <c r="A77" s="66">
        <f t="shared" si="6"/>
        <v>580</v>
      </c>
      <c r="B77" s="69">
        <f t="shared" si="7"/>
        <v>20</v>
      </c>
      <c r="C77" s="67">
        <v>1.1000000000000001</v>
      </c>
      <c r="D77" s="68">
        <f t="shared" si="8"/>
        <v>1.5</v>
      </c>
      <c r="E77" s="68">
        <f t="shared" si="5"/>
        <v>30</v>
      </c>
    </row>
    <row r="78" spans="1:5" x14ac:dyDescent="0.2">
      <c r="A78" s="66">
        <f t="shared" si="6"/>
        <v>600</v>
      </c>
      <c r="B78" s="69">
        <f t="shared" si="7"/>
        <v>20</v>
      </c>
      <c r="C78" s="67">
        <v>1.3</v>
      </c>
      <c r="D78" s="68">
        <f t="shared" si="8"/>
        <v>1.2000000000000002</v>
      </c>
      <c r="E78" s="68">
        <f t="shared" si="5"/>
        <v>24.000000000000004</v>
      </c>
    </row>
    <row r="79" spans="1:5" x14ac:dyDescent="0.2">
      <c r="A79" s="66">
        <f t="shared" si="6"/>
        <v>620</v>
      </c>
      <c r="B79" s="69">
        <f t="shared" si="7"/>
        <v>20</v>
      </c>
      <c r="C79" s="67">
        <v>1.1000000000000001</v>
      </c>
      <c r="D79" s="68">
        <f t="shared" si="8"/>
        <v>1.2000000000000002</v>
      </c>
      <c r="E79" s="68">
        <f t="shared" si="5"/>
        <v>24.000000000000004</v>
      </c>
    </row>
    <row r="80" spans="1:5" x14ac:dyDescent="0.2">
      <c r="A80" s="66">
        <f t="shared" si="6"/>
        <v>640</v>
      </c>
      <c r="B80" s="69">
        <f t="shared" si="7"/>
        <v>20</v>
      </c>
      <c r="C80" s="67">
        <v>1.8</v>
      </c>
      <c r="D80" s="68">
        <f t="shared" si="8"/>
        <v>1.4500000000000002</v>
      </c>
      <c r="E80" s="68">
        <f t="shared" si="5"/>
        <v>29.000000000000004</v>
      </c>
    </row>
    <row r="81" spans="1:5" x14ac:dyDescent="0.2">
      <c r="A81" s="66">
        <f t="shared" si="6"/>
        <v>660</v>
      </c>
      <c r="B81" s="69">
        <f t="shared" si="7"/>
        <v>20</v>
      </c>
      <c r="C81" s="67">
        <v>1.7</v>
      </c>
      <c r="D81" s="68">
        <f t="shared" si="8"/>
        <v>1.75</v>
      </c>
      <c r="E81" s="68">
        <f t="shared" si="5"/>
        <v>35</v>
      </c>
    </row>
    <row r="82" spans="1:5" x14ac:dyDescent="0.2">
      <c r="A82" s="66">
        <f t="shared" si="6"/>
        <v>680</v>
      </c>
      <c r="B82" s="69">
        <f t="shared" si="7"/>
        <v>20</v>
      </c>
      <c r="C82" s="67">
        <v>1.5</v>
      </c>
      <c r="D82" s="68">
        <f t="shared" si="8"/>
        <v>1.6</v>
      </c>
      <c r="E82" s="68">
        <f t="shared" si="5"/>
        <v>32</v>
      </c>
    </row>
    <row r="83" spans="1:5" x14ac:dyDescent="0.2">
      <c r="A83" s="66">
        <f t="shared" si="6"/>
        <v>700</v>
      </c>
      <c r="B83" s="69">
        <f t="shared" si="7"/>
        <v>20</v>
      </c>
      <c r="C83" s="67">
        <v>1.7</v>
      </c>
      <c r="D83" s="68">
        <f t="shared" si="8"/>
        <v>1.6</v>
      </c>
      <c r="E83" s="68">
        <f t="shared" si="5"/>
        <v>32</v>
      </c>
    </row>
    <row r="84" spans="1:5" x14ac:dyDescent="0.2">
      <c r="A84" s="66">
        <f t="shared" si="6"/>
        <v>720</v>
      </c>
      <c r="B84" s="69">
        <f t="shared" si="7"/>
        <v>20</v>
      </c>
      <c r="C84" s="67">
        <v>1.1000000000000001</v>
      </c>
      <c r="D84" s="68">
        <f t="shared" si="8"/>
        <v>1.4</v>
      </c>
      <c r="E84" s="68">
        <f t="shared" si="5"/>
        <v>28</v>
      </c>
    </row>
    <row r="85" spans="1:5" x14ac:dyDescent="0.2">
      <c r="A85" s="66">
        <f t="shared" si="6"/>
        <v>740</v>
      </c>
      <c r="B85" s="69">
        <f t="shared" si="7"/>
        <v>20</v>
      </c>
      <c r="C85" s="67">
        <v>1.1000000000000001</v>
      </c>
      <c r="D85" s="68">
        <f t="shared" si="8"/>
        <v>1.1000000000000001</v>
      </c>
      <c r="E85" s="68">
        <f t="shared" si="5"/>
        <v>22</v>
      </c>
    </row>
    <row r="86" spans="1:5" x14ac:dyDescent="0.2">
      <c r="A86" s="66">
        <f t="shared" si="6"/>
        <v>760</v>
      </c>
      <c r="B86" s="69">
        <f t="shared" si="7"/>
        <v>20</v>
      </c>
      <c r="C86" s="67">
        <v>0.8</v>
      </c>
      <c r="D86" s="68">
        <f t="shared" si="8"/>
        <v>0.95000000000000007</v>
      </c>
      <c r="E86" s="68">
        <f t="shared" si="5"/>
        <v>19</v>
      </c>
    </row>
    <row r="87" spans="1:5" x14ac:dyDescent="0.2">
      <c r="A87" s="66">
        <f t="shared" si="6"/>
        <v>780</v>
      </c>
      <c r="B87" s="69">
        <f t="shared" si="7"/>
        <v>20</v>
      </c>
      <c r="C87" s="67">
        <v>0.6</v>
      </c>
      <c r="D87" s="68">
        <f t="shared" si="8"/>
        <v>0.7</v>
      </c>
      <c r="E87" s="68">
        <f t="shared" si="5"/>
        <v>14</v>
      </c>
    </row>
    <row r="88" spans="1:5" x14ac:dyDescent="0.2">
      <c r="E88" s="68">
        <f>SUM(E49:E87)</f>
        <v>3189</v>
      </c>
    </row>
    <row r="90" spans="1:5" x14ac:dyDescent="0.2">
      <c r="A90" s="64" t="s">
        <v>127</v>
      </c>
      <c r="C90" s="65"/>
      <c r="D90" s="65"/>
      <c r="E90" s="65"/>
    </row>
    <row r="91" spans="1:5" x14ac:dyDescent="0.2">
      <c r="A91" s="61" t="s">
        <v>13</v>
      </c>
      <c r="B91" s="62" t="s">
        <v>64</v>
      </c>
      <c r="C91" s="63" t="s">
        <v>98</v>
      </c>
      <c r="D91" s="63" t="s">
        <v>99</v>
      </c>
      <c r="E91" s="63" t="s">
        <v>97</v>
      </c>
    </row>
    <row r="92" spans="1:5" x14ac:dyDescent="0.2">
      <c r="A92" s="66">
        <v>0</v>
      </c>
      <c r="B92" s="67"/>
      <c r="C92" s="68">
        <v>7.5</v>
      </c>
      <c r="D92" s="68"/>
      <c r="E92" s="68"/>
    </row>
    <row r="93" spans="1:5" x14ac:dyDescent="0.2">
      <c r="A93" s="66">
        <f>A92+20</f>
        <v>20</v>
      </c>
      <c r="B93" s="69">
        <f>A93-A92</f>
        <v>20</v>
      </c>
      <c r="C93" s="68">
        <v>7.5</v>
      </c>
      <c r="D93" s="68">
        <f>(C93+C92)/2</f>
        <v>7.5</v>
      </c>
      <c r="E93" s="68">
        <f t="shared" ref="E93:E131" si="9">B93*D93</f>
        <v>150</v>
      </c>
    </row>
    <row r="94" spans="1:5" x14ac:dyDescent="0.2">
      <c r="A94" s="66">
        <f t="shared" ref="A94:A131" si="10">A93+20</f>
        <v>40</v>
      </c>
      <c r="B94" s="69">
        <f t="shared" ref="B94:B131" si="11">A94-A93</f>
        <v>20</v>
      </c>
      <c r="C94" s="68">
        <v>8</v>
      </c>
      <c r="D94" s="68">
        <f t="shared" ref="D94:D131" si="12">(C94+C93)/2</f>
        <v>7.75</v>
      </c>
      <c r="E94" s="68">
        <f t="shared" si="9"/>
        <v>155</v>
      </c>
    </row>
    <row r="95" spans="1:5" x14ac:dyDescent="0.2">
      <c r="A95" s="66">
        <f t="shared" si="10"/>
        <v>60</v>
      </c>
      <c r="B95" s="69">
        <f t="shared" si="11"/>
        <v>20</v>
      </c>
      <c r="C95" s="68">
        <v>8.6</v>
      </c>
      <c r="D95" s="68">
        <f t="shared" si="12"/>
        <v>8.3000000000000007</v>
      </c>
      <c r="E95" s="68">
        <f t="shared" si="9"/>
        <v>166</v>
      </c>
    </row>
    <row r="96" spans="1:5" x14ac:dyDescent="0.2">
      <c r="A96" s="66">
        <f t="shared" si="10"/>
        <v>80</v>
      </c>
      <c r="B96" s="69">
        <f t="shared" si="11"/>
        <v>20</v>
      </c>
      <c r="C96" s="68">
        <v>2.1</v>
      </c>
      <c r="D96" s="68">
        <f t="shared" si="12"/>
        <v>5.35</v>
      </c>
      <c r="E96" s="68">
        <f t="shared" si="9"/>
        <v>107</v>
      </c>
    </row>
    <row r="97" spans="1:5" x14ac:dyDescent="0.2">
      <c r="A97" s="66">
        <f t="shared" si="10"/>
        <v>100</v>
      </c>
      <c r="B97" s="69">
        <f t="shared" si="11"/>
        <v>20</v>
      </c>
      <c r="C97" s="68">
        <v>6.6</v>
      </c>
      <c r="D97" s="68">
        <f t="shared" si="12"/>
        <v>4.3499999999999996</v>
      </c>
      <c r="E97" s="68">
        <f t="shared" si="9"/>
        <v>87</v>
      </c>
    </row>
    <row r="98" spans="1:5" x14ac:dyDescent="0.2">
      <c r="A98" s="66">
        <f t="shared" si="10"/>
        <v>120</v>
      </c>
      <c r="B98" s="69">
        <f t="shared" si="11"/>
        <v>20</v>
      </c>
      <c r="C98" s="68">
        <v>7.1</v>
      </c>
      <c r="D98" s="68">
        <f t="shared" si="12"/>
        <v>6.85</v>
      </c>
      <c r="E98" s="68">
        <f t="shared" si="9"/>
        <v>137</v>
      </c>
    </row>
    <row r="99" spans="1:5" x14ac:dyDescent="0.2">
      <c r="A99" s="66">
        <f t="shared" si="10"/>
        <v>140</v>
      </c>
      <c r="B99" s="69">
        <f t="shared" si="11"/>
        <v>20</v>
      </c>
      <c r="C99" s="68">
        <v>7.7</v>
      </c>
      <c r="D99" s="68">
        <f t="shared" si="12"/>
        <v>7.4</v>
      </c>
      <c r="E99" s="68">
        <f t="shared" si="9"/>
        <v>148</v>
      </c>
    </row>
    <row r="100" spans="1:5" x14ac:dyDescent="0.2">
      <c r="A100" s="66">
        <f t="shared" si="10"/>
        <v>160</v>
      </c>
      <c r="B100" s="69">
        <f t="shared" si="11"/>
        <v>20</v>
      </c>
      <c r="C100" s="68">
        <v>9.5</v>
      </c>
      <c r="D100" s="68">
        <f t="shared" si="12"/>
        <v>8.6</v>
      </c>
      <c r="E100" s="68">
        <f t="shared" si="9"/>
        <v>172</v>
      </c>
    </row>
    <row r="101" spans="1:5" x14ac:dyDescent="0.2">
      <c r="A101" s="66">
        <f t="shared" si="10"/>
        <v>180</v>
      </c>
      <c r="B101" s="69">
        <f t="shared" si="11"/>
        <v>20</v>
      </c>
      <c r="C101" s="68">
        <v>10.199999999999999</v>
      </c>
      <c r="D101" s="68">
        <f t="shared" si="12"/>
        <v>9.85</v>
      </c>
      <c r="E101" s="68">
        <f t="shared" si="9"/>
        <v>197</v>
      </c>
    </row>
    <row r="102" spans="1:5" x14ac:dyDescent="0.2">
      <c r="A102" s="66">
        <f t="shared" si="10"/>
        <v>200</v>
      </c>
      <c r="B102" s="69">
        <f t="shared" si="11"/>
        <v>20</v>
      </c>
      <c r="C102" s="68">
        <v>10.3</v>
      </c>
      <c r="D102" s="68">
        <f t="shared" si="12"/>
        <v>10.25</v>
      </c>
      <c r="E102" s="68">
        <f t="shared" si="9"/>
        <v>205</v>
      </c>
    </row>
    <row r="103" spans="1:5" x14ac:dyDescent="0.2">
      <c r="A103" s="66">
        <f t="shared" si="10"/>
        <v>220</v>
      </c>
      <c r="B103" s="69">
        <f t="shared" si="11"/>
        <v>20</v>
      </c>
      <c r="C103" s="68">
        <v>9.3000000000000007</v>
      </c>
      <c r="D103" s="68">
        <f t="shared" si="12"/>
        <v>9.8000000000000007</v>
      </c>
      <c r="E103" s="68">
        <f t="shared" si="9"/>
        <v>196</v>
      </c>
    </row>
    <row r="104" spans="1:5" x14ac:dyDescent="0.2">
      <c r="A104" s="66">
        <f t="shared" si="10"/>
        <v>240</v>
      </c>
      <c r="B104" s="69">
        <f t="shared" si="11"/>
        <v>20</v>
      </c>
      <c r="C104" s="68">
        <v>7.2</v>
      </c>
      <c r="D104" s="68">
        <f t="shared" si="12"/>
        <v>8.25</v>
      </c>
      <c r="E104" s="68">
        <f t="shared" si="9"/>
        <v>165</v>
      </c>
    </row>
    <row r="105" spans="1:5" x14ac:dyDescent="0.2">
      <c r="A105" s="66">
        <f t="shared" si="10"/>
        <v>260</v>
      </c>
      <c r="B105" s="69">
        <f t="shared" si="11"/>
        <v>20</v>
      </c>
      <c r="C105" s="68">
        <v>7</v>
      </c>
      <c r="D105" s="68">
        <f t="shared" si="12"/>
        <v>7.1</v>
      </c>
      <c r="E105" s="68">
        <f t="shared" si="9"/>
        <v>142</v>
      </c>
    </row>
    <row r="106" spans="1:5" x14ac:dyDescent="0.2">
      <c r="A106" s="66">
        <f t="shared" si="10"/>
        <v>280</v>
      </c>
      <c r="B106" s="69">
        <f t="shared" si="11"/>
        <v>20</v>
      </c>
      <c r="C106" s="68">
        <v>7.8</v>
      </c>
      <c r="D106" s="68">
        <f t="shared" si="12"/>
        <v>7.4</v>
      </c>
      <c r="E106" s="68">
        <f t="shared" si="9"/>
        <v>148</v>
      </c>
    </row>
    <row r="107" spans="1:5" x14ac:dyDescent="0.2">
      <c r="A107" s="66">
        <f t="shared" si="10"/>
        <v>300</v>
      </c>
      <c r="B107" s="69">
        <f t="shared" si="11"/>
        <v>20</v>
      </c>
      <c r="C107" s="68">
        <v>9.4</v>
      </c>
      <c r="D107" s="68">
        <f t="shared" si="12"/>
        <v>8.6</v>
      </c>
      <c r="E107" s="68">
        <f t="shared" si="9"/>
        <v>172</v>
      </c>
    </row>
    <row r="108" spans="1:5" x14ac:dyDescent="0.2">
      <c r="A108" s="66">
        <f t="shared" si="10"/>
        <v>320</v>
      </c>
      <c r="B108" s="69">
        <f t="shared" si="11"/>
        <v>20</v>
      </c>
      <c r="C108" s="68">
        <v>10.8</v>
      </c>
      <c r="D108" s="68">
        <f t="shared" si="12"/>
        <v>10.100000000000001</v>
      </c>
      <c r="E108" s="68">
        <f t="shared" si="9"/>
        <v>202.00000000000003</v>
      </c>
    </row>
    <row r="109" spans="1:5" x14ac:dyDescent="0.2">
      <c r="A109" s="66">
        <f t="shared" si="10"/>
        <v>340</v>
      </c>
      <c r="B109" s="69">
        <f t="shared" si="11"/>
        <v>20</v>
      </c>
      <c r="C109" s="68">
        <v>11.9</v>
      </c>
      <c r="D109" s="68">
        <f t="shared" si="12"/>
        <v>11.350000000000001</v>
      </c>
      <c r="E109" s="68">
        <f t="shared" si="9"/>
        <v>227.00000000000003</v>
      </c>
    </row>
    <row r="110" spans="1:5" x14ac:dyDescent="0.2">
      <c r="A110" s="66">
        <f t="shared" si="10"/>
        <v>360</v>
      </c>
      <c r="B110" s="69">
        <f t="shared" si="11"/>
        <v>20</v>
      </c>
      <c r="C110" s="68">
        <v>12.5</v>
      </c>
      <c r="D110" s="68">
        <f t="shared" si="12"/>
        <v>12.2</v>
      </c>
      <c r="E110" s="68">
        <f t="shared" si="9"/>
        <v>244</v>
      </c>
    </row>
    <row r="111" spans="1:5" x14ac:dyDescent="0.2">
      <c r="A111" s="66">
        <f t="shared" si="10"/>
        <v>380</v>
      </c>
      <c r="B111" s="69">
        <f t="shared" si="11"/>
        <v>20</v>
      </c>
      <c r="C111" s="68">
        <v>12.6</v>
      </c>
      <c r="D111" s="68">
        <f t="shared" si="12"/>
        <v>12.55</v>
      </c>
      <c r="E111" s="68">
        <f t="shared" si="9"/>
        <v>251</v>
      </c>
    </row>
    <row r="112" spans="1:5" x14ac:dyDescent="0.2">
      <c r="A112" s="66">
        <f t="shared" si="10"/>
        <v>400</v>
      </c>
      <c r="B112" s="69">
        <f t="shared" si="11"/>
        <v>20</v>
      </c>
      <c r="C112" s="68">
        <v>13</v>
      </c>
      <c r="D112" s="68">
        <f t="shared" si="12"/>
        <v>12.8</v>
      </c>
      <c r="E112" s="68">
        <f t="shared" si="9"/>
        <v>256</v>
      </c>
    </row>
    <row r="113" spans="1:5" x14ac:dyDescent="0.2">
      <c r="A113" s="66">
        <f t="shared" si="10"/>
        <v>420</v>
      </c>
      <c r="B113" s="69">
        <f t="shared" si="11"/>
        <v>20</v>
      </c>
      <c r="C113" s="68">
        <v>13.3</v>
      </c>
      <c r="D113" s="68">
        <f t="shared" si="12"/>
        <v>13.15</v>
      </c>
      <c r="E113" s="68">
        <f t="shared" si="9"/>
        <v>263</v>
      </c>
    </row>
    <row r="114" spans="1:5" x14ac:dyDescent="0.2">
      <c r="A114" s="66">
        <f t="shared" si="10"/>
        <v>440</v>
      </c>
      <c r="B114" s="69">
        <f t="shared" si="11"/>
        <v>20</v>
      </c>
      <c r="C114" s="68">
        <v>12.3</v>
      </c>
      <c r="D114" s="68">
        <f t="shared" si="12"/>
        <v>12.8</v>
      </c>
      <c r="E114" s="68">
        <f t="shared" si="9"/>
        <v>256</v>
      </c>
    </row>
    <row r="115" spans="1:5" x14ac:dyDescent="0.2">
      <c r="A115" s="66">
        <f t="shared" si="10"/>
        <v>460</v>
      </c>
      <c r="B115" s="69">
        <f t="shared" si="11"/>
        <v>20</v>
      </c>
      <c r="C115" s="68">
        <v>11.2</v>
      </c>
      <c r="D115" s="68">
        <f t="shared" si="12"/>
        <v>11.75</v>
      </c>
      <c r="E115" s="68">
        <f t="shared" si="9"/>
        <v>235</v>
      </c>
    </row>
    <row r="116" spans="1:5" x14ac:dyDescent="0.2">
      <c r="A116" s="66">
        <f t="shared" si="10"/>
        <v>480</v>
      </c>
      <c r="B116" s="69">
        <f t="shared" si="11"/>
        <v>20</v>
      </c>
      <c r="C116" s="68">
        <v>11.7</v>
      </c>
      <c r="D116" s="68">
        <f t="shared" si="12"/>
        <v>11.45</v>
      </c>
      <c r="E116" s="68">
        <f t="shared" si="9"/>
        <v>229</v>
      </c>
    </row>
    <row r="117" spans="1:5" x14ac:dyDescent="0.2">
      <c r="A117" s="66">
        <f t="shared" si="10"/>
        <v>500</v>
      </c>
      <c r="B117" s="69">
        <f t="shared" si="11"/>
        <v>20</v>
      </c>
      <c r="C117" s="68">
        <v>11.2</v>
      </c>
      <c r="D117" s="68">
        <f t="shared" si="12"/>
        <v>11.45</v>
      </c>
      <c r="E117" s="68">
        <f t="shared" si="9"/>
        <v>229</v>
      </c>
    </row>
    <row r="118" spans="1:5" x14ac:dyDescent="0.2">
      <c r="A118" s="66">
        <f t="shared" si="10"/>
        <v>520</v>
      </c>
      <c r="B118" s="69">
        <f t="shared" si="11"/>
        <v>20</v>
      </c>
      <c r="C118" s="68">
        <v>9.3000000000000007</v>
      </c>
      <c r="D118" s="68">
        <f t="shared" si="12"/>
        <v>10.25</v>
      </c>
      <c r="E118" s="68">
        <f t="shared" si="9"/>
        <v>205</v>
      </c>
    </row>
    <row r="119" spans="1:5" x14ac:dyDescent="0.2">
      <c r="A119" s="66">
        <f t="shared" si="10"/>
        <v>540</v>
      </c>
      <c r="B119" s="69">
        <f t="shared" si="11"/>
        <v>20</v>
      </c>
      <c r="C119" s="68">
        <v>7.4</v>
      </c>
      <c r="D119" s="68">
        <f t="shared" si="12"/>
        <v>8.3500000000000014</v>
      </c>
      <c r="E119" s="68">
        <f t="shared" si="9"/>
        <v>167.00000000000003</v>
      </c>
    </row>
    <row r="120" spans="1:5" x14ac:dyDescent="0.2">
      <c r="A120" s="66">
        <f t="shared" si="10"/>
        <v>560</v>
      </c>
      <c r="B120" s="69">
        <f t="shared" si="11"/>
        <v>20</v>
      </c>
      <c r="C120" s="68">
        <v>7.9</v>
      </c>
      <c r="D120" s="68">
        <f t="shared" si="12"/>
        <v>7.65</v>
      </c>
      <c r="E120" s="68">
        <f t="shared" si="9"/>
        <v>153</v>
      </c>
    </row>
    <row r="121" spans="1:5" x14ac:dyDescent="0.2">
      <c r="A121" s="66">
        <f t="shared" si="10"/>
        <v>580</v>
      </c>
      <c r="B121" s="69">
        <f t="shared" si="11"/>
        <v>20</v>
      </c>
      <c r="C121" s="68">
        <v>5.7</v>
      </c>
      <c r="D121" s="68">
        <f t="shared" si="12"/>
        <v>6.8000000000000007</v>
      </c>
      <c r="E121" s="68">
        <f t="shared" si="9"/>
        <v>136</v>
      </c>
    </row>
    <row r="122" spans="1:5" x14ac:dyDescent="0.2">
      <c r="A122" s="66">
        <f t="shared" si="10"/>
        <v>600</v>
      </c>
      <c r="B122" s="69">
        <f t="shared" si="11"/>
        <v>20</v>
      </c>
      <c r="C122" s="68">
        <v>6.6</v>
      </c>
      <c r="D122" s="68">
        <f t="shared" si="12"/>
        <v>6.15</v>
      </c>
      <c r="E122" s="68">
        <f t="shared" si="9"/>
        <v>123</v>
      </c>
    </row>
    <row r="123" spans="1:5" x14ac:dyDescent="0.2">
      <c r="A123" s="66">
        <f t="shared" si="10"/>
        <v>620</v>
      </c>
      <c r="B123" s="69">
        <f t="shared" si="11"/>
        <v>20</v>
      </c>
      <c r="C123" s="68">
        <v>6.6</v>
      </c>
      <c r="D123" s="68">
        <f t="shared" si="12"/>
        <v>6.6</v>
      </c>
      <c r="E123" s="68">
        <f t="shared" si="9"/>
        <v>132</v>
      </c>
    </row>
    <row r="124" spans="1:5" x14ac:dyDescent="0.2">
      <c r="A124" s="66">
        <f t="shared" si="10"/>
        <v>640</v>
      </c>
      <c r="B124" s="69">
        <f t="shared" si="11"/>
        <v>20</v>
      </c>
      <c r="C124" s="68">
        <v>6.5</v>
      </c>
      <c r="D124" s="68">
        <f t="shared" si="12"/>
        <v>6.55</v>
      </c>
      <c r="E124" s="68">
        <f t="shared" si="9"/>
        <v>131</v>
      </c>
    </row>
    <row r="125" spans="1:5" x14ac:dyDescent="0.2">
      <c r="A125" s="66">
        <f t="shared" si="10"/>
        <v>660</v>
      </c>
      <c r="B125" s="69">
        <f t="shared" si="11"/>
        <v>20</v>
      </c>
      <c r="C125" s="68">
        <v>6.2</v>
      </c>
      <c r="D125" s="68">
        <f t="shared" si="12"/>
        <v>6.35</v>
      </c>
      <c r="E125" s="68">
        <f t="shared" si="9"/>
        <v>127</v>
      </c>
    </row>
    <row r="126" spans="1:5" x14ac:dyDescent="0.2">
      <c r="A126" s="66">
        <f t="shared" si="10"/>
        <v>680</v>
      </c>
      <c r="B126" s="69">
        <f t="shared" si="11"/>
        <v>20</v>
      </c>
      <c r="C126" s="68">
        <v>6.5</v>
      </c>
      <c r="D126" s="68">
        <f t="shared" si="12"/>
        <v>6.35</v>
      </c>
      <c r="E126" s="68">
        <f t="shared" si="9"/>
        <v>127</v>
      </c>
    </row>
    <row r="127" spans="1:5" x14ac:dyDescent="0.2">
      <c r="A127" s="66">
        <f t="shared" si="10"/>
        <v>700</v>
      </c>
      <c r="B127" s="69">
        <f t="shared" si="11"/>
        <v>20</v>
      </c>
      <c r="C127" s="68">
        <v>6.2</v>
      </c>
      <c r="D127" s="68">
        <f t="shared" si="12"/>
        <v>6.35</v>
      </c>
      <c r="E127" s="68">
        <f t="shared" si="9"/>
        <v>127</v>
      </c>
    </row>
    <row r="128" spans="1:5" x14ac:dyDescent="0.2">
      <c r="A128" s="66">
        <f t="shared" si="10"/>
        <v>720</v>
      </c>
      <c r="B128" s="69">
        <f t="shared" si="11"/>
        <v>20</v>
      </c>
      <c r="C128" s="68">
        <v>5.9</v>
      </c>
      <c r="D128" s="68">
        <f t="shared" si="12"/>
        <v>6.0500000000000007</v>
      </c>
      <c r="E128" s="68">
        <f t="shared" si="9"/>
        <v>121.00000000000001</v>
      </c>
    </row>
    <row r="129" spans="1:5" x14ac:dyDescent="0.2">
      <c r="A129" s="66">
        <f t="shared" si="10"/>
        <v>740</v>
      </c>
      <c r="B129" s="69">
        <f t="shared" si="11"/>
        <v>20</v>
      </c>
      <c r="C129" s="68">
        <v>0</v>
      </c>
      <c r="D129" s="68">
        <f t="shared" si="12"/>
        <v>2.95</v>
      </c>
      <c r="E129" s="68">
        <f t="shared" si="9"/>
        <v>59</v>
      </c>
    </row>
    <row r="130" spans="1:5" x14ac:dyDescent="0.2">
      <c r="A130" s="66">
        <f t="shared" si="10"/>
        <v>760</v>
      </c>
      <c r="B130" s="69">
        <f t="shared" si="11"/>
        <v>20</v>
      </c>
      <c r="C130" s="68">
        <v>0</v>
      </c>
      <c r="D130" s="68">
        <f t="shared" si="12"/>
        <v>0</v>
      </c>
      <c r="E130" s="68">
        <f t="shared" si="9"/>
        <v>0</v>
      </c>
    </row>
    <row r="131" spans="1:5" x14ac:dyDescent="0.2">
      <c r="A131" s="66">
        <f t="shared" si="10"/>
        <v>780</v>
      </c>
      <c r="B131" s="69">
        <f t="shared" si="11"/>
        <v>20</v>
      </c>
      <c r="C131" s="68">
        <v>0</v>
      </c>
      <c r="D131" s="68">
        <f t="shared" si="12"/>
        <v>0</v>
      </c>
      <c r="E131" s="68">
        <f t="shared" si="9"/>
        <v>0</v>
      </c>
    </row>
    <row r="132" spans="1:5" x14ac:dyDescent="0.2">
      <c r="E132" s="68">
        <f>SUM(E93:E131)</f>
        <v>6347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G15" sqref="G15"/>
    </sheetView>
  </sheetViews>
  <sheetFormatPr defaultRowHeight="12.75" x14ac:dyDescent="0.2"/>
  <cols>
    <col min="1" max="1" width="9.42578125" style="64" customWidth="1"/>
    <col min="2" max="2" width="18.7109375" style="3" bestFit="1" customWidth="1"/>
    <col min="3" max="3" width="13.5703125" style="93" bestFit="1" customWidth="1"/>
    <col min="4" max="8" width="9.140625" style="93"/>
    <col min="9" max="10" width="9.140625" style="65"/>
  </cols>
  <sheetData>
    <row r="1" spans="1:10" s="75" customFormat="1" x14ac:dyDescent="0.2">
      <c r="A1" s="61" t="s">
        <v>128</v>
      </c>
      <c r="B1" s="62" t="s">
        <v>129</v>
      </c>
      <c r="C1" s="63" t="s">
        <v>39</v>
      </c>
      <c r="D1" s="113"/>
      <c r="E1" s="113"/>
      <c r="F1" s="113"/>
      <c r="G1" s="113"/>
      <c r="H1" s="113"/>
      <c r="I1" s="113"/>
      <c r="J1" s="113"/>
    </row>
    <row r="2" spans="1:10" x14ac:dyDescent="0.2">
      <c r="A2" s="83" t="s">
        <v>33</v>
      </c>
      <c r="B2" s="57" t="s">
        <v>131</v>
      </c>
      <c r="C2" s="81">
        <f>'zdjety humusem'!E43</f>
        <v>3585</v>
      </c>
    </row>
    <row r="3" spans="1:10" x14ac:dyDescent="0.2">
      <c r="A3" s="83" t="s">
        <v>33</v>
      </c>
      <c r="B3" s="57" t="s">
        <v>132</v>
      </c>
      <c r="C3" s="81">
        <f>'zdjety humusem'!E88</f>
        <v>3189</v>
      </c>
    </row>
    <row r="4" spans="1:10" x14ac:dyDescent="0.2">
      <c r="A4" s="83" t="s">
        <v>130</v>
      </c>
      <c r="B4" s="57" t="s">
        <v>132</v>
      </c>
      <c r="C4" s="81">
        <f>'zdjety humusem'!E132</f>
        <v>6347</v>
      </c>
    </row>
    <row r="5" spans="1:10" x14ac:dyDescent="0.2">
      <c r="A5" s="83" t="s">
        <v>130</v>
      </c>
      <c r="B5" s="57" t="s">
        <v>133</v>
      </c>
      <c r="C5" s="81">
        <f>pobocza!E7</f>
        <v>648.48000000000013</v>
      </c>
    </row>
    <row r="6" spans="1:10" x14ac:dyDescent="0.2">
      <c r="C6" s="81">
        <f>SUM(C2:C5)</f>
        <v>13769.48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J35" sqref="J35"/>
    </sheetView>
  </sheetViews>
  <sheetFormatPr defaultRowHeight="12.75" x14ac:dyDescent="0.2"/>
  <cols>
    <col min="1" max="1" width="20.85546875" style="117" bestFit="1" customWidth="1"/>
    <col min="2" max="2" width="13.7109375" style="127" customWidth="1"/>
    <col min="3" max="3" width="10" style="80" customWidth="1"/>
    <col min="4" max="5" width="9.140625" style="80"/>
    <col min="6" max="10" width="9.140625" style="98"/>
    <col min="11" max="16384" width="9.140625" style="97"/>
  </cols>
  <sheetData>
    <row r="1" spans="1:3" x14ac:dyDescent="0.2">
      <c r="A1" s="118" t="s">
        <v>135</v>
      </c>
    </row>
    <row r="2" spans="1:3" x14ac:dyDescent="0.2">
      <c r="A2" s="115" t="s">
        <v>38</v>
      </c>
      <c r="B2" s="128" t="s">
        <v>7</v>
      </c>
    </row>
    <row r="3" spans="1:3" x14ac:dyDescent="0.2">
      <c r="A3" s="115">
        <v>732.07</v>
      </c>
      <c r="B3" s="128">
        <v>1</v>
      </c>
    </row>
    <row r="4" spans="1:3" x14ac:dyDescent="0.2">
      <c r="A4" s="115">
        <v>769.9</v>
      </c>
      <c r="B4" s="128">
        <v>1</v>
      </c>
    </row>
    <row r="5" spans="1:3" x14ac:dyDescent="0.2">
      <c r="B5" s="128">
        <f>SUM(B3:B4)</f>
        <v>2</v>
      </c>
    </row>
    <row r="7" spans="1:3" x14ac:dyDescent="0.2">
      <c r="A7" s="118" t="s">
        <v>136</v>
      </c>
    </row>
    <row r="8" spans="1:3" x14ac:dyDescent="0.2">
      <c r="A8" s="129" t="s">
        <v>137</v>
      </c>
      <c r="B8" s="130" t="s">
        <v>37</v>
      </c>
      <c r="C8" s="131" t="s">
        <v>32</v>
      </c>
    </row>
    <row r="9" spans="1:3" x14ac:dyDescent="0.2">
      <c r="A9" s="115">
        <v>147.81</v>
      </c>
      <c r="B9" s="115">
        <v>278.19</v>
      </c>
      <c r="C9" s="78">
        <f>B9-A9</f>
        <v>130.38</v>
      </c>
    </row>
    <row r="11" spans="1:3" x14ac:dyDescent="0.2">
      <c r="A11" s="118" t="s">
        <v>65</v>
      </c>
    </row>
    <row r="12" spans="1:3" x14ac:dyDescent="0.2">
      <c r="A12" s="129" t="s">
        <v>69</v>
      </c>
      <c r="B12" s="130" t="s">
        <v>70</v>
      </c>
      <c r="C12" s="131" t="s">
        <v>71</v>
      </c>
    </row>
    <row r="13" spans="1:3" x14ac:dyDescent="0.2">
      <c r="A13" s="115" t="s">
        <v>138</v>
      </c>
      <c r="B13" s="128">
        <v>1</v>
      </c>
      <c r="C13" s="128">
        <v>1</v>
      </c>
    </row>
    <row r="14" spans="1:3" x14ac:dyDescent="0.2">
      <c r="A14" s="115" t="s">
        <v>139</v>
      </c>
      <c r="B14" s="128">
        <v>1</v>
      </c>
      <c r="C14" s="128">
        <v>1</v>
      </c>
    </row>
    <row r="15" spans="1:3" x14ac:dyDescent="0.2">
      <c r="A15" s="115" t="s">
        <v>140</v>
      </c>
      <c r="B15" s="128">
        <v>1</v>
      </c>
      <c r="C15" s="128">
        <v>1</v>
      </c>
    </row>
    <row r="16" spans="1:3" x14ac:dyDescent="0.2">
      <c r="A16" s="115" t="s">
        <v>141</v>
      </c>
      <c r="B16" s="128">
        <v>1</v>
      </c>
      <c r="C16" s="128">
        <v>1</v>
      </c>
    </row>
    <row r="17" spans="1:3" x14ac:dyDescent="0.2">
      <c r="A17" s="115" t="s">
        <v>142</v>
      </c>
      <c r="B17" s="128">
        <v>1</v>
      </c>
      <c r="C17" s="128">
        <v>1</v>
      </c>
    </row>
    <row r="18" spans="1:3" x14ac:dyDescent="0.2">
      <c r="A18" s="115" t="s">
        <v>143</v>
      </c>
      <c r="B18" s="128">
        <v>1</v>
      </c>
      <c r="C18" s="128">
        <v>1</v>
      </c>
    </row>
    <row r="19" spans="1:3" x14ac:dyDescent="0.2">
      <c r="A19" s="115" t="s">
        <v>144</v>
      </c>
      <c r="B19" s="128">
        <v>1</v>
      </c>
      <c r="C19" s="128">
        <v>1</v>
      </c>
    </row>
    <row r="20" spans="1:3" x14ac:dyDescent="0.2">
      <c r="B20" s="128">
        <f>SUM(B13:B19)</f>
        <v>7</v>
      </c>
      <c r="C20" s="128">
        <f>SUM(C13:C19)</f>
        <v>7</v>
      </c>
    </row>
    <row r="21" spans="1:3" x14ac:dyDescent="0.2">
      <c r="C21" s="127"/>
    </row>
    <row r="22" spans="1:3" x14ac:dyDescent="0.2">
      <c r="C22" s="127"/>
    </row>
    <row r="23" spans="1:3" x14ac:dyDescent="0.2">
      <c r="C23" s="127"/>
    </row>
    <row r="24" spans="1:3" x14ac:dyDescent="0.2">
      <c r="C24" s="127"/>
    </row>
    <row r="25" spans="1:3" x14ac:dyDescent="0.2">
      <c r="C25" s="127"/>
    </row>
    <row r="26" spans="1:3" x14ac:dyDescent="0.2">
      <c r="C26" s="127"/>
    </row>
    <row r="27" spans="1:3" x14ac:dyDescent="0.2">
      <c r="C27" s="127"/>
    </row>
    <row r="28" spans="1:3" x14ac:dyDescent="0.2">
      <c r="C28" s="127"/>
    </row>
    <row r="29" spans="1:3" x14ac:dyDescent="0.2">
      <c r="C29" s="127"/>
    </row>
    <row r="30" spans="1:3" x14ac:dyDescent="0.2">
      <c r="C30" s="127"/>
    </row>
  </sheetData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C42" sqref="C42"/>
    </sheetView>
  </sheetViews>
  <sheetFormatPr defaultRowHeight="12.75" x14ac:dyDescent="0.2"/>
  <cols>
    <col min="1" max="1" width="9.140625" style="64"/>
    <col min="2" max="2" width="11.140625" style="3" customWidth="1"/>
    <col min="3" max="5" width="9.140625" style="93"/>
    <col min="6" max="7" width="9.140625" style="65"/>
  </cols>
  <sheetData>
    <row r="1" spans="1:7" s="75" customFormat="1" x14ac:dyDescent="0.2">
      <c r="A1" s="61" t="s">
        <v>13</v>
      </c>
      <c r="B1" s="62" t="s">
        <v>64</v>
      </c>
      <c r="C1" s="63" t="s">
        <v>67</v>
      </c>
      <c r="D1" s="63" t="s">
        <v>66</v>
      </c>
      <c r="E1" s="63" t="s">
        <v>68</v>
      </c>
      <c r="F1" s="113"/>
      <c r="G1" s="113"/>
    </row>
    <row r="2" spans="1:7" x14ac:dyDescent="0.2">
      <c r="A2" s="66">
        <v>0</v>
      </c>
      <c r="B2" s="57"/>
      <c r="C2" s="81">
        <v>1.6</v>
      </c>
      <c r="D2" s="81"/>
      <c r="E2" s="81"/>
    </row>
    <row r="3" spans="1:7" x14ac:dyDescent="0.2">
      <c r="A3" s="66">
        <f>A2+20</f>
        <v>20</v>
      </c>
      <c r="B3" s="102">
        <f>A3-A2</f>
        <v>20</v>
      </c>
      <c r="C3" s="81">
        <v>1.6</v>
      </c>
      <c r="D3" s="81">
        <f t="shared" ref="D3:D19" si="0">(C3+C2)/2</f>
        <v>1.6</v>
      </c>
      <c r="E3" s="81">
        <f t="shared" ref="E3:E19" si="1">B3*D3</f>
        <v>32</v>
      </c>
    </row>
    <row r="4" spans="1:7" x14ac:dyDescent="0.2">
      <c r="A4" s="66">
        <f t="shared" ref="A4:A41" si="2">A3+20</f>
        <v>40</v>
      </c>
      <c r="B4" s="102">
        <f t="shared" ref="B4:B16" si="3">A4-A3</f>
        <v>20</v>
      </c>
      <c r="C4" s="81">
        <v>1.1000000000000001</v>
      </c>
      <c r="D4" s="81">
        <f t="shared" si="0"/>
        <v>1.35</v>
      </c>
      <c r="E4" s="81">
        <f t="shared" si="1"/>
        <v>27</v>
      </c>
    </row>
    <row r="5" spans="1:7" x14ac:dyDescent="0.2">
      <c r="A5" s="66">
        <f t="shared" si="2"/>
        <v>60</v>
      </c>
      <c r="B5" s="102">
        <f t="shared" si="3"/>
        <v>20</v>
      </c>
      <c r="C5" s="81">
        <v>1.2</v>
      </c>
      <c r="D5" s="81">
        <f t="shared" si="0"/>
        <v>1.1499999999999999</v>
      </c>
      <c r="E5" s="81">
        <f t="shared" si="1"/>
        <v>23</v>
      </c>
    </row>
    <row r="6" spans="1:7" x14ac:dyDescent="0.2">
      <c r="A6" s="66">
        <f t="shared" si="2"/>
        <v>80</v>
      </c>
      <c r="B6" s="102">
        <f t="shared" si="3"/>
        <v>20</v>
      </c>
      <c r="C6" s="81">
        <v>0.9</v>
      </c>
      <c r="D6" s="81">
        <f t="shared" si="0"/>
        <v>1.05</v>
      </c>
      <c r="E6" s="81">
        <f t="shared" si="1"/>
        <v>21</v>
      </c>
    </row>
    <row r="7" spans="1:7" x14ac:dyDescent="0.2">
      <c r="A7" s="66">
        <f t="shared" si="2"/>
        <v>100</v>
      </c>
      <c r="B7" s="102">
        <f t="shared" si="3"/>
        <v>20</v>
      </c>
      <c r="C7" s="81">
        <v>2</v>
      </c>
      <c r="D7" s="81">
        <f t="shared" si="0"/>
        <v>1.45</v>
      </c>
      <c r="E7" s="81">
        <f t="shared" si="1"/>
        <v>29</v>
      </c>
    </row>
    <row r="8" spans="1:7" x14ac:dyDescent="0.2">
      <c r="A8" s="66">
        <f t="shared" si="2"/>
        <v>120</v>
      </c>
      <c r="B8" s="102">
        <f t="shared" si="3"/>
        <v>20</v>
      </c>
      <c r="C8" s="81">
        <v>2.6</v>
      </c>
      <c r="D8" s="81">
        <f t="shared" si="0"/>
        <v>2.2999999999999998</v>
      </c>
      <c r="E8" s="81">
        <f t="shared" si="1"/>
        <v>46</v>
      </c>
    </row>
    <row r="9" spans="1:7" x14ac:dyDescent="0.2">
      <c r="A9" s="66">
        <f t="shared" si="2"/>
        <v>140</v>
      </c>
      <c r="B9" s="102">
        <f t="shared" si="3"/>
        <v>20</v>
      </c>
      <c r="C9" s="81">
        <v>3.1</v>
      </c>
      <c r="D9" s="81">
        <f t="shared" si="0"/>
        <v>2.85</v>
      </c>
      <c r="E9" s="81">
        <f t="shared" si="1"/>
        <v>57</v>
      </c>
    </row>
    <row r="10" spans="1:7" x14ac:dyDescent="0.2">
      <c r="A10" s="66">
        <f t="shared" si="2"/>
        <v>160</v>
      </c>
      <c r="B10" s="102">
        <f t="shared" si="3"/>
        <v>20</v>
      </c>
      <c r="C10" s="81">
        <v>7</v>
      </c>
      <c r="D10" s="81">
        <f t="shared" si="0"/>
        <v>5.05</v>
      </c>
      <c r="E10" s="81">
        <f t="shared" si="1"/>
        <v>101</v>
      </c>
    </row>
    <row r="11" spans="1:7" x14ac:dyDescent="0.2">
      <c r="A11" s="66">
        <f t="shared" si="2"/>
        <v>180</v>
      </c>
      <c r="B11" s="102">
        <f t="shared" si="3"/>
        <v>20</v>
      </c>
      <c r="C11" s="81">
        <v>4.0999999999999996</v>
      </c>
      <c r="D11" s="81">
        <f t="shared" si="0"/>
        <v>5.55</v>
      </c>
      <c r="E11" s="81">
        <f t="shared" si="1"/>
        <v>111</v>
      </c>
    </row>
    <row r="12" spans="1:7" x14ac:dyDescent="0.2">
      <c r="A12" s="66">
        <f t="shared" si="2"/>
        <v>200</v>
      </c>
      <c r="B12" s="102">
        <f t="shared" si="3"/>
        <v>20</v>
      </c>
      <c r="C12" s="81">
        <v>11.8</v>
      </c>
      <c r="D12" s="81">
        <f t="shared" si="0"/>
        <v>7.95</v>
      </c>
      <c r="E12" s="81">
        <f t="shared" si="1"/>
        <v>159</v>
      </c>
    </row>
    <row r="13" spans="1:7" x14ac:dyDescent="0.2">
      <c r="A13" s="66">
        <f t="shared" si="2"/>
        <v>220</v>
      </c>
      <c r="B13" s="102">
        <f t="shared" si="3"/>
        <v>20</v>
      </c>
      <c r="C13" s="81">
        <v>11.6</v>
      </c>
      <c r="D13" s="81">
        <f t="shared" si="0"/>
        <v>11.7</v>
      </c>
      <c r="E13" s="81">
        <f t="shared" si="1"/>
        <v>234</v>
      </c>
    </row>
    <row r="14" spans="1:7" x14ac:dyDescent="0.2">
      <c r="A14" s="66">
        <f t="shared" si="2"/>
        <v>240</v>
      </c>
      <c r="B14" s="102">
        <f t="shared" si="3"/>
        <v>20</v>
      </c>
      <c r="C14" s="81">
        <v>7.6</v>
      </c>
      <c r="D14" s="81">
        <f t="shared" si="0"/>
        <v>9.6</v>
      </c>
      <c r="E14" s="81">
        <f t="shared" si="1"/>
        <v>192</v>
      </c>
    </row>
    <row r="15" spans="1:7" x14ac:dyDescent="0.2">
      <c r="A15" s="66">
        <f t="shared" si="2"/>
        <v>260</v>
      </c>
      <c r="B15" s="102">
        <f t="shared" si="3"/>
        <v>20</v>
      </c>
      <c r="C15" s="81">
        <v>5.5</v>
      </c>
      <c r="D15" s="81">
        <f t="shared" si="0"/>
        <v>6.55</v>
      </c>
      <c r="E15" s="81">
        <f t="shared" si="1"/>
        <v>131</v>
      </c>
    </row>
    <row r="16" spans="1:7" x14ac:dyDescent="0.2">
      <c r="A16" s="66">
        <f t="shared" si="2"/>
        <v>280</v>
      </c>
      <c r="B16" s="102">
        <f t="shared" si="3"/>
        <v>20</v>
      </c>
      <c r="C16" s="81">
        <v>1.5</v>
      </c>
      <c r="D16" s="81">
        <f t="shared" si="0"/>
        <v>3.5</v>
      </c>
      <c r="E16" s="81">
        <f t="shared" si="1"/>
        <v>70</v>
      </c>
    </row>
    <row r="17" spans="1:5" x14ac:dyDescent="0.2">
      <c r="A17" s="66">
        <f t="shared" si="2"/>
        <v>300</v>
      </c>
      <c r="B17" s="102">
        <f t="shared" ref="B17:B41" si="4">A17-A16</f>
        <v>20</v>
      </c>
      <c r="C17" s="81">
        <v>2.7</v>
      </c>
      <c r="D17" s="81">
        <f t="shared" si="0"/>
        <v>2.1</v>
      </c>
      <c r="E17" s="81">
        <f t="shared" si="1"/>
        <v>42</v>
      </c>
    </row>
    <row r="18" spans="1:5" x14ac:dyDescent="0.2">
      <c r="A18" s="66">
        <f t="shared" si="2"/>
        <v>320</v>
      </c>
      <c r="B18" s="102">
        <f t="shared" si="4"/>
        <v>20</v>
      </c>
      <c r="C18" s="81">
        <v>2.4</v>
      </c>
      <c r="D18" s="81">
        <f t="shared" si="0"/>
        <v>2.5499999999999998</v>
      </c>
      <c r="E18" s="81">
        <f t="shared" si="1"/>
        <v>51</v>
      </c>
    </row>
    <row r="19" spans="1:5" x14ac:dyDescent="0.2">
      <c r="A19" s="66">
        <f t="shared" si="2"/>
        <v>340</v>
      </c>
      <c r="B19" s="102">
        <f t="shared" si="4"/>
        <v>20</v>
      </c>
      <c r="C19" s="81">
        <v>2.1</v>
      </c>
      <c r="D19" s="81">
        <f t="shared" si="0"/>
        <v>2.25</v>
      </c>
      <c r="E19" s="81">
        <f t="shared" si="1"/>
        <v>45</v>
      </c>
    </row>
    <row r="20" spans="1:5" x14ac:dyDescent="0.2">
      <c r="A20" s="66">
        <f t="shared" si="2"/>
        <v>360</v>
      </c>
      <c r="B20" s="102">
        <f t="shared" si="4"/>
        <v>20</v>
      </c>
      <c r="C20" s="81">
        <v>2.2000000000000002</v>
      </c>
      <c r="D20" s="81">
        <f t="shared" ref="D20:D41" si="5">(C20+C19)/2</f>
        <v>2.1500000000000004</v>
      </c>
      <c r="E20" s="81">
        <f t="shared" ref="E20:E41" si="6">B20*D20</f>
        <v>43.000000000000007</v>
      </c>
    </row>
    <row r="21" spans="1:5" x14ac:dyDescent="0.2">
      <c r="A21" s="66">
        <f t="shared" si="2"/>
        <v>380</v>
      </c>
      <c r="B21" s="102">
        <f t="shared" si="4"/>
        <v>20</v>
      </c>
      <c r="C21" s="81">
        <v>1.8</v>
      </c>
      <c r="D21" s="81">
        <f t="shared" si="5"/>
        <v>2</v>
      </c>
      <c r="E21" s="81">
        <f t="shared" si="6"/>
        <v>40</v>
      </c>
    </row>
    <row r="22" spans="1:5" x14ac:dyDescent="0.2">
      <c r="A22" s="66">
        <f t="shared" si="2"/>
        <v>400</v>
      </c>
      <c r="B22" s="102">
        <f t="shared" si="4"/>
        <v>20</v>
      </c>
      <c r="C22" s="81">
        <v>1.7</v>
      </c>
      <c r="D22" s="81">
        <f t="shared" si="5"/>
        <v>1.75</v>
      </c>
      <c r="E22" s="81">
        <f t="shared" si="6"/>
        <v>35</v>
      </c>
    </row>
    <row r="23" spans="1:5" x14ac:dyDescent="0.2">
      <c r="A23" s="66">
        <f t="shared" si="2"/>
        <v>420</v>
      </c>
      <c r="B23" s="102">
        <f t="shared" si="4"/>
        <v>20</v>
      </c>
      <c r="C23" s="81">
        <v>1.8</v>
      </c>
      <c r="D23" s="81">
        <f t="shared" si="5"/>
        <v>1.75</v>
      </c>
      <c r="E23" s="81">
        <f t="shared" si="6"/>
        <v>35</v>
      </c>
    </row>
    <row r="24" spans="1:5" x14ac:dyDescent="0.2">
      <c r="A24" s="66">
        <f t="shared" si="2"/>
        <v>440</v>
      </c>
      <c r="B24" s="102">
        <f t="shared" si="4"/>
        <v>20</v>
      </c>
      <c r="C24" s="81">
        <v>1.9</v>
      </c>
      <c r="D24" s="81">
        <f t="shared" si="5"/>
        <v>1.85</v>
      </c>
      <c r="E24" s="81">
        <f t="shared" si="6"/>
        <v>37</v>
      </c>
    </row>
    <row r="25" spans="1:5" x14ac:dyDescent="0.2">
      <c r="A25" s="66">
        <f t="shared" si="2"/>
        <v>460</v>
      </c>
      <c r="B25" s="102">
        <f t="shared" si="4"/>
        <v>20</v>
      </c>
      <c r="C25" s="81">
        <v>2.1</v>
      </c>
      <c r="D25" s="81">
        <f t="shared" si="5"/>
        <v>2</v>
      </c>
      <c r="E25" s="81">
        <f t="shared" si="6"/>
        <v>40</v>
      </c>
    </row>
    <row r="26" spans="1:5" x14ac:dyDescent="0.2">
      <c r="A26" s="66">
        <f t="shared" si="2"/>
        <v>480</v>
      </c>
      <c r="B26" s="102">
        <f t="shared" si="4"/>
        <v>20</v>
      </c>
      <c r="C26" s="81">
        <v>1.9</v>
      </c>
      <c r="D26" s="81">
        <f t="shared" si="5"/>
        <v>2</v>
      </c>
      <c r="E26" s="81">
        <f t="shared" si="6"/>
        <v>40</v>
      </c>
    </row>
    <row r="27" spans="1:5" x14ac:dyDescent="0.2">
      <c r="A27" s="66">
        <f t="shared" si="2"/>
        <v>500</v>
      </c>
      <c r="B27" s="102">
        <f t="shared" si="4"/>
        <v>20</v>
      </c>
      <c r="C27" s="81">
        <v>1.8</v>
      </c>
      <c r="D27" s="81">
        <f t="shared" si="5"/>
        <v>1.85</v>
      </c>
      <c r="E27" s="81">
        <f t="shared" si="6"/>
        <v>37</v>
      </c>
    </row>
    <row r="28" spans="1:5" x14ac:dyDescent="0.2">
      <c r="A28" s="66">
        <f t="shared" si="2"/>
        <v>520</v>
      </c>
      <c r="B28" s="102">
        <f t="shared" si="4"/>
        <v>20</v>
      </c>
      <c r="C28" s="81">
        <v>1.8</v>
      </c>
      <c r="D28" s="81">
        <f t="shared" si="5"/>
        <v>1.8</v>
      </c>
      <c r="E28" s="81">
        <f t="shared" si="6"/>
        <v>36</v>
      </c>
    </row>
    <row r="29" spans="1:5" x14ac:dyDescent="0.2">
      <c r="A29" s="66">
        <f t="shared" si="2"/>
        <v>540</v>
      </c>
      <c r="B29" s="102">
        <f t="shared" si="4"/>
        <v>20</v>
      </c>
      <c r="C29" s="81">
        <v>1.1000000000000001</v>
      </c>
      <c r="D29" s="81">
        <f t="shared" si="5"/>
        <v>1.4500000000000002</v>
      </c>
      <c r="E29" s="81">
        <f t="shared" si="6"/>
        <v>29.000000000000004</v>
      </c>
    </row>
    <row r="30" spans="1:5" x14ac:dyDescent="0.2">
      <c r="A30" s="66">
        <f t="shared" si="2"/>
        <v>560</v>
      </c>
      <c r="B30" s="102">
        <f t="shared" si="4"/>
        <v>20</v>
      </c>
      <c r="C30" s="81">
        <v>1.7</v>
      </c>
      <c r="D30" s="81">
        <f t="shared" si="5"/>
        <v>1.4</v>
      </c>
      <c r="E30" s="81">
        <f t="shared" si="6"/>
        <v>28</v>
      </c>
    </row>
    <row r="31" spans="1:5" x14ac:dyDescent="0.2">
      <c r="A31" s="66">
        <f t="shared" si="2"/>
        <v>580</v>
      </c>
      <c r="B31" s="102">
        <f t="shared" si="4"/>
        <v>20</v>
      </c>
      <c r="C31" s="81">
        <v>2.4</v>
      </c>
      <c r="D31" s="81">
        <f t="shared" si="5"/>
        <v>2.0499999999999998</v>
      </c>
      <c r="E31" s="81">
        <f t="shared" si="6"/>
        <v>41</v>
      </c>
    </row>
    <row r="32" spans="1:5" x14ac:dyDescent="0.2">
      <c r="A32" s="66">
        <f t="shared" si="2"/>
        <v>600</v>
      </c>
      <c r="B32" s="102">
        <f t="shared" si="4"/>
        <v>20</v>
      </c>
      <c r="C32" s="81">
        <v>2.2999999999999998</v>
      </c>
      <c r="D32" s="81">
        <f t="shared" si="5"/>
        <v>2.3499999999999996</v>
      </c>
      <c r="E32" s="81">
        <f t="shared" si="6"/>
        <v>46.999999999999993</v>
      </c>
    </row>
    <row r="33" spans="1:5" x14ac:dyDescent="0.2">
      <c r="A33" s="66">
        <f t="shared" si="2"/>
        <v>620</v>
      </c>
      <c r="B33" s="102">
        <f t="shared" si="4"/>
        <v>20</v>
      </c>
      <c r="C33" s="81">
        <v>2.8</v>
      </c>
      <c r="D33" s="81">
        <f t="shared" si="5"/>
        <v>2.5499999999999998</v>
      </c>
      <c r="E33" s="81">
        <f t="shared" si="6"/>
        <v>51</v>
      </c>
    </row>
    <row r="34" spans="1:5" x14ac:dyDescent="0.2">
      <c r="A34" s="66">
        <f t="shared" si="2"/>
        <v>640</v>
      </c>
      <c r="B34" s="102">
        <f t="shared" si="4"/>
        <v>20</v>
      </c>
      <c r="C34" s="81">
        <v>2</v>
      </c>
      <c r="D34" s="81">
        <f t="shared" si="5"/>
        <v>2.4</v>
      </c>
      <c r="E34" s="81">
        <f t="shared" si="6"/>
        <v>48</v>
      </c>
    </row>
    <row r="35" spans="1:5" x14ac:dyDescent="0.2">
      <c r="A35" s="66">
        <f t="shared" si="2"/>
        <v>660</v>
      </c>
      <c r="B35" s="102">
        <f t="shared" si="4"/>
        <v>20</v>
      </c>
      <c r="C35" s="81">
        <v>2</v>
      </c>
      <c r="D35" s="81">
        <f t="shared" si="5"/>
        <v>2</v>
      </c>
      <c r="E35" s="81">
        <f t="shared" si="6"/>
        <v>40</v>
      </c>
    </row>
    <row r="36" spans="1:5" x14ac:dyDescent="0.2">
      <c r="A36" s="66">
        <f t="shared" si="2"/>
        <v>680</v>
      </c>
      <c r="B36" s="102">
        <f t="shared" si="4"/>
        <v>20</v>
      </c>
      <c r="C36" s="81">
        <v>2.1</v>
      </c>
      <c r="D36" s="81">
        <f t="shared" si="5"/>
        <v>2.0499999999999998</v>
      </c>
      <c r="E36" s="81">
        <f t="shared" si="6"/>
        <v>41</v>
      </c>
    </row>
    <row r="37" spans="1:5" x14ac:dyDescent="0.2">
      <c r="A37" s="66">
        <f t="shared" si="2"/>
        <v>700</v>
      </c>
      <c r="B37" s="102">
        <f t="shared" si="4"/>
        <v>20</v>
      </c>
      <c r="C37" s="81">
        <v>2.2999999999999998</v>
      </c>
      <c r="D37" s="81">
        <f t="shared" si="5"/>
        <v>2.2000000000000002</v>
      </c>
      <c r="E37" s="81">
        <f t="shared" si="6"/>
        <v>44</v>
      </c>
    </row>
    <row r="38" spans="1:5" x14ac:dyDescent="0.2">
      <c r="A38" s="66">
        <f t="shared" si="2"/>
        <v>720</v>
      </c>
      <c r="B38" s="102">
        <f t="shared" si="4"/>
        <v>20</v>
      </c>
      <c r="C38" s="81">
        <v>3.4</v>
      </c>
      <c r="D38" s="81">
        <f t="shared" si="5"/>
        <v>2.8499999999999996</v>
      </c>
      <c r="E38" s="81">
        <f t="shared" si="6"/>
        <v>56.999999999999993</v>
      </c>
    </row>
    <row r="39" spans="1:5" x14ac:dyDescent="0.2">
      <c r="A39" s="66">
        <f t="shared" si="2"/>
        <v>740</v>
      </c>
      <c r="B39" s="102">
        <f t="shared" si="4"/>
        <v>20</v>
      </c>
      <c r="C39" s="81">
        <v>3.8</v>
      </c>
      <c r="D39" s="81">
        <f t="shared" si="5"/>
        <v>3.5999999999999996</v>
      </c>
      <c r="E39" s="81">
        <f t="shared" si="6"/>
        <v>72</v>
      </c>
    </row>
    <row r="40" spans="1:5" x14ac:dyDescent="0.2">
      <c r="A40" s="66">
        <f t="shared" si="2"/>
        <v>760</v>
      </c>
      <c r="B40" s="102">
        <f t="shared" si="4"/>
        <v>20</v>
      </c>
      <c r="C40" s="81">
        <v>3.5</v>
      </c>
      <c r="D40" s="81">
        <f t="shared" si="5"/>
        <v>3.65</v>
      </c>
      <c r="E40" s="81">
        <f t="shared" si="6"/>
        <v>73</v>
      </c>
    </row>
    <row r="41" spans="1:5" x14ac:dyDescent="0.2">
      <c r="A41" s="66">
        <f t="shared" si="2"/>
        <v>780</v>
      </c>
      <c r="B41" s="102">
        <f t="shared" si="4"/>
        <v>20</v>
      </c>
      <c r="C41" s="81">
        <v>2.4</v>
      </c>
      <c r="D41" s="81">
        <f t="shared" si="5"/>
        <v>2.95</v>
      </c>
      <c r="E41" s="81">
        <f t="shared" si="6"/>
        <v>59</v>
      </c>
    </row>
    <row r="42" spans="1:5" x14ac:dyDescent="0.2">
      <c r="E42" s="81">
        <f>SUM(E3:E41)</f>
        <v>2344</v>
      </c>
    </row>
  </sheetData>
  <phoneticPr fontId="12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H14" sqref="H14"/>
    </sheetView>
  </sheetViews>
  <sheetFormatPr defaultRowHeight="12.75" x14ac:dyDescent="0.2"/>
  <cols>
    <col min="1" max="1" width="13" style="82" customWidth="1"/>
    <col min="2" max="2" width="13.28515625" style="3" customWidth="1"/>
    <col min="3" max="3" width="13.28515625" style="126" customWidth="1"/>
    <col min="4" max="4" width="13.5703125" style="93" bestFit="1" customWidth="1"/>
    <col min="5" max="5" width="14.28515625" style="93" customWidth="1"/>
    <col min="6" max="6" width="14.28515625" customWidth="1"/>
  </cols>
  <sheetData>
    <row r="1" spans="1:5" s="75" customFormat="1" x14ac:dyDescent="0.2">
      <c r="A1" s="61" t="s">
        <v>36</v>
      </c>
      <c r="B1" s="62" t="s">
        <v>37</v>
      </c>
      <c r="C1" s="125" t="s">
        <v>32</v>
      </c>
      <c r="D1" s="63" t="s">
        <v>134</v>
      </c>
      <c r="E1" s="63" t="s">
        <v>39</v>
      </c>
    </row>
    <row r="2" spans="1:5" x14ac:dyDescent="0.2">
      <c r="A2" s="83">
        <v>4.21</v>
      </c>
      <c r="B2" s="83">
        <v>78.28</v>
      </c>
      <c r="C2" s="102">
        <f>B2-A2</f>
        <v>74.070000000000007</v>
      </c>
      <c r="D2" s="81">
        <v>1</v>
      </c>
      <c r="E2" s="81">
        <f>C2*D2</f>
        <v>74.070000000000007</v>
      </c>
    </row>
    <row r="3" spans="1:5" x14ac:dyDescent="0.2">
      <c r="A3" s="83">
        <v>97.39</v>
      </c>
      <c r="B3" s="83">
        <v>262.88</v>
      </c>
      <c r="C3" s="102">
        <f>B3-A3</f>
        <v>165.49</v>
      </c>
      <c r="D3" s="81">
        <v>1</v>
      </c>
      <c r="E3" s="81">
        <f>C3*D3</f>
        <v>165.49</v>
      </c>
    </row>
    <row r="4" spans="1:5" x14ac:dyDescent="0.2">
      <c r="A4" s="83">
        <v>274.83999999999997</v>
      </c>
      <c r="B4" s="83">
        <v>531.70000000000005</v>
      </c>
      <c r="C4" s="102">
        <f t="shared" ref="C4:C6" si="0">B4-A4</f>
        <v>256.86000000000007</v>
      </c>
      <c r="D4" s="81">
        <v>1</v>
      </c>
      <c r="E4" s="81">
        <f t="shared" ref="E4:E6" si="1">C4*D4</f>
        <v>256.86000000000007</v>
      </c>
    </row>
    <row r="5" spans="1:5" x14ac:dyDescent="0.2">
      <c r="A5" s="83">
        <v>568.55999999999995</v>
      </c>
      <c r="B5" s="83">
        <v>643.5</v>
      </c>
      <c r="C5" s="102">
        <f t="shared" si="0"/>
        <v>74.940000000000055</v>
      </c>
      <c r="D5" s="81">
        <v>1</v>
      </c>
      <c r="E5" s="81">
        <f t="shared" si="1"/>
        <v>74.940000000000055</v>
      </c>
    </row>
    <row r="6" spans="1:5" x14ac:dyDescent="0.2">
      <c r="A6" s="83">
        <v>655.33000000000004</v>
      </c>
      <c r="B6" s="83">
        <v>732.45</v>
      </c>
      <c r="C6" s="102">
        <f t="shared" si="0"/>
        <v>77.12</v>
      </c>
      <c r="D6" s="81">
        <v>1</v>
      </c>
      <c r="E6" s="81">
        <f t="shared" si="1"/>
        <v>77.12</v>
      </c>
    </row>
    <row r="7" spans="1:5" x14ac:dyDescent="0.2">
      <c r="E7" s="81">
        <f>SUM(E2:E6)</f>
        <v>648.48000000000013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opLeftCell="A54" workbookViewId="0">
      <selection activeCell="C88" sqref="C88"/>
    </sheetView>
  </sheetViews>
  <sheetFormatPr defaultRowHeight="12.75" x14ac:dyDescent="0.2"/>
  <cols>
    <col min="1" max="1" width="8.7109375" bestFit="1" customWidth="1"/>
    <col min="2" max="2" width="10.28515625" bestFit="1" customWidth="1"/>
  </cols>
  <sheetData>
    <row r="1" spans="1:5" x14ac:dyDescent="0.2">
      <c r="A1" t="s">
        <v>108</v>
      </c>
    </row>
    <row r="2" spans="1:5" x14ac:dyDescent="0.2">
      <c r="A2" s="61" t="s">
        <v>13</v>
      </c>
      <c r="B2" s="62" t="s">
        <v>64</v>
      </c>
      <c r="C2" s="63" t="s">
        <v>102</v>
      </c>
      <c r="D2" s="63" t="s">
        <v>103</v>
      </c>
      <c r="E2" s="63" t="s">
        <v>97</v>
      </c>
    </row>
    <row r="3" spans="1:5" x14ac:dyDescent="0.2">
      <c r="A3" s="66">
        <v>0</v>
      </c>
      <c r="B3" s="67"/>
      <c r="C3" s="68">
        <v>7.5</v>
      </c>
      <c r="D3" s="68"/>
      <c r="E3" s="68"/>
    </row>
    <row r="4" spans="1:5" x14ac:dyDescent="0.2">
      <c r="A4" s="66">
        <f>A3+20</f>
        <v>20</v>
      </c>
      <c r="B4" s="69">
        <f>A4-A3</f>
        <v>20</v>
      </c>
      <c r="C4" s="68">
        <v>7.5</v>
      </c>
      <c r="D4" s="68">
        <f>(C4+C3)/2</f>
        <v>7.5</v>
      </c>
      <c r="E4" s="68">
        <f t="shared" ref="E4:E42" si="0">B4*D4</f>
        <v>150</v>
      </c>
    </row>
    <row r="5" spans="1:5" x14ac:dyDescent="0.2">
      <c r="A5" s="66">
        <f t="shared" ref="A5:A42" si="1">A4+20</f>
        <v>40</v>
      </c>
      <c r="B5" s="69">
        <f t="shared" ref="B5:B42" si="2">A5-A4</f>
        <v>20</v>
      </c>
      <c r="C5" s="68">
        <v>8.1</v>
      </c>
      <c r="D5" s="68">
        <f t="shared" ref="D5:D42" si="3">(C5+C4)/2</f>
        <v>7.8</v>
      </c>
      <c r="E5" s="68">
        <f t="shared" si="0"/>
        <v>156</v>
      </c>
    </row>
    <row r="6" spans="1:5" x14ac:dyDescent="0.2">
      <c r="A6" s="66">
        <f t="shared" si="1"/>
        <v>60</v>
      </c>
      <c r="B6" s="69">
        <f t="shared" si="2"/>
        <v>20</v>
      </c>
      <c r="C6" s="68">
        <v>7.3</v>
      </c>
      <c r="D6" s="68">
        <f t="shared" si="3"/>
        <v>7.6999999999999993</v>
      </c>
      <c r="E6" s="68">
        <f t="shared" si="0"/>
        <v>154</v>
      </c>
    </row>
    <row r="7" spans="1:5" x14ac:dyDescent="0.2">
      <c r="A7" s="66">
        <f t="shared" si="1"/>
        <v>80</v>
      </c>
      <c r="B7" s="69">
        <f t="shared" si="2"/>
        <v>20</v>
      </c>
      <c r="C7" s="68">
        <v>6.5</v>
      </c>
      <c r="D7" s="68">
        <f t="shared" si="3"/>
        <v>6.9</v>
      </c>
      <c r="E7" s="68">
        <f t="shared" si="0"/>
        <v>138</v>
      </c>
    </row>
    <row r="8" spans="1:5" x14ac:dyDescent="0.2">
      <c r="A8" s="66">
        <f t="shared" si="1"/>
        <v>100</v>
      </c>
      <c r="B8" s="69">
        <f t="shared" si="2"/>
        <v>20</v>
      </c>
      <c r="C8" s="68">
        <v>8.3000000000000007</v>
      </c>
      <c r="D8" s="68">
        <f t="shared" si="3"/>
        <v>7.4</v>
      </c>
      <c r="E8" s="68">
        <f t="shared" si="0"/>
        <v>148</v>
      </c>
    </row>
    <row r="9" spans="1:5" x14ac:dyDescent="0.2">
      <c r="A9" s="66">
        <f t="shared" si="1"/>
        <v>120</v>
      </c>
      <c r="B9" s="69">
        <f t="shared" si="2"/>
        <v>20</v>
      </c>
      <c r="C9" s="68">
        <v>8.3000000000000007</v>
      </c>
      <c r="D9" s="68">
        <f t="shared" si="3"/>
        <v>8.3000000000000007</v>
      </c>
      <c r="E9" s="68">
        <f t="shared" si="0"/>
        <v>166</v>
      </c>
    </row>
    <row r="10" spans="1:5" x14ac:dyDescent="0.2">
      <c r="A10" s="66">
        <f t="shared" si="1"/>
        <v>140</v>
      </c>
      <c r="B10" s="69">
        <f t="shared" si="2"/>
        <v>20</v>
      </c>
      <c r="C10" s="68">
        <v>6.5</v>
      </c>
      <c r="D10" s="68">
        <f t="shared" si="3"/>
        <v>7.4</v>
      </c>
      <c r="E10" s="68">
        <f t="shared" si="0"/>
        <v>148</v>
      </c>
    </row>
    <row r="11" spans="1:5" x14ac:dyDescent="0.2">
      <c r="A11" s="66">
        <f t="shared" si="1"/>
        <v>160</v>
      </c>
      <c r="B11" s="69">
        <f t="shared" si="2"/>
        <v>20</v>
      </c>
      <c r="C11" s="68">
        <v>6.1</v>
      </c>
      <c r="D11" s="68">
        <f t="shared" si="3"/>
        <v>6.3</v>
      </c>
      <c r="E11" s="68">
        <f t="shared" si="0"/>
        <v>126</v>
      </c>
    </row>
    <row r="12" spans="1:5" x14ac:dyDescent="0.2">
      <c r="A12" s="66">
        <f t="shared" si="1"/>
        <v>180</v>
      </c>
      <c r="B12" s="69">
        <f t="shared" si="2"/>
        <v>20</v>
      </c>
      <c r="C12" s="68">
        <v>6.9</v>
      </c>
      <c r="D12" s="68">
        <f t="shared" si="3"/>
        <v>6.5</v>
      </c>
      <c r="E12" s="68">
        <f t="shared" si="0"/>
        <v>130</v>
      </c>
    </row>
    <row r="13" spans="1:5" x14ac:dyDescent="0.2">
      <c r="A13" s="66">
        <f t="shared" si="1"/>
        <v>200</v>
      </c>
      <c r="B13" s="69">
        <f t="shared" si="2"/>
        <v>20</v>
      </c>
      <c r="C13" s="68">
        <v>9</v>
      </c>
      <c r="D13" s="68">
        <f t="shared" si="3"/>
        <v>7.95</v>
      </c>
      <c r="E13" s="68">
        <f t="shared" si="0"/>
        <v>159</v>
      </c>
    </row>
    <row r="14" spans="1:5" x14ac:dyDescent="0.2">
      <c r="A14" s="66">
        <f t="shared" si="1"/>
        <v>220</v>
      </c>
      <c r="B14" s="69">
        <f t="shared" si="2"/>
        <v>20</v>
      </c>
      <c r="C14" s="68">
        <v>9.5</v>
      </c>
      <c r="D14" s="68">
        <f t="shared" si="3"/>
        <v>9.25</v>
      </c>
      <c r="E14" s="68">
        <f t="shared" si="0"/>
        <v>185</v>
      </c>
    </row>
    <row r="15" spans="1:5" x14ac:dyDescent="0.2">
      <c r="A15" s="66">
        <f t="shared" si="1"/>
        <v>240</v>
      </c>
      <c r="B15" s="69">
        <f t="shared" si="2"/>
        <v>20</v>
      </c>
      <c r="C15" s="68">
        <v>6.8</v>
      </c>
      <c r="D15" s="68">
        <f t="shared" si="3"/>
        <v>8.15</v>
      </c>
      <c r="E15" s="68">
        <f t="shared" si="0"/>
        <v>163</v>
      </c>
    </row>
    <row r="16" spans="1:5" x14ac:dyDescent="0.2">
      <c r="A16" s="66">
        <f t="shared" si="1"/>
        <v>260</v>
      </c>
      <c r="B16" s="69">
        <f t="shared" si="2"/>
        <v>20</v>
      </c>
      <c r="C16" s="68">
        <v>5.3</v>
      </c>
      <c r="D16" s="68">
        <f t="shared" si="3"/>
        <v>6.05</v>
      </c>
      <c r="E16" s="68">
        <f t="shared" si="0"/>
        <v>121</v>
      </c>
    </row>
    <row r="17" spans="1:5" x14ac:dyDescent="0.2">
      <c r="A17" s="66">
        <f t="shared" si="1"/>
        <v>280</v>
      </c>
      <c r="B17" s="69">
        <f t="shared" si="2"/>
        <v>20</v>
      </c>
      <c r="C17" s="68">
        <v>5.3</v>
      </c>
      <c r="D17" s="68">
        <f t="shared" si="3"/>
        <v>5.3</v>
      </c>
      <c r="E17" s="68">
        <f t="shared" si="0"/>
        <v>106</v>
      </c>
    </row>
    <row r="18" spans="1:5" x14ac:dyDescent="0.2">
      <c r="A18" s="66">
        <f t="shared" si="1"/>
        <v>300</v>
      </c>
      <c r="B18" s="69">
        <f t="shared" si="2"/>
        <v>20</v>
      </c>
      <c r="C18" s="68">
        <v>6.1</v>
      </c>
      <c r="D18" s="68">
        <f t="shared" si="3"/>
        <v>5.6999999999999993</v>
      </c>
      <c r="E18" s="68">
        <f t="shared" si="0"/>
        <v>113.99999999999999</v>
      </c>
    </row>
    <row r="19" spans="1:5" x14ac:dyDescent="0.2">
      <c r="A19" s="66">
        <f t="shared" si="1"/>
        <v>320</v>
      </c>
      <c r="B19" s="69">
        <f t="shared" si="2"/>
        <v>20</v>
      </c>
      <c r="C19" s="68">
        <v>7</v>
      </c>
      <c r="D19" s="68">
        <f t="shared" si="3"/>
        <v>6.55</v>
      </c>
      <c r="E19" s="68">
        <f t="shared" si="0"/>
        <v>131</v>
      </c>
    </row>
    <row r="20" spans="1:5" x14ac:dyDescent="0.2">
      <c r="A20" s="66">
        <f t="shared" si="1"/>
        <v>340</v>
      </c>
      <c r="B20" s="69">
        <f t="shared" si="2"/>
        <v>20</v>
      </c>
      <c r="C20" s="68">
        <v>8.1999999999999993</v>
      </c>
      <c r="D20" s="68">
        <f t="shared" si="3"/>
        <v>7.6</v>
      </c>
      <c r="E20" s="68">
        <f t="shared" si="0"/>
        <v>152</v>
      </c>
    </row>
    <row r="21" spans="1:5" x14ac:dyDescent="0.2">
      <c r="A21" s="66">
        <f t="shared" si="1"/>
        <v>360</v>
      </c>
      <c r="B21" s="69">
        <f t="shared" si="2"/>
        <v>20</v>
      </c>
      <c r="C21" s="68">
        <v>9.3000000000000007</v>
      </c>
      <c r="D21" s="68">
        <f t="shared" si="3"/>
        <v>8.75</v>
      </c>
      <c r="E21" s="68">
        <f t="shared" si="0"/>
        <v>175</v>
      </c>
    </row>
    <row r="22" spans="1:5" x14ac:dyDescent="0.2">
      <c r="A22" s="66">
        <f t="shared" si="1"/>
        <v>380</v>
      </c>
      <c r="B22" s="69">
        <f t="shared" si="2"/>
        <v>20</v>
      </c>
      <c r="C22" s="68">
        <v>11.1</v>
      </c>
      <c r="D22" s="68">
        <f t="shared" si="3"/>
        <v>10.199999999999999</v>
      </c>
      <c r="E22" s="68">
        <f t="shared" si="0"/>
        <v>204</v>
      </c>
    </row>
    <row r="23" spans="1:5" x14ac:dyDescent="0.2">
      <c r="A23" s="66">
        <f t="shared" si="1"/>
        <v>400</v>
      </c>
      <c r="B23" s="69">
        <f t="shared" si="2"/>
        <v>20</v>
      </c>
      <c r="C23" s="68">
        <v>10.8</v>
      </c>
      <c r="D23" s="68">
        <f t="shared" si="3"/>
        <v>10.95</v>
      </c>
      <c r="E23" s="68">
        <f t="shared" si="0"/>
        <v>219</v>
      </c>
    </row>
    <row r="24" spans="1:5" x14ac:dyDescent="0.2">
      <c r="A24" s="66">
        <f t="shared" si="1"/>
        <v>420</v>
      </c>
      <c r="B24" s="69">
        <f t="shared" si="2"/>
        <v>20</v>
      </c>
      <c r="C24" s="68">
        <v>10.3</v>
      </c>
      <c r="D24" s="68">
        <f t="shared" si="3"/>
        <v>10.55</v>
      </c>
      <c r="E24" s="68">
        <f t="shared" si="0"/>
        <v>211</v>
      </c>
    </row>
    <row r="25" spans="1:5" x14ac:dyDescent="0.2">
      <c r="A25" s="66">
        <f t="shared" si="1"/>
        <v>440</v>
      </c>
      <c r="B25" s="69">
        <f t="shared" si="2"/>
        <v>20</v>
      </c>
      <c r="C25" s="68">
        <v>9.4</v>
      </c>
      <c r="D25" s="68">
        <f t="shared" si="3"/>
        <v>9.8500000000000014</v>
      </c>
      <c r="E25" s="68">
        <f t="shared" si="0"/>
        <v>197.00000000000003</v>
      </c>
    </row>
    <row r="26" spans="1:5" x14ac:dyDescent="0.2">
      <c r="A26" s="66">
        <f t="shared" si="1"/>
        <v>460</v>
      </c>
      <c r="B26" s="69">
        <f t="shared" si="2"/>
        <v>20</v>
      </c>
      <c r="C26" s="68">
        <v>9.1999999999999993</v>
      </c>
      <c r="D26" s="68">
        <f t="shared" si="3"/>
        <v>9.3000000000000007</v>
      </c>
      <c r="E26" s="68">
        <f t="shared" si="0"/>
        <v>186</v>
      </c>
    </row>
    <row r="27" spans="1:5" x14ac:dyDescent="0.2">
      <c r="A27" s="66">
        <f t="shared" si="1"/>
        <v>480</v>
      </c>
      <c r="B27" s="69">
        <f t="shared" si="2"/>
        <v>20</v>
      </c>
      <c r="C27" s="68">
        <v>8.9</v>
      </c>
      <c r="D27" s="68">
        <f t="shared" si="3"/>
        <v>9.0500000000000007</v>
      </c>
      <c r="E27" s="68">
        <f t="shared" si="0"/>
        <v>181</v>
      </c>
    </row>
    <row r="28" spans="1:5" x14ac:dyDescent="0.2">
      <c r="A28" s="66">
        <f t="shared" si="1"/>
        <v>500</v>
      </c>
      <c r="B28" s="69">
        <f t="shared" si="2"/>
        <v>20</v>
      </c>
      <c r="C28" s="68">
        <v>8.1999999999999993</v>
      </c>
      <c r="D28" s="68">
        <f t="shared" si="3"/>
        <v>8.5500000000000007</v>
      </c>
      <c r="E28" s="68">
        <f t="shared" si="0"/>
        <v>171</v>
      </c>
    </row>
    <row r="29" spans="1:5" x14ac:dyDescent="0.2">
      <c r="A29" s="66">
        <f t="shared" si="1"/>
        <v>520</v>
      </c>
      <c r="B29" s="69">
        <f t="shared" si="2"/>
        <v>20</v>
      </c>
      <c r="C29" s="68">
        <v>6.9</v>
      </c>
      <c r="D29" s="68">
        <f t="shared" si="3"/>
        <v>7.55</v>
      </c>
      <c r="E29" s="68">
        <f t="shared" si="0"/>
        <v>151</v>
      </c>
    </row>
    <row r="30" spans="1:5" x14ac:dyDescent="0.2">
      <c r="A30" s="66">
        <f t="shared" si="1"/>
        <v>540</v>
      </c>
      <c r="B30" s="69">
        <f t="shared" si="2"/>
        <v>20</v>
      </c>
      <c r="C30" s="68">
        <v>4.7</v>
      </c>
      <c r="D30" s="68">
        <f t="shared" si="3"/>
        <v>5.8000000000000007</v>
      </c>
      <c r="E30" s="68">
        <f t="shared" si="0"/>
        <v>116.00000000000001</v>
      </c>
    </row>
    <row r="31" spans="1:5" x14ac:dyDescent="0.2">
      <c r="A31" s="66">
        <f t="shared" si="1"/>
        <v>560</v>
      </c>
      <c r="B31" s="69">
        <f t="shared" si="2"/>
        <v>20</v>
      </c>
      <c r="C31" s="68">
        <v>3.2</v>
      </c>
      <c r="D31" s="68">
        <f t="shared" si="3"/>
        <v>3.95</v>
      </c>
      <c r="E31" s="68">
        <f t="shared" si="0"/>
        <v>79</v>
      </c>
    </row>
    <row r="32" spans="1:5" x14ac:dyDescent="0.2">
      <c r="A32" s="66">
        <f t="shared" si="1"/>
        <v>580</v>
      </c>
      <c r="B32" s="69">
        <f t="shared" si="2"/>
        <v>20</v>
      </c>
      <c r="C32" s="68">
        <v>3.2</v>
      </c>
      <c r="D32" s="68">
        <f t="shared" si="3"/>
        <v>3.2</v>
      </c>
      <c r="E32" s="68">
        <f t="shared" si="0"/>
        <v>64</v>
      </c>
    </row>
    <row r="33" spans="1:5" x14ac:dyDescent="0.2">
      <c r="A33" s="66">
        <f t="shared" si="1"/>
        <v>600</v>
      </c>
      <c r="B33" s="69">
        <f t="shared" si="2"/>
        <v>20</v>
      </c>
      <c r="C33" s="68">
        <v>3.5</v>
      </c>
      <c r="D33" s="68">
        <f t="shared" si="3"/>
        <v>3.35</v>
      </c>
      <c r="E33" s="68">
        <f t="shared" si="0"/>
        <v>67</v>
      </c>
    </row>
    <row r="34" spans="1:5" x14ac:dyDescent="0.2">
      <c r="A34" s="66">
        <f t="shared" si="1"/>
        <v>620</v>
      </c>
      <c r="B34" s="69">
        <f t="shared" si="2"/>
        <v>20</v>
      </c>
      <c r="C34" s="68">
        <v>3.6</v>
      </c>
      <c r="D34" s="68">
        <f t="shared" si="3"/>
        <v>3.55</v>
      </c>
      <c r="E34" s="68">
        <f t="shared" si="0"/>
        <v>71</v>
      </c>
    </row>
    <row r="35" spans="1:5" x14ac:dyDescent="0.2">
      <c r="A35" s="66">
        <f t="shared" si="1"/>
        <v>640</v>
      </c>
      <c r="B35" s="69">
        <f t="shared" si="2"/>
        <v>20</v>
      </c>
      <c r="C35" s="68">
        <v>3.3</v>
      </c>
      <c r="D35" s="68">
        <f t="shared" si="3"/>
        <v>3.45</v>
      </c>
      <c r="E35" s="68">
        <f t="shared" si="0"/>
        <v>69</v>
      </c>
    </row>
    <row r="36" spans="1:5" x14ac:dyDescent="0.2">
      <c r="A36" s="66">
        <f t="shared" si="1"/>
        <v>660</v>
      </c>
      <c r="B36" s="69">
        <f t="shared" si="2"/>
        <v>20</v>
      </c>
      <c r="C36" s="68">
        <v>3.3</v>
      </c>
      <c r="D36" s="68">
        <f t="shared" si="3"/>
        <v>3.3</v>
      </c>
      <c r="E36" s="68">
        <f t="shared" si="0"/>
        <v>66</v>
      </c>
    </row>
    <row r="37" spans="1:5" x14ac:dyDescent="0.2">
      <c r="A37" s="66">
        <f t="shared" si="1"/>
        <v>680</v>
      </c>
      <c r="B37" s="69">
        <f t="shared" si="2"/>
        <v>20</v>
      </c>
      <c r="C37" s="68">
        <v>3.6</v>
      </c>
      <c r="D37" s="68">
        <f t="shared" si="3"/>
        <v>3.45</v>
      </c>
      <c r="E37" s="68">
        <f t="shared" si="0"/>
        <v>69</v>
      </c>
    </row>
    <row r="38" spans="1:5" x14ac:dyDescent="0.2">
      <c r="A38" s="66">
        <f t="shared" si="1"/>
        <v>700</v>
      </c>
      <c r="B38" s="69">
        <f t="shared" si="2"/>
        <v>20</v>
      </c>
      <c r="C38" s="68">
        <v>3.8</v>
      </c>
      <c r="D38" s="68">
        <f t="shared" si="3"/>
        <v>3.7</v>
      </c>
      <c r="E38" s="68">
        <f t="shared" si="0"/>
        <v>74</v>
      </c>
    </row>
    <row r="39" spans="1:5" x14ac:dyDescent="0.2">
      <c r="A39" s="66">
        <f t="shared" si="1"/>
        <v>720</v>
      </c>
      <c r="B39" s="69">
        <f t="shared" si="2"/>
        <v>20</v>
      </c>
      <c r="C39" s="68">
        <v>4.3</v>
      </c>
      <c r="D39" s="68">
        <f t="shared" si="3"/>
        <v>4.05</v>
      </c>
      <c r="E39" s="68">
        <f t="shared" si="0"/>
        <v>81</v>
      </c>
    </row>
    <row r="40" spans="1:5" x14ac:dyDescent="0.2">
      <c r="A40" s="66">
        <f t="shared" si="1"/>
        <v>740</v>
      </c>
      <c r="B40" s="69">
        <f t="shared" si="2"/>
        <v>20</v>
      </c>
      <c r="C40" s="68">
        <v>4.2</v>
      </c>
      <c r="D40" s="68">
        <f t="shared" si="3"/>
        <v>4.25</v>
      </c>
      <c r="E40" s="68">
        <f t="shared" si="0"/>
        <v>85</v>
      </c>
    </row>
    <row r="41" spans="1:5" x14ac:dyDescent="0.2">
      <c r="A41" s="66">
        <f t="shared" si="1"/>
        <v>760</v>
      </c>
      <c r="B41" s="69">
        <f t="shared" si="2"/>
        <v>20</v>
      </c>
      <c r="C41" s="68">
        <v>3.6</v>
      </c>
      <c r="D41" s="68">
        <f t="shared" si="3"/>
        <v>3.9000000000000004</v>
      </c>
      <c r="E41" s="68">
        <f t="shared" si="0"/>
        <v>78</v>
      </c>
    </row>
    <row r="42" spans="1:5" x14ac:dyDescent="0.2">
      <c r="A42" s="66">
        <f t="shared" si="1"/>
        <v>780</v>
      </c>
      <c r="B42" s="69">
        <f t="shared" si="2"/>
        <v>20</v>
      </c>
      <c r="C42" s="68">
        <v>2.1</v>
      </c>
      <c r="D42" s="68">
        <f t="shared" si="3"/>
        <v>2.85</v>
      </c>
      <c r="E42" s="68">
        <f t="shared" si="0"/>
        <v>57</v>
      </c>
    </row>
    <row r="43" spans="1:5" x14ac:dyDescent="0.2">
      <c r="E43" s="68">
        <f>SUM(E4:E42)</f>
        <v>5118</v>
      </c>
    </row>
    <row r="46" spans="1:5" x14ac:dyDescent="0.2">
      <c r="A46" t="s">
        <v>109</v>
      </c>
    </row>
    <row r="47" spans="1:5" x14ac:dyDescent="0.2">
      <c r="A47" s="61" t="s">
        <v>13</v>
      </c>
      <c r="B47" s="62" t="s">
        <v>64</v>
      </c>
      <c r="C47" s="63" t="s">
        <v>102</v>
      </c>
      <c r="D47" s="63" t="s">
        <v>103</v>
      </c>
      <c r="E47" s="63" t="s">
        <v>97</v>
      </c>
    </row>
    <row r="48" spans="1:5" x14ac:dyDescent="0.2">
      <c r="A48" s="66">
        <v>0</v>
      </c>
      <c r="B48" s="67"/>
      <c r="C48" s="68">
        <v>6.5</v>
      </c>
      <c r="D48" s="68"/>
      <c r="E48" s="68"/>
    </row>
    <row r="49" spans="1:5" x14ac:dyDescent="0.2">
      <c r="A49" s="66">
        <f>A48+20</f>
        <v>20</v>
      </c>
      <c r="B49" s="69">
        <f>A49-A48</f>
        <v>20</v>
      </c>
      <c r="C49" s="68">
        <v>6.5</v>
      </c>
      <c r="D49" s="68">
        <f>(C49+C48)/2</f>
        <v>6.5</v>
      </c>
      <c r="E49" s="68">
        <f t="shared" ref="E49:E87" si="4">B49*D49</f>
        <v>130</v>
      </c>
    </row>
    <row r="50" spans="1:5" x14ac:dyDescent="0.2">
      <c r="A50" s="66">
        <f t="shared" ref="A50:A87" si="5">A49+20</f>
        <v>40</v>
      </c>
      <c r="B50" s="69">
        <f t="shared" ref="B50:B87" si="6">A50-A49</f>
        <v>20</v>
      </c>
      <c r="C50" s="68">
        <v>7</v>
      </c>
      <c r="D50" s="68">
        <f t="shared" ref="D50:D87" si="7">(C50+C49)/2</f>
        <v>6.75</v>
      </c>
      <c r="E50" s="68">
        <f t="shared" si="4"/>
        <v>135</v>
      </c>
    </row>
    <row r="51" spans="1:5" x14ac:dyDescent="0.2">
      <c r="A51" s="66">
        <f t="shared" si="5"/>
        <v>60</v>
      </c>
      <c r="B51" s="69">
        <f t="shared" si="6"/>
        <v>20</v>
      </c>
      <c r="C51" s="68">
        <v>7.6</v>
      </c>
      <c r="D51" s="68">
        <f t="shared" si="7"/>
        <v>7.3</v>
      </c>
      <c r="E51" s="68">
        <f t="shared" si="4"/>
        <v>146</v>
      </c>
    </row>
    <row r="52" spans="1:5" x14ac:dyDescent="0.2">
      <c r="A52" s="66">
        <f t="shared" si="5"/>
        <v>80</v>
      </c>
      <c r="B52" s="69">
        <f t="shared" si="6"/>
        <v>20</v>
      </c>
      <c r="C52" s="68">
        <v>1.1000000000000001</v>
      </c>
      <c r="D52" s="68">
        <f t="shared" si="7"/>
        <v>4.3499999999999996</v>
      </c>
      <c r="E52" s="68">
        <f t="shared" si="4"/>
        <v>87</v>
      </c>
    </row>
    <row r="53" spans="1:5" x14ac:dyDescent="0.2">
      <c r="A53" s="66">
        <f t="shared" si="5"/>
        <v>100</v>
      </c>
      <c r="B53" s="69">
        <f t="shared" si="6"/>
        <v>20</v>
      </c>
      <c r="C53" s="68">
        <v>5.6</v>
      </c>
      <c r="D53" s="68">
        <f t="shared" si="7"/>
        <v>3.3499999999999996</v>
      </c>
      <c r="E53" s="68">
        <f t="shared" si="4"/>
        <v>67</v>
      </c>
    </row>
    <row r="54" spans="1:5" x14ac:dyDescent="0.2">
      <c r="A54" s="66">
        <f t="shared" si="5"/>
        <v>120</v>
      </c>
      <c r="B54" s="69">
        <f t="shared" si="6"/>
        <v>20</v>
      </c>
      <c r="C54" s="68">
        <v>6.1</v>
      </c>
      <c r="D54" s="68">
        <f t="shared" si="7"/>
        <v>5.85</v>
      </c>
      <c r="E54" s="68">
        <f t="shared" si="4"/>
        <v>117</v>
      </c>
    </row>
    <row r="55" spans="1:5" x14ac:dyDescent="0.2">
      <c r="A55" s="66">
        <f t="shared" si="5"/>
        <v>140</v>
      </c>
      <c r="B55" s="69">
        <f t="shared" si="6"/>
        <v>20</v>
      </c>
      <c r="C55" s="68">
        <v>6.7</v>
      </c>
      <c r="D55" s="68">
        <f t="shared" si="7"/>
        <v>6.4</v>
      </c>
      <c r="E55" s="68">
        <f t="shared" si="4"/>
        <v>128</v>
      </c>
    </row>
    <row r="56" spans="1:5" x14ac:dyDescent="0.2">
      <c r="A56" s="66">
        <f t="shared" si="5"/>
        <v>160</v>
      </c>
      <c r="B56" s="69">
        <f t="shared" si="6"/>
        <v>20</v>
      </c>
      <c r="C56" s="68">
        <v>8.5</v>
      </c>
      <c r="D56" s="68">
        <f t="shared" si="7"/>
        <v>7.6</v>
      </c>
      <c r="E56" s="68">
        <f t="shared" si="4"/>
        <v>152</v>
      </c>
    </row>
    <row r="57" spans="1:5" x14ac:dyDescent="0.2">
      <c r="A57" s="66">
        <f t="shared" si="5"/>
        <v>180</v>
      </c>
      <c r="B57" s="69">
        <f t="shared" si="6"/>
        <v>20</v>
      </c>
      <c r="C57" s="68">
        <v>9.1999999999999993</v>
      </c>
      <c r="D57" s="68">
        <f t="shared" si="7"/>
        <v>8.85</v>
      </c>
      <c r="E57" s="68">
        <f t="shared" si="4"/>
        <v>177</v>
      </c>
    </row>
    <row r="58" spans="1:5" x14ac:dyDescent="0.2">
      <c r="A58" s="66">
        <f t="shared" si="5"/>
        <v>200</v>
      </c>
      <c r="B58" s="69">
        <f t="shared" si="6"/>
        <v>20</v>
      </c>
      <c r="C58" s="68">
        <v>9.3000000000000007</v>
      </c>
      <c r="D58" s="68">
        <f t="shared" si="7"/>
        <v>9.25</v>
      </c>
      <c r="E58" s="68">
        <f t="shared" si="4"/>
        <v>185</v>
      </c>
    </row>
    <row r="59" spans="1:5" x14ac:dyDescent="0.2">
      <c r="A59" s="66">
        <f t="shared" si="5"/>
        <v>220</v>
      </c>
      <c r="B59" s="69">
        <f t="shared" si="6"/>
        <v>20</v>
      </c>
      <c r="C59" s="68">
        <v>8.3000000000000007</v>
      </c>
      <c r="D59" s="68">
        <f t="shared" si="7"/>
        <v>8.8000000000000007</v>
      </c>
      <c r="E59" s="68">
        <f t="shared" si="4"/>
        <v>176</v>
      </c>
    </row>
    <row r="60" spans="1:5" x14ac:dyDescent="0.2">
      <c r="A60" s="66">
        <f t="shared" si="5"/>
        <v>240</v>
      </c>
      <c r="B60" s="69">
        <f t="shared" si="6"/>
        <v>20</v>
      </c>
      <c r="C60" s="68">
        <v>6.2</v>
      </c>
      <c r="D60" s="68">
        <f t="shared" si="7"/>
        <v>7.25</v>
      </c>
      <c r="E60" s="68">
        <f t="shared" si="4"/>
        <v>145</v>
      </c>
    </row>
    <row r="61" spans="1:5" x14ac:dyDescent="0.2">
      <c r="A61" s="66">
        <f t="shared" si="5"/>
        <v>260</v>
      </c>
      <c r="B61" s="69">
        <f t="shared" si="6"/>
        <v>20</v>
      </c>
      <c r="C61" s="68">
        <v>6</v>
      </c>
      <c r="D61" s="68">
        <f t="shared" si="7"/>
        <v>6.1</v>
      </c>
      <c r="E61" s="68">
        <f t="shared" si="4"/>
        <v>122</v>
      </c>
    </row>
    <row r="62" spans="1:5" x14ac:dyDescent="0.2">
      <c r="A62" s="66">
        <f t="shared" si="5"/>
        <v>280</v>
      </c>
      <c r="B62" s="69">
        <f t="shared" si="6"/>
        <v>20</v>
      </c>
      <c r="C62" s="68">
        <v>6.8</v>
      </c>
      <c r="D62" s="68">
        <f t="shared" si="7"/>
        <v>6.4</v>
      </c>
      <c r="E62" s="68">
        <f t="shared" si="4"/>
        <v>128</v>
      </c>
    </row>
    <row r="63" spans="1:5" x14ac:dyDescent="0.2">
      <c r="A63" s="66">
        <f t="shared" si="5"/>
        <v>300</v>
      </c>
      <c r="B63" s="69">
        <f t="shared" si="6"/>
        <v>20</v>
      </c>
      <c r="C63" s="68">
        <v>8.4</v>
      </c>
      <c r="D63" s="68">
        <f t="shared" si="7"/>
        <v>7.6</v>
      </c>
      <c r="E63" s="68">
        <f t="shared" si="4"/>
        <v>152</v>
      </c>
    </row>
    <row r="64" spans="1:5" x14ac:dyDescent="0.2">
      <c r="A64" s="66">
        <f t="shared" si="5"/>
        <v>320</v>
      </c>
      <c r="B64" s="69">
        <f t="shared" si="6"/>
        <v>20</v>
      </c>
      <c r="C64" s="68">
        <v>9.8000000000000007</v>
      </c>
      <c r="D64" s="68">
        <f t="shared" si="7"/>
        <v>9.1000000000000014</v>
      </c>
      <c r="E64" s="68">
        <f t="shared" si="4"/>
        <v>182.00000000000003</v>
      </c>
    </row>
    <row r="65" spans="1:5" x14ac:dyDescent="0.2">
      <c r="A65" s="66">
        <f t="shared" si="5"/>
        <v>340</v>
      </c>
      <c r="B65" s="69">
        <f t="shared" si="6"/>
        <v>20</v>
      </c>
      <c r="C65" s="68">
        <v>10.9</v>
      </c>
      <c r="D65" s="68">
        <f t="shared" si="7"/>
        <v>10.350000000000001</v>
      </c>
      <c r="E65" s="68">
        <f t="shared" si="4"/>
        <v>207.00000000000003</v>
      </c>
    </row>
    <row r="66" spans="1:5" x14ac:dyDescent="0.2">
      <c r="A66" s="66">
        <f t="shared" si="5"/>
        <v>360</v>
      </c>
      <c r="B66" s="69">
        <f t="shared" si="6"/>
        <v>20</v>
      </c>
      <c r="C66" s="68">
        <v>11.5</v>
      </c>
      <c r="D66" s="68">
        <f t="shared" si="7"/>
        <v>11.2</v>
      </c>
      <c r="E66" s="68">
        <f t="shared" si="4"/>
        <v>224</v>
      </c>
    </row>
    <row r="67" spans="1:5" x14ac:dyDescent="0.2">
      <c r="A67" s="66">
        <f t="shared" si="5"/>
        <v>380</v>
      </c>
      <c r="B67" s="69">
        <f t="shared" si="6"/>
        <v>20</v>
      </c>
      <c r="C67" s="68">
        <v>11.6</v>
      </c>
      <c r="D67" s="68">
        <f t="shared" si="7"/>
        <v>11.55</v>
      </c>
      <c r="E67" s="68">
        <f t="shared" si="4"/>
        <v>231</v>
      </c>
    </row>
    <row r="68" spans="1:5" x14ac:dyDescent="0.2">
      <c r="A68" s="66">
        <f t="shared" si="5"/>
        <v>400</v>
      </c>
      <c r="B68" s="69">
        <f t="shared" si="6"/>
        <v>20</v>
      </c>
      <c r="C68" s="68">
        <v>12</v>
      </c>
      <c r="D68" s="68">
        <f t="shared" si="7"/>
        <v>11.8</v>
      </c>
      <c r="E68" s="68">
        <f t="shared" si="4"/>
        <v>236</v>
      </c>
    </row>
    <row r="69" spans="1:5" x14ac:dyDescent="0.2">
      <c r="A69" s="66">
        <f t="shared" si="5"/>
        <v>420</v>
      </c>
      <c r="B69" s="69">
        <f t="shared" si="6"/>
        <v>20</v>
      </c>
      <c r="C69" s="68">
        <v>12.3</v>
      </c>
      <c r="D69" s="68">
        <f t="shared" si="7"/>
        <v>12.15</v>
      </c>
      <c r="E69" s="68">
        <f t="shared" si="4"/>
        <v>243</v>
      </c>
    </row>
    <row r="70" spans="1:5" x14ac:dyDescent="0.2">
      <c r="A70" s="66">
        <f t="shared" si="5"/>
        <v>440</v>
      </c>
      <c r="B70" s="69">
        <f t="shared" si="6"/>
        <v>20</v>
      </c>
      <c r="C70" s="68">
        <v>11.3</v>
      </c>
      <c r="D70" s="68">
        <f t="shared" si="7"/>
        <v>11.8</v>
      </c>
      <c r="E70" s="68">
        <f t="shared" si="4"/>
        <v>236</v>
      </c>
    </row>
    <row r="71" spans="1:5" x14ac:dyDescent="0.2">
      <c r="A71" s="66">
        <f t="shared" si="5"/>
        <v>460</v>
      </c>
      <c r="B71" s="69">
        <f t="shared" si="6"/>
        <v>20</v>
      </c>
      <c r="C71" s="68">
        <v>10.199999999999999</v>
      </c>
      <c r="D71" s="68">
        <f t="shared" si="7"/>
        <v>10.75</v>
      </c>
      <c r="E71" s="68">
        <f t="shared" si="4"/>
        <v>215</v>
      </c>
    </row>
    <row r="72" spans="1:5" x14ac:dyDescent="0.2">
      <c r="A72" s="66">
        <f t="shared" si="5"/>
        <v>480</v>
      </c>
      <c r="B72" s="69">
        <f t="shared" si="6"/>
        <v>20</v>
      </c>
      <c r="C72" s="68">
        <v>10.7</v>
      </c>
      <c r="D72" s="68">
        <f t="shared" si="7"/>
        <v>10.45</v>
      </c>
      <c r="E72" s="68">
        <f t="shared" si="4"/>
        <v>209</v>
      </c>
    </row>
    <row r="73" spans="1:5" x14ac:dyDescent="0.2">
      <c r="A73" s="66">
        <f t="shared" si="5"/>
        <v>500</v>
      </c>
      <c r="B73" s="69">
        <f t="shared" si="6"/>
        <v>20</v>
      </c>
      <c r="C73" s="68">
        <v>10.199999999999999</v>
      </c>
      <c r="D73" s="68">
        <f t="shared" si="7"/>
        <v>10.45</v>
      </c>
      <c r="E73" s="68">
        <f t="shared" si="4"/>
        <v>209</v>
      </c>
    </row>
    <row r="74" spans="1:5" x14ac:dyDescent="0.2">
      <c r="A74" s="66">
        <f t="shared" si="5"/>
        <v>520</v>
      </c>
      <c r="B74" s="69">
        <f t="shared" si="6"/>
        <v>20</v>
      </c>
      <c r="C74" s="68">
        <v>8.3000000000000007</v>
      </c>
      <c r="D74" s="68">
        <f t="shared" si="7"/>
        <v>9.25</v>
      </c>
      <c r="E74" s="68">
        <f t="shared" si="4"/>
        <v>185</v>
      </c>
    </row>
    <row r="75" spans="1:5" x14ac:dyDescent="0.2">
      <c r="A75" s="66">
        <f t="shared" si="5"/>
        <v>540</v>
      </c>
      <c r="B75" s="69">
        <f t="shared" si="6"/>
        <v>20</v>
      </c>
      <c r="C75" s="68">
        <v>6.4</v>
      </c>
      <c r="D75" s="68">
        <f t="shared" si="7"/>
        <v>7.3500000000000005</v>
      </c>
      <c r="E75" s="68">
        <f t="shared" si="4"/>
        <v>147</v>
      </c>
    </row>
    <row r="76" spans="1:5" x14ac:dyDescent="0.2">
      <c r="A76" s="66">
        <f t="shared" si="5"/>
        <v>560</v>
      </c>
      <c r="B76" s="69">
        <f t="shared" si="6"/>
        <v>20</v>
      </c>
      <c r="C76" s="68">
        <v>6.9</v>
      </c>
      <c r="D76" s="68">
        <f t="shared" si="7"/>
        <v>6.65</v>
      </c>
      <c r="E76" s="68">
        <f t="shared" si="4"/>
        <v>133</v>
      </c>
    </row>
    <row r="77" spans="1:5" x14ac:dyDescent="0.2">
      <c r="A77" s="66">
        <f t="shared" si="5"/>
        <v>580</v>
      </c>
      <c r="B77" s="69">
        <f t="shared" si="6"/>
        <v>20</v>
      </c>
      <c r="C77" s="68">
        <v>4.7</v>
      </c>
      <c r="D77" s="68">
        <f t="shared" si="7"/>
        <v>5.8000000000000007</v>
      </c>
      <c r="E77" s="68">
        <f t="shared" si="4"/>
        <v>116.00000000000001</v>
      </c>
    </row>
    <row r="78" spans="1:5" x14ac:dyDescent="0.2">
      <c r="A78" s="66">
        <f t="shared" si="5"/>
        <v>600</v>
      </c>
      <c r="B78" s="69">
        <f t="shared" si="6"/>
        <v>20</v>
      </c>
      <c r="C78" s="68">
        <v>5.6</v>
      </c>
      <c r="D78" s="68">
        <f t="shared" si="7"/>
        <v>5.15</v>
      </c>
      <c r="E78" s="68">
        <f t="shared" si="4"/>
        <v>103</v>
      </c>
    </row>
    <row r="79" spans="1:5" x14ac:dyDescent="0.2">
      <c r="A79" s="66">
        <f t="shared" si="5"/>
        <v>620</v>
      </c>
      <c r="B79" s="69">
        <f t="shared" si="6"/>
        <v>20</v>
      </c>
      <c r="C79" s="68">
        <v>5.6</v>
      </c>
      <c r="D79" s="68">
        <f t="shared" si="7"/>
        <v>5.6</v>
      </c>
      <c r="E79" s="68">
        <f t="shared" si="4"/>
        <v>112</v>
      </c>
    </row>
    <row r="80" spans="1:5" x14ac:dyDescent="0.2">
      <c r="A80" s="66">
        <f t="shared" si="5"/>
        <v>640</v>
      </c>
      <c r="B80" s="69">
        <f t="shared" si="6"/>
        <v>20</v>
      </c>
      <c r="C80" s="68">
        <v>5.5</v>
      </c>
      <c r="D80" s="68">
        <f t="shared" si="7"/>
        <v>5.55</v>
      </c>
      <c r="E80" s="68">
        <f t="shared" si="4"/>
        <v>111</v>
      </c>
    </row>
    <row r="81" spans="1:5" x14ac:dyDescent="0.2">
      <c r="A81" s="66">
        <f t="shared" si="5"/>
        <v>660</v>
      </c>
      <c r="B81" s="69">
        <f t="shared" si="6"/>
        <v>20</v>
      </c>
      <c r="C81" s="68">
        <v>5.2</v>
      </c>
      <c r="D81" s="68">
        <f t="shared" si="7"/>
        <v>5.35</v>
      </c>
      <c r="E81" s="68">
        <f t="shared" si="4"/>
        <v>107</v>
      </c>
    </row>
    <row r="82" spans="1:5" x14ac:dyDescent="0.2">
      <c r="A82" s="66">
        <f t="shared" si="5"/>
        <v>680</v>
      </c>
      <c r="B82" s="69">
        <f t="shared" si="6"/>
        <v>20</v>
      </c>
      <c r="C82" s="68">
        <v>5.5</v>
      </c>
      <c r="D82" s="68">
        <f t="shared" si="7"/>
        <v>5.35</v>
      </c>
      <c r="E82" s="68">
        <f t="shared" si="4"/>
        <v>107</v>
      </c>
    </row>
    <row r="83" spans="1:5" x14ac:dyDescent="0.2">
      <c r="A83" s="66">
        <f t="shared" si="5"/>
        <v>700</v>
      </c>
      <c r="B83" s="69">
        <f t="shared" si="6"/>
        <v>20</v>
      </c>
      <c r="C83" s="68">
        <v>5.2</v>
      </c>
      <c r="D83" s="68">
        <f t="shared" si="7"/>
        <v>5.35</v>
      </c>
      <c r="E83" s="68">
        <f t="shared" si="4"/>
        <v>107</v>
      </c>
    </row>
    <row r="84" spans="1:5" x14ac:dyDescent="0.2">
      <c r="A84" s="66">
        <f t="shared" si="5"/>
        <v>720</v>
      </c>
      <c r="B84" s="69">
        <f t="shared" si="6"/>
        <v>20</v>
      </c>
      <c r="C84" s="68">
        <v>4.9000000000000004</v>
      </c>
      <c r="D84" s="68">
        <f t="shared" si="7"/>
        <v>5.0500000000000007</v>
      </c>
      <c r="E84" s="68">
        <f t="shared" si="4"/>
        <v>101.00000000000001</v>
      </c>
    </row>
    <row r="85" spans="1:5" x14ac:dyDescent="0.2">
      <c r="A85" s="66">
        <f t="shared" si="5"/>
        <v>740</v>
      </c>
      <c r="B85" s="69">
        <f t="shared" si="6"/>
        <v>20</v>
      </c>
      <c r="C85" s="68">
        <v>0</v>
      </c>
      <c r="D85" s="68">
        <f t="shared" si="7"/>
        <v>2.4500000000000002</v>
      </c>
      <c r="E85" s="68">
        <f t="shared" si="4"/>
        <v>49</v>
      </c>
    </row>
    <row r="86" spans="1:5" x14ac:dyDescent="0.2">
      <c r="A86" s="66">
        <f t="shared" si="5"/>
        <v>760</v>
      </c>
      <c r="B86" s="69">
        <f t="shared" si="6"/>
        <v>20</v>
      </c>
      <c r="C86" s="68">
        <v>0</v>
      </c>
      <c r="D86" s="68">
        <f t="shared" si="7"/>
        <v>0</v>
      </c>
      <c r="E86" s="68">
        <f t="shared" si="4"/>
        <v>0</v>
      </c>
    </row>
    <row r="87" spans="1:5" x14ac:dyDescent="0.2">
      <c r="A87" s="66">
        <f t="shared" si="5"/>
        <v>780</v>
      </c>
      <c r="B87" s="69">
        <f t="shared" si="6"/>
        <v>20</v>
      </c>
      <c r="C87" s="68">
        <v>0</v>
      </c>
      <c r="D87" s="68">
        <f t="shared" si="7"/>
        <v>0</v>
      </c>
      <c r="E87" s="68">
        <f t="shared" si="4"/>
        <v>0</v>
      </c>
    </row>
    <row r="88" spans="1:5" x14ac:dyDescent="0.2">
      <c r="E88" s="68">
        <f>SUM(E49:E87)</f>
        <v>5617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3</vt:i4>
      </vt:variant>
    </vt:vector>
  </HeadingPairs>
  <TitlesOfParts>
    <vt:vector size="17" baseType="lpstr">
      <vt:lpstr>tabela elementów scalonych</vt:lpstr>
      <vt:lpstr>ofertowy</vt:lpstr>
      <vt:lpstr>tyczenie</vt:lpstr>
      <vt:lpstr>zdjety humusem</vt:lpstr>
      <vt:lpstr>usunięcie roslinnosci</vt:lpstr>
      <vt:lpstr>rozbiorka dróg</vt:lpstr>
      <vt:lpstr>roboty ziemne</vt:lpstr>
      <vt:lpstr>pobocza</vt:lpstr>
      <vt:lpstr>Humusowanie</vt:lpstr>
      <vt:lpstr>umocnienie</vt:lpstr>
      <vt:lpstr>ścieki podch</vt:lpstr>
      <vt:lpstr>bariery</vt:lpstr>
      <vt:lpstr>elementy ulic</vt:lpstr>
      <vt:lpstr>tabela zjazdów</vt:lpstr>
      <vt:lpstr>ofertowy!_FiltrujBazeDanych</vt:lpstr>
      <vt:lpstr>'tabela zjazdów'!_FiltrujBazeDanych</vt:lpstr>
      <vt:lpstr>ofertowy!Obszar_wydruku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mnieweglowski</cp:lastModifiedBy>
  <cp:lastPrinted>2021-06-15T08:12:48Z</cp:lastPrinted>
  <dcterms:created xsi:type="dcterms:W3CDTF">2009-06-16T05:24:07Z</dcterms:created>
  <dcterms:modified xsi:type="dcterms:W3CDTF">2021-07-01T07:15:30Z</dcterms:modified>
</cp:coreProperties>
</file>