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2" windowHeight="5388" firstSheet="2" activeTab="2"/>
  </bookViews>
  <sheets>
    <sheet name="Wycena_09_2017" sheetId="1" r:id="rId1"/>
    <sheet name="Wycena_10_2017" sheetId="2" r:id="rId2"/>
    <sheet name="Załącznik Nr 5" sheetId="3" r:id="rId3"/>
  </sheets>
  <definedNames>
    <definedName name="_xlnm.Print_Area" localSheetId="2">'Załącznik Nr 5'!$A$1:$C$21</definedName>
  </definedNames>
  <calcPr fullCalcOnLoad="1"/>
</workbook>
</file>

<file path=xl/sharedStrings.xml><?xml version="1.0" encoding="utf-8"?>
<sst xmlns="http://schemas.openxmlformats.org/spreadsheetml/2006/main" count="134" uniqueCount="79">
  <si>
    <t>L.p.</t>
  </si>
  <si>
    <t>1.</t>
  </si>
  <si>
    <t>Wartość netto w zł</t>
  </si>
  <si>
    <t>Wartość brutto w zł</t>
  </si>
  <si>
    <t>Nazwa produktu, wymagane parametry</t>
  </si>
  <si>
    <t>sztuka</t>
  </si>
  <si>
    <t>2.</t>
  </si>
  <si>
    <t>3.</t>
  </si>
  <si>
    <t>.................................................................</t>
  </si>
  <si>
    <t>Podpis osoby uprawnionej do złożenia oferty</t>
  </si>
  <si>
    <t>Załącznik Nr 1</t>
  </si>
  <si>
    <t>Jednostka miary zpotrze- bowania</t>
  </si>
  <si>
    <t xml:space="preserve">Razem </t>
  </si>
  <si>
    <t>Cena jed- nostkowa netto w zł*</t>
  </si>
  <si>
    <t>Cena jed- nostkowa brutto w zł*</t>
  </si>
  <si>
    <t>4.</t>
  </si>
  <si>
    <t>5.</t>
  </si>
  <si>
    <t>Lp.</t>
  </si>
  <si>
    <t>Parametry  wymagane</t>
  </si>
  <si>
    <t>6.</t>
  </si>
  <si>
    <t>7.</t>
  </si>
  <si>
    <t>8.</t>
  </si>
  <si>
    <t>9.</t>
  </si>
  <si>
    <t>10.</t>
  </si>
  <si>
    <t>11.</t>
  </si>
  <si>
    <t>Oferowane igły do biopsji i pozostałe elementy kompatybilne z oferowanym systemem</t>
  </si>
  <si>
    <t>Dostarczenie systemu w pełni sprawnego, gotowego do użycia bez koniecznośći dokonywania zakupów poza sprzętem wymienionym w Formularzu Cenowym</t>
  </si>
  <si>
    <t>Wliczony w dzierżawę serwis na okres obowiązywania umowy: naprawa do 48 godzin od zgłoszenia awarii (dni robocze), w przypadku nieskutecznej naprawy czas wymiany na sprawny system - do 72 godzin (dni robocze)</t>
  </si>
  <si>
    <t xml:space="preserve">Igły do mammotomicznej biopsji pod kontorolą USG, wymagane rozmiary: 7 - 8 G i 10 - 11 G, kompatybilne z systemem z pozycji 1 </t>
  </si>
  <si>
    <t>12.</t>
  </si>
  <si>
    <t>13.</t>
  </si>
  <si>
    <t xml:space="preserve">WYCENA </t>
  </si>
  <si>
    <t>Wymagane rozmiary igieł do mammotomicznej biopsji pod kontorolą USG: 7 - 8 G i 10 - 11 G</t>
  </si>
  <si>
    <t>Wymogi jakie winien spełniać oferowany przedmiot zamównienia  Zamawiający określił w Załączniku Nr 2</t>
  </si>
  <si>
    <t xml:space="preserve">Zużycie w okresie I.2012 - XII.2012 </t>
  </si>
  <si>
    <t xml:space="preserve">Zbiorniki próżniowe </t>
  </si>
  <si>
    <t>Proponowana ilość na okres 12 miesięcy</t>
  </si>
  <si>
    <t>według cen ostatnich dostaw z uwzględnieniem prognozowanego na 2015 r. średniorocznego wskaźnika cen i usług konsumpcyjnych</t>
  </si>
  <si>
    <t>Zużycie w okresie XI.2013 - X.2014</t>
  </si>
  <si>
    <t>14.</t>
  </si>
  <si>
    <t>System zamknięty przeznaczony do wykonywania biopsji mammotomicznej pod kontrolą USG, z wykorzystaniem próżni</t>
  </si>
  <si>
    <t>Dostarczenie wraz z systemem instrukcji  obsługi w języku polskim</t>
  </si>
  <si>
    <t>Igły wyposażone w zamknięty pojemnik (koszyczek) na pobrane wycinki. W ofercie na każdą igłę pojemniki zabezpieczające pobranie min. 20 wycinków</t>
  </si>
  <si>
    <t>Parametry oferowane (podać parametry, opisać)</t>
  </si>
  <si>
    <t>Dzierżawa zamknietego systemu do wykonywania mammotomicznej biopsji pod kontrolą USG</t>
  </si>
  <si>
    <t>Na żądanie Zamawiającego przeszkolenie pracowników Zamawiającego (w jego siedzibie) w zakresie obsługi zaoferowanego systemu, najpóźniej w terminie przekazania urządzenia do użytku Zamawiajacego</t>
  </si>
  <si>
    <t>Wielkość opakowania</t>
  </si>
  <si>
    <t>Wartość zużycia obliczona według cen przyjętych do przetargu</t>
  </si>
  <si>
    <t xml:space="preserve">Dostawy igieł do biopsji mammotomicznej i inne niezbędne akcesorie wraz z dzierżawą zamkniętego systemu do wykonywania biopsji mammotomicznej pod kontrolą USG </t>
  </si>
  <si>
    <t>Zużycie w okresie IX.2015 - VIII.2016</t>
  </si>
  <si>
    <t>Zużycie w okresie IX.2016 - VIII.2017</t>
  </si>
  <si>
    <t>Wartość zużycia w okresie IX.2016 - VIII.2017</t>
  </si>
  <si>
    <t>według cen ostatnich dostaw z uwzględnieniem prognozowanego na 2017 r. średniorocznego wskaźnika cen i usług konsumpcyjnych</t>
  </si>
  <si>
    <t>* w poz. 1 w rubrykach cena jednostkowa - cenę dzierżawy za jeden miesiąc; w rubrykach wartość wartość dzierżawy za 12 miesięcy</t>
  </si>
  <si>
    <t>nowy asortyment według cen rynkowych</t>
  </si>
  <si>
    <t>AE/ZP-27-…../17</t>
  </si>
  <si>
    <t xml:space="preserve">Znaczniki tkankowe nieżelowe, kompatybilne z igłami z pozycji 2 </t>
  </si>
  <si>
    <t>Znaczniki tkankowe żelowe, kompatybilne z igłami z pozycji 2</t>
  </si>
  <si>
    <t xml:space="preserve">Poprzedni przetarg na okres 12 miesięcy </t>
  </si>
  <si>
    <t>Staw- ka VAT</t>
  </si>
  <si>
    <t>Uwagi</t>
  </si>
  <si>
    <t>dr Miękisz- 240 szt.,        dr Majewski -180 szt.</t>
  </si>
  <si>
    <t>dr Miękisz- 10 szt.,                  dr Majewski -10 szt.</t>
  </si>
  <si>
    <t>dr Miękisz- 10 szt.,                 dr Majewski -10 szt.</t>
  </si>
  <si>
    <t>dr Miękisz- 48 szt.,                 dr Majewski -48 szt.</t>
  </si>
  <si>
    <t>Zużycie w okresie X.2015 - IX.2016</t>
  </si>
  <si>
    <t>Zużycie w okresie X.2016 - IX.2017</t>
  </si>
  <si>
    <t>Wartość zużycia w okresie X.2016 - IX.2017</t>
  </si>
  <si>
    <t>Igły i zbiorniki próżniowe posiadają termin ważności - minimum 12 miesięcy od daty dostawy; znaczniki tkankowe - minimum 10 miesięcy od daty dostawy</t>
  </si>
  <si>
    <t>Dostawa systemu do wykonywania biopsji mammotomicznej do 14 dni kalendarzowych od daty podpisania umowy</t>
  </si>
  <si>
    <t>ZAŁĄCZNIK NR 5</t>
  </si>
  <si>
    <t xml:space="preserve">                                Wymogi jakie winien spełniać oferowany przedmiot zamównienia  </t>
  </si>
  <si>
    <t xml:space="preserve">                                Oferty które  nie spełniają  w/w  wymagań   zostaną   odrzucone.</t>
  </si>
  <si>
    <t xml:space="preserve"> </t>
  </si>
  <si>
    <t>W ofercie ujęto wszystkie akcesoria niezbędne do prawidłowej pracy systemu (w przypadku konieczności dostarczania akcesoriów nie wymienionych w Formularzu Cenowym należy dodać w Formularzu kolejne pozycje i podać ilość niezbędną do wykonania 300 biopsji)</t>
  </si>
  <si>
    <t>Wykonawca posiada niezbędne dokumenty dopuszczające oferowany system do obrotu i używania na terenie RP zgodnie z ustawą z dnia 20 maja 2010 r. o wyrobach medycznych (Dz.U. z 2020 poz. 186 z późniejszymi zmianami), które przedłoży Zamawiającemu na każde żądanie.</t>
  </si>
  <si>
    <t>AE/ZP-27-76/20</t>
  </si>
  <si>
    <t xml:space="preserve">Urządzenie nie starsze niż z 2020 roku </t>
  </si>
  <si>
    <t>Wykonawca posiada niezbędne dokumenty dopuszczające oferowane: igły do biopsji, znaczniki tkankowe, pozostały asortyment zaoferowany zgodnie z Formularzem Cenowym do obrotu i używania na terenie RP zgodnie z dnia 20 maja 2010 r. o wyrobach medycznych (Dz.U. z 2020 poz.186 z późniejszymi zmianami), które przedłoży Zamawiającemu na każde żądanie.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</si>
</sst>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3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b/>
      <sz val="11"/>
      <name val="Arial CE"/>
      <family val="0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vertical="top"/>
    </xf>
    <xf numFmtId="3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right" vertical="center"/>
    </xf>
    <xf numFmtId="4" fontId="0" fillId="0" borderId="14" xfId="0" applyNumberForma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9" fontId="0" fillId="0" borderId="10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" fontId="3" fillId="0" borderId="10" xfId="0" applyNumberFormat="1" applyFont="1" applyBorder="1" applyAlignment="1">
      <alignment vertical="center"/>
    </xf>
    <xf numFmtId="9" fontId="0" fillId="0" borderId="15" xfId="0" applyNumberForma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1" xfId="0" applyFont="1" applyBorder="1" applyAlignment="1">
      <alignment vertical="top" wrapText="1"/>
    </xf>
    <xf numFmtId="4" fontId="0" fillId="0" borderId="15" xfId="0" applyNumberFormat="1" applyFill="1" applyBorder="1" applyAlignment="1">
      <alignment vertical="center" wrapText="1"/>
    </xf>
    <xf numFmtId="9" fontId="0" fillId="0" borderId="14" xfId="0" applyNumberFormat="1" applyFill="1" applyBorder="1" applyAlignment="1">
      <alignment vertical="center" wrapText="1"/>
    </xf>
    <xf numFmtId="0" fontId="0" fillId="0" borderId="18" xfId="0" applyBorder="1" applyAlignment="1">
      <alignment vertical="top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18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21" xfId="0" applyFont="1" applyBorder="1" applyAlignment="1">
      <alignment horizontal="right" vertical="center" wrapText="1"/>
    </xf>
    <xf numFmtId="0" fontId="9" fillId="0" borderId="2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top" wrapText="1"/>
    </xf>
    <xf numFmtId="4" fontId="0" fillId="0" borderId="0" xfId="0" applyNumberFormat="1" applyBorder="1" applyAlignment="1">
      <alignment vertical="center"/>
    </xf>
    <xf numFmtId="0" fontId="9" fillId="0" borderId="2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24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11" fillId="0" borderId="25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0" fillId="32" borderId="27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right" vertical="center" wrapText="1"/>
    </xf>
    <xf numFmtId="4" fontId="0" fillId="0" borderId="15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32" borderId="28" xfId="0" applyFont="1" applyFill="1" applyBorder="1" applyAlignment="1">
      <alignment horizontal="left" vertical="center"/>
    </xf>
    <xf numFmtId="0" fontId="9" fillId="0" borderId="29" xfId="0" applyFont="1" applyBorder="1" applyAlignment="1">
      <alignment vertical="center" wrapText="1"/>
    </xf>
    <xf numFmtId="0" fontId="15" fillId="0" borderId="30" xfId="0" applyFont="1" applyBorder="1" applyAlignment="1">
      <alignment vertical="center"/>
    </xf>
    <xf numFmtId="3" fontId="2" fillId="0" borderId="11" xfId="0" applyNumberFormat="1" applyFont="1" applyBorder="1" applyAlignment="1">
      <alignment vertical="top" wrapText="1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0" fillId="0" borderId="30" xfId="0" applyNumberForma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top" wrapText="1"/>
    </xf>
    <xf numFmtId="4" fontId="0" fillId="0" borderId="32" xfId="0" applyNumberFormat="1" applyFont="1" applyBorder="1" applyAlignment="1">
      <alignment vertical="center"/>
    </xf>
    <xf numFmtId="4" fontId="0" fillId="0" borderId="33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4" xfId="0" applyBorder="1" applyAlignment="1">
      <alignment vertical="top"/>
    </xf>
    <xf numFmtId="3" fontId="1" fillId="0" borderId="11" xfId="0" applyNumberFormat="1" applyFont="1" applyBorder="1" applyAlignment="1">
      <alignment vertical="top" wrapText="1"/>
    </xf>
    <xf numFmtId="0" fontId="0" fillId="0" borderId="23" xfId="0" applyBorder="1" applyAlignment="1">
      <alignment vertical="center" wrapText="1"/>
    </xf>
    <xf numFmtId="14" fontId="0" fillId="0" borderId="0" xfId="0" applyNumberFormat="1" applyAlignment="1">
      <alignment horizontal="left"/>
    </xf>
    <xf numFmtId="0" fontId="16" fillId="0" borderId="0" xfId="0" applyFont="1" applyAlignment="1">
      <alignment horizontal="right"/>
    </xf>
    <xf numFmtId="0" fontId="11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vertical="center" wrapText="1"/>
    </xf>
    <xf numFmtId="0" fontId="52" fillId="0" borderId="22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B3">
      <selection activeCell="A8" sqref="A8:P8"/>
    </sheetView>
  </sheetViews>
  <sheetFormatPr defaultColWidth="9.00390625" defaultRowHeight="12.75"/>
  <cols>
    <col min="1" max="1" width="4.50390625" style="0" customWidth="1"/>
    <col min="2" max="2" width="28.375" style="0" customWidth="1"/>
    <col min="3" max="3" width="7.875" style="16" customWidth="1"/>
    <col min="4" max="4" width="8.125" style="6" customWidth="1"/>
    <col min="5" max="5" width="8.125" style="6" hidden="1" customWidth="1"/>
    <col min="6" max="6" width="7.625" style="6" hidden="1" customWidth="1"/>
    <col min="7" max="8" width="7.875" style="6" customWidth="1"/>
    <col min="9" max="10" width="8.125" style="6" customWidth="1"/>
    <col min="11" max="12" width="8.875" style="0" customWidth="1"/>
    <col min="13" max="13" width="6.00390625" style="0" customWidth="1"/>
    <col min="14" max="14" width="9.875" style="0" customWidth="1"/>
    <col min="15" max="15" width="9.875" style="5" customWidth="1"/>
    <col min="16" max="16" width="10.00390625" style="0" customWidth="1"/>
    <col min="17" max="17" width="12.625" style="0" customWidth="1"/>
  </cols>
  <sheetData>
    <row r="1" spans="1:16" s="26" customFormat="1" ht="14.25" customHeight="1">
      <c r="A1" s="34" t="s">
        <v>55</v>
      </c>
      <c r="B1" s="23"/>
      <c r="C1" s="24"/>
      <c r="D1" s="25"/>
      <c r="E1" s="25"/>
      <c r="F1" s="25"/>
      <c r="G1" s="25"/>
      <c r="H1" s="25"/>
      <c r="I1" s="25"/>
      <c r="J1" s="25"/>
      <c r="K1" s="23"/>
      <c r="L1" s="23"/>
      <c r="M1" s="23"/>
      <c r="N1" s="23"/>
      <c r="O1" s="23"/>
      <c r="P1" s="68" t="s">
        <v>10</v>
      </c>
    </row>
    <row r="2" spans="6:8" s="22" customFormat="1" ht="13.5" customHeight="1">
      <c r="F2" s="22" t="s">
        <v>31</v>
      </c>
      <c r="H2" s="22" t="s">
        <v>31</v>
      </c>
    </row>
    <row r="3" s="22" customFormat="1" ht="13.5" customHeight="1"/>
    <row r="4" spans="1:8" s="22" customFormat="1" ht="13.5" customHeight="1">
      <c r="A4" s="71"/>
      <c r="H4" s="72" t="s">
        <v>52</v>
      </c>
    </row>
    <row r="5" spans="6:8" s="22" customFormat="1" ht="12.75" customHeight="1">
      <c r="F5" s="72" t="s">
        <v>37</v>
      </c>
      <c r="G5" s="69"/>
      <c r="H5" s="86" t="s">
        <v>54</v>
      </c>
    </row>
    <row r="6" spans="1:13" s="3" customFormat="1" ht="12.75" customHeight="1" thickBot="1">
      <c r="A6" s="70" t="s">
        <v>53</v>
      </c>
      <c r="B6" s="8"/>
      <c r="C6" s="15"/>
      <c r="G6" s="7"/>
      <c r="M6" s="20"/>
    </row>
    <row r="7" spans="1:17" s="1" customFormat="1" ht="64.5" customHeight="1" thickBot="1">
      <c r="A7" s="43" t="s">
        <v>0</v>
      </c>
      <c r="B7" s="10" t="s">
        <v>4</v>
      </c>
      <c r="C7" s="17" t="s">
        <v>11</v>
      </c>
      <c r="D7" s="94" t="s">
        <v>58</v>
      </c>
      <c r="E7" s="11" t="s">
        <v>34</v>
      </c>
      <c r="F7" s="11" t="s">
        <v>38</v>
      </c>
      <c r="G7" s="82" t="s">
        <v>65</v>
      </c>
      <c r="H7" s="82" t="s">
        <v>66</v>
      </c>
      <c r="I7" s="11" t="s">
        <v>36</v>
      </c>
      <c r="J7" s="82" t="s">
        <v>46</v>
      </c>
      <c r="K7" s="40" t="s">
        <v>13</v>
      </c>
      <c r="L7" s="40" t="s">
        <v>14</v>
      </c>
      <c r="M7" s="12" t="s">
        <v>59</v>
      </c>
      <c r="N7" s="12" t="s">
        <v>2</v>
      </c>
      <c r="O7" s="12" t="s">
        <v>3</v>
      </c>
      <c r="P7" s="87" t="s">
        <v>67</v>
      </c>
      <c r="Q7" s="93" t="s">
        <v>60</v>
      </c>
    </row>
    <row r="8" spans="1:17" s="4" customFormat="1" ht="30.75" customHeight="1">
      <c r="A8" s="98" t="s">
        <v>48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2"/>
    </row>
    <row r="9" spans="1:17" s="4" customFormat="1" ht="18" customHeight="1">
      <c r="A9" s="63" t="s">
        <v>33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90"/>
    </row>
    <row r="10" spans="1:17" s="4" customFormat="1" ht="52.5">
      <c r="A10" s="18" t="s">
        <v>1</v>
      </c>
      <c r="B10" s="39" t="s">
        <v>44</v>
      </c>
      <c r="C10" s="38" t="s">
        <v>5</v>
      </c>
      <c r="D10" s="73">
        <v>1</v>
      </c>
      <c r="E10" s="32">
        <v>1</v>
      </c>
      <c r="F10" s="32">
        <v>1</v>
      </c>
      <c r="G10" s="32">
        <v>1</v>
      </c>
      <c r="H10" s="32">
        <v>1</v>
      </c>
      <c r="I10" s="73">
        <v>1</v>
      </c>
      <c r="J10" s="83">
        <v>1</v>
      </c>
      <c r="K10" s="77">
        <f>500*1.013</f>
        <v>506.49999999999994</v>
      </c>
      <c r="L10" s="41">
        <f>K10*1.23</f>
        <v>622.9949999999999</v>
      </c>
      <c r="M10" s="37">
        <v>0.23</v>
      </c>
      <c r="N10" s="29">
        <f>K10*12</f>
        <v>6077.999999999999</v>
      </c>
      <c r="O10" s="19">
        <f>N10*1.23</f>
        <v>7475.939999999999</v>
      </c>
      <c r="P10" s="88">
        <f>L10*12</f>
        <v>7475.939999999999</v>
      </c>
      <c r="Q10" s="95"/>
    </row>
    <row r="11" spans="1:17" s="4" customFormat="1" ht="66">
      <c r="A11" s="18" t="s">
        <v>6</v>
      </c>
      <c r="B11" s="21" t="s">
        <v>28</v>
      </c>
      <c r="C11" s="38" t="s">
        <v>5</v>
      </c>
      <c r="D11" s="74">
        <v>250</v>
      </c>
      <c r="E11" s="30">
        <v>145</v>
      </c>
      <c r="F11" s="30">
        <v>228</v>
      </c>
      <c r="G11" s="30">
        <v>225</v>
      </c>
      <c r="H11" s="30">
        <v>291</v>
      </c>
      <c r="I11" s="74">
        <v>420</v>
      </c>
      <c r="J11" s="84">
        <v>5</v>
      </c>
      <c r="K11" s="65">
        <f>740*1.013</f>
        <v>749.6199999999999</v>
      </c>
      <c r="L11" s="41">
        <f>K11*1.08</f>
        <v>809.5895999999999</v>
      </c>
      <c r="M11" s="42">
        <v>0.08</v>
      </c>
      <c r="N11" s="19">
        <f>I11*K11</f>
        <v>314840.39999999997</v>
      </c>
      <c r="O11" s="19">
        <f>N11*1.08</f>
        <v>340027.632</v>
      </c>
      <c r="P11" s="89">
        <f>H11*L11</f>
        <v>235590.57359999997</v>
      </c>
      <c r="Q11" s="95" t="s">
        <v>61</v>
      </c>
    </row>
    <row r="12" spans="1:17" s="4" customFormat="1" ht="52.5">
      <c r="A12" s="18" t="s">
        <v>7</v>
      </c>
      <c r="B12" s="44" t="s">
        <v>57</v>
      </c>
      <c r="C12" s="38" t="s">
        <v>5</v>
      </c>
      <c r="D12" s="74">
        <v>20</v>
      </c>
      <c r="E12" s="64">
        <v>21</v>
      </c>
      <c r="F12" s="64">
        <v>53</v>
      </c>
      <c r="G12" s="64">
        <v>10</v>
      </c>
      <c r="H12" s="64">
        <v>0</v>
      </c>
      <c r="I12" s="74">
        <v>20</v>
      </c>
      <c r="J12" s="84">
        <v>10</v>
      </c>
      <c r="K12" s="31">
        <f>180*1.013</f>
        <v>182.33999999999997</v>
      </c>
      <c r="L12" s="41">
        <f>K12*1.08</f>
        <v>196.9272</v>
      </c>
      <c r="M12" s="42">
        <v>0.08</v>
      </c>
      <c r="N12" s="19">
        <f>I12*K12</f>
        <v>3646.7999999999993</v>
      </c>
      <c r="O12" s="19">
        <f>N12*1.08</f>
        <v>3938.5439999999994</v>
      </c>
      <c r="P12" s="89">
        <f>H12*L12</f>
        <v>0</v>
      </c>
      <c r="Q12" s="95" t="s">
        <v>62</v>
      </c>
    </row>
    <row r="13" spans="1:17" s="4" customFormat="1" ht="52.5">
      <c r="A13" s="18" t="s">
        <v>15</v>
      </c>
      <c r="B13" s="44" t="s">
        <v>56</v>
      </c>
      <c r="C13" s="38" t="s">
        <v>5</v>
      </c>
      <c r="D13" s="74"/>
      <c r="E13" s="64"/>
      <c r="F13" s="64"/>
      <c r="G13" s="64"/>
      <c r="H13" s="64"/>
      <c r="I13" s="74">
        <v>20</v>
      </c>
      <c r="J13" s="84">
        <v>10</v>
      </c>
      <c r="K13" s="31">
        <v>220</v>
      </c>
      <c r="L13" s="41">
        <f>K13*1.08</f>
        <v>237.60000000000002</v>
      </c>
      <c r="M13" s="42">
        <v>0.08</v>
      </c>
      <c r="N13" s="19">
        <f>I13*K13</f>
        <v>4400</v>
      </c>
      <c r="O13" s="19">
        <f>N13*1.08</f>
        <v>4752</v>
      </c>
      <c r="P13" s="89">
        <f>H13*L13</f>
        <v>0</v>
      </c>
      <c r="Q13" s="95" t="s">
        <v>63</v>
      </c>
    </row>
    <row r="14" spans="1:17" s="4" customFormat="1" ht="52.5">
      <c r="A14" s="18" t="s">
        <v>16</v>
      </c>
      <c r="B14" s="44" t="s">
        <v>35</v>
      </c>
      <c r="C14" s="38" t="s">
        <v>5</v>
      </c>
      <c r="D14" s="74">
        <v>60</v>
      </c>
      <c r="E14" s="64"/>
      <c r="F14" s="64">
        <v>48</v>
      </c>
      <c r="G14" s="64">
        <v>48</v>
      </c>
      <c r="H14" s="64">
        <v>60</v>
      </c>
      <c r="I14" s="74">
        <v>96</v>
      </c>
      <c r="J14" s="84">
        <v>12</v>
      </c>
      <c r="K14" s="31">
        <f>65*1.013</f>
        <v>65.845</v>
      </c>
      <c r="L14" s="41">
        <f>K14*1.08</f>
        <v>71.1126</v>
      </c>
      <c r="M14" s="42">
        <v>0.08</v>
      </c>
      <c r="N14" s="19">
        <f>I14*K14</f>
        <v>6321.12</v>
      </c>
      <c r="O14" s="19">
        <f>N14*1.08</f>
        <v>6826.8096000000005</v>
      </c>
      <c r="P14" s="89">
        <f>H14*L14</f>
        <v>4266.756</v>
      </c>
      <c r="Q14" s="95" t="s">
        <v>64</v>
      </c>
    </row>
    <row r="15" spans="1:17" s="4" customFormat="1" ht="21" customHeight="1" thickBot="1">
      <c r="A15" s="13"/>
      <c r="B15" s="9"/>
      <c r="C15" s="33"/>
      <c r="D15" s="14"/>
      <c r="E15" s="14"/>
      <c r="F15" s="14"/>
      <c r="G15" s="14"/>
      <c r="H15" s="14"/>
      <c r="I15" s="14"/>
      <c r="J15" s="14"/>
      <c r="K15" s="36" t="s">
        <v>12</v>
      </c>
      <c r="L15" s="27"/>
      <c r="M15" s="28"/>
      <c r="N15" s="27">
        <f>SUM(N10:N14)</f>
        <v>335286.31999999995</v>
      </c>
      <c r="O15" s="27">
        <f>SUM(O10:O14)</f>
        <v>363020.92559999996</v>
      </c>
      <c r="P15" s="85">
        <f>SUM(P10:P14)</f>
        <v>247333.26959999997</v>
      </c>
      <c r="Q15" s="91"/>
    </row>
    <row r="16" spans="1:2" ht="15" customHeight="1">
      <c r="A16" s="67"/>
      <c r="B16" s="78" t="s">
        <v>47</v>
      </c>
    </row>
    <row r="17" spans="1:2" ht="15" customHeight="1">
      <c r="A17" s="67"/>
      <c r="B17" s="78"/>
    </row>
    <row r="18" ht="12.75">
      <c r="B18" s="96">
        <v>43039</v>
      </c>
    </row>
    <row r="19" ht="12.75">
      <c r="N19" s="2"/>
    </row>
    <row r="20" ht="12.75">
      <c r="N20" s="2"/>
    </row>
  </sheetData>
  <sheetProtection/>
  <mergeCells count="1">
    <mergeCell ref="A8:P8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C2">
      <selection activeCell="Q15" sqref="Q15"/>
    </sheetView>
  </sheetViews>
  <sheetFormatPr defaultColWidth="9.00390625" defaultRowHeight="12.75"/>
  <cols>
    <col min="1" max="1" width="4.50390625" style="0" customWidth="1"/>
    <col min="2" max="2" width="28.375" style="0" customWidth="1"/>
    <col min="3" max="3" width="7.875" style="16" customWidth="1"/>
    <col min="4" max="4" width="8.125" style="6" customWidth="1"/>
    <col min="5" max="5" width="8.125" style="6" hidden="1" customWidth="1"/>
    <col min="6" max="6" width="7.625" style="6" hidden="1" customWidth="1"/>
    <col min="7" max="8" width="7.875" style="6" customWidth="1"/>
    <col min="9" max="10" width="8.125" style="6" customWidth="1"/>
    <col min="11" max="12" width="8.875" style="0" customWidth="1"/>
    <col min="13" max="13" width="6.00390625" style="0" customWidth="1"/>
    <col min="14" max="14" width="9.875" style="0" customWidth="1"/>
    <col min="15" max="15" width="9.875" style="5" customWidth="1"/>
    <col min="16" max="16" width="10.00390625" style="0" customWidth="1"/>
    <col min="17" max="17" width="12.625" style="0" customWidth="1"/>
  </cols>
  <sheetData>
    <row r="1" spans="1:16" s="26" customFormat="1" ht="14.25" customHeight="1">
      <c r="A1" s="34" t="s">
        <v>55</v>
      </c>
      <c r="B1" s="23"/>
      <c r="C1" s="24"/>
      <c r="D1" s="25"/>
      <c r="E1" s="25"/>
      <c r="F1" s="25"/>
      <c r="G1" s="25"/>
      <c r="H1" s="25"/>
      <c r="I1" s="25"/>
      <c r="J1" s="25"/>
      <c r="K1" s="23"/>
      <c r="L1" s="23"/>
      <c r="M1" s="23"/>
      <c r="N1" s="23"/>
      <c r="O1" s="23"/>
      <c r="P1" s="68" t="s">
        <v>10</v>
      </c>
    </row>
    <row r="2" spans="6:8" s="22" customFormat="1" ht="13.5" customHeight="1">
      <c r="F2" s="22" t="s">
        <v>31</v>
      </c>
      <c r="H2" s="22" t="s">
        <v>31</v>
      </c>
    </row>
    <row r="3" s="22" customFormat="1" ht="13.5" customHeight="1"/>
    <row r="4" spans="1:8" s="22" customFormat="1" ht="13.5" customHeight="1">
      <c r="A4" s="71"/>
      <c r="H4" s="72" t="s">
        <v>52</v>
      </c>
    </row>
    <row r="5" spans="6:8" s="22" customFormat="1" ht="12.75" customHeight="1">
      <c r="F5" s="72" t="s">
        <v>37</v>
      </c>
      <c r="G5" s="69"/>
      <c r="H5" s="86" t="s">
        <v>54</v>
      </c>
    </row>
    <row r="6" spans="1:13" s="3" customFormat="1" ht="12.75" customHeight="1" thickBot="1">
      <c r="A6" s="70" t="s">
        <v>53</v>
      </c>
      <c r="B6" s="8"/>
      <c r="C6" s="15"/>
      <c r="G6" s="7"/>
      <c r="M6" s="20"/>
    </row>
    <row r="7" spans="1:17" s="1" customFormat="1" ht="64.5" customHeight="1" thickBot="1">
      <c r="A7" s="43" t="s">
        <v>0</v>
      </c>
      <c r="B7" s="10" t="s">
        <v>4</v>
      </c>
      <c r="C7" s="17" t="s">
        <v>11</v>
      </c>
      <c r="D7" s="94" t="s">
        <v>58</v>
      </c>
      <c r="E7" s="11" t="s">
        <v>34</v>
      </c>
      <c r="F7" s="11" t="s">
        <v>38</v>
      </c>
      <c r="G7" s="82" t="s">
        <v>49</v>
      </c>
      <c r="H7" s="82" t="s">
        <v>50</v>
      </c>
      <c r="I7" s="11" t="s">
        <v>36</v>
      </c>
      <c r="J7" s="82" t="s">
        <v>46</v>
      </c>
      <c r="K7" s="40" t="s">
        <v>13</v>
      </c>
      <c r="L7" s="40" t="s">
        <v>14</v>
      </c>
      <c r="M7" s="12" t="s">
        <v>59</v>
      </c>
      <c r="N7" s="12" t="s">
        <v>2</v>
      </c>
      <c r="O7" s="12" t="s">
        <v>3</v>
      </c>
      <c r="P7" s="87" t="s">
        <v>51</v>
      </c>
      <c r="Q7" s="93" t="s">
        <v>60</v>
      </c>
    </row>
    <row r="8" spans="1:17" s="4" customFormat="1" ht="30.75" customHeight="1">
      <c r="A8" s="98" t="s">
        <v>48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2"/>
    </row>
    <row r="9" spans="1:17" s="4" customFormat="1" ht="18" customHeight="1">
      <c r="A9" s="63" t="s">
        <v>33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90"/>
    </row>
    <row r="10" spans="1:17" s="4" customFormat="1" ht="52.5">
      <c r="A10" s="18" t="s">
        <v>1</v>
      </c>
      <c r="B10" s="39" t="s">
        <v>44</v>
      </c>
      <c r="C10" s="38" t="s">
        <v>5</v>
      </c>
      <c r="D10" s="73">
        <v>1</v>
      </c>
      <c r="E10" s="32">
        <v>1</v>
      </c>
      <c r="F10" s="32">
        <v>1</v>
      </c>
      <c r="G10" s="32">
        <v>1</v>
      </c>
      <c r="H10" s="32">
        <v>1</v>
      </c>
      <c r="I10" s="73">
        <v>1</v>
      </c>
      <c r="J10" s="83">
        <v>1</v>
      </c>
      <c r="K10" s="77">
        <f>500*1.013</f>
        <v>506.49999999999994</v>
      </c>
      <c r="L10" s="41">
        <f>K10*1.23</f>
        <v>622.9949999999999</v>
      </c>
      <c r="M10" s="37">
        <v>0.23</v>
      </c>
      <c r="N10" s="29">
        <f>K10*12</f>
        <v>6077.999999999999</v>
      </c>
      <c r="O10" s="19">
        <f>N10*1.23</f>
        <v>7475.939999999999</v>
      </c>
      <c r="P10" s="88">
        <f>L10*12</f>
        <v>7475.939999999999</v>
      </c>
      <c r="Q10" s="95"/>
    </row>
    <row r="11" spans="1:17" s="4" customFormat="1" ht="66">
      <c r="A11" s="18" t="s">
        <v>6</v>
      </c>
      <c r="B11" s="21" t="s">
        <v>28</v>
      </c>
      <c r="C11" s="38" t="s">
        <v>5</v>
      </c>
      <c r="D11" s="74">
        <v>250</v>
      </c>
      <c r="E11" s="30">
        <v>145</v>
      </c>
      <c r="F11" s="30">
        <v>228</v>
      </c>
      <c r="G11" s="30">
        <v>225</v>
      </c>
      <c r="H11" s="30">
        <v>291</v>
      </c>
      <c r="I11" s="74">
        <v>420</v>
      </c>
      <c r="J11" s="84">
        <v>5</v>
      </c>
      <c r="K11" s="65">
        <f>740*1.013</f>
        <v>749.6199999999999</v>
      </c>
      <c r="L11" s="41">
        <f>K11*1.08</f>
        <v>809.5895999999999</v>
      </c>
      <c r="M11" s="42">
        <v>0.08</v>
      </c>
      <c r="N11" s="19">
        <f>I11*K11</f>
        <v>314840.39999999997</v>
      </c>
      <c r="O11" s="19">
        <f>N11*1.08</f>
        <v>340027.632</v>
      </c>
      <c r="P11" s="89">
        <f>H11*L11</f>
        <v>235590.57359999997</v>
      </c>
      <c r="Q11" s="95" t="s">
        <v>61</v>
      </c>
    </row>
    <row r="12" spans="1:17" s="4" customFormat="1" ht="52.5">
      <c r="A12" s="18" t="s">
        <v>7</v>
      </c>
      <c r="B12" s="44" t="s">
        <v>57</v>
      </c>
      <c r="C12" s="38" t="s">
        <v>5</v>
      </c>
      <c r="D12" s="74">
        <v>20</v>
      </c>
      <c r="E12" s="64">
        <v>21</v>
      </c>
      <c r="F12" s="64">
        <v>53</v>
      </c>
      <c r="G12" s="64">
        <v>10</v>
      </c>
      <c r="H12" s="64">
        <v>0</v>
      </c>
      <c r="I12" s="74">
        <v>20</v>
      </c>
      <c r="J12" s="84">
        <v>10</v>
      </c>
      <c r="K12" s="31">
        <f>180*1.013</f>
        <v>182.33999999999997</v>
      </c>
      <c r="L12" s="41">
        <f>K12*1.08</f>
        <v>196.9272</v>
      </c>
      <c r="M12" s="42">
        <v>0.08</v>
      </c>
      <c r="N12" s="19">
        <f>I12*K12</f>
        <v>3646.7999999999993</v>
      </c>
      <c r="O12" s="19">
        <f>N12*1.08</f>
        <v>3938.5439999999994</v>
      </c>
      <c r="P12" s="89">
        <f>H12*L12</f>
        <v>0</v>
      </c>
      <c r="Q12" s="95" t="s">
        <v>62</v>
      </c>
    </row>
    <row r="13" spans="1:17" s="4" customFormat="1" ht="52.5">
      <c r="A13" s="18" t="s">
        <v>15</v>
      </c>
      <c r="B13" s="44" t="s">
        <v>56</v>
      </c>
      <c r="C13" s="38" t="s">
        <v>5</v>
      </c>
      <c r="D13" s="74"/>
      <c r="E13" s="64"/>
      <c r="F13" s="64"/>
      <c r="G13" s="64"/>
      <c r="H13" s="64"/>
      <c r="I13" s="74">
        <v>20</v>
      </c>
      <c r="J13" s="84">
        <v>10</v>
      </c>
      <c r="K13" s="31">
        <v>220</v>
      </c>
      <c r="L13" s="41">
        <f>K13*1.08</f>
        <v>237.60000000000002</v>
      </c>
      <c r="M13" s="42">
        <v>0.08</v>
      </c>
      <c r="N13" s="19">
        <f>I13*K13</f>
        <v>4400</v>
      </c>
      <c r="O13" s="19">
        <f>N13*1.08</f>
        <v>4752</v>
      </c>
      <c r="P13" s="89">
        <f>H13*L13</f>
        <v>0</v>
      </c>
      <c r="Q13" s="95" t="s">
        <v>63</v>
      </c>
    </row>
    <row r="14" spans="1:17" s="4" customFormat="1" ht="52.5">
      <c r="A14" s="18" t="s">
        <v>16</v>
      </c>
      <c r="B14" s="44" t="s">
        <v>35</v>
      </c>
      <c r="C14" s="38" t="s">
        <v>5</v>
      </c>
      <c r="D14" s="74">
        <v>60</v>
      </c>
      <c r="E14" s="64"/>
      <c r="F14" s="64">
        <v>48</v>
      </c>
      <c r="G14" s="64">
        <v>48</v>
      </c>
      <c r="H14" s="64">
        <v>60</v>
      </c>
      <c r="I14" s="74">
        <v>96</v>
      </c>
      <c r="J14" s="84">
        <v>12</v>
      </c>
      <c r="K14" s="31">
        <f>65*1.013</f>
        <v>65.845</v>
      </c>
      <c r="L14" s="41">
        <f>K14*1.08</f>
        <v>71.1126</v>
      </c>
      <c r="M14" s="42">
        <v>0.08</v>
      </c>
      <c r="N14" s="19">
        <f>I14*K14</f>
        <v>6321.12</v>
      </c>
      <c r="O14" s="19">
        <f>N14*1.08</f>
        <v>6826.8096000000005</v>
      </c>
      <c r="P14" s="89">
        <f>H14*L14</f>
        <v>4266.756</v>
      </c>
      <c r="Q14" s="95" t="s">
        <v>64</v>
      </c>
    </row>
    <row r="15" spans="1:17" s="4" customFormat="1" ht="21" customHeight="1" thickBot="1">
      <c r="A15" s="13"/>
      <c r="B15" s="9"/>
      <c r="C15" s="33"/>
      <c r="D15" s="14"/>
      <c r="E15" s="14"/>
      <c r="F15" s="14"/>
      <c r="G15" s="14"/>
      <c r="H15" s="14"/>
      <c r="I15" s="14"/>
      <c r="J15" s="14"/>
      <c r="K15" s="36" t="s">
        <v>12</v>
      </c>
      <c r="L15" s="27"/>
      <c r="M15" s="28"/>
      <c r="N15" s="27">
        <f>SUM(N10:N14)</f>
        <v>335286.31999999995</v>
      </c>
      <c r="O15" s="27">
        <f>SUM(O10:O14)</f>
        <v>363020.92559999996</v>
      </c>
      <c r="P15" s="85">
        <f>SUM(P10:P14)</f>
        <v>247333.26959999997</v>
      </c>
      <c r="Q15" s="91"/>
    </row>
    <row r="16" spans="1:2" ht="15" customHeight="1">
      <c r="A16" s="67"/>
      <c r="B16" s="78" t="s">
        <v>47</v>
      </c>
    </row>
    <row r="18" ht="12.75">
      <c r="N18" s="2"/>
    </row>
    <row r="19" ht="12.75">
      <c r="N19" s="2"/>
    </row>
  </sheetData>
  <sheetProtection/>
  <mergeCells count="1">
    <mergeCell ref="A8:P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125" defaultRowHeight="12.75"/>
  <cols>
    <col min="1" max="1" width="5.375" style="35" customWidth="1"/>
    <col min="2" max="2" width="49.375" style="35" customWidth="1"/>
    <col min="3" max="3" width="47.375" style="35" customWidth="1"/>
    <col min="4" max="16384" width="9.125" style="35" customWidth="1"/>
  </cols>
  <sheetData>
    <row r="1" spans="1:3" ht="15">
      <c r="A1" s="34" t="s">
        <v>76</v>
      </c>
      <c r="B1" s="46"/>
      <c r="C1" s="97" t="s">
        <v>70</v>
      </c>
    </row>
    <row r="2" ht="12.75">
      <c r="A2" s="47" t="s">
        <v>71</v>
      </c>
    </row>
    <row r="3" ht="13.5" thickBot="1"/>
    <row r="4" spans="1:3" s="50" customFormat="1" ht="30" customHeight="1" thickBot="1">
      <c r="A4" s="48" t="s">
        <v>17</v>
      </c>
      <c r="B4" s="49" t="s">
        <v>18</v>
      </c>
      <c r="C4" s="61" t="s">
        <v>43</v>
      </c>
    </row>
    <row r="5" spans="1:9" s="51" customFormat="1" ht="78" customHeight="1">
      <c r="A5" s="52" t="s">
        <v>1</v>
      </c>
      <c r="B5" s="53" t="s">
        <v>75</v>
      </c>
      <c r="C5" s="59"/>
      <c r="I5" s="51" t="s">
        <v>73</v>
      </c>
    </row>
    <row r="6" spans="1:3" ht="24" customHeight="1">
      <c r="A6" s="52" t="s">
        <v>6</v>
      </c>
      <c r="B6" s="79" t="s">
        <v>77</v>
      </c>
      <c r="C6" s="75"/>
    </row>
    <row r="7" spans="1:3" s="51" customFormat="1" ht="38.25" customHeight="1">
      <c r="A7" s="52" t="s">
        <v>7</v>
      </c>
      <c r="B7" s="53" t="s">
        <v>40</v>
      </c>
      <c r="C7" s="59"/>
    </row>
    <row r="8" spans="1:3" s="50" customFormat="1" ht="39">
      <c r="A8" s="52" t="s">
        <v>15</v>
      </c>
      <c r="B8" s="56" t="s">
        <v>69</v>
      </c>
      <c r="C8" s="55"/>
    </row>
    <row r="9" spans="1:3" s="50" customFormat="1" ht="39">
      <c r="A9" s="52" t="s">
        <v>16</v>
      </c>
      <c r="B9" s="56" t="s">
        <v>26</v>
      </c>
      <c r="C9" s="55"/>
    </row>
    <row r="10" spans="1:3" s="50" customFormat="1" ht="52.5">
      <c r="A10" s="52" t="s">
        <v>19</v>
      </c>
      <c r="B10" s="57" t="s">
        <v>45</v>
      </c>
      <c r="C10" s="55"/>
    </row>
    <row r="11" spans="1:3" s="50" customFormat="1" ht="27" customHeight="1">
      <c r="A11" s="52" t="s">
        <v>20</v>
      </c>
      <c r="B11" s="54" t="s">
        <v>41</v>
      </c>
      <c r="C11" s="55"/>
    </row>
    <row r="12" spans="1:3" s="60" customFormat="1" ht="60.75" customHeight="1">
      <c r="A12" s="52" t="s">
        <v>21</v>
      </c>
      <c r="B12" s="21" t="s">
        <v>27</v>
      </c>
      <c r="C12" s="62"/>
    </row>
    <row r="13" spans="1:3" s="50" customFormat="1" ht="72" customHeight="1">
      <c r="A13" s="52" t="s">
        <v>22</v>
      </c>
      <c r="B13" s="54" t="s">
        <v>74</v>
      </c>
      <c r="C13" s="55"/>
    </row>
    <row r="14" spans="1:3" s="50" customFormat="1" ht="34.5" customHeight="1">
      <c r="A14" s="52" t="s">
        <v>23</v>
      </c>
      <c r="B14" s="54" t="s">
        <v>25</v>
      </c>
      <c r="C14" s="55"/>
    </row>
    <row r="15" spans="1:3" s="50" customFormat="1" ht="44.25" customHeight="1">
      <c r="A15" s="52" t="s">
        <v>24</v>
      </c>
      <c r="B15" s="66" t="s">
        <v>42</v>
      </c>
      <c r="C15" s="55"/>
    </row>
    <row r="16" spans="1:3" s="50" customFormat="1" ht="32.25" customHeight="1">
      <c r="A16" s="52" t="s">
        <v>29</v>
      </c>
      <c r="B16" s="66" t="s">
        <v>32</v>
      </c>
      <c r="C16" s="55"/>
    </row>
    <row r="17" spans="1:3" s="50" customFormat="1" ht="93.75" customHeight="1">
      <c r="A17" s="52" t="s">
        <v>30</v>
      </c>
      <c r="B17" s="100" t="s">
        <v>78</v>
      </c>
      <c r="C17" s="55"/>
    </row>
    <row r="18" spans="1:3" s="50" customFormat="1" ht="40.5" customHeight="1" thickBot="1">
      <c r="A18" s="76" t="s">
        <v>39</v>
      </c>
      <c r="B18" s="80" t="s">
        <v>68</v>
      </c>
      <c r="C18" s="81"/>
    </row>
    <row r="19" ht="15" customHeight="1">
      <c r="A19" s="47" t="s">
        <v>72</v>
      </c>
    </row>
    <row r="20" ht="12.75">
      <c r="C20" s="58" t="s">
        <v>8</v>
      </c>
    </row>
    <row r="21" ht="12.75">
      <c r="C21" s="58" t="s">
        <v>9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 Kamui</dc:creator>
  <cp:keywords/>
  <dc:description/>
  <cp:lastModifiedBy>zamowienia</cp:lastModifiedBy>
  <cp:lastPrinted>2020-11-17T11:01:49Z</cp:lastPrinted>
  <dcterms:created xsi:type="dcterms:W3CDTF">2003-03-31T19:02:45Z</dcterms:created>
  <dcterms:modified xsi:type="dcterms:W3CDTF">2020-11-17T11:01:50Z</dcterms:modified>
  <cp:category/>
  <cp:version/>
  <cp:contentType/>
  <cp:contentStatus/>
</cp:coreProperties>
</file>