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ZP\Dokumenty na serwerze\DZP\2023\135 TPm_135_23_serwis wentylacyjno klimatyzacyjny\002 Przygotowanie\"/>
    </mc:Choice>
  </mc:AlternateContent>
  <xr:revisionPtr revIDLastSave="0" documentId="13_ncr:1_{8045DBF9-4B9E-4F84-92F8-9CA6D2EEBE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anie 1" sheetId="3" r:id="rId1"/>
    <sheet name="Zadanie 2" sheetId="4" state="hidden" r:id="rId2"/>
    <sheet name="Zadanie 3" sheetId="5" state="hidden" r:id="rId3"/>
    <sheet name="Zadanie 4" sheetId="6" state="hidden" r:id="rId4"/>
    <sheet name="zadanie2" sheetId="9" r:id="rId5"/>
    <sheet name="zadanie3" sheetId="10" r:id="rId6"/>
  </sheets>
  <definedNames>
    <definedName name="_xlnm._FilterDatabase" localSheetId="0" hidden="1">'Zadanie 1'!$A$2:$J$388</definedName>
    <definedName name="_xlnm.Print_Area" localSheetId="0">'Zadanie 1'!$A$1:$L$390</definedName>
    <definedName name="_xlnm.Print_Titles" localSheetId="0">'Zadanie 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6" i="3" l="1"/>
  <c r="AG166" i="3" s="1"/>
  <c r="AC166" i="3"/>
  <c r="AH166" i="3" s="1"/>
  <c r="AD166" i="3"/>
  <c r="AB154" i="3"/>
  <c r="AG154" i="3" s="1"/>
  <c r="AC154" i="3"/>
  <c r="AH154" i="3" s="1"/>
  <c r="AE154" i="3"/>
  <c r="Y404" i="3" l="1"/>
  <c r="Y403" i="3"/>
  <c r="Y402" i="3"/>
  <c r="Y393" i="3"/>
  <c r="AB400" i="3" l="1"/>
  <c r="AG400" i="3" s="1"/>
  <c r="AC396" i="3"/>
  <c r="AH396" i="3" s="1"/>
  <c r="AE398" i="3"/>
  <c r="AE400" i="3"/>
  <c r="AC398" i="3"/>
  <c r="AE396" i="3"/>
  <c r="AC400" i="3"/>
  <c r="AH400" i="3" s="1"/>
  <c r="Z404" i="3"/>
  <c r="AA404" i="3" s="1"/>
  <c r="Z403" i="3"/>
  <c r="AA403" i="3" s="1"/>
  <c r="Z402" i="3"/>
  <c r="AA402" i="3" s="1"/>
  <c r="Y401" i="3"/>
  <c r="Y399" i="3"/>
  <c r="AB398" i="3"/>
  <c r="Y397" i="3"/>
  <c r="AB396" i="3"/>
  <c r="AG396" i="3" s="1"/>
  <c r="Z393" i="3"/>
  <c r="AA393" i="3" s="1"/>
  <c r="Z401" i="3" l="1"/>
  <c r="AA401" i="3" s="1"/>
  <c r="Z399" i="3"/>
  <c r="AA399" i="3" s="1"/>
  <c r="Z397" i="3"/>
  <c r="AA397" i="3" s="1"/>
  <c r="K285" i="3"/>
  <c r="L285" i="3" s="1"/>
  <c r="K286" i="3"/>
  <c r="L286" i="3" s="1"/>
  <c r="K283" i="3"/>
  <c r="AC175" i="3" l="1"/>
  <c r="AC191" i="3"/>
  <c r="AC198" i="3"/>
  <c r="AC204" i="3"/>
  <c r="AC220" i="3"/>
  <c r="AH220" i="3" s="1"/>
  <c r="AC273" i="3"/>
  <c r="AC279" i="3"/>
  <c r="AC391" i="3"/>
  <c r="AC193" i="3"/>
  <c r="AC200" i="3"/>
  <c r="AC206" i="3"/>
  <c r="AC243" i="3"/>
  <c r="AC248" i="3"/>
  <c r="AC258" i="3"/>
  <c r="AC262" i="3"/>
  <c r="K282" i="3"/>
  <c r="AC281" i="3"/>
  <c r="AC394" i="3"/>
  <c r="AC172" i="3"/>
  <c r="AH172" i="3" s="1"/>
  <c r="AC178" i="3"/>
  <c r="AC188" i="3"/>
  <c r="AC195" i="3"/>
  <c r="AC208" i="3"/>
  <c r="AC217" i="3"/>
  <c r="AC231" i="3"/>
  <c r="AC254" i="3"/>
  <c r="AC260" i="3"/>
  <c r="AC264" i="3"/>
  <c r="AC270" i="3"/>
  <c r="AC276" i="3"/>
  <c r="AC288" i="3"/>
  <c r="AH288" i="3" s="1"/>
  <c r="AC341" i="3"/>
  <c r="AC184" i="3"/>
  <c r="AC224" i="3"/>
  <c r="AH224" i="3" s="1"/>
  <c r="AC266" i="3"/>
  <c r="AC387" i="3"/>
  <c r="J94" i="3"/>
  <c r="J95" i="3"/>
  <c r="J96" i="3"/>
  <c r="J4" i="10"/>
  <c r="AH178" i="3" l="1"/>
  <c r="AC169" i="3"/>
  <c r="AB169" i="3"/>
  <c r="AH280" i="3"/>
  <c r="AH281" i="3"/>
  <c r="AH200" i="3"/>
  <c r="AH217" i="3"/>
  <c r="AH394" i="3"/>
  <c r="AC40" i="3"/>
  <c r="AC137" i="3"/>
  <c r="AC65" i="3"/>
  <c r="AC79" i="3"/>
  <c r="AC97" i="3"/>
  <c r="AC106" i="3"/>
  <c r="AC118" i="3"/>
  <c r="AH118" i="3" s="1"/>
  <c r="AC133" i="3"/>
  <c r="AH133" i="3" s="1"/>
  <c r="AC144" i="3"/>
  <c r="AH144" i="3" s="1"/>
  <c r="AE387" i="3"/>
  <c r="AE184" i="3"/>
  <c r="AE288" i="3"/>
  <c r="AE270" i="3"/>
  <c r="AE260" i="3"/>
  <c r="AE231" i="3"/>
  <c r="AE208" i="3"/>
  <c r="AE188" i="3"/>
  <c r="AE172" i="3"/>
  <c r="AD281" i="3"/>
  <c r="AE258" i="3"/>
  <c r="AE243" i="3"/>
  <c r="AE200" i="3"/>
  <c r="AE391" i="3"/>
  <c r="AE273" i="3"/>
  <c r="AE204" i="3"/>
  <c r="AE191" i="3"/>
  <c r="AC123" i="3"/>
  <c r="Z5" i="3"/>
  <c r="AC4" i="3"/>
  <c r="AC30" i="3"/>
  <c r="AC42" i="3"/>
  <c r="AC70" i="3"/>
  <c r="AC6" i="3"/>
  <c r="AC11" i="3"/>
  <c r="AC20" i="3"/>
  <c r="AC26" i="3"/>
  <c r="AC32" i="3"/>
  <c r="AC37" i="3"/>
  <c r="AC44" i="3"/>
  <c r="AC49" i="3"/>
  <c r="AC52" i="3"/>
  <c r="AC61" i="3"/>
  <c r="AC120" i="3"/>
  <c r="AC140" i="3"/>
  <c r="AC157" i="3"/>
  <c r="AC162" i="3"/>
  <c r="AC24" i="3"/>
  <c r="AC72" i="3"/>
  <c r="AC86" i="3"/>
  <c r="AH86" i="3" s="1"/>
  <c r="AC164" i="3"/>
  <c r="AH164" i="3" s="1"/>
  <c r="AE266" i="3"/>
  <c r="AE224" i="3"/>
  <c r="AE341" i="3"/>
  <c r="AE276" i="3"/>
  <c r="AE264" i="3"/>
  <c r="AE254" i="3"/>
  <c r="AE217" i="3"/>
  <c r="AE195" i="3"/>
  <c r="AE178" i="3"/>
  <c r="AE394" i="3"/>
  <c r="AE262" i="3"/>
  <c r="AE248" i="3"/>
  <c r="AE206" i="3"/>
  <c r="AE193" i="3"/>
  <c r="AE279" i="3"/>
  <c r="AE220" i="3"/>
  <c r="AE198" i="3"/>
  <c r="AE175" i="3"/>
  <c r="AE4" i="3"/>
  <c r="Z19" i="3"/>
  <c r="Z10" i="3"/>
  <c r="K4" i="10"/>
  <c r="L4" i="10" s="1"/>
  <c r="AH279" i="3" l="1"/>
  <c r="AH140" i="3"/>
  <c r="AH155" i="3" s="1"/>
  <c r="AH162" i="3"/>
  <c r="AH70" i="3"/>
  <c r="AH123" i="3"/>
  <c r="AH79" i="3"/>
  <c r="AC406" i="3"/>
  <c r="Y199" i="3"/>
  <c r="Z199" i="3" s="1"/>
  <c r="AA199" i="3" s="1"/>
  <c r="AB198" i="3"/>
  <c r="Y207" i="3"/>
  <c r="Z207" i="3" s="1"/>
  <c r="AA207" i="3" s="1"/>
  <c r="AB206" i="3"/>
  <c r="Y263" i="3"/>
  <c r="AB262" i="3"/>
  <c r="AB178" i="3"/>
  <c r="Y183" i="3"/>
  <c r="AB217" i="3"/>
  <c r="Y219" i="3"/>
  <c r="Z219" i="3" s="1"/>
  <c r="AA219" i="3" s="1"/>
  <c r="Y265" i="3"/>
  <c r="Z265" i="3" s="1"/>
  <c r="AA265" i="3" s="1"/>
  <c r="AB264" i="3"/>
  <c r="AB266" i="3"/>
  <c r="Y269" i="3"/>
  <c r="Z269" i="3" s="1"/>
  <c r="AA269" i="3" s="1"/>
  <c r="AE86" i="3"/>
  <c r="AE162" i="3"/>
  <c r="AE120" i="3"/>
  <c r="AE52" i="3"/>
  <c r="AE32" i="3"/>
  <c r="AE20" i="3"/>
  <c r="AE6" i="3"/>
  <c r="AE42" i="3"/>
  <c r="Y192" i="3"/>
  <c r="Z192" i="3" s="1"/>
  <c r="AA192" i="3" s="1"/>
  <c r="AB191" i="3"/>
  <c r="AB273" i="3"/>
  <c r="Y275" i="3"/>
  <c r="Y203" i="3"/>
  <c r="Z203" i="3" s="1"/>
  <c r="AA203" i="3" s="1"/>
  <c r="AB200" i="3"/>
  <c r="Y259" i="3"/>
  <c r="Z259" i="3" s="1"/>
  <c r="AA259" i="3" s="1"/>
  <c r="AB258" i="3"/>
  <c r="AB172" i="3"/>
  <c r="AG172" i="3" s="1"/>
  <c r="Y174" i="3"/>
  <c r="Z174" i="3" s="1"/>
  <c r="AA174" i="3" s="1"/>
  <c r="AB208" i="3"/>
  <c r="Y216" i="3"/>
  <c r="Z216" i="3" s="1"/>
  <c r="AA216" i="3" s="1"/>
  <c r="AB260" i="3"/>
  <c r="Y261" i="3"/>
  <c r="AB288" i="3"/>
  <c r="AG288" i="3" s="1"/>
  <c r="Y337" i="3"/>
  <c r="Z337" i="3" s="1"/>
  <c r="AA337" i="3" s="1"/>
  <c r="L339" i="3"/>
  <c r="Y336" i="3"/>
  <c r="Z336" i="3" s="1"/>
  <c r="AA336" i="3" s="1"/>
  <c r="AE144" i="3"/>
  <c r="AE118" i="3"/>
  <c r="AE97" i="3"/>
  <c r="AE65" i="3"/>
  <c r="AE137" i="3"/>
  <c r="AB175" i="3"/>
  <c r="Y177" i="3"/>
  <c r="Z177" i="3" s="1"/>
  <c r="AA177" i="3" s="1"/>
  <c r="Y223" i="3"/>
  <c r="Z223" i="3" s="1"/>
  <c r="AA223" i="3" s="1"/>
  <c r="AB220" i="3"/>
  <c r="AG220" i="3" s="1"/>
  <c r="Y194" i="3"/>
  <c r="Z194" i="3" s="1"/>
  <c r="AA194" i="3" s="1"/>
  <c r="AB193" i="3"/>
  <c r="AB248" i="3"/>
  <c r="Y253" i="3"/>
  <c r="Z253" i="3" s="1"/>
  <c r="AA253" i="3" s="1"/>
  <c r="Y395" i="3"/>
  <c r="AB394" i="3"/>
  <c r="AB195" i="3"/>
  <c r="Y197" i="3"/>
  <c r="Z197" i="3" s="1"/>
  <c r="AA197" i="3" s="1"/>
  <c r="AB254" i="3"/>
  <c r="Y257" i="3"/>
  <c r="Z257" i="3" s="1"/>
  <c r="AA257" i="3" s="1"/>
  <c r="AB276" i="3"/>
  <c r="Y278" i="3"/>
  <c r="Z278" i="3" s="1"/>
  <c r="AA278" i="3" s="1"/>
  <c r="AB224" i="3"/>
  <c r="AG224" i="3" s="1"/>
  <c r="Y227" i="3"/>
  <c r="AE164" i="3"/>
  <c r="AE72" i="3"/>
  <c r="AE24" i="3"/>
  <c r="Y280" i="3"/>
  <c r="Z280" i="3" s="1"/>
  <c r="AA280" i="3" s="1"/>
  <c r="AB279" i="3"/>
  <c r="AB341" i="3"/>
  <c r="Y386" i="3"/>
  <c r="Z386" i="3" s="1"/>
  <c r="AA386" i="3" s="1"/>
  <c r="AE44" i="3"/>
  <c r="AE157" i="3"/>
  <c r="AE140" i="3"/>
  <c r="AE61" i="3"/>
  <c r="AE49" i="3"/>
  <c r="AE37" i="3"/>
  <c r="AE26" i="3"/>
  <c r="AE11" i="3"/>
  <c r="AE70" i="3"/>
  <c r="AE30" i="3"/>
  <c r="AE123" i="3"/>
  <c r="AB204" i="3"/>
  <c r="Y205" i="3"/>
  <c r="Z205" i="3" s="1"/>
  <c r="AA205" i="3" s="1"/>
  <c r="Y392" i="3"/>
  <c r="Z392" i="3" s="1"/>
  <c r="AA392" i="3" s="1"/>
  <c r="AB391" i="3"/>
  <c r="AB243" i="3"/>
  <c r="Y247" i="3"/>
  <c r="Z247" i="3" s="1"/>
  <c r="AA247" i="3" s="1"/>
  <c r="AB281" i="3"/>
  <c r="Y287" i="3"/>
  <c r="Z287" i="3" s="1"/>
  <c r="AA287" i="3" s="1"/>
  <c r="AB188" i="3"/>
  <c r="Y190" i="3"/>
  <c r="Y242" i="3"/>
  <c r="Z242" i="3" s="1"/>
  <c r="AA242" i="3" s="1"/>
  <c r="AB231" i="3"/>
  <c r="AB270" i="3"/>
  <c r="Y272" i="3"/>
  <c r="Z272" i="3" s="1"/>
  <c r="AA272" i="3" s="1"/>
  <c r="AB184" i="3"/>
  <c r="Y187" i="3"/>
  <c r="Z187" i="3" s="1"/>
  <c r="AA187" i="3" s="1"/>
  <c r="Y388" i="3"/>
  <c r="Z388" i="3" s="1"/>
  <c r="AA388" i="3" s="1"/>
  <c r="AB387" i="3"/>
  <c r="AE133" i="3"/>
  <c r="AE106" i="3"/>
  <c r="AE79" i="3"/>
  <c r="AD406" i="3"/>
  <c r="AE40" i="3"/>
  <c r="AA10" i="3"/>
  <c r="AA5" i="3"/>
  <c r="AA19" i="3"/>
  <c r="M9" i="5"/>
  <c r="M10" i="5"/>
  <c r="M11" i="5"/>
  <c r="M12" i="5"/>
  <c r="M13" i="5"/>
  <c r="M14" i="5"/>
  <c r="M15" i="5"/>
  <c r="M16" i="5"/>
  <c r="M17" i="5"/>
  <c r="M8" i="5"/>
  <c r="M6" i="4"/>
  <c r="M7" i="4"/>
  <c r="M8" i="4"/>
  <c r="M9" i="4"/>
  <c r="M10" i="4"/>
  <c r="M5" i="4"/>
  <c r="AH406" i="3" l="1"/>
  <c r="AG281" i="3"/>
  <c r="AG279" i="3" s="1"/>
  <c r="AG178" i="3"/>
  <c r="AG394" i="3"/>
  <c r="AG217" i="3"/>
  <c r="AG200" i="3"/>
  <c r="AE406" i="3"/>
  <c r="AE408" i="3" s="1"/>
  <c r="Z183" i="3"/>
  <c r="AA183" i="3" s="1"/>
  <c r="M11" i="4"/>
  <c r="AB106" i="3"/>
  <c r="Y117" i="3"/>
  <c r="Z117" i="3" s="1"/>
  <c r="AA117" i="3" s="1"/>
  <c r="Y31" i="3"/>
  <c r="Z31" i="3" s="1"/>
  <c r="AA31" i="3" s="1"/>
  <c r="AB30" i="3"/>
  <c r="AB37" i="3"/>
  <c r="Y39" i="3"/>
  <c r="AB140" i="3"/>
  <c r="Y143" i="3"/>
  <c r="Z143" i="3" s="1"/>
  <c r="AA143" i="3" s="1"/>
  <c r="AB44" i="3"/>
  <c r="Y48" i="3"/>
  <c r="Z48" i="3" s="1"/>
  <c r="AA48" i="3" s="1"/>
  <c r="Y25" i="3"/>
  <c r="Z25" i="3" s="1"/>
  <c r="AA25" i="3" s="1"/>
  <c r="AB24" i="3"/>
  <c r="Y69" i="3"/>
  <c r="Z69" i="3" s="1"/>
  <c r="AA69" i="3" s="1"/>
  <c r="AB65" i="3"/>
  <c r="AB97" i="3"/>
  <c r="Y105" i="3"/>
  <c r="Z105" i="3" s="1"/>
  <c r="AA105" i="3" s="1"/>
  <c r="AB144" i="3"/>
  <c r="AG144" i="3" s="1"/>
  <c r="Y153" i="3"/>
  <c r="Z153" i="3" s="1"/>
  <c r="AA153" i="3" s="1"/>
  <c r="Y36" i="3"/>
  <c r="Z36" i="3" s="1"/>
  <c r="AA36" i="3" s="1"/>
  <c r="AB32" i="3"/>
  <c r="Y156" i="3"/>
  <c r="Z156" i="3" s="1"/>
  <c r="AA156" i="3" s="1"/>
  <c r="Y93" i="3"/>
  <c r="AB86" i="3"/>
  <c r="AG86" i="3" s="1"/>
  <c r="Z227" i="3"/>
  <c r="AA227" i="3" s="1"/>
  <c r="Z275" i="3"/>
  <c r="AA275" i="3" s="1"/>
  <c r="Z190" i="3"/>
  <c r="AA190" i="3" s="1"/>
  <c r="Z261" i="3"/>
  <c r="AA261" i="3" s="1"/>
  <c r="AB61" i="3"/>
  <c r="Y64" i="3"/>
  <c r="Z64" i="3" s="1"/>
  <c r="AA64" i="3" s="1"/>
  <c r="AB164" i="3"/>
  <c r="AG164" i="3" s="1"/>
  <c r="Y165" i="3"/>
  <c r="Z165" i="3" s="1"/>
  <c r="AA165" i="3" s="1"/>
  <c r="AB40" i="3"/>
  <c r="Y41" i="3"/>
  <c r="Z41" i="3" s="1"/>
  <c r="AA41" i="3" s="1"/>
  <c r="Y171" i="3"/>
  <c r="Z171" i="3" s="1"/>
  <c r="AA171" i="3" s="1"/>
  <c r="Y85" i="3"/>
  <c r="Z85" i="3" s="1"/>
  <c r="AA85" i="3" s="1"/>
  <c r="AB79" i="3"/>
  <c r="AB133" i="3"/>
  <c r="AG133" i="3" s="1"/>
  <c r="Y136" i="3"/>
  <c r="Z136" i="3" s="1"/>
  <c r="AA136" i="3" s="1"/>
  <c r="AB123" i="3"/>
  <c r="Y132" i="3"/>
  <c r="Z132" i="3" s="1"/>
  <c r="AA132" i="3" s="1"/>
  <c r="AB70" i="3"/>
  <c r="Y71" i="3"/>
  <c r="Z71" i="3" s="1"/>
  <c r="AA71" i="3" s="1"/>
  <c r="AB26" i="3"/>
  <c r="Y29" i="3"/>
  <c r="Z29" i="3" s="1"/>
  <c r="AA29" i="3" s="1"/>
  <c r="Y51" i="3"/>
  <c r="AB49" i="3"/>
  <c r="Y161" i="3"/>
  <c r="Z161" i="3" s="1"/>
  <c r="AA161" i="3" s="1"/>
  <c r="AB157" i="3"/>
  <c r="AB72" i="3"/>
  <c r="Y78" i="3"/>
  <c r="Z78" i="3" s="1"/>
  <c r="AA78" i="3" s="1"/>
  <c r="Z395" i="3"/>
  <c r="AA395" i="3" s="1"/>
  <c r="AB137" i="3"/>
  <c r="Y139" i="3"/>
  <c r="Z139" i="3" s="1"/>
  <c r="AA139" i="3" s="1"/>
  <c r="Y119" i="3"/>
  <c r="Z119" i="3" s="1"/>
  <c r="AA119" i="3" s="1"/>
  <c r="AB118" i="3"/>
  <c r="AG118" i="3" s="1"/>
  <c r="AB42" i="3"/>
  <c r="Y43" i="3"/>
  <c r="Z43" i="3" s="1"/>
  <c r="AA43" i="3" s="1"/>
  <c r="AB20" i="3"/>
  <c r="Y23" i="3"/>
  <c r="Z23" i="3" s="1"/>
  <c r="AA23" i="3" s="1"/>
  <c r="AB52" i="3"/>
  <c r="Y60" i="3"/>
  <c r="Z60" i="3" s="1"/>
  <c r="AA60" i="3" s="1"/>
  <c r="Y122" i="3"/>
  <c r="Z122" i="3" s="1"/>
  <c r="AA122" i="3" s="1"/>
  <c r="AB120" i="3"/>
  <c r="AB162" i="3"/>
  <c r="Y163" i="3"/>
  <c r="Z163" i="3" s="1"/>
  <c r="AA163" i="3" s="1"/>
  <c r="Z263" i="3"/>
  <c r="AA263" i="3" s="1"/>
  <c r="Y19" i="3"/>
  <c r="AB11" i="3"/>
  <c r="Y5" i="3"/>
  <c r="AB4" i="3"/>
  <c r="Y10" i="3"/>
  <c r="AB6" i="3"/>
  <c r="M18" i="5"/>
  <c r="M19" i="5" s="1"/>
  <c r="M14" i="4"/>
  <c r="M15" i="4" s="1"/>
  <c r="J18" i="5"/>
  <c r="K17" i="5"/>
  <c r="L17" i="5" s="1"/>
  <c r="AG70" i="3" l="1"/>
  <c r="AG162" i="3"/>
  <c r="AG79" i="3"/>
  <c r="AG123" i="3"/>
  <c r="AG140" i="3"/>
  <c r="AG155" i="3" s="1"/>
  <c r="AB406" i="3"/>
  <c r="Z93" i="3"/>
  <c r="AA93" i="3" s="1"/>
  <c r="Z51" i="3"/>
  <c r="AA51" i="3" s="1"/>
  <c r="Z39" i="3"/>
  <c r="AA39" i="3" s="1"/>
  <c r="J10" i="6"/>
  <c r="J9" i="6"/>
  <c r="J8" i="6"/>
  <c r="J4" i="6"/>
  <c r="K4" i="6" s="1"/>
  <c r="AG406" i="3" l="1"/>
  <c r="AG407" i="3" s="1"/>
  <c r="L4" i="6"/>
  <c r="K18" i="5"/>
  <c r="L18" i="5" s="1"/>
  <c r="J16" i="5"/>
  <c r="K16" i="5" s="1"/>
  <c r="L16" i="5" s="1"/>
  <c r="J15" i="5"/>
  <c r="K15" i="5" s="1"/>
  <c r="L15" i="5" s="1"/>
  <c r="J14" i="5"/>
  <c r="K14" i="5" s="1"/>
  <c r="L14" i="5" s="1"/>
  <c r="J13" i="5"/>
  <c r="K13" i="5" s="1"/>
  <c r="L13" i="5" s="1"/>
  <c r="J12" i="5"/>
  <c r="K12" i="5" s="1"/>
  <c r="L12" i="5" s="1"/>
  <c r="J11" i="5"/>
  <c r="K11" i="5" s="1"/>
  <c r="L11" i="5" s="1"/>
  <c r="J10" i="5"/>
  <c r="K10" i="5" s="1"/>
  <c r="L10" i="5" s="1"/>
  <c r="J9" i="5"/>
  <c r="K9" i="5" s="1"/>
  <c r="L9" i="5" s="1"/>
  <c r="J8" i="5"/>
  <c r="K8" i="5" s="1"/>
  <c r="L8" i="5" s="1"/>
  <c r="J4" i="5"/>
  <c r="L19" i="5" l="1"/>
  <c r="K4" i="5"/>
  <c r="L4" i="5" s="1"/>
  <c r="J10" i="4" l="1"/>
  <c r="K10" i="4" s="1"/>
  <c r="L10" i="4" s="1"/>
  <c r="J9" i="4"/>
  <c r="K9" i="4" s="1"/>
  <c r="L9" i="4" s="1"/>
  <c r="J8" i="4"/>
  <c r="K8" i="4" s="1"/>
  <c r="L8" i="4" s="1"/>
  <c r="J7" i="4"/>
  <c r="K7" i="4" s="1"/>
  <c r="L7" i="4" s="1"/>
  <c r="J6" i="4"/>
  <c r="K6" i="4" s="1"/>
  <c r="L6" i="4" s="1"/>
  <c r="J5" i="4"/>
  <c r="K5" i="4" s="1"/>
  <c r="L5" i="4" s="1"/>
  <c r="L14" i="4" l="1"/>
  <c r="L12" i="4"/>
  <c r="J11" i="4"/>
  <c r="K11" i="4" s="1"/>
  <c r="L11" i="4" s="1"/>
  <c r="K94" i="3" l="1"/>
  <c r="J389" i="3"/>
  <c r="J338" i="3"/>
  <c r="J341" i="3" s="1"/>
  <c r="J228" i="3"/>
  <c r="J284" i="3"/>
  <c r="K284" i="3" s="1"/>
  <c r="L284" i="3" s="1"/>
  <c r="K338" i="3" l="1"/>
  <c r="K228" i="3"/>
  <c r="K389" i="3"/>
  <c r="L94" i="3"/>
  <c r="L228" i="3" l="1"/>
  <c r="L389" i="3"/>
  <c r="L338" i="3"/>
</calcChain>
</file>

<file path=xl/sharedStrings.xml><?xml version="1.0" encoding="utf-8"?>
<sst xmlns="http://schemas.openxmlformats.org/spreadsheetml/2006/main" count="1406" uniqueCount="493">
  <si>
    <t>bez numeru</t>
  </si>
  <si>
    <t xml:space="preserve">Agregat schładzający, freonowe  BITZER </t>
  </si>
  <si>
    <t>Wentylator wywiewny – sala sekcyjna</t>
  </si>
  <si>
    <t>Aparat nawiewny – sala sekcyjna</t>
  </si>
  <si>
    <t xml:space="preserve">Klimatyzator SAMSUNG AS 181  </t>
  </si>
  <si>
    <t>Centrala wentylacyjna CV-P1-L/N nawiew</t>
  </si>
  <si>
    <t>HE0817</t>
  </si>
  <si>
    <t>Centrala wentylacyjna CV-P1-L/N wywiew</t>
  </si>
  <si>
    <t>V-0629</t>
  </si>
  <si>
    <t>Wentylator wyciągowy KVKE200</t>
  </si>
  <si>
    <t>Klimatyzator LG LS-R126AAl</t>
  </si>
  <si>
    <t>Klimatyzator Hydral ANL-S803H</t>
  </si>
  <si>
    <t xml:space="preserve">Centrala wentylacyjna CVD1PN106A/2/1 z agregatem Carrier 38GL060 </t>
  </si>
  <si>
    <t>Klimatyzator Carrier 38YL060</t>
  </si>
  <si>
    <t>Centrala wentylacyjna CVD1PW1024A/1-6</t>
  </si>
  <si>
    <t>Klimatyzator Carrier 42HWS018/38GL018</t>
  </si>
  <si>
    <t>LH 64/20L-32/65081460</t>
  </si>
  <si>
    <t>LH 64/20L-32/65111982</t>
  </si>
  <si>
    <t>112KA6939/2002</t>
  </si>
  <si>
    <t>krotność wymiany filtrów x/rok</t>
  </si>
  <si>
    <t>przegląd x/rok</t>
  </si>
  <si>
    <t>VTS Clima r. Prod. 2005</t>
  </si>
  <si>
    <t>Centrala nawiewna CPV1P/WS1024B/7-7 1000m3/h</t>
  </si>
  <si>
    <t>Centrala nawiewna CPV1P/NN74A/7-7 600m3/h + filtry H13</t>
  </si>
  <si>
    <t>Centrala nawiewna CVP1P/NN14BA/7-7 750m3/h</t>
  </si>
  <si>
    <t>Centrala nawiewna CVA1P/NL110A/7-7 3200m3/h</t>
  </si>
  <si>
    <t>Centrala nawiewno-wywiewna CV-A3/XP-1358A/7-7/7-7 5200m3/h</t>
  </si>
  <si>
    <t>Centrala nawiewno-wywiewna CV-A1/XP-1358A/7-7/7-7 2300m3/h</t>
  </si>
  <si>
    <t>Klimatyzator firmy MCQuay</t>
  </si>
  <si>
    <t>1149067834  2003</t>
  </si>
  <si>
    <t>Centrala nawiewno-wywiewna CV-A3/XH-1358A/7-7/7-7 6500m3/h</t>
  </si>
  <si>
    <t>1.</t>
  </si>
  <si>
    <t>kwiecień 2006</t>
  </si>
  <si>
    <t>czerwiec 2006</t>
  </si>
  <si>
    <t>Klimatyzator Fujitsu ASY-12FMADx2/AOY24FMAD</t>
  </si>
  <si>
    <t>Klimatyzator Fujitsu ASY-12EMBCWx4/AOY32ESAM4</t>
  </si>
  <si>
    <t>Centrala wentylacyjna  - TA Mini -Systemair</t>
  </si>
  <si>
    <t>Komora chłodnicza + agregat - ZPUCH TArczyn</t>
  </si>
  <si>
    <t>Klimatyzator kanałowy McQayMCC025CR+M4LC025BR</t>
  </si>
  <si>
    <t>styczeń 2004</t>
  </si>
  <si>
    <t>Fuji split - RS144AIRO-14UAC</t>
  </si>
  <si>
    <t>Serwerownia Collegium Anatomicum</t>
  </si>
  <si>
    <t>Klimatyzator McQuay 5kW</t>
  </si>
  <si>
    <t>OBIEKTY</t>
  </si>
  <si>
    <t>Katedra i Zakład Medycyny Sądowej   ul. Święcickiego 6</t>
  </si>
  <si>
    <t>Katedra i Zakład Anatomii Prawidłowej   ul. Święcickiego 6</t>
  </si>
  <si>
    <t>Katedra i Zakład Fizjologii   ul. Święcickiego 6</t>
  </si>
  <si>
    <t>Serwerownia    ul. Fredry 10</t>
  </si>
  <si>
    <t>Lp</t>
  </si>
  <si>
    <t>Układ nawiewny z filtrem o 125</t>
  </si>
  <si>
    <t>koszt jednostkowy wymiany filtra</t>
  </si>
  <si>
    <t>koszt jednostkowy przeglądu</t>
  </si>
  <si>
    <t>koszt jednostkowy dezynfekcji</t>
  </si>
  <si>
    <t>razem koszt roczny</t>
  </si>
  <si>
    <t>Wentylator wyciągowy TFER- 200</t>
  </si>
  <si>
    <t>Wentyator Wyciągowy TFER-315L</t>
  </si>
  <si>
    <t>Wentylator wyciągowy TFER-160</t>
  </si>
  <si>
    <t>Katedra Biologii i Ochrony Środowiska  ul. Długa 1</t>
  </si>
  <si>
    <t>Katedra i Klinika Intensywnej Terapii Kardiologicznej i Chorób Wewnętrznych     ul. Przybyszewskiego 49</t>
  </si>
  <si>
    <t>Katedra i Zakład Technologii Postaci Leku    ul. Grunwaldzka 6</t>
  </si>
  <si>
    <t>Centrala Demos</t>
  </si>
  <si>
    <t>Centrala wentylacyjna EASY 800</t>
  </si>
  <si>
    <t>Klimatyzacja PM40AH/MT24AH</t>
  </si>
  <si>
    <t>Centrala nawiewna SPS-a/50/P-600/150/C/18788/09</t>
  </si>
  <si>
    <t>Wentylator wywiewny TD=800EEXIIT3</t>
  </si>
  <si>
    <t>Sala im. J. Tomaszewskiej ul. 28 czerwca 1956r</t>
  </si>
  <si>
    <t>Centrala wentylacyjna nawiewno-wywiewna typ Ventus Clima</t>
  </si>
  <si>
    <t>Sala im.Chrościejowskich ul. Szpitalna 27/33</t>
  </si>
  <si>
    <t>Agregat skarplający typu Inverter chlodzony powietrzem</t>
  </si>
  <si>
    <t>Linia nawiewno-wywiewna obsługowana przez centrale BD-1</t>
  </si>
  <si>
    <t>Katedra Psychiatrii - sala nr 4 ul. Szpitalna 27/33</t>
  </si>
  <si>
    <t>Sala im.Jezierskiego ul. Długa 1/2</t>
  </si>
  <si>
    <t>Centrala wentylacyjna z układem chłodniczym ( sprężarka+skraplacz)  z wymiennikiemobrotowym, chłodnicą freonową, nagrzewnicą wodną</t>
  </si>
  <si>
    <t>Studium Języków Obcych ul. Marcelińska 27</t>
  </si>
  <si>
    <t>Centrala wentylacyjna Swegon RX-40 z nagrzewnicą chłodnicą oraz tłumikiem</t>
  </si>
  <si>
    <t>Agregat wody lodowej 130kW Lennox</t>
  </si>
  <si>
    <t>CMIN ul. Przybyszewskiego 37</t>
  </si>
  <si>
    <t>KiZ Neuroradiologii ul. Przybyszewskiego 49</t>
  </si>
  <si>
    <t>Klimatyzatory typu GREE- 9 szt</t>
  </si>
  <si>
    <t>KiZ Optometrii i Biologii Układu Wzrokowego ul. Rokietnicka 5d</t>
  </si>
  <si>
    <t>K-A Pneumonologii, Alegologii Dziecięcej i Immunologii Klinicznej ul. Szpitalna 27/33</t>
  </si>
  <si>
    <t>Klmiatyzator FUJITSU w pracowni hodowli komórkowych</t>
  </si>
  <si>
    <t>A0Y14lB/AWYZ14LB</t>
  </si>
  <si>
    <t>ISH-H18R2DC</t>
  </si>
  <si>
    <t>Klimatyzator INVERTER</t>
  </si>
  <si>
    <t>Klimatyzator w pomieszczeniu aparaturowym</t>
  </si>
  <si>
    <t>KiZ Biologii Komórki ul Rokietnicka 5d</t>
  </si>
  <si>
    <t>Wentylator wyciagowy SMZART30/20AR</t>
  </si>
  <si>
    <t>CN0079087</t>
  </si>
  <si>
    <t>KiZ Immunologii Klinicznej ul Rokietnicka 5d</t>
  </si>
  <si>
    <t>KiZ Farmakognozji ul. Święcickiego 4</t>
  </si>
  <si>
    <t>Centrala wentylacyjno-wywiewna</t>
  </si>
  <si>
    <t>RP-1200SPE</t>
  </si>
  <si>
    <t>Klimatyzator bisplit firmy FUJITSU</t>
  </si>
  <si>
    <t>AY30LMAWY/ASYA-14LACH</t>
  </si>
  <si>
    <t>Klimatyztaor split firmy FUJITSU</t>
  </si>
  <si>
    <t>ASY12US/AOY12US</t>
  </si>
  <si>
    <t>Klimatyzacja FUJITSU w pomieszczeniu Mikroskopii Elektronowej</t>
  </si>
  <si>
    <t>CENTRALA WENTYLACYJNA Systemair</t>
  </si>
  <si>
    <t>VX250TV/HD-200/30</t>
  </si>
  <si>
    <t>Klimatyzator FUJITSU</t>
  </si>
  <si>
    <t>ASYA09LG/AOYR09</t>
  </si>
  <si>
    <t>KiK Hipertensjonologii i Angiologii oraz Chorób Wewnętrznych ul. Długa 1/2</t>
  </si>
  <si>
    <t>Centralka nawiewna VBW</t>
  </si>
  <si>
    <t>19247/09</t>
  </si>
  <si>
    <t>Wentylator wywiewny Systemair</t>
  </si>
  <si>
    <t>RSJ60-35-M1</t>
  </si>
  <si>
    <t>Collegium Stomatologicum- serwerownia ul. Bukowska 70</t>
  </si>
  <si>
    <t>ASY24LC/AOYR24LC</t>
  </si>
  <si>
    <t>Wentylator AW355D4</t>
  </si>
  <si>
    <t>Wentylator RVK315</t>
  </si>
  <si>
    <t>Wentylator RVK313</t>
  </si>
  <si>
    <t>Centrum Nauczania w Języku Angielskim ul. Jackowskiego 41</t>
  </si>
  <si>
    <t>Klimatyzator Marki RCOOL w laboratorium</t>
  </si>
  <si>
    <t>Agregat chłodniczy</t>
  </si>
  <si>
    <t>Klmatyzator McQuay</t>
  </si>
  <si>
    <t>UM 653-013040</t>
  </si>
  <si>
    <t>UM 653-013041</t>
  </si>
  <si>
    <t>Collegium Stomatologicum ul. Bukowska 70</t>
  </si>
  <si>
    <t>Centrale wentylacyjne Dospel- 16 szt</t>
  </si>
  <si>
    <t>Klimatyzator Toshiba- Carrier</t>
  </si>
  <si>
    <t>urządzenie klimatyzacyjne Toshiba</t>
  </si>
  <si>
    <t>Klimatyzator podstropowy Toshiba</t>
  </si>
  <si>
    <t>Klimatyzator kasetonowy Toshiba</t>
  </si>
  <si>
    <t>Klimatyzator Ścienny Toshiba</t>
  </si>
  <si>
    <t>Laboratorium Badań Srodowiskowych ul. Dojazd 30</t>
  </si>
  <si>
    <t>Klimatyzacja w kabinie bezechowej</t>
  </si>
  <si>
    <t>Centralka wentylacyjna w kabinie bezechowej</t>
  </si>
  <si>
    <t>Wentylator VBW</t>
  </si>
  <si>
    <t>RP700-DPE</t>
  </si>
  <si>
    <t>AOX18LMAK2/AUYF12LA</t>
  </si>
  <si>
    <t>Centrala wentylacyjna VBW typ SPS-3/50-P-2200/500-3-1-P-T-1</t>
  </si>
  <si>
    <t>2010 (C20661/10)</t>
  </si>
  <si>
    <t>Centrala Erato N/W-128A/1-1/P 3000 m3/h</t>
  </si>
  <si>
    <t>2010 (C21764N/10)</t>
  </si>
  <si>
    <t>Collegium Anatomicum sala im. Różyckiego   ul. Święcickiego 6</t>
  </si>
  <si>
    <t>Centrala wentylacyjna nawiewno-wywiewna GOLD SD25 z odzyskiem glikolowym</t>
  </si>
  <si>
    <t>2010</t>
  </si>
  <si>
    <t>Centrala wentylacyjna nawiewno-wywiewna GOLD RX14 z chłodnicą freonową i nagrzewnicą elektryczną</t>
  </si>
  <si>
    <t>C1362/13</t>
  </si>
  <si>
    <t>C1361/13</t>
  </si>
  <si>
    <t>Centrala nawiewna CLIMAGOLD OPAL-N-1-P-He-1000 z nagrzewnicą elektryczną</t>
  </si>
  <si>
    <t>Wentylator wyciagowy Juwent WD 16- 3szt</t>
  </si>
  <si>
    <t>Wentylator wyciągowy Juwent WD 20- 5 szt</t>
  </si>
  <si>
    <t>Katedra i Klinika Chirurgii Ogólnej, Gastroenterologicznej i Endokrynologicznej    ul. Przybyszewskiego 49</t>
  </si>
  <si>
    <t>Centrala wentylacyjna sekcyjna typu BS-3[50] 4000 m3/h</t>
  </si>
  <si>
    <t>Centrala wentylacyjna z układem chlodniczym Juwent CSK-20-S-D-L/1-6/1-6/O/V</t>
  </si>
  <si>
    <t>8105-101-0189</t>
  </si>
  <si>
    <t>Centrala wentylacyjna NW-14 VTS CV-A 1-L/XH-1358F/7-7/7-7</t>
  </si>
  <si>
    <t>8105-101-0194</t>
  </si>
  <si>
    <t>8105-101-0193</t>
  </si>
  <si>
    <t>Centrala wentylacyjna W-17 VTS CV-A 1-P/WL-0A/7-7</t>
  </si>
  <si>
    <t>Centrala wentylacyjna NW-22 VTS CV-A 1-L/XH-1358F/7-7/7-7</t>
  </si>
  <si>
    <t>Centrala wentylacyjna NW-21 VTS CV-A 1-L/XH-1358F/7-7/7-7</t>
  </si>
  <si>
    <t>8105-101-0191</t>
  </si>
  <si>
    <t>Centrala wentylacyjna NW-16 VTS CV-A 1-L/XH-1358F/7-7/7-7</t>
  </si>
  <si>
    <t>8105-101-0190</t>
  </si>
  <si>
    <t>8105-102-0166</t>
  </si>
  <si>
    <t>Centrala wentylacyjna NW-19 VTS CV-A 2-L/XH-1358F/7-7/7-7</t>
  </si>
  <si>
    <t>Centrala wentylacyjna NW-15 VTS CV-A 3-P/XH-1358F/7-7/7-7</t>
  </si>
  <si>
    <t>8105-103-0133</t>
  </si>
  <si>
    <t>Centrala wentylacyjna NW-20 VTS CV-A 1-P/XH-1358F/7-7/7-7</t>
  </si>
  <si>
    <t>8105-101-0182</t>
  </si>
  <si>
    <t>Centrala wentylacyjna W-węzła VTS CV-A 1-P/WL-1024A/7-7</t>
  </si>
  <si>
    <t>8104-101-0612</t>
  </si>
  <si>
    <t>Centrala wentylacyjna NW-5 VTS CV-A 1-L/XH-1358F/7-7/7-7</t>
  </si>
  <si>
    <t>8104-101-0514</t>
  </si>
  <si>
    <t>Centrala wentylacyjna NW-4 VTS CV-A 1-L/XH-1358F/7-7/7-7</t>
  </si>
  <si>
    <t>8104-101-0516</t>
  </si>
  <si>
    <t>Centrala wentylacyjna NW-1 VTS CV-A 1-L/XH-1358F/7-7/7-7</t>
  </si>
  <si>
    <t>8104-101-0512</t>
  </si>
  <si>
    <t>Centrala wentylacyjna NW-2 VTS CV-A 1-P/XH-1358F/7-7/7-7</t>
  </si>
  <si>
    <t>8104-101-0515</t>
  </si>
  <si>
    <t>Centrala wentylacyjna NW-3 VTS CV-A 1-P/XH-1358F/7-7/7-7</t>
  </si>
  <si>
    <t>8104-101-0513</t>
  </si>
  <si>
    <t>Centrala wentylacyjna KNW-XII VTS CV-A 1-L/XH-1358F/7-7/7-7</t>
  </si>
  <si>
    <t>Centrala wentylacyjna KNW-XIII VTS CV-A 1-P/XH-1358F/7-7/7-7</t>
  </si>
  <si>
    <t>8104-101-0410</t>
  </si>
  <si>
    <t>8104-101-0409</t>
  </si>
  <si>
    <t>8104-101-0411</t>
  </si>
  <si>
    <t>Centrala wentylacyjna KNW-XXVIII VTS CV-A 1-L/XH-1358F/7-7/7-7</t>
  </si>
  <si>
    <t>Centrala wentylacyjna KNW-VII VTS CV-A 2-P/XH-1358F/7-7/7-7</t>
  </si>
  <si>
    <t>8104-102-0362</t>
  </si>
  <si>
    <t>Centrala wentylacyjna KNW-X VTS CV-A 1-L/XH-1358F/7-7/7-7</t>
  </si>
  <si>
    <t>8104-101-0408</t>
  </si>
  <si>
    <t>Centrala wentylacyjna KNW-XI VTS CV-A 4-L/XH-1358F/7-7/7-7</t>
  </si>
  <si>
    <t>8104-104-0241</t>
  </si>
  <si>
    <t>Centrala wentylacyjna KNW-VIII VTS CV-A 2-L/XH-1358F/7-7/7-7</t>
  </si>
  <si>
    <t>8104-102-0363</t>
  </si>
  <si>
    <t>Agregat CLINT CHA 182-P SI/PS</t>
  </si>
  <si>
    <t>190658 / 2009</t>
  </si>
  <si>
    <t>Centrala wentylacyjna KNW-XXVII VTS CV-A 3-P/XH-1358F/7-7/7-7</t>
  </si>
  <si>
    <t>8104-103-0236</t>
  </si>
  <si>
    <t>8104-101-0407</t>
  </si>
  <si>
    <t>Agregat wody lodowej z modułem hydraulicznym Climaveneta HPGA 250</t>
  </si>
  <si>
    <t>Klimatyzator RY-14FB/ROD14FA</t>
  </si>
  <si>
    <t>Klimatyzator Mitsubishi Electric MSZ-GE50VA</t>
  </si>
  <si>
    <t>Klimatyzator Mitsubishi Electric MSZ-GE42VA</t>
  </si>
  <si>
    <t>Apteka Akademicka    ul. Dąbrowskiego 79</t>
  </si>
  <si>
    <t>Układ wentylacyjny K315M HEPA KNF-5BO/SM/B</t>
  </si>
  <si>
    <t>Centrala wentylacyjna KNW-XXVI VTS CV-A 1-L/XH-1358F/7-7/7-7</t>
  </si>
  <si>
    <t>Centrala wentylacyjna VTS wielkość CV-A-4</t>
  </si>
  <si>
    <t>Klimatyzator Daikin BYFQ60B8W1</t>
  </si>
  <si>
    <t>Klimatyzator Daikin RKS50E3V1B</t>
  </si>
  <si>
    <t>Klimatyzator Daikin FCQ50</t>
  </si>
  <si>
    <t>Klimatyzator Daikin FCQ60</t>
  </si>
  <si>
    <t>Klimatyzator Daikin FCQ35</t>
  </si>
  <si>
    <t>Klimatyzator AOY30LMAW4</t>
  </si>
  <si>
    <t>Klimatyzator FUJITSU AOYA30EMAW4</t>
  </si>
  <si>
    <t>Klimatyzator FUJITSU AOYA24LAT3</t>
  </si>
  <si>
    <t>Klimakonwektor kasetonowy Lennox 24 szt. w pomieszczeniach dydatktycznych</t>
  </si>
  <si>
    <t>Kurtyna powietrza FRICO AR210E09</t>
  </si>
  <si>
    <t>Klimatyzator LG S18AK-303KASL00382/D</t>
  </si>
  <si>
    <t>1</t>
  </si>
  <si>
    <t>Klimatyzator firmy Fujitsu + 4 jednostki wewnętrzne</t>
  </si>
  <si>
    <t>Collegium prof. J.Chmiela ul. Święcickiego 4 wentylacja szatni</t>
  </si>
  <si>
    <t>Centrala nawiewno-wywiewna AWO EASY500</t>
  </si>
  <si>
    <t>Klimatyzator inverterowy MXZ3C68VA-E1/2xMSZ-GE35VA-E</t>
  </si>
  <si>
    <t>Klimatyzator GREE GWDH 28NK3FO + 4 jednostki wewnętrzne</t>
  </si>
  <si>
    <t>Klimatyzator Mitsubishi Electric MXZ-8B160YA/MSZ-GE50</t>
  </si>
  <si>
    <t>2014</t>
  </si>
  <si>
    <t>Klimatyzator RCOOL TAC9DCI - pracownia Neurobiologii</t>
  </si>
  <si>
    <t>Klimatyzator Mitsubishi Electric</t>
  </si>
  <si>
    <t>Klimatyzacja System VRV LG z 2 jednostkami wewnętrznymi</t>
  </si>
  <si>
    <t>Centrala wentylacyjna EASY 800 KLIMOR</t>
  </si>
  <si>
    <t>KiZ Patomofrologii ul. Przybyszewskiego 49</t>
  </si>
  <si>
    <t>Klinika Otolaryngologii i Onkologii Laryngologicznej  ul. Przybyszewskiego 49</t>
  </si>
  <si>
    <t>Sala seminaryjna wejście I ul. Przybyszewskiego 49</t>
  </si>
  <si>
    <t>Zaklad Reumatologii i Immunologi Klinicznej ul. Przybyszewskiego 49</t>
  </si>
  <si>
    <t>DS. Eskulap przy ul. Przybyszewskiego 49</t>
  </si>
  <si>
    <t>Katedra i Klinika Foniatrii i Audiologii ul. Przybyszewskiego 49</t>
  </si>
  <si>
    <t>Klimatyzator split YORK 2,5 kW</t>
  </si>
  <si>
    <t>klimatyzator LG M9212AH/MU5M30</t>
  </si>
  <si>
    <t>klimatyzator LG M518AH/MU5M30</t>
  </si>
  <si>
    <t>klimatyzator LG M512AH/MU5M30</t>
  </si>
  <si>
    <t>klimatyzator split MSRU-12HRDN1-C4 - pracownia Echokardiologii</t>
  </si>
  <si>
    <t>Centralka nawiewno-wywiewna K315M HEPA KNF-5-BO/SM/B - Klinika rehabilitacji narządu żucia</t>
  </si>
  <si>
    <t>Katedra i Klinika Endokrynologii, Przemiany Materii i Chorób Wewnętrznych ul. Przybyszewskiego 49</t>
  </si>
  <si>
    <t>Klimatyzator Fujitsu inverter AOYA24LAT3</t>
  </si>
  <si>
    <t>Klimatyzator Mitsubishi Electric MZS-GE60 VA1</t>
  </si>
  <si>
    <t>Klimatyzator Gree GWDH 24NK3FO + 2 jednostki wewnętrzne kasetonowe</t>
  </si>
  <si>
    <t>Klimatyzator Daikin (podstropowy) w Bibliotece</t>
  </si>
  <si>
    <t>UM 653-015016</t>
  </si>
  <si>
    <t>Klimatyzator w serwerowni HPM S23DA 0000002010 PO</t>
  </si>
  <si>
    <t>Centrala wentylacyjna Dospel ERATO 2/X-199M/1-1</t>
  </si>
  <si>
    <t>Centrala wentylacyjna Dospel ERATO 1/X-215M/1-1</t>
  </si>
  <si>
    <t>Centrala wentylacyjna Dospel ERATO 4/X-215M/1-1</t>
  </si>
  <si>
    <t>Centrala wentylacyjna Dospel ERATO 5/X-215M/1-1</t>
  </si>
  <si>
    <t>Centrala wentylacyjna Dospel ERATO 2/X-215M/1-1</t>
  </si>
  <si>
    <t>Klimatyzator Fujitsu ASY12USCC-W/AOY12USCC</t>
  </si>
  <si>
    <t>Biblioteka Główna ul. Przybyszewskiego 37</t>
  </si>
  <si>
    <t>Centrala wentylacyjna Dospel ERATO 0/X-199M/1-1</t>
  </si>
  <si>
    <t>Centrala wentylacyjna Dospel ERATO 3/X-199M/1-1</t>
  </si>
  <si>
    <t>Centrala wentylacyjna Dospel ERATO 1/X-199M/1-1</t>
  </si>
  <si>
    <t>Centrala wentylacyjna Dospel DEIMOS 0/N-5D/1-1</t>
  </si>
  <si>
    <t>Centrala wentylacyjna Dospel DEIMOS 0/W-5128B/1-1</t>
  </si>
  <si>
    <t>710CB00017</t>
  </si>
  <si>
    <t>741CBC000209</t>
  </si>
  <si>
    <t>741CBC00018</t>
  </si>
  <si>
    <t>741CBC00019</t>
  </si>
  <si>
    <t>741CBC00021</t>
  </si>
  <si>
    <t>710CAC00063</t>
  </si>
  <si>
    <t>710CAC00064</t>
  </si>
  <si>
    <t>710CAC00065</t>
  </si>
  <si>
    <t>710CAC00066</t>
  </si>
  <si>
    <t>710CAC00067</t>
  </si>
  <si>
    <t>710CAC00068</t>
  </si>
  <si>
    <t>710CAC00069</t>
  </si>
  <si>
    <t>710CAC00070</t>
  </si>
  <si>
    <t>730-AAC00413</t>
  </si>
  <si>
    <t>730-BAC00103</t>
  </si>
  <si>
    <t>Klimatyzator Fujitsu ASY07UB/AOY07UB</t>
  </si>
  <si>
    <t>Centrala wentylacyjna Dospel ERATO 0</t>
  </si>
  <si>
    <t>Centrala wentylacyjna Dospel ERATO 1</t>
  </si>
  <si>
    <t>Centrala wentylacyjna Dospel DEIMOS 0</t>
  </si>
  <si>
    <t>Centrala wentylacyjna Dospel ERATO 4</t>
  </si>
  <si>
    <t>Centrala wentylacyjna Dospel ERATO 3</t>
  </si>
  <si>
    <t>Centrala wentylacyjna Dospel ERATO 2</t>
  </si>
  <si>
    <t>Centrala wentylacyjna Dospel ERATO 5</t>
  </si>
  <si>
    <t>Centrala wentylacyjna Dospel ERATO 6</t>
  </si>
  <si>
    <t>Centrala wentylacyjna Dospel DEIMOS 1</t>
  </si>
  <si>
    <t>Centrala wentylacyjna Dospel KALIOPE 1</t>
  </si>
  <si>
    <t>Centrala wentylacyjna Dospel KALIOPE 6</t>
  </si>
  <si>
    <t>Centrala wentylacyjna Dospel KALIOPE 4</t>
  </si>
  <si>
    <t>Centrala wentylacyjna Dospel KALIOPE 0</t>
  </si>
  <si>
    <t>Klimatyzator Fujitsu ASY14UB/AOY14UB</t>
  </si>
  <si>
    <t>Klimatyzator Fujitsu ASY18UB/AOY18UB</t>
  </si>
  <si>
    <t>Agregat wody lodowej Trane ECCUN</t>
  </si>
  <si>
    <t>Wentylatory dachowe Juwent</t>
  </si>
  <si>
    <t>Wentylatory dachowe SystemAir</t>
  </si>
  <si>
    <t>Wentylatory dachowe BSH Klima</t>
  </si>
  <si>
    <t>System LabControl firmy TROX</t>
  </si>
  <si>
    <t>2</t>
  </si>
  <si>
    <t>Sala im. Hoyera ul.Święcickiego 6</t>
  </si>
  <si>
    <t>Centrala nawiewna CLIMAGOLD OPAL-N-3-P-He-We-158</t>
  </si>
  <si>
    <t>Wentylator wyciągowy SystemAir DVSI Sileo 450E4</t>
  </si>
  <si>
    <t>Wentylator wyciągowy SystemAir KDL200L1</t>
  </si>
  <si>
    <t>DS. Wawrzynek ul. Wawrzyniaka 29/32</t>
  </si>
  <si>
    <t>Sala dydaktyczna budynek C ul. Polna 33</t>
  </si>
  <si>
    <t>08230/2010</t>
  </si>
  <si>
    <t>Centrala klimatyzacyjna Juwent CSN-20-S-W-L/1-6/1-6/O/V</t>
  </si>
  <si>
    <t>Centrala klimatyzacyjna Juwent CSN-20-S-W-P/1-6/1-6/O/V</t>
  </si>
  <si>
    <t>08229/2010</t>
  </si>
  <si>
    <t>Agregat chłodniczy COOL Kompakt SZ115x2 S</t>
  </si>
  <si>
    <t>CSGE18M00164</t>
  </si>
  <si>
    <t>CSGE18M00163</t>
  </si>
  <si>
    <t>KIZ Biofizyki Pracownia protetyki słuchu ul. Grunwaldzka 6</t>
  </si>
  <si>
    <t>Centrala wentylacyjna VTS VS-15</t>
  </si>
  <si>
    <t>Agregat chłodniczy Toshiba RAV-SM 804ATP-E</t>
  </si>
  <si>
    <t>Wentylacja sali ćwiczeń FFR315 - CBM315-9,0 / KVK 315L</t>
  </si>
  <si>
    <t>Klimatyzator serwerowni Gree inverter 4,5 / 4,8 kW</t>
  </si>
  <si>
    <t>Centrala wentylacyjna Dospel Deimos 0/W-128-230/1-1/P Pracownie asystentów</t>
  </si>
  <si>
    <t>Centrala wentylacyjna VTS Ventus</t>
  </si>
  <si>
    <t>Collegium Anatomicum sala im. Nenckiego ul. Święcickiego 6</t>
  </si>
  <si>
    <t>Centrala wentylacyjna nawiewno-wywiewna VBW BS-1 (50) 2100 m3/h</t>
  </si>
  <si>
    <t>C1703/08</t>
  </si>
  <si>
    <t>Katedra i Zakład Histologii i Embriologii ul. Święcickiego 6</t>
  </si>
  <si>
    <t>Katedra i Zakład Chorób Cywilizacyjnych   ul. Święcickiego 6</t>
  </si>
  <si>
    <t>Klimatyzator Hydral</t>
  </si>
  <si>
    <t>Centrala wentylacyjna boks aseptyczny + agregat freonowy</t>
  </si>
  <si>
    <t>Centrala wentylacyjna GOLD</t>
  </si>
  <si>
    <t>Agregat wody lodowej CLINT MHA/K182CC</t>
  </si>
  <si>
    <t>Centrala wentylacyjna VBW - sala Zeylanda</t>
  </si>
  <si>
    <t>C21665/10</t>
  </si>
  <si>
    <t>Klimatyzator przemysłowy SHARP UM-32-01-100062</t>
  </si>
  <si>
    <t>Klimatyzator RCOOL</t>
  </si>
  <si>
    <t>2 x Klimatyzator bisplit firmy FUJITSU</t>
  </si>
  <si>
    <t>klimatyzator bisplit RCOOL</t>
  </si>
  <si>
    <t>Sala im. L.Rydygiera ul. Przybyszewskiego 49</t>
  </si>
  <si>
    <t>Centrala wentylacyjna VBW Klima</t>
  </si>
  <si>
    <t>Klimakonwektor 10 szt.</t>
  </si>
  <si>
    <t>Ilość</t>
  </si>
  <si>
    <t>Układ wentylacyjny nawiewno-wywiewny bud 3 wejście C</t>
  </si>
  <si>
    <t>2016</t>
  </si>
  <si>
    <t>Centrala wentylacyjna CLIMAGOLD OPTIMA-NW-4S-P-WO-He-T1/FW-We-7770/6500</t>
  </si>
  <si>
    <t>Centrala wentylacyjna CLIMAGOLD Optima-NW-3-P-WO-He-T1-We-2000/2050</t>
  </si>
  <si>
    <t>Klimatyzator Toshiba</t>
  </si>
  <si>
    <t>Skraplacz chłodnicy centrali wentylacyjnej ClimaGold - Toshiba</t>
  </si>
  <si>
    <t>Katedra i Zakład Profilaktyki Zdrowotnej ul. Święcickiego 6</t>
  </si>
  <si>
    <t>Centrala wentylacyjna ClimGold Optima</t>
  </si>
  <si>
    <t>wentylatory wyciągowe 16 szt</t>
  </si>
  <si>
    <t>Katedra i Klinika Gastroenterologii ul. Przybyszewskiego 49</t>
  </si>
  <si>
    <t>Klimatyzator VESSER Inwerter 3,5kW</t>
  </si>
  <si>
    <t>Collegium Anatomicum sale wykładowe ul. Święcickiego 6</t>
  </si>
  <si>
    <t>klimatyzator fujitsu AUY30F/AOY30F</t>
  </si>
  <si>
    <t>Katedra i Zakład Farmacji Fizycznej i Farmakokinetyki  ul. Święcickiego 6</t>
  </si>
  <si>
    <t>Klimatyzator w pomieszczeniu laboratoryjnym</t>
  </si>
  <si>
    <t>2015</t>
  </si>
  <si>
    <t>Sala im.Zeylandów ul. Przybyszewskiego 49</t>
  </si>
  <si>
    <t>Katedra i Klinika Neurologii ul. Przybyszewskiego 49</t>
  </si>
  <si>
    <t>Agregat CLINT</t>
  </si>
  <si>
    <t>Centrala wentylacyjna</t>
  </si>
  <si>
    <t>KiZ Chorób Kręgosłupa i Ortopedii Dziecięcej ul. 28 czerwca 1956</t>
  </si>
  <si>
    <t>Centrala wentylacyjna ClimaGold Optima wyciągowa</t>
  </si>
  <si>
    <t>Klimatyzatory typu Airwell - 3 szt</t>
  </si>
  <si>
    <t>Klimatyzatory typu GREE- 1 szt</t>
  </si>
  <si>
    <t>Katedra Immunologii Klinicznej ul. Szpitalna 27/33</t>
  </si>
  <si>
    <t>Centrala wentylacyjna Dospel RD/15/41/143/PO-A</t>
  </si>
  <si>
    <t>Klimatyzator Fujitsu multisplit Dział Rekrutacji</t>
  </si>
  <si>
    <t>Informacje o urządzeniu</t>
  </si>
  <si>
    <t>RSE003334/ ROE003226</t>
  </si>
  <si>
    <t>zł</t>
  </si>
  <si>
    <t>Studium Wychowania Fizycznego i Sportu ul. Marcelińska 25</t>
  </si>
  <si>
    <t>zł netto</t>
  </si>
  <si>
    <t>Podatek Vat</t>
  </si>
  <si>
    <t xml:space="preserve">System VRV Toshiba 1+6:                          MCY MHP0604HS8-L + MMK-AP0093H 4szt. + MMK-AP0123H 1 szt. + MMK-AP0183H 1 szt.  </t>
  </si>
  <si>
    <t>Nawilżacze</t>
  </si>
  <si>
    <t>NR 1</t>
  </si>
  <si>
    <t>NR 2</t>
  </si>
  <si>
    <t xml:space="preserve"> NR 3</t>
  </si>
  <si>
    <t xml:space="preserve"> NR 4</t>
  </si>
  <si>
    <t xml:space="preserve"> NR 5</t>
  </si>
  <si>
    <t xml:space="preserve"> NR 6</t>
  </si>
  <si>
    <t>Katedra i Zakład Biochemii Farmaceutycznej    ul. Święcickiego 4</t>
  </si>
  <si>
    <t>Katedra i Zakład Genetyki i Mikrobiologii Farmaceutycznej ul. Święcickiego 4</t>
  </si>
  <si>
    <t>Budynek   ul. Parkowa 2</t>
  </si>
  <si>
    <t>BIURO REKTORATU    ul. Fredry 10</t>
  </si>
  <si>
    <t>K-a Otolaryngologii, Chirurgii Głowy i Szyi oraz Onkologii Laryngologicznej ul. Polna 33</t>
  </si>
  <si>
    <t>K-A Reumatologii SK im. K. Jonschera ul. Szpitalna 27/33</t>
  </si>
  <si>
    <t>K-A Endokrynologii i Diabetologii Wieku Rozwojowego ul. Szpitalna 27/33</t>
  </si>
  <si>
    <t xml:space="preserve">CBM 8 Zwierzętarnia ul. Rokiwtnicka </t>
  </si>
  <si>
    <t>23%</t>
  </si>
  <si>
    <t xml:space="preserve">  ZAŁĄCZNIK NR 2.2 -  WYKAZ URZĄDZEŃ -  ZADANIE 2</t>
  </si>
  <si>
    <t>GREE 5,0 kW</t>
  </si>
  <si>
    <t>Multi 8,0 kW</t>
  </si>
  <si>
    <t>Klimatyzator  split - pom biblioteki</t>
  </si>
  <si>
    <t>Klimatyzator 2 x kaseta - pom biblioteki</t>
  </si>
  <si>
    <t>Klimatyzator VESERR WGC18IT/GC18IT</t>
  </si>
  <si>
    <t>K-a Gastroenterologii Dziecięcej i Chorób Metabolicznych ul. Szpitalna 27/33</t>
  </si>
  <si>
    <t>Klimatyzator LG Standard P09EN moc 2,5kW</t>
  </si>
  <si>
    <t xml:space="preserve">  ZAŁĄCZNIK NR 2.3 -  WYKAZ URZĄDZEŃ -  ZADANIE 3</t>
  </si>
  <si>
    <t xml:space="preserve">  ZAŁĄCZNIK NR 2.4 -  WYKAZ URZĄDZEŃ -  ZADANIE 4</t>
  </si>
  <si>
    <t xml:space="preserve">Klimatyzator GREE + jednostka wewnętrzna podsufitowa </t>
  </si>
  <si>
    <t>Kimatyzator SINCLAIR ASC24A + jednostka kasetownowa (2 szt.)</t>
  </si>
  <si>
    <t>Agregat wody lodowej Fujitsu</t>
  </si>
  <si>
    <t>Klimakonwektory Fujitsu</t>
  </si>
  <si>
    <t>Klimatyzatory split Daikin</t>
  </si>
  <si>
    <t>Agregat VRV Lennox + 16 jednostek wewnętrznych</t>
  </si>
  <si>
    <t>Klimatyzator split GREE</t>
  </si>
  <si>
    <t>Klimatyzator multisplit LG + 4 jednostki wewnętrzne</t>
  </si>
  <si>
    <t>Klimatyzator split Airwell</t>
  </si>
  <si>
    <t>Klimatyzato Fujitsu</t>
  </si>
  <si>
    <t>Klimatyzator Fuji + jednostka kasetonowa</t>
  </si>
  <si>
    <t>Klimatyzator multisplit Mitsubishi Electric + 5 jednostek wewnętrznych</t>
  </si>
  <si>
    <t>Klimatyzator Zenith AIR (2 jednostki podsufitowe)</t>
  </si>
  <si>
    <t>Klimatyzator przenośny Carrier</t>
  </si>
  <si>
    <t>Klimatyzator Vesser w pokoju nr 13 (Pracownia Analityki Klinicznej)</t>
  </si>
  <si>
    <t>Klimatyzator split LG</t>
  </si>
  <si>
    <t>Klimatyzator multisplit Fujitsu + 4 jednostki wewnętrzne kasetonowe - pom. nr 4</t>
  </si>
  <si>
    <t>klimatyzator Klimatyzator SANYO</t>
  </si>
  <si>
    <t>Klimatyzator split MIDEA</t>
  </si>
  <si>
    <t>Split GREE - w centrali telefonicznej</t>
  </si>
  <si>
    <t>Klimatyzator Gree i LG</t>
  </si>
  <si>
    <t xml:space="preserve">Klimatyzator split GREE - Dział Rekrutacji </t>
  </si>
  <si>
    <t xml:space="preserve">Kaseta Mitshubishi 12 szt. - pracownia symulacji stomatologicznej </t>
  </si>
  <si>
    <t>Klimatyzator LG</t>
  </si>
  <si>
    <t>Klimatyzator GREE - w pomieszczeniu C-142</t>
  </si>
  <si>
    <t xml:space="preserve"> </t>
  </si>
  <si>
    <t>Klimatyzator Gree GWH 36 NK6LO</t>
  </si>
  <si>
    <t>Klimatyzator FUJITSU AOY7USNC</t>
  </si>
  <si>
    <t>Klimatyzator Vesser GC181T</t>
  </si>
  <si>
    <t xml:space="preserve"> Klimatyzacja Liebert Emerson HPM S23DA  - CMIN ul. Przybyszewskiego 37  Poznań</t>
  </si>
  <si>
    <t>Jednostka wewnętrzna Dakin FHQ140CAVEB -Collegium  CHMIELA ul. Święcickiego 4 Poznań</t>
  </si>
  <si>
    <t>Jednostka zewnętrzna Daikin RZQG140L9V1B  -Collegium  CHMIELA ul. Święcickiego 4 Poznań</t>
  </si>
  <si>
    <t>Wartości razem brutto w okresie trwania umowy (12 m-ce)</t>
  </si>
  <si>
    <r>
      <t xml:space="preserve">     </t>
    </r>
    <r>
      <rPr>
        <b/>
        <sz val="7"/>
        <rFont val="Arial Narrow"/>
        <family val="2"/>
        <charset val="238"/>
      </rPr>
      <t>K</t>
    </r>
    <r>
      <rPr>
        <sz val="7"/>
        <rFont val="Arial Narrow"/>
        <family val="2"/>
        <charset val="238"/>
      </rPr>
      <t>-przegląd kompleksowy</t>
    </r>
    <r>
      <rPr>
        <b/>
        <sz val="7"/>
        <rFont val="Arial Narrow"/>
        <family val="2"/>
        <charset val="238"/>
      </rPr>
      <t xml:space="preserve">                                 F</t>
    </r>
    <r>
      <rPr>
        <sz val="7"/>
        <rFont val="Arial Narrow"/>
        <family val="2"/>
        <charset val="238"/>
      </rPr>
      <t>-wymiana filtrów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</si>
  <si>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</si>
  <si>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</si>
  <si>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</si>
  <si>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</si>
  <si>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</si>
  <si>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</si>
  <si>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</si>
  <si>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</si>
  <si>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</si>
  <si>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</si>
  <si>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</si>
  <si>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</si>
  <si>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OD</t>
  </si>
  <si>
    <t>KF</t>
  </si>
  <si>
    <t>K</t>
  </si>
  <si>
    <t>Zakład Biochemii i Biologii Molekularnej Komórki ul. Święcickiego 6</t>
  </si>
  <si>
    <t>F</t>
  </si>
  <si>
    <t>CBM ul. Rokietnicka 8</t>
  </si>
  <si>
    <t>FK</t>
  </si>
  <si>
    <t>F K</t>
  </si>
  <si>
    <t xml:space="preserve">Wartości razem brutto w okresie trwania umowy </t>
  </si>
  <si>
    <t>Klimatyzator GREE 5,4 kW</t>
  </si>
  <si>
    <t>maj 2021</t>
  </si>
  <si>
    <t>Klimatyzator Gree 4,6 kW</t>
  </si>
  <si>
    <t xml:space="preserve">Collegium Stomatologicum- Centrum Obron ul. Bukowska 70 </t>
  </si>
  <si>
    <t xml:space="preserve">Collegium Stomatologicum- pokoje B435 i B436 </t>
  </si>
  <si>
    <t>Klimatyzatory typu GREE- 4,6 kW</t>
  </si>
  <si>
    <t>Katedra i Zakład Biologii Komórki    ul. Rokietnicka 5 d</t>
  </si>
  <si>
    <t>Katedra Immunologii Klinicznej  ul. Rokietnicka 5 d</t>
  </si>
  <si>
    <t>Zakład Patofizjologii Starzenia i Chorób Cywilizacyjnych ul. Długa 1/2</t>
  </si>
  <si>
    <t xml:space="preserve">Klimatyzator Gree 3,5 kW </t>
  </si>
  <si>
    <t xml:space="preserve">Klimatyzator Gree 4,6 kW </t>
  </si>
  <si>
    <t>Klimatyzator GREE</t>
  </si>
  <si>
    <t xml:space="preserve">razem koszt w okresie  trwania umowy </t>
  </si>
  <si>
    <t>przegląd x/w okresie trwania umowy</t>
  </si>
  <si>
    <t>krotność wymiany filtrów x/w okresie  trwania umowy</t>
  </si>
  <si>
    <t>Wartości razem brutto w okresie trwania umowy</t>
  </si>
  <si>
    <t>razem koszt w okresie  trwania umowy</t>
  </si>
  <si>
    <t>przegląd x/w okresie  trwania umowy</t>
  </si>
  <si>
    <t>Centrala wentylacyjna 8-A10-21-1V055-00137</t>
  </si>
  <si>
    <t>Centrala wentylacyjna 8-A10-21-1V021-020214</t>
  </si>
  <si>
    <t>Centrala wentylacyjna 8-A10-21-1V021-00216</t>
  </si>
  <si>
    <t>Centrala wentylacyjna 8-A10-21-1V021-00215</t>
  </si>
  <si>
    <t xml:space="preserve">Centrala wentylacyjna 8-A10-21-1V021-00218 </t>
  </si>
  <si>
    <t>Centrala wentylacyjna 8-A10-21-1V021-00217</t>
  </si>
  <si>
    <t>Klimatyzator split</t>
  </si>
  <si>
    <t>MSZ-HR50VF</t>
  </si>
  <si>
    <t>brutto</t>
  </si>
  <si>
    <t xml:space="preserve">netto </t>
  </si>
  <si>
    <t xml:space="preserve">vat </t>
  </si>
  <si>
    <t xml:space="preserve">Klimatyzator w pomieszczeniu 109 - DS. KAROOLEK </t>
  </si>
  <si>
    <t>netto</t>
  </si>
  <si>
    <t>Agregat wody lodowej</t>
  </si>
  <si>
    <t>Klimatyzator Gree GWH 36 NK6LO - pok 3038</t>
  </si>
  <si>
    <t>Klimatyzator Gree 3,2 kW</t>
  </si>
  <si>
    <t xml:space="preserve">Szpital ul.28 czerwca - pawilon ORSK </t>
  </si>
  <si>
    <t>Klimatyzator 2 jednostki wewnętrzne 10 kW</t>
  </si>
  <si>
    <t xml:space="preserve">Centrum Stomatologii - Fosa ul. Bukowska 70 Poznań </t>
  </si>
  <si>
    <t xml:space="preserve">Collegium im. Adama Wrzoska ul. Rokietnicka   </t>
  </si>
  <si>
    <t xml:space="preserve">Centrala wentylacyjna Frapol typ AFP50 </t>
  </si>
  <si>
    <t>Agregat wody lodowej Lenox NEOSYS V typ NAC 420 NM^MS</t>
  </si>
  <si>
    <t>Klimatyzatory Daikin</t>
  </si>
  <si>
    <t>Wentylator dachowy CAPP/2-190/55OS</t>
  </si>
  <si>
    <t xml:space="preserve">Zakład Zdrowia Publicznego   ul. Święcickiego 6 </t>
  </si>
  <si>
    <t xml:space="preserve">  ZAŁĄCZNIK NR 3.1 do SWZ -  WYKAZ URZĄDZEŃ -  ZADANIE 3</t>
  </si>
  <si>
    <t xml:space="preserve">  ZAŁĄCZNIK NR 3.1 do SWZ -  WYKAZ URZĄDZEŃ -  ZADANIE 2</t>
  </si>
  <si>
    <t xml:space="preserve">     ZAŁĄCZNIK NR 3.1 do SWZ -  WYKAZ URZĄDZEŃ - ZADANIE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</si>
</sst>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\ _z_ł"/>
  </numFmts>
  <fonts count="32" x14ac:knownFonts="1">
    <font>
      <sz val="10"/>
      <name val="Arial CE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i/>
      <u/>
      <sz val="9"/>
      <name val="Arial Narrow"/>
      <family val="2"/>
      <charset val="238"/>
    </font>
    <font>
      <sz val="10"/>
      <name val="Arial CE"/>
      <charset val="238"/>
    </font>
    <font>
      <sz val="7"/>
      <name val="Arial Narrow"/>
      <family val="2"/>
      <charset val="238"/>
    </font>
    <font>
      <b/>
      <sz val="7"/>
      <name val="Arial Narrow"/>
      <family val="2"/>
      <charset val="238"/>
    </font>
    <font>
      <sz val="7"/>
      <color theme="5" tint="0.3999755851924192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rgb="FF000000"/>
      <name val="Arial CE"/>
      <charset val="238"/>
    </font>
    <font>
      <u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u val="singleAccounting"/>
      <sz val="9"/>
      <name val="Arial Narrow"/>
      <family val="2"/>
      <charset val="238"/>
    </font>
    <font>
      <sz val="9"/>
      <color theme="3" tint="0.59999389629810485"/>
      <name val="Arial Narrow"/>
      <family val="2"/>
      <charset val="238"/>
    </font>
    <font>
      <sz val="9"/>
      <color rgb="FF002060"/>
      <name val="Arial Narrow"/>
      <family val="2"/>
      <charset val="238"/>
    </font>
    <font>
      <sz val="9"/>
      <color rgb="FF00B05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u val="singleAccounting"/>
      <sz val="9"/>
      <color theme="1"/>
      <name val="Arial Narrow"/>
      <family val="2"/>
      <charset val="238"/>
    </font>
    <font>
      <b/>
      <u/>
      <sz val="9"/>
      <color theme="1"/>
      <name val="Arial Narrow"/>
      <family val="2"/>
      <charset val="238"/>
    </font>
    <font>
      <b/>
      <u/>
      <sz val="9"/>
      <color rgb="FFFF0000"/>
      <name val="Arial Narrow"/>
      <family val="2"/>
      <charset val="238"/>
    </font>
    <font>
      <sz val="9"/>
      <color theme="0" tint="-0.499984740745262"/>
      <name val="Arial Narrow"/>
      <family val="2"/>
      <charset val="238"/>
    </font>
    <font>
      <sz val="9"/>
      <color theme="3" tint="0.39997558519241921"/>
      <name val="Arial Narrow"/>
      <family val="2"/>
      <charset val="238"/>
    </font>
    <font>
      <b/>
      <u val="singleAccounting"/>
      <sz val="9"/>
      <color theme="3" tint="0.39997558519241921"/>
      <name val="Arial Narrow"/>
      <family val="2"/>
      <charset val="238"/>
    </font>
    <font>
      <b/>
      <i/>
      <sz val="9"/>
      <color theme="3" tint="0.3999755851924192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2" fillId="0" borderId="0"/>
  </cellStyleXfs>
  <cellXfs count="369">
    <xf numFmtId="0" fontId="0" fillId="0" borderId="0" xfId="0"/>
    <xf numFmtId="0" fontId="4" fillId="0" borderId="0" xfId="0" applyFont="1"/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" fontId="4" fillId="0" borderId="2" xfId="1" applyNumberFormat="1" applyFont="1" applyBorder="1" applyAlignment="1">
      <alignment horizontal="center" vertical="center"/>
    </xf>
    <xf numFmtId="0" fontId="4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4" xfId="1" applyNumberFormat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/>
    </xf>
    <xf numFmtId="0" fontId="4" fillId="2" borderId="4" xfId="0" applyFont="1" applyFill="1" applyBorder="1"/>
    <xf numFmtId="0" fontId="4" fillId="2" borderId="4" xfId="1" applyFont="1" applyFill="1" applyBorder="1"/>
    <xf numFmtId="0" fontId="4" fillId="2" borderId="0" xfId="1" applyFont="1" applyFill="1"/>
    <xf numFmtId="0" fontId="4" fillId="2" borderId="0" xfId="0" applyFont="1" applyFill="1"/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 wrapText="1"/>
    </xf>
    <xf numFmtId="1" fontId="4" fillId="0" borderId="4" xfId="1" applyNumberFormat="1" applyFont="1" applyBorder="1" applyAlignment="1">
      <alignment horizontal="center" vertical="center"/>
    </xf>
    <xf numFmtId="0" fontId="4" fillId="0" borderId="4" xfId="1" applyFont="1" applyBorder="1"/>
    <xf numFmtId="0" fontId="4" fillId="0" borderId="4" xfId="0" applyFont="1" applyBorder="1"/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0" borderId="4" xfId="0" applyFont="1" applyBorder="1" applyAlignment="1">
      <alignment horizontal="center"/>
    </xf>
    <xf numFmtId="164" fontId="4" fillId="0" borderId="1" xfId="2" applyFont="1" applyBorder="1" applyAlignment="1">
      <alignment horizontal="center" vertical="center" wrapText="1"/>
    </xf>
    <xf numFmtId="164" fontId="4" fillId="0" borderId="0" xfId="2" applyFont="1"/>
    <xf numFmtId="0" fontId="4" fillId="3" borderId="1" xfId="0" applyFont="1" applyFill="1" applyBorder="1" applyAlignment="1">
      <alignment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165" fontId="4" fillId="3" borderId="1" xfId="2" applyNumberFormat="1" applyFont="1" applyFill="1" applyBorder="1" applyAlignment="1">
      <alignment vertical="center"/>
    </xf>
    <xf numFmtId="165" fontId="4" fillId="0" borderId="1" xfId="2" applyNumberFormat="1" applyFont="1" applyBorder="1" applyAlignment="1">
      <alignment vertical="center" wrapText="1"/>
    </xf>
    <xf numFmtId="165" fontId="4" fillId="0" borderId="4" xfId="2" applyNumberFormat="1" applyFont="1" applyBorder="1" applyAlignment="1">
      <alignment vertical="center" wrapText="1"/>
    </xf>
    <xf numFmtId="165" fontId="4" fillId="0" borderId="1" xfId="2" applyNumberFormat="1" applyFont="1" applyFill="1" applyBorder="1" applyAlignment="1">
      <alignment vertical="center" wrapText="1"/>
    </xf>
    <xf numFmtId="165" fontId="4" fillId="0" borderId="1" xfId="2" applyNumberFormat="1" applyFont="1" applyBorder="1" applyAlignment="1">
      <alignment wrapText="1"/>
    </xf>
    <xf numFmtId="165" fontId="4" fillId="0" borderId="1" xfId="2" applyNumberFormat="1" applyFont="1" applyFill="1" applyBorder="1" applyAlignment="1"/>
    <xf numFmtId="165" fontId="4" fillId="0" borderId="1" xfId="2" applyNumberFormat="1" applyFont="1" applyFill="1" applyBorder="1" applyAlignment="1">
      <alignment vertical="center"/>
    </xf>
    <xf numFmtId="165" fontId="4" fillId="0" borderId="1" xfId="2" applyNumberFormat="1" applyFont="1" applyBorder="1" applyAlignment="1"/>
    <xf numFmtId="165" fontId="5" fillId="0" borderId="1" xfId="2" applyNumberFormat="1" applyFont="1" applyBorder="1" applyAlignment="1"/>
    <xf numFmtId="165" fontId="4" fillId="0" borderId="4" xfId="2" applyNumberFormat="1" applyFont="1" applyFill="1" applyBorder="1" applyAlignment="1">
      <alignment vertical="center" wrapText="1"/>
    </xf>
    <xf numFmtId="165" fontId="4" fillId="0" borderId="4" xfId="2" applyNumberFormat="1" applyFont="1" applyBorder="1" applyAlignment="1"/>
    <xf numFmtId="165" fontId="4" fillId="0" borderId="0" xfId="2" applyNumberFormat="1" applyFont="1" applyAlignment="1"/>
    <xf numFmtId="0" fontId="3" fillId="0" borderId="2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4" fontId="4" fillId="0" borderId="0" xfId="0" applyNumberFormat="1" applyFont="1"/>
    <xf numFmtId="0" fontId="3" fillId="0" borderId="0" xfId="1" applyFont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4" xfId="1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9" fillId="0" borderId="4" xfId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7" fillId="0" borderId="4" xfId="0" applyFont="1" applyBorder="1" applyAlignment="1">
      <alignment horizontal="left"/>
    </xf>
    <xf numFmtId="0" fontId="9" fillId="0" borderId="0" xfId="1" applyFont="1" applyAlignment="1">
      <alignment horizontal="left" vertical="center"/>
    </xf>
    <xf numFmtId="0" fontId="7" fillId="0" borderId="0" xfId="0" applyFont="1" applyAlignment="1">
      <alignment horizontal="left"/>
    </xf>
    <xf numFmtId="3" fontId="7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4" fontId="4" fillId="5" borderId="1" xfId="0" applyNumberFormat="1" applyFont="1" applyFill="1" applyBorder="1"/>
    <xf numFmtId="164" fontId="3" fillId="5" borderId="1" xfId="2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4" xfId="1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44" fontId="3" fillId="5" borderId="1" xfId="2" applyNumberFormat="1" applyFont="1" applyFill="1" applyBorder="1" applyAlignment="1">
      <alignment horizontal="center"/>
    </xf>
    <xf numFmtId="164" fontId="4" fillId="0" borderId="0" xfId="2" applyFont="1" applyAlignment="1">
      <alignment horizontal="center"/>
    </xf>
    <xf numFmtId="44" fontId="3" fillId="0" borderId="1" xfId="2" applyNumberFormat="1" applyFont="1" applyFill="1" applyBorder="1" applyAlignment="1">
      <alignment horizontal="center"/>
    </xf>
    <xf numFmtId="44" fontId="4" fillId="0" borderId="1" xfId="0" applyNumberFormat="1" applyFont="1" applyBorder="1"/>
    <xf numFmtId="165" fontId="4" fillId="0" borderId="4" xfId="2" applyNumberFormat="1" applyFont="1" applyFill="1" applyBorder="1" applyAlignment="1"/>
    <xf numFmtId="0" fontId="4" fillId="4" borderId="4" xfId="1" applyFont="1" applyFill="1" applyBorder="1"/>
    <xf numFmtId="0" fontId="4" fillId="4" borderId="4" xfId="0" applyFont="1" applyFill="1" applyBorder="1"/>
    <xf numFmtId="0" fontId="4" fillId="4" borderId="0" xfId="0" applyFont="1" applyFill="1"/>
    <xf numFmtId="164" fontId="4" fillId="4" borderId="4" xfId="2" applyFont="1" applyFill="1" applyBorder="1"/>
    <xf numFmtId="164" fontId="4" fillId="0" borderId="2" xfId="2" applyFont="1" applyFill="1" applyBorder="1"/>
    <xf numFmtId="164" fontId="3" fillId="0" borderId="2" xfId="2" applyFont="1" applyFill="1" applyBorder="1"/>
    <xf numFmtId="164" fontId="4" fillId="0" borderId="4" xfId="2" applyFont="1" applyFill="1" applyBorder="1"/>
    <xf numFmtId="49" fontId="4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164" fontId="4" fillId="0" borderId="1" xfId="2" applyFont="1" applyFill="1" applyBorder="1" applyAlignment="1">
      <alignment horizontal="center"/>
    </xf>
    <xf numFmtId="9" fontId="4" fillId="4" borderId="1" xfId="2" applyNumberFormat="1" applyFont="1" applyFill="1" applyBorder="1" applyAlignment="1">
      <alignment horizontal="center"/>
    </xf>
    <xf numFmtId="164" fontId="4" fillId="2" borderId="4" xfId="2" applyFont="1" applyFill="1" applyBorder="1"/>
    <xf numFmtId="164" fontId="4" fillId="0" borderId="2" xfId="2" applyFont="1" applyBorder="1"/>
    <xf numFmtId="164" fontId="4" fillId="2" borderId="0" xfId="2" applyFont="1" applyFill="1" applyBorder="1"/>
    <xf numFmtId="164" fontId="4" fillId="0" borderId="4" xfId="2" applyFont="1" applyBorder="1"/>
    <xf numFmtId="164" fontId="3" fillId="5" borderId="2" xfId="2" applyFont="1" applyFill="1" applyBorder="1"/>
    <xf numFmtId="164" fontId="4" fillId="0" borderId="1" xfId="2" applyFont="1" applyBorder="1" applyAlignment="1">
      <alignment horizontal="center"/>
    </xf>
    <xf numFmtId="0" fontId="4" fillId="4" borderId="1" xfId="0" applyFont="1" applyFill="1" applyBorder="1"/>
    <xf numFmtId="0" fontId="4" fillId="3" borderId="0" xfId="0" applyFont="1" applyFill="1"/>
    <xf numFmtId="0" fontId="7" fillId="3" borderId="1" xfId="0" applyFont="1" applyFill="1" applyBorder="1" applyAlignment="1">
      <alignment horizontal="left"/>
    </xf>
    <xf numFmtId="165" fontId="4" fillId="3" borderId="1" xfId="2" applyNumberFormat="1" applyFont="1" applyFill="1" applyBorder="1" applyAlignment="1"/>
    <xf numFmtId="0" fontId="4" fillId="3" borderId="1" xfId="0" applyFont="1" applyFill="1" applyBorder="1" applyAlignment="1">
      <alignment horizontal="center"/>
    </xf>
    <xf numFmtId="164" fontId="4" fillId="3" borderId="1" xfId="2" applyFont="1" applyFill="1" applyBorder="1" applyAlignment="1">
      <alignment horizont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4" fontId="4" fillId="0" borderId="1" xfId="0" applyNumberFormat="1" applyFont="1" applyBorder="1"/>
    <xf numFmtId="164" fontId="4" fillId="3" borderId="1" xfId="0" applyNumberFormat="1" applyFont="1" applyFill="1" applyBorder="1"/>
    <xf numFmtId="164" fontId="10" fillId="2" borderId="4" xfId="2" applyFont="1" applyFill="1" applyBorder="1"/>
    <xf numFmtId="164" fontId="4" fillId="0" borderId="0" xfId="0" applyNumberFormat="1" applyFont="1"/>
    <xf numFmtId="0" fontId="4" fillId="0" borderId="1" xfId="1" applyFont="1" applyBorder="1" applyAlignment="1">
      <alignment vertical="center"/>
    </xf>
    <xf numFmtId="4" fontId="11" fillId="4" borderId="1" xfId="0" applyNumberFormat="1" applyFont="1" applyFill="1" applyBorder="1"/>
    <xf numFmtId="49" fontId="7" fillId="0" borderId="1" xfId="1" applyNumberFormat="1" applyFont="1" applyBorder="1" applyAlignment="1">
      <alignment horizontal="left"/>
    </xf>
    <xf numFmtId="1" fontId="4" fillId="0" borderId="2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7" fillId="0" borderId="5" xfId="1" applyNumberFormat="1" applyFont="1" applyBorder="1" applyAlignment="1">
      <alignment horizontal="left" vertical="center" wrapText="1"/>
    </xf>
    <xf numFmtId="165" fontId="4" fillId="0" borderId="5" xfId="2" applyNumberFormat="1" applyFont="1" applyBorder="1" applyAlignment="1">
      <alignment vertical="center" wrapText="1"/>
    </xf>
    <xf numFmtId="1" fontId="4" fillId="0" borderId="5" xfId="1" applyNumberFormat="1" applyFont="1" applyBorder="1" applyAlignment="1">
      <alignment horizontal="center" vertical="center"/>
    </xf>
    <xf numFmtId="0" fontId="4" fillId="0" borderId="5" xfId="1" applyFont="1" applyBorder="1"/>
    <xf numFmtId="0" fontId="13" fillId="0" borderId="1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4" borderId="13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/>
    </xf>
    <xf numFmtId="0" fontId="4" fillId="7" borderId="0" xfId="0" applyFont="1" applyFill="1"/>
    <xf numFmtId="0" fontId="13" fillId="0" borderId="1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64" fontId="3" fillId="0" borderId="1" xfId="0" applyNumberFormat="1" applyFont="1" applyBorder="1"/>
    <xf numFmtId="4" fontId="3" fillId="0" borderId="1" xfId="0" applyNumberFormat="1" applyFont="1" applyBorder="1"/>
    <xf numFmtId="164" fontId="3" fillId="3" borderId="1" xfId="0" applyNumberFormat="1" applyFont="1" applyFill="1" applyBorder="1"/>
    <xf numFmtId="4" fontId="3" fillId="0" borderId="1" xfId="0" applyNumberFormat="1" applyFont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0" fillId="4" borderId="1" xfId="0" applyFont="1" applyFill="1" applyBorder="1"/>
    <xf numFmtId="17" fontId="7" fillId="0" borderId="1" xfId="0" applyNumberFormat="1" applyFont="1" applyBorder="1" applyAlignment="1">
      <alignment horizontal="left"/>
    </xf>
    <xf numFmtId="0" fontId="17" fillId="0" borderId="1" xfId="0" applyFont="1" applyBorder="1"/>
    <xf numFmtId="164" fontId="4" fillId="0" borderId="1" xfId="2" applyFont="1" applyBorder="1" applyAlignment="1">
      <alignment horizontal="center" vertical="center"/>
    </xf>
    <xf numFmtId="164" fontId="20" fillId="0" borderId="0" xfId="0" applyNumberFormat="1" applyFont="1"/>
    <xf numFmtId="164" fontId="20" fillId="3" borderId="0" xfId="0" applyNumberFormat="1" applyFont="1" applyFill="1"/>
    <xf numFmtId="0" fontId="13" fillId="0" borderId="2" xfId="0" applyFont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164" fontId="11" fillId="0" borderId="0" xfId="0" applyNumberFormat="1" applyFont="1"/>
    <xf numFmtId="164" fontId="19" fillId="0" borderId="0" xfId="0" applyNumberFormat="1" applyFont="1"/>
    <xf numFmtId="164" fontId="18" fillId="7" borderId="0" xfId="0" applyNumberFormat="1" applyFont="1" applyFill="1"/>
    <xf numFmtId="164" fontId="4" fillId="7" borderId="0" xfId="0" applyNumberFormat="1" applyFont="1" applyFill="1"/>
    <xf numFmtId="164" fontId="4" fillId="3" borderId="0" xfId="0" applyNumberFormat="1" applyFont="1" applyFill="1"/>
    <xf numFmtId="164" fontId="19" fillId="0" borderId="0" xfId="0" applyNumberFormat="1" applyFont="1" applyAlignment="1">
      <alignment horizontal="left"/>
    </xf>
    <xf numFmtId="164" fontId="19" fillId="3" borderId="0" xfId="0" applyNumberFormat="1" applyFont="1" applyFill="1"/>
    <xf numFmtId="166" fontId="4" fillId="0" borderId="0" xfId="0" applyNumberFormat="1" applyFont="1" applyAlignment="1">
      <alignment horizontal="center" vertical="center"/>
    </xf>
    <xf numFmtId="166" fontId="4" fillId="4" borderId="0" xfId="0" applyNumberFormat="1" applyFont="1" applyFill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6" fontId="22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6" fontId="4" fillId="0" borderId="0" xfId="0" applyNumberFormat="1" applyFont="1"/>
    <xf numFmtId="166" fontId="23" fillId="0" borderId="0" xfId="0" applyNumberFormat="1" applyFont="1"/>
    <xf numFmtId="166" fontId="22" fillId="4" borderId="0" xfId="0" applyNumberFormat="1" applyFont="1" applyFill="1"/>
    <xf numFmtId="166" fontId="23" fillId="4" borderId="0" xfId="0" applyNumberFormat="1" applyFont="1" applyFill="1"/>
    <xf numFmtId="166" fontId="21" fillId="0" borderId="0" xfId="0" applyNumberFormat="1" applyFont="1"/>
    <xf numFmtId="166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164" fontId="5" fillId="0" borderId="2" xfId="2" applyFont="1" applyFill="1" applyBorder="1"/>
    <xf numFmtId="164" fontId="5" fillId="0" borderId="1" xfId="2" applyFont="1" applyFill="1" applyBorder="1" applyAlignment="1">
      <alignment horizontal="center"/>
    </xf>
    <xf numFmtId="164" fontId="5" fillId="0" borderId="1" xfId="0" applyNumberFormat="1" applyFont="1" applyBorder="1"/>
    <xf numFmtId="164" fontId="5" fillId="0" borderId="0" xfId="0" applyNumberFormat="1" applyFont="1"/>
    <xf numFmtId="0" fontId="5" fillId="0" borderId="0" xfId="0" applyFont="1"/>
    <xf numFmtId="164" fontId="24" fillId="0" borderId="1" xfId="0" applyNumberFormat="1" applyFont="1" applyBorder="1"/>
    <xf numFmtId="164" fontId="25" fillId="0" borderId="0" xfId="0" applyNumberFormat="1" applyFont="1"/>
    <xf numFmtId="0" fontId="7" fillId="0" borderId="1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center" vertical="center"/>
    </xf>
    <xf numFmtId="164" fontId="4" fillId="7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3" fillId="7" borderId="0" xfId="0" applyNumberFormat="1" applyFont="1" applyFill="1" applyAlignment="1">
      <alignment horizontal="center" vertical="center"/>
    </xf>
    <xf numFmtId="166" fontId="24" fillId="0" borderId="0" xfId="0" applyNumberFormat="1" applyFont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9" fontId="4" fillId="0" borderId="0" xfId="0" applyNumberFormat="1" applyFont="1"/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" fontId="4" fillId="7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3" borderId="0" xfId="0" applyFont="1" applyFill="1" applyAlignment="1">
      <alignment horizontal="right"/>
    </xf>
    <xf numFmtId="164" fontId="5" fillId="0" borderId="0" xfId="0" applyNumberFormat="1" applyFont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64" fontId="4" fillId="0" borderId="0" xfId="0" applyNumberFormat="1" applyFont="1" applyFill="1"/>
    <xf numFmtId="166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166" fontId="19" fillId="0" borderId="0" xfId="0" applyNumberFormat="1" applyFont="1" applyFill="1"/>
    <xf numFmtId="164" fontId="19" fillId="0" borderId="0" xfId="0" applyNumberFormat="1" applyFont="1" applyFill="1"/>
    <xf numFmtId="166" fontId="4" fillId="0" borderId="0" xfId="0" applyNumberFormat="1" applyFont="1" applyAlignment="1">
      <alignment horizontal="center"/>
    </xf>
    <xf numFmtId="166" fontId="10" fillId="4" borderId="0" xfId="0" applyNumberFormat="1" applyFont="1" applyFill="1"/>
    <xf numFmtId="166" fontId="10" fillId="0" borderId="0" xfId="0" applyNumberFormat="1" applyFont="1"/>
    <xf numFmtId="166" fontId="27" fillId="0" borderId="0" xfId="0" applyNumberFormat="1" applyFont="1"/>
    <xf numFmtId="166" fontId="10" fillId="0" borderId="0" xfId="0" applyNumberFormat="1" applyFont="1" applyAlignment="1">
      <alignment horizontal="center"/>
    </xf>
    <xf numFmtId="0" fontId="28" fillId="0" borderId="0" xfId="0" applyFont="1"/>
    <xf numFmtId="0" fontId="28" fillId="4" borderId="0" xfId="0" applyFont="1" applyFill="1"/>
    <xf numFmtId="166" fontId="28" fillId="0" borderId="0" xfId="0" applyNumberFormat="1" applyFont="1"/>
    <xf numFmtId="164" fontId="28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166" fontId="4" fillId="0" borderId="0" xfId="0" applyNumberFormat="1" applyFont="1" applyFill="1"/>
    <xf numFmtId="0" fontId="4" fillId="4" borderId="4" xfId="0" applyFont="1" applyFill="1" applyBorder="1" applyAlignment="1">
      <alignment vertical="center"/>
    </xf>
    <xf numFmtId="166" fontId="29" fillId="0" borderId="0" xfId="0" applyNumberFormat="1" applyFont="1"/>
    <xf numFmtId="166" fontId="29" fillId="4" borderId="0" xfId="0" applyNumberFormat="1" applyFont="1" applyFill="1"/>
    <xf numFmtId="166" fontId="30" fillId="0" borderId="0" xfId="0" applyNumberFormat="1" applyFont="1"/>
    <xf numFmtId="166" fontId="31" fillId="0" borderId="0" xfId="0" applyNumberFormat="1" applyFont="1"/>
    <xf numFmtId="166" fontId="4" fillId="4" borderId="0" xfId="0" applyNumberFormat="1" applyFont="1" applyFill="1"/>
    <xf numFmtId="164" fontId="4" fillId="3" borderId="2" xfId="2" applyFont="1" applyFill="1" applyBorder="1"/>
    <xf numFmtId="4" fontId="4" fillId="3" borderId="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horizontal="left" vertical="center" wrapText="1"/>
    </xf>
    <xf numFmtId="165" fontId="4" fillId="3" borderId="1" xfId="2" applyNumberFormat="1" applyFont="1" applyFill="1" applyBorder="1" applyAlignment="1">
      <alignment vertical="center" wrapText="1"/>
    </xf>
    <xf numFmtId="1" fontId="4" fillId="3" borderId="2" xfId="1" applyNumberFormat="1" applyFont="1" applyFill="1" applyBorder="1" applyAlignment="1">
      <alignment horizontal="center" vertical="center"/>
    </xf>
    <xf numFmtId="0" fontId="4" fillId="3" borderId="1" xfId="1" applyFont="1" applyFill="1" applyBorder="1"/>
    <xf numFmtId="1" fontId="4" fillId="3" borderId="1" xfId="1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28" fillId="0" borderId="0" xfId="0" applyNumberFormat="1" applyFont="1" applyAlignment="1">
      <alignment horizontal="center"/>
    </xf>
    <xf numFmtId="166" fontId="4" fillId="4" borderId="1" xfId="0" applyNumberFormat="1" applyFont="1" applyFill="1" applyBorder="1"/>
    <xf numFmtId="166" fontId="28" fillId="4" borderId="0" xfId="0" applyNumberFormat="1" applyFont="1" applyFill="1"/>
    <xf numFmtId="166" fontId="4" fillId="0" borderId="1" xfId="0" applyNumberFormat="1" applyFont="1" applyBorder="1"/>
    <xf numFmtId="166" fontId="3" fillId="0" borderId="1" xfId="0" applyNumberFormat="1" applyFont="1" applyBorder="1"/>
    <xf numFmtId="166" fontId="4" fillId="0" borderId="1" xfId="2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/>
    </xf>
    <xf numFmtId="166" fontId="29" fillId="0" borderId="0" xfId="0" applyNumberFormat="1" applyFont="1" applyAlignment="1">
      <alignment horizontal="center" vertical="center"/>
    </xf>
    <xf numFmtId="166" fontId="3" fillId="0" borderId="2" xfId="2" applyNumberFormat="1" applyFont="1" applyFill="1" applyBorder="1"/>
    <xf numFmtId="166" fontId="3" fillId="0" borderId="1" xfId="2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4" xfId="0" applyNumberFormat="1" applyFont="1" applyBorder="1"/>
    <xf numFmtId="166" fontId="4" fillId="0" borderId="4" xfId="2" applyNumberFormat="1" applyFont="1" applyFill="1" applyBorder="1"/>
    <xf numFmtId="166" fontId="4" fillId="0" borderId="1" xfId="2" applyNumberFormat="1" applyFont="1" applyFill="1" applyBorder="1" applyAlignment="1">
      <alignment horizontal="center"/>
    </xf>
    <xf numFmtId="166" fontId="4" fillId="4" borderId="4" xfId="0" applyNumberFormat="1" applyFont="1" applyFill="1" applyBorder="1"/>
    <xf numFmtId="166" fontId="4" fillId="4" borderId="4" xfId="2" applyNumberFormat="1" applyFont="1" applyFill="1" applyBorder="1"/>
    <xf numFmtId="166" fontId="4" fillId="4" borderId="1" xfId="2" applyNumberFormat="1" applyFont="1" applyFill="1" applyBorder="1" applyAlignment="1">
      <alignment horizontal="center"/>
    </xf>
    <xf numFmtId="166" fontId="4" fillId="0" borderId="2" xfId="2" applyNumberFormat="1" applyFont="1" applyFill="1" applyBorder="1"/>
    <xf numFmtId="166" fontId="4" fillId="0" borderId="0" xfId="2" applyNumberFormat="1" applyFont="1"/>
    <xf numFmtId="166" fontId="4" fillId="0" borderId="0" xfId="2" applyNumberFormat="1" applyFont="1" applyAlignment="1">
      <alignment horizontal="center"/>
    </xf>
    <xf numFmtId="166" fontId="11" fillId="0" borderId="0" xfId="0" applyNumberFormat="1" applyFont="1"/>
    <xf numFmtId="0" fontId="4" fillId="4" borderId="4" xfId="0" applyFont="1" applyFill="1" applyBorder="1" applyAlignment="1">
      <alignment vertical="center"/>
    </xf>
    <xf numFmtId="0" fontId="4" fillId="8" borderId="4" xfId="1" applyFont="1" applyFill="1" applyBorder="1"/>
    <xf numFmtId="0" fontId="4" fillId="8" borderId="4" xfId="0" applyFont="1" applyFill="1" applyBorder="1" applyAlignment="1">
      <alignment vertical="center"/>
    </xf>
    <xf numFmtId="0" fontId="4" fillId="8" borderId="4" xfId="0" applyFont="1" applyFill="1" applyBorder="1"/>
    <xf numFmtId="164" fontId="4" fillId="8" borderId="4" xfId="2" applyFont="1" applyFill="1" applyBorder="1"/>
    <xf numFmtId="9" fontId="4" fillId="8" borderId="1" xfId="2" applyNumberFormat="1" applyFont="1" applyFill="1" applyBorder="1" applyAlignment="1">
      <alignment horizontal="center"/>
    </xf>
    <xf numFmtId="0" fontId="4" fillId="8" borderId="1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164" fontId="4" fillId="8" borderId="0" xfId="0" applyNumberFormat="1" applyFont="1" applyFill="1"/>
    <xf numFmtId="166" fontId="3" fillId="8" borderId="0" xfId="0" applyNumberFormat="1" applyFont="1" applyFill="1" applyAlignment="1">
      <alignment horizontal="center" vertical="center"/>
    </xf>
    <xf numFmtId="164" fontId="4" fillId="8" borderId="0" xfId="0" applyNumberFormat="1" applyFont="1" applyFill="1" applyAlignment="1">
      <alignment horizontal="center" vertical="center"/>
    </xf>
    <xf numFmtId="0" fontId="4" fillId="8" borderId="0" xfId="0" applyFont="1" applyFill="1"/>
    <xf numFmtId="4" fontId="4" fillId="8" borderId="0" xfId="0" applyNumberFormat="1" applyFont="1" applyFill="1" applyAlignment="1">
      <alignment horizontal="right"/>
    </xf>
    <xf numFmtId="166" fontId="4" fillId="8" borderId="0" xfId="0" applyNumberFormat="1" applyFont="1" applyFill="1"/>
    <xf numFmtId="4" fontId="19" fillId="8" borderId="0" xfId="0" applyNumberFormat="1" applyFont="1" applyFill="1"/>
    <xf numFmtId="164" fontId="19" fillId="8" borderId="0" xfId="0" applyNumberFormat="1" applyFont="1" applyFill="1"/>
    <xf numFmtId="0" fontId="4" fillId="8" borderId="1" xfId="0" applyFont="1" applyFill="1" applyBorder="1" applyAlignment="1">
      <alignment horizontal="center" vertical="center"/>
    </xf>
    <xf numFmtId="166" fontId="4" fillId="8" borderId="0" xfId="0" applyNumberFormat="1" applyFont="1" applyFill="1" applyAlignment="1">
      <alignment horizontal="center" vertical="center"/>
    </xf>
    <xf numFmtId="164" fontId="4" fillId="8" borderId="0" xfId="0" applyNumberFormat="1" applyFont="1" applyFill="1" applyAlignment="1">
      <alignment horizontal="right"/>
    </xf>
    <xf numFmtId="166" fontId="19" fillId="8" borderId="0" xfId="0" applyNumberFormat="1" applyFont="1" applyFill="1"/>
    <xf numFmtId="0" fontId="5" fillId="8" borderId="4" xfId="0" applyFont="1" applyFill="1" applyBorder="1"/>
    <xf numFmtId="0" fontId="5" fillId="8" borderId="4" xfId="0" applyFont="1" applyFill="1" applyBorder="1" applyAlignment="1">
      <alignment vertical="center"/>
    </xf>
    <xf numFmtId="164" fontId="5" fillId="8" borderId="4" xfId="2" applyFont="1" applyFill="1" applyBorder="1"/>
    <xf numFmtId="9" fontId="5" fillId="8" borderId="1" xfId="2" applyNumberFormat="1" applyFont="1" applyFill="1" applyBorder="1" applyAlignment="1">
      <alignment horizontal="center"/>
    </xf>
    <xf numFmtId="0" fontId="5" fillId="8" borderId="1" xfId="0" applyFont="1" applyFill="1" applyBorder="1"/>
    <xf numFmtId="0" fontId="5" fillId="8" borderId="1" xfId="0" applyFont="1" applyFill="1" applyBorder="1" applyAlignment="1">
      <alignment horizontal="center" vertical="center"/>
    </xf>
    <xf numFmtId="164" fontId="5" fillId="8" borderId="0" xfId="0" applyNumberFormat="1" applyFont="1" applyFill="1"/>
    <xf numFmtId="166" fontId="24" fillId="8" borderId="0" xfId="0" applyNumberFormat="1" applyFont="1" applyFill="1" applyAlignment="1">
      <alignment horizontal="center" vertical="center"/>
    </xf>
    <xf numFmtId="164" fontId="5" fillId="8" borderId="0" xfId="0" applyNumberFormat="1" applyFont="1" applyFill="1" applyAlignment="1">
      <alignment horizontal="center" vertical="center"/>
    </xf>
    <xf numFmtId="0" fontId="5" fillId="8" borderId="0" xfId="0" applyFont="1" applyFill="1"/>
    <xf numFmtId="164" fontId="5" fillId="8" borderId="0" xfId="0" applyNumberFormat="1" applyFont="1" applyFill="1" applyAlignment="1">
      <alignment horizontal="right"/>
    </xf>
    <xf numFmtId="166" fontId="26" fillId="8" borderId="0" xfId="0" applyNumberFormat="1" applyFont="1" applyFill="1"/>
    <xf numFmtId="164" fontId="26" fillId="8" borderId="0" xfId="0" applyNumberFormat="1" applyFont="1" applyFill="1"/>
    <xf numFmtId="4" fontId="4" fillId="8" borderId="1" xfId="0" applyNumberFormat="1" applyFont="1" applyFill="1" applyBorder="1"/>
    <xf numFmtId="166" fontId="5" fillId="0" borderId="0" xfId="0" applyNumberFormat="1" applyFont="1" applyFill="1"/>
    <xf numFmtId="4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166" fontId="23" fillId="0" borderId="0" xfId="0" applyNumberFormat="1" applyFont="1" applyFill="1"/>
    <xf numFmtId="0" fontId="4" fillId="4" borderId="1" xfId="0" applyFont="1" applyFill="1" applyBorder="1" applyAlignment="1">
      <alignment horizontal="center" vertical="center"/>
    </xf>
    <xf numFmtId="164" fontId="4" fillId="4" borderId="0" xfId="0" applyNumberFormat="1" applyFont="1" applyFill="1"/>
    <xf numFmtId="166" fontId="3" fillId="4" borderId="0" xfId="0" applyNumberFormat="1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right"/>
    </xf>
    <xf numFmtId="166" fontId="19" fillId="4" borderId="0" xfId="0" applyNumberFormat="1" applyFont="1" applyFill="1"/>
    <xf numFmtId="164" fontId="19" fillId="4" borderId="0" xfId="0" applyNumberFormat="1" applyFont="1" applyFill="1"/>
    <xf numFmtId="0" fontId="4" fillId="4" borderId="0" xfId="1" applyFont="1" applyFill="1"/>
    <xf numFmtId="0" fontId="4" fillId="4" borderId="0" xfId="0" applyFont="1" applyFill="1" applyAlignment="1">
      <alignment vertical="center"/>
    </xf>
    <xf numFmtId="164" fontId="4" fillId="4" borderId="0" xfId="2" applyFont="1" applyFill="1" applyBorder="1"/>
    <xf numFmtId="4" fontId="19" fillId="4" borderId="0" xfId="0" applyNumberFormat="1" applyFont="1" applyFill="1"/>
    <xf numFmtId="0" fontId="4" fillId="4" borderId="0" xfId="0" applyFont="1" applyFill="1" applyAlignment="1">
      <alignment horizontal="right"/>
    </xf>
    <xf numFmtId="164" fontId="10" fillId="4" borderId="4" xfId="2" applyFont="1" applyFill="1" applyBorder="1"/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/>
    <xf numFmtId="166" fontId="10" fillId="0" borderId="0" xfId="0" applyNumberFormat="1" applyFont="1" applyFill="1"/>
    <xf numFmtId="49" fontId="3" fillId="4" borderId="2" xfId="1" applyNumberFormat="1" applyFont="1" applyFill="1" applyBorder="1" applyAlignment="1">
      <alignment horizontal="left" vertical="center" wrapText="1"/>
    </xf>
    <xf numFmtId="49" fontId="3" fillId="4" borderId="4" xfId="1" applyNumberFormat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left" vertical="center" wrapText="1"/>
    </xf>
    <xf numFmtId="49" fontId="3" fillId="2" borderId="4" xfId="1" applyNumberFormat="1" applyFont="1" applyFill="1" applyBorder="1" applyAlignment="1">
      <alignment horizontal="left" vertical="center" wrapText="1"/>
    </xf>
    <xf numFmtId="49" fontId="3" fillId="8" borderId="2" xfId="1" applyNumberFormat="1" applyFont="1" applyFill="1" applyBorder="1" applyAlignment="1">
      <alignment horizontal="left" vertical="center" wrapText="1"/>
    </xf>
    <xf numFmtId="49" fontId="3" fillId="8" borderId="4" xfId="1" applyNumberFormat="1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6" fillId="4" borderId="15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3" xfId="0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vertical="center" wrapText="1"/>
    </xf>
    <xf numFmtId="49" fontId="3" fillId="2" borderId="4" xfId="1" applyNumberFormat="1" applyFont="1" applyFill="1" applyBorder="1" applyAlignment="1">
      <alignment vertical="center" wrapText="1"/>
    </xf>
    <xf numFmtId="49" fontId="4" fillId="8" borderId="2" xfId="1" applyNumberFormat="1" applyFont="1" applyFill="1" applyBorder="1" applyAlignment="1">
      <alignment horizontal="left" vertical="center" wrapText="1"/>
    </xf>
    <xf numFmtId="49" fontId="4" fillId="8" borderId="4" xfId="1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3" fillId="4" borderId="3" xfId="1" applyNumberFormat="1" applyFont="1" applyFill="1" applyBorder="1" applyAlignment="1">
      <alignment horizontal="left" vertical="center" wrapText="1"/>
    </xf>
    <xf numFmtId="49" fontId="24" fillId="8" borderId="2" xfId="1" applyNumberFormat="1" applyFont="1" applyFill="1" applyBorder="1" applyAlignment="1">
      <alignment horizontal="left" vertical="center" wrapText="1"/>
    </xf>
    <xf numFmtId="49" fontId="24" fillId="8" borderId="4" xfId="1" applyNumberFormat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left" vertical="center"/>
    </xf>
    <xf numFmtId="49" fontId="3" fillId="2" borderId="4" xfId="1" applyNumberFormat="1" applyFont="1" applyFill="1" applyBorder="1" applyAlignment="1">
      <alignment horizontal="left" vertical="center"/>
    </xf>
  </cellXfs>
  <cellStyles count="4">
    <cellStyle name="Dziesiętny" xfId="2" builtinId="3"/>
    <cellStyle name="Normalny" xfId="0" builtinId="0"/>
    <cellStyle name="Normalny 2" xfId="3" xr:uid="{00000000-0005-0000-0000-000002000000}"/>
    <cellStyle name="Normalny_Arkusz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8"/>
  <sheetViews>
    <sheetView tabSelected="1" zoomScale="110" zoomScaleNormal="110" workbookViewId="0">
      <pane ySplit="3" topLeftCell="A4" activePane="bottomLeft" state="frozenSplit"/>
      <selection pane="bottomLeft" activeCell="AJ2" sqref="AJ2"/>
    </sheetView>
  </sheetViews>
  <sheetFormatPr defaultColWidth="9.140625" defaultRowHeight="13.5" outlineLevelRow="3" x14ac:dyDescent="0.25"/>
  <cols>
    <col min="1" max="1" width="4.140625" style="73" customWidth="1"/>
    <col min="2" max="2" width="45.5703125" style="66" customWidth="1"/>
    <col min="3" max="3" width="16.42578125" style="62" hidden="1" customWidth="1"/>
    <col min="4" max="4" width="5.85546875" style="46" customWidth="1"/>
    <col min="5" max="5" width="6.42578125" style="13" customWidth="1"/>
    <col min="6" max="6" width="13.28515625" style="13" customWidth="1"/>
    <col min="7" max="7" width="6.28515625" style="1" customWidth="1"/>
    <col min="8" max="8" width="9.85546875" style="116" customWidth="1"/>
    <col min="9" max="9" width="9.85546875" style="1" customWidth="1"/>
    <col min="10" max="10" width="12.42578125" style="32" customWidth="1"/>
    <col min="11" max="11" width="11.28515625" style="83" customWidth="1"/>
    <col min="12" max="12" width="10.85546875" style="49" customWidth="1"/>
    <col min="13" max="13" width="5.28515625" style="1" hidden="1" customWidth="1"/>
    <col min="14" max="14" width="6" style="1" hidden="1" customWidth="1"/>
    <col min="15" max="15" width="6" style="73" hidden="1" customWidth="1"/>
    <col min="16" max="16" width="5" style="1" hidden="1" customWidth="1"/>
    <col min="17" max="17" width="4.5703125" style="1" hidden="1" customWidth="1"/>
    <col min="18" max="18" width="5.7109375" style="1" hidden="1" customWidth="1"/>
    <col min="19" max="19" width="5.5703125" style="1" hidden="1" customWidth="1"/>
    <col min="20" max="20" width="6.7109375" style="1" hidden="1" customWidth="1"/>
    <col min="21" max="21" width="5.42578125" style="1" hidden="1" customWidth="1"/>
    <col min="22" max="22" width="5.7109375" style="1" hidden="1" customWidth="1"/>
    <col min="23" max="23" width="3.7109375" style="1" hidden="1" customWidth="1"/>
    <col min="24" max="24" width="6.28515625" style="1" hidden="1" customWidth="1"/>
    <col min="25" max="25" width="10.42578125" style="122" hidden="1" customWidth="1"/>
    <col min="26" max="26" width="12" style="122" hidden="1" customWidth="1"/>
    <col min="27" max="27" width="12.140625" style="122" hidden="1" customWidth="1"/>
    <col min="28" max="28" width="14.7109375" style="184" hidden="1" customWidth="1"/>
    <col min="29" max="29" width="11.140625" style="73" hidden="1" customWidth="1"/>
    <col min="30" max="30" width="0" style="1" hidden="1" customWidth="1"/>
    <col min="31" max="31" width="11.28515625" style="206" hidden="1" customWidth="1"/>
    <col min="32" max="33" width="0" style="1" hidden="1" customWidth="1"/>
    <col min="34" max="34" width="11.28515625" style="1" hidden="1" customWidth="1"/>
    <col min="35" max="35" width="0" style="1" hidden="1" customWidth="1"/>
    <col min="36" max="36" width="11.28515625" style="235" customWidth="1"/>
    <col min="37" max="37" width="11" style="235" customWidth="1"/>
    <col min="38" max="38" width="14.28515625" style="235" customWidth="1"/>
    <col min="39" max="45" width="9.140625" style="221"/>
    <col min="46" max="16384" width="9.140625" style="1"/>
  </cols>
  <sheetData>
    <row r="1" spans="1:45" ht="15" customHeight="1" thickBot="1" x14ac:dyDescent="0.3">
      <c r="A1" s="350" t="s">
        <v>492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4" t="s">
        <v>425</v>
      </c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6"/>
    </row>
    <row r="2" spans="1:45" ht="94.5" x14ac:dyDescent="0.25">
      <c r="A2" s="2" t="s">
        <v>48</v>
      </c>
      <c r="B2" s="3" t="s">
        <v>43</v>
      </c>
      <c r="C2" s="3" t="s">
        <v>359</v>
      </c>
      <c r="D2" s="34" t="s">
        <v>331</v>
      </c>
      <c r="E2" s="4" t="s">
        <v>461</v>
      </c>
      <c r="F2" s="5" t="s">
        <v>460</v>
      </c>
      <c r="G2" s="4" t="s">
        <v>50</v>
      </c>
      <c r="H2" s="64" t="s">
        <v>51</v>
      </c>
      <c r="I2" s="6" t="s">
        <v>52</v>
      </c>
      <c r="J2" s="31" t="s">
        <v>459</v>
      </c>
      <c r="K2" s="31" t="s">
        <v>364</v>
      </c>
      <c r="L2" s="67" t="s">
        <v>446</v>
      </c>
      <c r="M2" s="347">
        <v>2021</v>
      </c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9"/>
      <c r="Y2" s="167" t="s">
        <v>473</v>
      </c>
      <c r="Z2" s="167" t="s">
        <v>474</v>
      </c>
      <c r="AA2" s="167" t="s">
        <v>475</v>
      </c>
    </row>
    <row r="3" spans="1:45" x14ac:dyDescent="0.25">
      <c r="A3" s="2"/>
      <c r="B3" s="7"/>
      <c r="C3" s="51"/>
      <c r="D3" s="36"/>
      <c r="E3" s="2"/>
      <c r="F3" s="14"/>
      <c r="G3" s="15" t="s">
        <v>363</v>
      </c>
      <c r="H3" s="123" t="s">
        <v>363</v>
      </c>
      <c r="I3" s="15" t="s">
        <v>363</v>
      </c>
      <c r="J3" s="15" t="s">
        <v>363</v>
      </c>
      <c r="K3" s="68" t="s">
        <v>361</v>
      </c>
      <c r="L3" s="68" t="s">
        <v>361</v>
      </c>
      <c r="M3" s="133" t="s">
        <v>426</v>
      </c>
      <c r="N3" s="134" t="s">
        <v>427</v>
      </c>
      <c r="O3" s="141" t="s">
        <v>428</v>
      </c>
      <c r="P3" s="134" t="s">
        <v>429</v>
      </c>
      <c r="Q3" s="134" t="s">
        <v>430</v>
      </c>
      <c r="R3" s="134" t="s">
        <v>431</v>
      </c>
      <c r="S3" s="134" t="s">
        <v>432</v>
      </c>
      <c r="T3" s="134" t="s">
        <v>433</v>
      </c>
      <c r="U3" s="134" t="s">
        <v>434</v>
      </c>
      <c r="V3" s="134" t="s">
        <v>435</v>
      </c>
      <c r="W3" s="134" t="s">
        <v>436</v>
      </c>
      <c r="X3" s="135" t="s">
        <v>437</v>
      </c>
      <c r="AB3" s="184" t="s">
        <v>473</v>
      </c>
      <c r="AC3" s="73" t="s">
        <v>477</v>
      </c>
      <c r="AD3" s="205">
        <v>0.08</v>
      </c>
      <c r="AE3" s="207">
        <v>0.23</v>
      </c>
      <c r="AG3" s="1" t="s">
        <v>473</v>
      </c>
      <c r="AH3" s="1" t="s">
        <v>477</v>
      </c>
    </row>
    <row r="4" spans="1:45" x14ac:dyDescent="0.25">
      <c r="A4" s="340" t="s">
        <v>41</v>
      </c>
      <c r="B4" s="358"/>
      <c r="C4" s="358"/>
      <c r="D4" s="358"/>
      <c r="E4" s="358"/>
      <c r="F4" s="358"/>
      <c r="G4" s="18"/>
      <c r="H4" s="112"/>
      <c r="I4" s="18"/>
      <c r="J4" s="100"/>
      <c r="K4" s="99">
        <v>0.23</v>
      </c>
      <c r="L4" s="95"/>
      <c r="M4" s="136"/>
      <c r="N4" s="137"/>
      <c r="O4" s="148"/>
      <c r="P4" s="137"/>
      <c r="Q4" s="137"/>
      <c r="R4" s="137"/>
      <c r="S4" s="137"/>
      <c r="T4" s="137"/>
      <c r="U4" s="137"/>
      <c r="V4" s="137"/>
      <c r="W4" s="137"/>
      <c r="X4" s="138"/>
      <c r="AB4" s="184">
        <f>L5</f>
        <v>0</v>
      </c>
      <c r="AC4" s="197">
        <f>J5</f>
        <v>0</v>
      </c>
      <c r="AE4" s="208">
        <f>K5</f>
        <v>0</v>
      </c>
      <c r="AJ4" s="315"/>
    </row>
    <row r="5" spans="1:45" outlineLevel="1" x14ac:dyDescent="0.25">
      <c r="A5" s="2" t="s">
        <v>31</v>
      </c>
      <c r="B5" s="7" t="s">
        <v>344</v>
      </c>
      <c r="C5" s="51" t="s">
        <v>32</v>
      </c>
      <c r="D5" s="38">
        <v>1</v>
      </c>
      <c r="E5" s="2"/>
      <c r="F5" s="14">
        <v>2</v>
      </c>
      <c r="G5" s="10"/>
      <c r="H5" s="114"/>
      <c r="I5" s="10"/>
      <c r="J5" s="91"/>
      <c r="K5" s="162"/>
      <c r="L5" s="97"/>
      <c r="M5" s="133"/>
      <c r="N5" s="139" t="s">
        <v>438</v>
      </c>
      <c r="O5" s="141"/>
      <c r="P5" s="134"/>
      <c r="Q5" s="134"/>
      <c r="R5" s="134"/>
      <c r="S5" s="134"/>
      <c r="T5" s="139" t="s">
        <v>438</v>
      </c>
      <c r="U5" s="134"/>
      <c r="V5" s="134"/>
      <c r="W5" s="134"/>
      <c r="X5" s="135"/>
      <c r="Y5" s="168">
        <f>L5</f>
        <v>0</v>
      </c>
      <c r="Z5" s="122">
        <f>J5</f>
        <v>0</v>
      </c>
      <c r="AA5" s="122">
        <f>K5</f>
        <v>0</v>
      </c>
      <c r="AJ5" s="315"/>
    </row>
    <row r="6" spans="1:45" s="140" customFormat="1" x14ac:dyDescent="0.25">
      <c r="A6" s="338" t="s">
        <v>135</v>
      </c>
      <c r="B6" s="359"/>
      <c r="C6" s="359"/>
      <c r="D6" s="359"/>
      <c r="E6" s="359"/>
      <c r="F6" s="359"/>
      <c r="G6" s="87"/>
      <c r="H6" s="117"/>
      <c r="I6" s="88"/>
      <c r="J6" s="90"/>
      <c r="K6" s="99">
        <v>0.23</v>
      </c>
      <c r="L6" s="95"/>
      <c r="M6" s="145"/>
      <c r="N6" s="146"/>
      <c r="O6" s="149"/>
      <c r="P6" s="146"/>
      <c r="Q6" s="146"/>
      <c r="R6" s="146"/>
      <c r="S6" s="146"/>
      <c r="T6" s="146"/>
      <c r="U6" s="146"/>
      <c r="V6" s="146"/>
      <c r="W6" s="146"/>
      <c r="X6" s="147"/>
      <c r="Y6" s="169"/>
      <c r="Z6" s="170"/>
      <c r="AA6" s="170"/>
      <c r="AB6" s="202">
        <f>L7+L8+L9+L10</f>
        <v>0</v>
      </c>
      <c r="AC6" s="198">
        <f>J7+J8+J9+J10</f>
        <v>0</v>
      </c>
      <c r="AE6" s="209">
        <f>K7+K8+K9+K10</f>
        <v>0</v>
      </c>
      <c r="AF6" s="1"/>
      <c r="AJ6" s="315"/>
      <c r="AK6" s="235"/>
      <c r="AL6" s="235"/>
      <c r="AM6" s="221"/>
      <c r="AN6" s="221"/>
      <c r="AO6" s="221"/>
      <c r="AP6" s="221"/>
      <c r="AQ6" s="221"/>
      <c r="AR6" s="221"/>
      <c r="AS6" s="221"/>
    </row>
    <row r="7" spans="1:45" ht="27" outlineLevel="1" x14ac:dyDescent="0.25">
      <c r="A7" s="2">
        <v>1</v>
      </c>
      <c r="B7" s="7" t="s">
        <v>136</v>
      </c>
      <c r="C7" s="51" t="s">
        <v>137</v>
      </c>
      <c r="D7" s="38">
        <v>1</v>
      </c>
      <c r="E7" s="2">
        <v>2</v>
      </c>
      <c r="F7" s="8">
        <v>4</v>
      </c>
      <c r="G7" s="9"/>
      <c r="H7" s="114"/>
      <c r="I7" s="10"/>
      <c r="J7" s="91"/>
      <c r="K7" s="96"/>
      <c r="L7" s="97"/>
      <c r="M7" s="133"/>
      <c r="N7" s="134"/>
      <c r="O7" s="150" t="s">
        <v>439</v>
      </c>
      <c r="P7" s="134"/>
      <c r="Q7" s="134"/>
      <c r="R7" s="139" t="s">
        <v>440</v>
      </c>
      <c r="S7" s="134"/>
      <c r="T7" s="134"/>
      <c r="U7" s="139" t="s">
        <v>439</v>
      </c>
      <c r="V7" s="134"/>
      <c r="W7" s="134"/>
      <c r="X7" s="139" t="s">
        <v>440</v>
      </c>
      <c r="AJ7" s="315"/>
    </row>
    <row r="8" spans="1:45" ht="27" outlineLevel="1" x14ac:dyDescent="0.25">
      <c r="A8" s="2">
        <v>2</v>
      </c>
      <c r="B8" s="7" t="s">
        <v>136</v>
      </c>
      <c r="C8" s="51" t="s">
        <v>137</v>
      </c>
      <c r="D8" s="38">
        <v>1</v>
      </c>
      <c r="E8" s="2">
        <v>2</v>
      </c>
      <c r="F8" s="8">
        <v>4</v>
      </c>
      <c r="G8" s="9"/>
      <c r="H8" s="114"/>
      <c r="I8" s="10"/>
      <c r="J8" s="91"/>
      <c r="K8" s="96"/>
      <c r="L8" s="97"/>
      <c r="M8" s="133"/>
      <c r="N8" s="134"/>
      <c r="O8" s="150" t="s">
        <v>439</v>
      </c>
      <c r="P8" s="134"/>
      <c r="Q8" s="134"/>
      <c r="R8" s="139" t="s">
        <v>440</v>
      </c>
      <c r="S8" s="134"/>
      <c r="T8" s="134"/>
      <c r="U8" s="139" t="s">
        <v>439</v>
      </c>
      <c r="V8" s="134"/>
      <c r="W8" s="134"/>
      <c r="X8" s="139" t="s">
        <v>440</v>
      </c>
      <c r="AJ8" s="315"/>
    </row>
    <row r="9" spans="1:45" ht="27" outlineLevel="1" x14ac:dyDescent="0.25">
      <c r="A9" s="2">
        <v>3</v>
      </c>
      <c r="B9" s="7" t="s">
        <v>138</v>
      </c>
      <c r="C9" s="51" t="s">
        <v>137</v>
      </c>
      <c r="D9" s="38">
        <v>1</v>
      </c>
      <c r="E9" s="2">
        <v>2</v>
      </c>
      <c r="F9" s="8">
        <v>4</v>
      </c>
      <c r="G9" s="9"/>
      <c r="H9" s="114"/>
      <c r="I9" s="10"/>
      <c r="J9" s="91"/>
      <c r="K9" s="96"/>
      <c r="L9" s="97"/>
      <c r="M9" s="133"/>
      <c r="N9" s="134"/>
      <c r="O9" s="150" t="s">
        <v>439</v>
      </c>
      <c r="P9" s="134"/>
      <c r="Q9" s="134"/>
      <c r="R9" s="139" t="s">
        <v>440</v>
      </c>
      <c r="S9" s="134"/>
      <c r="T9" s="134"/>
      <c r="U9" s="139" t="s">
        <v>439</v>
      </c>
      <c r="V9" s="134"/>
      <c r="W9" s="134"/>
      <c r="X9" s="139" t="s">
        <v>440</v>
      </c>
      <c r="AJ9" s="315"/>
    </row>
    <row r="10" spans="1:45" ht="27" outlineLevel="1" x14ac:dyDescent="0.25">
      <c r="A10" s="2">
        <v>4</v>
      </c>
      <c r="B10" s="7" t="s">
        <v>138</v>
      </c>
      <c r="C10" s="51" t="s">
        <v>137</v>
      </c>
      <c r="D10" s="38">
        <v>1</v>
      </c>
      <c r="E10" s="2">
        <v>2</v>
      </c>
      <c r="F10" s="8">
        <v>4</v>
      </c>
      <c r="G10" s="9"/>
      <c r="H10" s="114"/>
      <c r="I10" s="10"/>
      <c r="J10" s="91"/>
      <c r="K10" s="96"/>
      <c r="L10" s="97"/>
      <c r="M10" s="133"/>
      <c r="N10" s="134"/>
      <c r="O10" s="150" t="s">
        <v>439</v>
      </c>
      <c r="P10" s="134"/>
      <c r="Q10" s="134"/>
      <c r="R10" s="139" t="s">
        <v>440</v>
      </c>
      <c r="S10" s="134"/>
      <c r="T10" s="134"/>
      <c r="U10" s="139" t="s">
        <v>439</v>
      </c>
      <c r="V10" s="134"/>
      <c r="W10" s="134"/>
      <c r="X10" s="139" t="s">
        <v>440</v>
      </c>
      <c r="Y10" s="168">
        <f>L10+L9+L8+L7</f>
        <v>0</v>
      </c>
      <c r="Z10" s="122">
        <f>J10+J9+J8+J7</f>
        <v>0</v>
      </c>
      <c r="AA10" s="122">
        <f>K10+K9+K8+K7</f>
        <v>0</v>
      </c>
      <c r="AJ10" s="315"/>
    </row>
    <row r="11" spans="1:45" x14ac:dyDescent="0.25">
      <c r="A11" s="340" t="s">
        <v>316</v>
      </c>
      <c r="B11" s="360"/>
      <c r="C11" s="360"/>
      <c r="D11" s="360"/>
      <c r="E11" s="360"/>
      <c r="F11" s="360"/>
      <c r="G11" s="20"/>
      <c r="H11" s="115"/>
      <c r="I11" s="21"/>
      <c r="J11" s="102"/>
      <c r="K11" s="99">
        <v>0.23</v>
      </c>
      <c r="L11" s="124"/>
      <c r="M11" s="142"/>
      <c r="N11" s="143"/>
      <c r="O11" s="151"/>
      <c r="P11" s="143"/>
      <c r="Q11" s="143"/>
      <c r="R11" s="143"/>
      <c r="S11" s="143"/>
      <c r="T11" s="143"/>
      <c r="U11" s="143"/>
      <c r="V11" s="143"/>
      <c r="W11" s="143"/>
      <c r="X11" s="144"/>
      <c r="AB11" s="184">
        <f>L12+L13+L14+L15+L16+L17+L18+L19</f>
        <v>0</v>
      </c>
      <c r="AC11" s="197">
        <f>J12+J13+J14+J15+J16+J17+J18+J19</f>
        <v>0</v>
      </c>
      <c r="AE11" s="210">
        <f>K12+K13+K14+K15+K16+K17+K18+K19</f>
        <v>0</v>
      </c>
      <c r="AJ11" s="315"/>
    </row>
    <row r="12" spans="1:45" outlineLevel="1" x14ac:dyDescent="0.25">
      <c r="A12" s="2">
        <v>1</v>
      </c>
      <c r="B12" s="7" t="s">
        <v>214</v>
      </c>
      <c r="C12" s="125"/>
      <c r="D12" s="42">
        <v>4</v>
      </c>
      <c r="E12" s="15"/>
      <c r="F12" s="126">
        <v>2</v>
      </c>
      <c r="G12" s="9"/>
      <c r="H12" s="114"/>
      <c r="I12" s="10"/>
      <c r="J12" s="91"/>
      <c r="K12" s="96"/>
      <c r="L12" s="97"/>
      <c r="M12" s="133"/>
      <c r="N12" s="134"/>
      <c r="O12" s="150" t="s">
        <v>440</v>
      </c>
      <c r="P12" s="134"/>
      <c r="Q12" s="134"/>
      <c r="R12" s="134"/>
      <c r="S12" s="134"/>
      <c r="T12" s="134"/>
      <c r="U12" s="139" t="s">
        <v>440</v>
      </c>
      <c r="V12" s="134"/>
      <c r="W12" s="134"/>
      <c r="X12" s="134"/>
      <c r="AJ12" s="315"/>
    </row>
    <row r="13" spans="1:45" outlineLevel="1" x14ac:dyDescent="0.25">
      <c r="A13" s="2">
        <v>2</v>
      </c>
      <c r="B13" s="7" t="s">
        <v>214</v>
      </c>
      <c r="C13" s="125"/>
      <c r="D13" s="42">
        <v>4</v>
      </c>
      <c r="E13" s="15"/>
      <c r="F13" s="126">
        <v>2</v>
      </c>
      <c r="G13" s="9"/>
      <c r="H13" s="114"/>
      <c r="I13" s="10"/>
      <c r="J13" s="91"/>
      <c r="K13" s="96"/>
      <c r="L13" s="97"/>
      <c r="M13" s="133"/>
      <c r="N13" s="134"/>
      <c r="O13" s="150" t="s">
        <v>440</v>
      </c>
      <c r="P13" s="134"/>
      <c r="Q13" s="134"/>
      <c r="R13" s="134"/>
      <c r="S13" s="134"/>
      <c r="T13" s="134"/>
      <c r="U13" s="139" t="s">
        <v>440</v>
      </c>
      <c r="V13" s="134"/>
      <c r="W13" s="134"/>
      <c r="X13" s="134"/>
      <c r="AJ13" s="315"/>
    </row>
    <row r="14" spans="1:45" outlineLevel="1" x14ac:dyDescent="0.25">
      <c r="A14" s="2">
        <v>3</v>
      </c>
      <c r="B14" s="7" t="s">
        <v>392</v>
      </c>
      <c r="C14" s="125"/>
      <c r="D14" s="42">
        <v>1</v>
      </c>
      <c r="E14" s="15"/>
      <c r="F14" s="126">
        <v>2</v>
      </c>
      <c r="G14" s="9"/>
      <c r="H14" s="114"/>
      <c r="I14" s="10"/>
      <c r="J14" s="91"/>
      <c r="K14" s="96"/>
      <c r="L14" s="97"/>
      <c r="M14" s="133"/>
      <c r="N14" s="134"/>
      <c r="O14" s="150" t="s">
        <v>440</v>
      </c>
      <c r="P14" s="134"/>
      <c r="Q14" s="134"/>
      <c r="R14" s="134"/>
      <c r="S14" s="134"/>
      <c r="T14" s="134"/>
      <c r="U14" s="139" t="s">
        <v>440</v>
      </c>
      <c r="V14" s="134"/>
      <c r="W14" s="134"/>
      <c r="X14" s="134"/>
      <c r="AJ14" s="315"/>
    </row>
    <row r="15" spans="1:45" outlineLevel="1" x14ac:dyDescent="0.25">
      <c r="A15" s="2">
        <v>4</v>
      </c>
      <c r="B15" s="64" t="s">
        <v>393</v>
      </c>
      <c r="C15" s="53"/>
      <c r="D15" s="42">
        <v>2</v>
      </c>
      <c r="E15" s="12"/>
      <c r="F15" s="12">
        <v>2</v>
      </c>
      <c r="G15" s="10"/>
      <c r="H15" s="114"/>
      <c r="I15" s="10"/>
      <c r="J15" s="91"/>
      <c r="K15" s="96"/>
      <c r="L15" s="97"/>
      <c r="M15" s="133"/>
      <c r="N15" s="134"/>
      <c r="O15" s="150" t="s">
        <v>440</v>
      </c>
      <c r="P15" s="134"/>
      <c r="Q15" s="134"/>
      <c r="R15" s="134"/>
      <c r="S15" s="134"/>
      <c r="T15" s="134"/>
      <c r="U15" s="139" t="s">
        <v>440</v>
      </c>
      <c r="V15" s="134"/>
      <c r="W15" s="134"/>
      <c r="X15" s="134"/>
      <c r="AJ15" s="315"/>
    </row>
    <row r="16" spans="1:45" outlineLevel="1" x14ac:dyDescent="0.25">
      <c r="A16" s="2">
        <v>5</v>
      </c>
      <c r="B16" s="64" t="s">
        <v>309</v>
      </c>
      <c r="C16" s="53"/>
      <c r="D16" s="40">
        <v>1</v>
      </c>
      <c r="E16" s="12">
        <v>2</v>
      </c>
      <c r="F16" s="12">
        <v>2</v>
      </c>
      <c r="G16" s="9"/>
      <c r="H16" s="114"/>
      <c r="I16" s="10"/>
      <c r="J16" s="91"/>
      <c r="K16" s="96"/>
      <c r="L16" s="97"/>
      <c r="M16" s="133"/>
      <c r="N16" s="134"/>
      <c r="O16" s="150" t="s">
        <v>439</v>
      </c>
      <c r="P16" s="134"/>
      <c r="Q16" s="134"/>
      <c r="R16" s="134"/>
      <c r="S16" s="134"/>
      <c r="T16" s="134"/>
      <c r="U16" s="139" t="s">
        <v>439</v>
      </c>
      <c r="V16" s="134"/>
      <c r="W16" s="134"/>
      <c r="X16" s="134"/>
      <c r="AJ16" s="315"/>
    </row>
    <row r="17" spans="1:36" outlineLevel="1" x14ac:dyDescent="0.25">
      <c r="A17" s="2">
        <v>6</v>
      </c>
      <c r="B17" s="64" t="s">
        <v>310</v>
      </c>
      <c r="C17" s="53"/>
      <c r="D17" s="40">
        <v>1</v>
      </c>
      <c r="E17" s="12"/>
      <c r="F17" s="12">
        <v>2</v>
      </c>
      <c r="G17" s="9"/>
      <c r="H17" s="114"/>
      <c r="I17" s="10"/>
      <c r="J17" s="91"/>
      <c r="K17" s="96"/>
      <c r="L17" s="97"/>
      <c r="M17" s="133"/>
      <c r="N17" s="134"/>
      <c r="O17" s="150" t="s">
        <v>440</v>
      </c>
      <c r="P17" s="134"/>
      <c r="Q17" s="134"/>
      <c r="R17" s="134"/>
      <c r="S17" s="134"/>
      <c r="T17" s="134"/>
      <c r="U17" s="139" t="s">
        <v>440</v>
      </c>
      <c r="V17" s="134"/>
      <c r="W17" s="134"/>
      <c r="X17" s="134"/>
      <c r="AJ17" s="315"/>
    </row>
    <row r="18" spans="1:36" ht="27" outlineLevel="1" x14ac:dyDescent="0.25">
      <c r="A18" s="2">
        <v>7</v>
      </c>
      <c r="B18" s="64" t="s">
        <v>311</v>
      </c>
      <c r="C18" s="53"/>
      <c r="D18" s="40">
        <v>1</v>
      </c>
      <c r="E18" s="12">
        <v>2</v>
      </c>
      <c r="F18" s="12">
        <v>2</v>
      </c>
      <c r="G18" s="9"/>
      <c r="H18" s="114"/>
      <c r="I18" s="10"/>
      <c r="J18" s="91"/>
      <c r="K18" s="96"/>
      <c r="L18" s="97"/>
      <c r="M18" s="133"/>
      <c r="N18" s="134"/>
      <c r="O18" s="150" t="s">
        <v>439</v>
      </c>
      <c r="P18" s="134"/>
      <c r="Q18" s="134"/>
      <c r="R18" s="134"/>
      <c r="S18" s="134"/>
      <c r="T18" s="134"/>
      <c r="U18" s="139" t="s">
        <v>439</v>
      </c>
      <c r="V18" s="134"/>
      <c r="W18" s="134"/>
      <c r="X18" s="134"/>
      <c r="AJ18" s="315"/>
    </row>
    <row r="19" spans="1:36" outlineLevel="1" x14ac:dyDescent="0.25">
      <c r="A19" s="2">
        <v>8</v>
      </c>
      <c r="B19" s="64" t="s">
        <v>312</v>
      </c>
      <c r="C19" s="53"/>
      <c r="D19" s="40">
        <v>1</v>
      </c>
      <c r="E19" s="12">
        <v>2</v>
      </c>
      <c r="F19" s="12">
        <v>2</v>
      </c>
      <c r="G19" s="9"/>
      <c r="H19" s="114"/>
      <c r="I19" s="10"/>
      <c r="J19" s="91"/>
      <c r="K19" s="96"/>
      <c r="L19" s="97"/>
      <c r="M19" s="133"/>
      <c r="N19" s="134"/>
      <c r="O19" s="150" t="s">
        <v>439</v>
      </c>
      <c r="P19" s="134"/>
      <c r="Q19" s="134"/>
      <c r="R19" s="134"/>
      <c r="S19" s="134"/>
      <c r="T19" s="134"/>
      <c r="U19" s="139" t="s">
        <v>439</v>
      </c>
      <c r="V19" s="134"/>
      <c r="W19" s="134"/>
      <c r="X19" s="134"/>
      <c r="Y19" s="168">
        <f>L19+L18+L17+L16+L15+L14+L13+L12</f>
        <v>0</v>
      </c>
      <c r="Z19" s="122">
        <f>J19+J18+J17+J16+J15+J14+J13+J12</f>
        <v>0</v>
      </c>
      <c r="AA19" s="122">
        <f>K19+K18+K17+K16+K15+K14+K13+K12</f>
        <v>0</v>
      </c>
      <c r="AJ19" s="315"/>
    </row>
    <row r="20" spans="1:36" x14ac:dyDescent="0.25">
      <c r="A20" s="340" t="s">
        <v>313</v>
      </c>
      <c r="B20" s="360"/>
      <c r="C20" s="360"/>
      <c r="D20" s="360"/>
      <c r="E20" s="360"/>
      <c r="F20" s="360"/>
      <c r="G20" s="19"/>
      <c r="H20" s="112"/>
      <c r="I20" s="18"/>
      <c r="J20" s="100"/>
      <c r="K20" s="99">
        <v>0.23</v>
      </c>
      <c r="L20" s="95"/>
      <c r="M20" s="142"/>
      <c r="N20" s="143"/>
      <c r="O20" s="151"/>
      <c r="P20" s="143"/>
      <c r="Q20" s="143"/>
      <c r="R20" s="143"/>
      <c r="S20" s="143"/>
      <c r="T20" s="143"/>
      <c r="U20" s="143"/>
      <c r="V20" s="143"/>
      <c r="W20" s="143"/>
      <c r="X20" s="144"/>
      <c r="AB20" s="184">
        <f>L21+L22+L23</f>
        <v>0</v>
      </c>
      <c r="AC20" s="197">
        <f>J21+J22+J23</f>
        <v>0</v>
      </c>
      <c r="AE20" s="210">
        <f>K21+K22+K23</f>
        <v>0</v>
      </c>
      <c r="AJ20" s="315"/>
    </row>
    <row r="21" spans="1:36" ht="27" outlineLevel="1" x14ac:dyDescent="0.25">
      <c r="A21" s="2">
        <v>1</v>
      </c>
      <c r="B21" s="7" t="s">
        <v>314</v>
      </c>
      <c r="C21" s="51" t="s">
        <v>315</v>
      </c>
      <c r="D21" s="38">
        <v>1</v>
      </c>
      <c r="E21" s="2">
        <v>2</v>
      </c>
      <c r="F21" s="8">
        <v>4</v>
      </c>
      <c r="G21" s="9"/>
      <c r="H21" s="114"/>
      <c r="I21" s="10"/>
      <c r="J21" s="91"/>
      <c r="K21" s="96"/>
      <c r="L21" s="97"/>
      <c r="M21" s="133"/>
      <c r="N21" s="134"/>
      <c r="O21" s="150" t="s">
        <v>439</v>
      </c>
      <c r="P21" s="134"/>
      <c r="Q21" s="134"/>
      <c r="R21" s="139" t="s">
        <v>440</v>
      </c>
      <c r="S21" s="134"/>
      <c r="T21" s="134"/>
      <c r="U21" s="139" t="s">
        <v>439</v>
      </c>
      <c r="V21" s="134"/>
      <c r="W21" s="134"/>
      <c r="X21" s="139" t="s">
        <v>440</v>
      </c>
      <c r="AJ21" s="315"/>
    </row>
    <row r="22" spans="1:36" outlineLevel="1" x14ac:dyDescent="0.25">
      <c r="A22" s="2">
        <v>2</v>
      </c>
      <c r="B22" s="7" t="s">
        <v>394</v>
      </c>
      <c r="C22" s="51"/>
      <c r="D22" s="38">
        <v>1</v>
      </c>
      <c r="E22" s="2"/>
      <c r="F22" s="8">
        <v>2</v>
      </c>
      <c r="G22" s="9"/>
      <c r="H22" s="114"/>
      <c r="I22" s="10"/>
      <c r="J22" s="91"/>
      <c r="K22" s="96"/>
      <c r="L22" s="97"/>
      <c r="M22" s="133"/>
      <c r="N22" s="134"/>
      <c r="O22" s="141"/>
      <c r="P22" s="134"/>
      <c r="Q22" s="134"/>
      <c r="R22" s="139" t="s">
        <v>440</v>
      </c>
      <c r="S22" s="134"/>
      <c r="T22" s="134"/>
      <c r="U22" s="134"/>
      <c r="V22" s="134"/>
      <c r="W22" s="134"/>
      <c r="X22" s="139" t="s">
        <v>440</v>
      </c>
      <c r="AJ22" s="315"/>
    </row>
    <row r="23" spans="1:36" outlineLevel="1" x14ac:dyDescent="0.25">
      <c r="A23" s="2">
        <v>3</v>
      </c>
      <c r="B23" s="7" t="s">
        <v>395</v>
      </c>
      <c r="C23" s="51"/>
      <c r="D23" s="38">
        <v>10</v>
      </c>
      <c r="E23" s="2"/>
      <c r="F23" s="22">
        <v>2</v>
      </c>
      <c r="G23" s="9"/>
      <c r="H23" s="114"/>
      <c r="I23" s="10"/>
      <c r="J23" s="91"/>
      <c r="K23" s="96"/>
      <c r="L23" s="97"/>
      <c r="M23" s="133"/>
      <c r="N23" s="134"/>
      <c r="O23" s="141"/>
      <c r="P23" s="134"/>
      <c r="Q23" s="134"/>
      <c r="R23" s="139" t="s">
        <v>440</v>
      </c>
      <c r="S23" s="134"/>
      <c r="T23" s="134"/>
      <c r="U23" s="134"/>
      <c r="V23" s="134"/>
      <c r="W23" s="134"/>
      <c r="X23" s="139" t="s">
        <v>440</v>
      </c>
      <c r="Y23" s="168">
        <f>L23+L22+L21</f>
        <v>0</v>
      </c>
      <c r="Z23" s="122">
        <f>Y23/1.23</f>
        <v>0</v>
      </c>
      <c r="AA23" s="122">
        <f>Y23-Z23</f>
        <v>0</v>
      </c>
      <c r="AJ23" s="315"/>
    </row>
    <row r="24" spans="1:36" x14ac:dyDescent="0.25">
      <c r="A24" s="340" t="s">
        <v>343</v>
      </c>
      <c r="B24" s="360"/>
      <c r="C24" s="360"/>
      <c r="D24" s="360"/>
      <c r="E24" s="360"/>
      <c r="F24" s="360"/>
      <c r="G24" s="19"/>
      <c r="H24" s="112"/>
      <c r="I24" s="18"/>
      <c r="J24" s="100"/>
      <c r="K24" s="99">
        <v>0.23</v>
      </c>
      <c r="L24" s="95"/>
      <c r="M24" s="142"/>
      <c r="N24" s="143"/>
      <c r="O24" s="151"/>
      <c r="P24" s="143"/>
      <c r="Q24" s="143"/>
      <c r="R24" s="143"/>
      <c r="S24" s="143"/>
      <c r="T24" s="143"/>
      <c r="U24" s="143"/>
      <c r="V24" s="143"/>
      <c r="W24" s="143"/>
      <c r="X24" s="144"/>
      <c r="AB24" s="184">
        <f>L25</f>
        <v>0</v>
      </c>
      <c r="AC24" s="197">
        <f>J25</f>
        <v>0</v>
      </c>
      <c r="AE24" s="210">
        <f>K25</f>
        <v>0</v>
      </c>
      <c r="AJ24" s="315"/>
    </row>
    <row r="25" spans="1:36" outlineLevel="1" x14ac:dyDescent="0.25">
      <c r="A25" s="2">
        <v>1</v>
      </c>
      <c r="B25" s="7" t="s">
        <v>396</v>
      </c>
      <c r="C25" s="51"/>
      <c r="D25" s="38">
        <v>6</v>
      </c>
      <c r="E25" s="2"/>
      <c r="F25" s="22">
        <v>2</v>
      </c>
      <c r="G25" s="9"/>
      <c r="H25" s="114"/>
      <c r="I25" s="10"/>
      <c r="J25" s="91"/>
      <c r="K25" s="96"/>
      <c r="L25" s="97"/>
      <c r="M25" s="133"/>
      <c r="N25" s="134"/>
      <c r="O25" s="141"/>
      <c r="P25" s="134"/>
      <c r="Q25" s="134"/>
      <c r="R25" s="139" t="s">
        <v>440</v>
      </c>
      <c r="S25" s="134"/>
      <c r="T25" s="134"/>
      <c r="U25" s="134"/>
      <c r="V25" s="134"/>
      <c r="W25" s="134"/>
      <c r="X25" s="139" t="s">
        <v>440</v>
      </c>
      <c r="Y25" s="168">
        <f>L25</f>
        <v>0</v>
      </c>
      <c r="Z25" s="122">
        <f>Y25/1.23</f>
        <v>0</v>
      </c>
      <c r="AA25" s="122">
        <f>Y25-Z25</f>
        <v>0</v>
      </c>
      <c r="AJ25" s="315"/>
    </row>
    <row r="26" spans="1:36" x14ac:dyDescent="0.25">
      <c r="A26" s="340" t="s">
        <v>338</v>
      </c>
      <c r="B26" s="341"/>
      <c r="C26" s="341"/>
      <c r="D26" s="341"/>
      <c r="E26" s="341"/>
      <c r="F26" s="341"/>
      <c r="G26" s="19"/>
      <c r="H26" s="112"/>
      <c r="I26" s="18"/>
      <c r="J26" s="100"/>
      <c r="K26" s="99">
        <v>0.23</v>
      </c>
      <c r="L26" s="95"/>
      <c r="M26" s="142"/>
      <c r="N26" s="143"/>
      <c r="O26" s="151"/>
      <c r="P26" s="143"/>
      <c r="Q26" s="143"/>
      <c r="R26" s="143"/>
      <c r="S26" s="143"/>
      <c r="T26" s="143"/>
      <c r="U26" s="143"/>
      <c r="V26" s="143"/>
      <c r="W26" s="143"/>
      <c r="X26" s="144"/>
      <c r="AB26" s="184">
        <f>L27+L28+L29</f>
        <v>0</v>
      </c>
      <c r="AC26" s="197">
        <f>J27+J28+J29</f>
        <v>0</v>
      </c>
      <c r="AE26" s="210">
        <f>K27+K28+K29</f>
        <v>0</v>
      </c>
      <c r="AJ26" s="315"/>
    </row>
    <row r="27" spans="1:36" outlineLevel="1" x14ac:dyDescent="0.25">
      <c r="A27" s="2">
        <v>1</v>
      </c>
      <c r="B27" s="7" t="s">
        <v>339</v>
      </c>
      <c r="C27" s="51" t="s">
        <v>333</v>
      </c>
      <c r="D27" s="36">
        <v>1</v>
      </c>
      <c r="E27" s="2">
        <v>2</v>
      </c>
      <c r="F27" s="8">
        <v>4</v>
      </c>
      <c r="G27" s="9"/>
      <c r="H27" s="114"/>
      <c r="I27" s="10"/>
      <c r="J27" s="91"/>
      <c r="K27" s="96"/>
      <c r="L27" s="97"/>
      <c r="M27" s="133"/>
      <c r="N27" s="134"/>
      <c r="O27" s="150" t="s">
        <v>439</v>
      </c>
      <c r="P27" s="134"/>
      <c r="Q27" s="134"/>
      <c r="R27" s="139" t="s">
        <v>440</v>
      </c>
      <c r="S27" s="134"/>
      <c r="T27" s="134"/>
      <c r="U27" s="139" t="s">
        <v>439</v>
      </c>
      <c r="V27" s="134"/>
      <c r="W27" s="134"/>
      <c r="X27" s="139" t="s">
        <v>440</v>
      </c>
      <c r="AJ27" s="315"/>
    </row>
    <row r="28" spans="1:36" outlineLevel="1" x14ac:dyDescent="0.25">
      <c r="A28" s="2">
        <v>2</v>
      </c>
      <c r="B28" s="7" t="s">
        <v>397</v>
      </c>
      <c r="C28" s="51" t="s">
        <v>333</v>
      </c>
      <c r="D28" s="36">
        <v>16</v>
      </c>
      <c r="E28" s="2"/>
      <c r="F28" s="8">
        <v>2</v>
      </c>
      <c r="G28" s="9"/>
      <c r="H28" s="114"/>
      <c r="I28" s="10"/>
      <c r="J28" s="91"/>
      <c r="K28" s="96"/>
      <c r="L28" s="97"/>
      <c r="M28" s="133"/>
      <c r="N28" s="134"/>
      <c r="O28" s="141"/>
      <c r="P28" s="134"/>
      <c r="Q28" s="134"/>
      <c r="R28" s="139" t="s">
        <v>440</v>
      </c>
      <c r="S28" s="134"/>
      <c r="T28" s="134"/>
      <c r="U28" s="134"/>
      <c r="V28" s="134"/>
      <c r="W28" s="134"/>
      <c r="X28" s="139" t="s">
        <v>440</v>
      </c>
      <c r="AJ28" s="315"/>
    </row>
    <row r="29" spans="1:36" outlineLevel="1" x14ac:dyDescent="0.25">
      <c r="A29" s="2">
        <v>3</v>
      </c>
      <c r="B29" s="7" t="s">
        <v>340</v>
      </c>
      <c r="C29" s="51" t="s">
        <v>333</v>
      </c>
      <c r="D29" s="38">
        <v>16</v>
      </c>
      <c r="E29" s="2"/>
      <c r="F29" s="8">
        <v>2</v>
      </c>
      <c r="G29" s="9"/>
      <c r="H29" s="114"/>
      <c r="I29" s="10"/>
      <c r="J29" s="91"/>
      <c r="K29" s="96"/>
      <c r="L29" s="97"/>
      <c r="M29" s="133"/>
      <c r="N29" s="134"/>
      <c r="O29" s="141"/>
      <c r="P29" s="134"/>
      <c r="Q29" s="134"/>
      <c r="R29" s="139" t="s">
        <v>440</v>
      </c>
      <c r="S29" s="134"/>
      <c r="T29" s="134"/>
      <c r="U29" s="134"/>
      <c r="V29" s="134"/>
      <c r="W29" s="134"/>
      <c r="X29" s="139" t="s">
        <v>440</v>
      </c>
      <c r="Y29" s="168">
        <f>L29+L28+L27</f>
        <v>0</v>
      </c>
      <c r="Z29" s="122">
        <f>Y29/1.23</f>
        <v>0</v>
      </c>
      <c r="AA29" s="122">
        <f>Y29-Z29</f>
        <v>0</v>
      </c>
      <c r="AJ29" s="315"/>
    </row>
    <row r="30" spans="1:36" x14ac:dyDescent="0.25">
      <c r="A30" s="340" t="s">
        <v>46</v>
      </c>
      <c r="B30" s="341"/>
      <c r="C30" s="341"/>
      <c r="D30" s="341"/>
      <c r="E30" s="341"/>
      <c r="F30" s="341"/>
      <c r="G30" s="18"/>
      <c r="H30" s="112"/>
      <c r="I30" s="18"/>
      <c r="J30" s="100"/>
      <c r="K30" s="99">
        <v>0.23</v>
      </c>
      <c r="L30" s="95"/>
      <c r="M30" s="142"/>
      <c r="N30" s="143"/>
      <c r="O30" s="151"/>
      <c r="P30" s="143"/>
      <c r="Q30" s="143"/>
      <c r="R30" s="143"/>
      <c r="S30" s="143"/>
      <c r="T30" s="143"/>
      <c r="U30" s="143"/>
      <c r="V30" s="143"/>
      <c r="W30" s="143"/>
      <c r="X30" s="144"/>
      <c r="AB30" s="184">
        <f>L31</f>
        <v>0</v>
      </c>
      <c r="AC30" s="197">
        <f>J31</f>
        <v>0</v>
      </c>
      <c r="AE30" s="210">
        <f>K31</f>
        <v>0</v>
      </c>
      <c r="AJ30" s="315"/>
    </row>
    <row r="31" spans="1:36" outlineLevel="1" x14ac:dyDescent="0.25">
      <c r="A31" s="2">
        <v>3</v>
      </c>
      <c r="B31" s="7" t="s">
        <v>387</v>
      </c>
      <c r="C31" s="51"/>
      <c r="D31" s="38">
        <v>1</v>
      </c>
      <c r="E31" s="2"/>
      <c r="F31" s="2">
        <v>2</v>
      </c>
      <c r="G31" s="10"/>
      <c r="H31" s="114"/>
      <c r="I31" s="10"/>
      <c r="J31" s="91"/>
      <c r="K31" s="96"/>
      <c r="L31" s="97"/>
      <c r="M31" s="133"/>
      <c r="N31" s="134"/>
      <c r="O31" s="141"/>
      <c r="P31" s="134"/>
      <c r="Q31" s="134"/>
      <c r="R31" s="139" t="s">
        <v>440</v>
      </c>
      <c r="S31" s="134"/>
      <c r="T31" s="134"/>
      <c r="U31" s="134"/>
      <c r="V31" s="134"/>
      <c r="W31" s="134"/>
      <c r="X31" s="139" t="s">
        <v>440</v>
      </c>
      <c r="Y31" s="168">
        <f>L31</f>
        <v>0</v>
      </c>
      <c r="Z31" s="122">
        <f>Y31/1.23</f>
        <v>0</v>
      </c>
      <c r="AA31" s="122">
        <f>Y31-Z31</f>
        <v>0</v>
      </c>
    </row>
    <row r="32" spans="1:36" ht="12" customHeight="1" x14ac:dyDescent="0.25">
      <c r="A32" s="351" t="s">
        <v>441</v>
      </c>
      <c r="B32" s="352"/>
      <c r="C32" s="352"/>
      <c r="D32" s="352"/>
      <c r="E32" s="352"/>
      <c r="F32" s="353"/>
      <c r="G32" s="143"/>
      <c r="H32" s="143"/>
      <c r="I32" s="143"/>
      <c r="J32" s="143"/>
      <c r="K32" s="143"/>
      <c r="L32" s="144"/>
      <c r="M32" s="142"/>
      <c r="N32" s="142"/>
      <c r="O32" s="151"/>
      <c r="P32" s="143"/>
      <c r="Q32" s="143"/>
      <c r="R32" s="143"/>
      <c r="S32" s="143"/>
      <c r="T32" s="143"/>
      <c r="U32" s="143"/>
      <c r="V32" s="143"/>
      <c r="W32" s="143"/>
      <c r="X32" s="143"/>
      <c r="AB32" s="184">
        <f>L33+L34+L35+L36</f>
        <v>0</v>
      </c>
      <c r="AC32" s="197">
        <f>J33+J34+J35+J36</f>
        <v>0</v>
      </c>
      <c r="AE32" s="210">
        <f>K33+K34+K35+K36</f>
        <v>0</v>
      </c>
      <c r="AJ32" s="315"/>
    </row>
    <row r="33" spans="1:36" outlineLevel="1" x14ac:dyDescent="0.25">
      <c r="A33" s="2">
        <v>1</v>
      </c>
      <c r="B33" s="7" t="s">
        <v>131</v>
      </c>
      <c r="C33" s="51" t="s">
        <v>132</v>
      </c>
      <c r="D33" s="36">
        <v>1</v>
      </c>
      <c r="E33" s="2">
        <v>6</v>
      </c>
      <c r="F33" s="8">
        <v>4</v>
      </c>
      <c r="G33" s="9"/>
      <c r="H33" s="114"/>
      <c r="I33" s="10"/>
      <c r="J33" s="91"/>
      <c r="K33" s="96"/>
      <c r="L33" s="97"/>
      <c r="M33" s="139" t="s">
        <v>439</v>
      </c>
      <c r="N33" s="134"/>
      <c r="O33" s="150" t="s">
        <v>442</v>
      </c>
      <c r="P33" s="134"/>
      <c r="Q33" s="139" t="s">
        <v>439</v>
      </c>
      <c r="R33" s="134"/>
      <c r="S33" s="139" t="s">
        <v>442</v>
      </c>
      <c r="T33" s="134"/>
      <c r="U33" s="139" t="s">
        <v>439</v>
      </c>
      <c r="V33" s="134"/>
      <c r="W33" s="134"/>
      <c r="X33" s="139" t="s">
        <v>439</v>
      </c>
      <c r="AJ33" s="315"/>
    </row>
    <row r="34" spans="1:36" outlineLevel="1" x14ac:dyDescent="0.25">
      <c r="A34" s="2">
        <v>2</v>
      </c>
      <c r="B34" s="64" t="s">
        <v>398</v>
      </c>
      <c r="C34" s="53"/>
      <c r="D34" s="42">
        <v>2</v>
      </c>
      <c r="E34" s="12"/>
      <c r="F34" s="12">
        <v>2</v>
      </c>
      <c r="G34" s="10"/>
      <c r="H34" s="114"/>
      <c r="I34" s="10"/>
      <c r="J34" s="91"/>
      <c r="K34" s="96"/>
      <c r="L34" s="97"/>
      <c r="M34" s="133"/>
      <c r="N34" s="134"/>
      <c r="O34" s="141"/>
      <c r="P34" s="134"/>
      <c r="Q34" s="134"/>
      <c r="R34" s="139" t="s">
        <v>440</v>
      </c>
      <c r="S34" s="134"/>
      <c r="T34" s="134"/>
      <c r="U34" s="134"/>
      <c r="V34" s="134"/>
      <c r="W34" s="134"/>
      <c r="X34" s="139" t="s">
        <v>440</v>
      </c>
      <c r="AJ34" s="315"/>
    </row>
    <row r="35" spans="1:36" outlineLevel="1" x14ac:dyDescent="0.25">
      <c r="A35" s="2">
        <v>3</v>
      </c>
      <c r="B35" s="7" t="s">
        <v>399</v>
      </c>
      <c r="C35" s="54"/>
      <c r="D35" s="41">
        <v>4</v>
      </c>
      <c r="E35" s="2"/>
      <c r="F35" s="8">
        <v>2</v>
      </c>
      <c r="G35" s="9"/>
      <c r="H35" s="114"/>
      <c r="I35" s="10"/>
      <c r="J35" s="91"/>
      <c r="K35" s="96"/>
      <c r="L35" s="97"/>
      <c r="M35" s="133"/>
      <c r="N35" s="134"/>
      <c r="O35" s="141"/>
      <c r="P35" s="134"/>
      <c r="Q35" s="134"/>
      <c r="R35" s="139" t="s">
        <v>440</v>
      </c>
      <c r="S35" s="134"/>
      <c r="T35" s="134"/>
      <c r="U35" s="134"/>
      <c r="V35" s="134"/>
      <c r="W35" s="134"/>
      <c r="X35" s="139" t="s">
        <v>440</v>
      </c>
      <c r="AJ35" s="315"/>
    </row>
    <row r="36" spans="1:36" outlineLevel="1" x14ac:dyDescent="0.25">
      <c r="A36" s="2">
        <v>4</v>
      </c>
      <c r="B36" s="7" t="s">
        <v>400</v>
      </c>
      <c r="C36" s="54"/>
      <c r="D36" s="41">
        <v>2</v>
      </c>
      <c r="E36" s="2"/>
      <c r="F36" s="8">
        <v>2</v>
      </c>
      <c r="G36" s="9"/>
      <c r="H36" s="114"/>
      <c r="I36" s="10"/>
      <c r="J36" s="91"/>
      <c r="K36" s="96"/>
      <c r="L36" s="97"/>
      <c r="M36" s="133"/>
      <c r="N36" s="134"/>
      <c r="O36" s="141"/>
      <c r="P36" s="134"/>
      <c r="Q36" s="134"/>
      <c r="R36" s="139" t="s">
        <v>440</v>
      </c>
      <c r="S36" s="134"/>
      <c r="T36" s="134"/>
      <c r="U36" s="134"/>
      <c r="V36" s="134"/>
      <c r="W36" s="134"/>
      <c r="X36" s="139" t="s">
        <v>440</v>
      </c>
      <c r="Y36" s="168">
        <f>L36+L35+L34+L33</f>
        <v>0</v>
      </c>
      <c r="Z36" s="122">
        <f>Y36/1.23</f>
        <v>0</v>
      </c>
      <c r="AA36" s="122">
        <f>Y36-Z36</f>
        <v>0</v>
      </c>
      <c r="AJ36" s="315"/>
    </row>
    <row r="37" spans="1:36" x14ac:dyDescent="0.25">
      <c r="A37" s="340" t="s">
        <v>45</v>
      </c>
      <c r="B37" s="341"/>
      <c r="C37" s="341"/>
      <c r="D37" s="341"/>
      <c r="E37" s="341"/>
      <c r="F37" s="341"/>
      <c r="G37" s="19"/>
      <c r="H37" s="112"/>
      <c r="I37" s="18"/>
      <c r="J37" s="100"/>
      <c r="K37" s="99">
        <v>0.23</v>
      </c>
      <c r="L37" s="95"/>
      <c r="M37" s="142"/>
      <c r="N37" s="142"/>
      <c r="O37" s="151"/>
      <c r="P37" s="143"/>
      <c r="Q37" s="143"/>
      <c r="R37" s="143"/>
      <c r="S37" s="143"/>
      <c r="T37" s="143"/>
      <c r="U37" s="143"/>
      <c r="V37" s="143"/>
      <c r="W37" s="143"/>
      <c r="X37" s="143"/>
      <c r="AB37" s="184">
        <f>L38+L39</f>
        <v>0</v>
      </c>
      <c r="AC37" s="197">
        <f>J38+J39</f>
        <v>0</v>
      </c>
      <c r="AE37" s="210">
        <f>K38+K39</f>
        <v>0</v>
      </c>
      <c r="AJ37" s="315"/>
    </row>
    <row r="38" spans="1:36" outlineLevel="1" x14ac:dyDescent="0.25">
      <c r="A38" s="127">
        <v>1</v>
      </c>
      <c r="B38" s="128" t="s">
        <v>133</v>
      </c>
      <c r="C38" s="129"/>
      <c r="D38" s="130">
        <v>1</v>
      </c>
      <c r="E38" s="127">
        <v>12</v>
      </c>
      <c r="F38" s="131">
        <v>4</v>
      </c>
      <c r="G38" s="132"/>
      <c r="H38" s="114"/>
      <c r="I38" s="10"/>
      <c r="J38" s="91"/>
      <c r="K38" s="96"/>
      <c r="L38" s="97"/>
      <c r="M38" s="139" t="s">
        <v>439</v>
      </c>
      <c r="N38" s="139" t="s">
        <v>442</v>
      </c>
      <c r="O38" s="150" t="s">
        <v>442</v>
      </c>
      <c r="P38" s="139" t="s">
        <v>442</v>
      </c>
      <c r="Q38" s="139" t="s">
        <v>439</v>
      </c>
      <c r="R38" s="139" t="s">
        <v>442</v>
      </c>
      <c r="S38" s="139" t="s">
        <v>442</v>
      </c>
      <c r="T38" s="139" t="s">
        <v>442</v>
      </c>
      <c r="U38" s="139" t="s">
        <v>439</v>
      </c>
      <c r="V38" s="139" t="s">
        <v>442</v>
      </c>
      <c r="W38" s="139" t="s">
        <v>442</v>
      </c>
      <c r="X38" s="139" t="s">
        <v>439</v>
      </c>
      <c r="AJ38" s="315"/>
    </row>
    <row r="39" spans="1:36" outlineLevel="1" x14ac:dyDescent="0.25">
      <c r="A39" s="2">
        <v>2</v>
      </c>
      <c r="B39" s="7" t="s">
        <v>60</v>
      </c>
      <c r="C39" s="51"/>
      <c r="D39" s="36">
        <v>1</v>
      </c>
      <c r="E39" s="2">
        <v>12</v>
      </c>
      <c r="F39" s="22">
        <v>4</v>
      </c>
      <c r="G39" s="9"/>
      <c r="H39" s="114"/>
      <c r="I39" s="10"/>
      <c r="J39" s="91"/>
      <c r="K39" s="96"/>
      <c r="L39" s="97"/>
      <c r="M39" s="139" t="s">
        <v>439</v>
      </c>
      <c r="N39" s="139" t="s">
        <v>442</v>
      </c>
      <c r="O39" s="150" t="s">
        <v>442</v>
      </c>
      <c r="P39" s="139" t="s">
        <v>442</v>
      </c>
      <c r="Q39" s="139" t="s">
        <v>439</v>
      </c>
      <c r="R39" s="139" t="s">
        <v>442</v>
      </c>
      <c r="S39" s="139" t="s">
        <v>442</v>
      </c>
      <c r="T39" s="139" t="s">
        <v>442</v>
      </c>
      <c r="U39" s="139" t="s">
        <v>439</v>
      </c>
      <c r="V39" s="139" t="s">
        <v>442</v>
      </c>
      <c r="W39" s="139" t="s">
        <v>442</v>
      </c>
      <c r="X39" s="139" t="s">
        <v>439</v>
      </c>
      <c r="Y39" s="168">
        <f>L39+L38</f>
        <v>0</v>
      </c>
      <c r="Z39" s="122">
        <f>Y39/1.23</f>
        <v>0</v>
      </c>
      <c r="AA39" s="122">
        <f>Y39-Z39</f>
        <v>0</v>
      </c>
      <c r="AJ39" s="315"/>
    </row>
    <row r="40" spans="1:36" x14ac:dyDescent="0.25">
      <c r="A40" s="340" t="s">
        <v>46</v>
      </c>
      <c r="B40" s="341"/>
      <c r="C40" s="341"/>
      <c r="D40" s="341"/>
      <c r="E40" s="341"/>
      <c r="F40" s="341"/>
      <c r="G40" s="18"/>
      <c r="H40" s="112"/>
      <c r="I40" s="18"/>
      <c r="J40" s="100"/>
      <c r="K40" s="99">
        <v>0.23</v>
      </c>
      <c r="L40" s="95"/>
      <c r="M40" s="142"/>
      <c r="N40" s="142"/>
      <c r="O40" s="151"/>
      <c r="P40" s="143"/>
      <c r="Q40" s="143"/>
      <c r="R40" s="143"/>
      <c r="S40" s="143"/>
      <c r="T40" s="143"/>
      <c r="U40" s="143"/>
      <c r="V40" s="143"/>
      <c r="W40" s="143"/>
      <c r="X40" s="143"/>
      <c r="AB40" s="184">
        <f>L41</f>
        <v>0</v>
      </c>
      <c r="AC40" s="197">
        <f>J41</f>
        <v>0</v>
      </c>
      <c r="AE40" s="210">
        <f>K41</f>
        <v>0</v>
      </c>
      <c r="AJ40" s="315"/>
    </row>
    <row r="41" spans="1:36" outlineLevel="1" x14ac:dyDescent="0.25">
      <c r="A41" s="2" t="s">
        <v>31</v>
      </c>
      <c r="B41" s="7" t="s">
        <v>38</v>
      </c>
      <c r="C41" s="51" t="s">
        <v>39</v>
      </c>
      <c r="D41" s="38">
        <v>1</v>
      </c>
      <c r="E41" s="2"/>
      <c r="F41" s="14">
        <v>2</v>
      </c>
      <c r="G41" s="10"/>
      <c r="H41" s="114"/>
      <c r="I41" s="10"/>
      <c r="J41" s="91"/>
      <c r="K41" s="96"/>
      <c r="L41" s="97"/>
      <c r="M41" s="133"/>
      <c r="N41" s="134"/>
      <c r="O41" s="141"/>
      <c r="P41" s="134"/>
      <c r="Q41" s="134"/>
      <c r="R41" s="139" t="s">
        <v>442</v>
      </c>
      <c r="S41" s="134"/>
      <c r="T41" s="134"/>
      <c r="U41" s="134"/>
      <c r="V41" s="134"/>
      <c r="W41" s="134"/>
      <c r="X41" s="139" t="s">
        <v>442</v>
      </c>
      <c r="Y41" s="168">
        <f>L41</f>
        <v>0</v>
      </c>
      <c r="Z41" s="122">
        <f>Y41/1.23</f>
        <v>0</v>
      </c>
      <c r="AA41" s="122">
        <f>Y41-Z41</f>
        <v>0</v>
      </c>
    </row>
    <row r="42" spans="1:36" x14ac:dyDescent="0.25">
      <c r="A42" s="340" t="s">
        <v>345</v>
      </c>
      <c r="B42" s="341"/>
      <c r="C42" s="341"/>
      <c r="D42" s="341"/>
      <c r="E42" s="341"/>
      <c r="F42" s="341"/>
      <c r="G42" s="18"/>
      <c r="H42" s="112"/>
      <c r="I42" s="18"/>
      <c r="J42" s="100"/>
      <c r="K42" s="99">
        <v>0.23</v>
      </c>
      <c r="L42" s="95"/>
      <c r="M42" s="142"/>
      <c r="N42" s="142"/>
      <c r="O42" s="151"/>
      <c r="P42" s="143"/>
      <c r="Q42" s="143"/>
      <c r="R42" s="143"/>
      <c r="S42" s="143"/>
      <c r="T42" s="143"/>
      <c r="U42" s="143"/>
      <c r="V42" s="143"/>
      <c r="W42" s="143"/>
      <c r="X42" s="143"/>
      <c r="AB42" s="184">
        <f>L43</f>
        <v>0</v>
      </c>
      <c r="AC42" s="197">
        <f>J43</f>
        <v>0</v>
      </c>
      <c r="AE42" s="210">
        <f>K43</f>
        <v>0</v>
      </c>
      <c r="AJ42" s="315"/>
    </row>
    <row r="43" spans="1:36" outlineLevel="1" x14ac:dyDescent="0.25">
      <c r="A43" s="2" t="s">
        <v>31</v>
      </c>
      <c r="B43" s="7" t="s">
        <v>346</v>
      </c>
      <c r="C43" s="51" t="s">
        <v>347</v>
      </c>
      <c r="D43" s="38">
        <v>1</v>
      </c>
      <c r="E43" s="2"/>
      <c r="F43" s="14">
        <v>4</v>
      </c>
      <c r="G43" s="10"/>
      <c r="H43" s="114"/>
      <c r="I43" s="10"/>
      <c r="J43" s="91"/>
      <c r="K43" s="96"/>
      <c r="L43" s="97"/>
      <c r="M43" s="133"/>
      <c r="N43" s="139" t="s">
        <v>442</v>
      </c>
      <c r="O43" s="141"/>
      <c r="P43" s="139" t="s">
        <v>442</v>
      </c>
      <c r="Q43" s="134"/>
      <c r="R43" s="139" t="s">
        <v>442</v>
      </c>
      <c r="S43" s="134"/>
      <c r="T43" s="139" t="s">
        <v>442</v>
      </c>
      <c r="U43" s="134"/>
      <c r="V43" s="134"/>
      <c r="W43" s="134"/>
      <c r="X43" s="134"/>
      <c r="Y43" s="168">
        <f>L43</f>
        <v>0</v>
      </c>
      <c r="Z43" s="122">
        <f>Y43/1.23</f>
        <v>0</v>
      </c>
      <c r="AA43" s="122">
        <f>Y43-Z43</f>
        <v>0</v>
      </c>
    </row>
    <row r="44" spans="1:36" x14ac:dyDescent="0.25">
      <c r="A44" s="340" t="s">
        <v>317</v>
      </c>
      <c r="B44" s="341"/>
      <c r="C44" s="341"/>
      <c r="D44" s="341"/>
      <c r="E44" s="341"/>
      <c r="F44" s="341"/>
      <c r="G44" s="18"/>
      <c r="H44" s="112"/>
      <c r="I44" s="18"/>
      <c r="J44" s="100"/>
      <c r="K44" s="99">
        <v>0.23</v>
      </c>
      <c r="L44" s="95"/>
      <c r="M44" s="142"/>
      <c r="N44" s="142"/>
      <c r="O44" s="151"/>
      <c r="P44" s="143"/>
      <c r="Q44" s="143"/>
      <c r="R44" s="143"/>
      <c r="S44" s="143"/>
      <c r="T44" s="143"/>
      <c r="U44" s="143"/>
      <c r="V44" s="143"/>
      <c r="W44" s="143"/>
      <c r="X44" s="143"/>
      <c r="AB44" s="184">
        <f>L45+L46+L47+L48</f>
        <v>0</v>
      </c>
      <c r="AC44" s="197">
        <f>J45+J46+J47+J48</f>
        <v>0</v>
      </c>
      <c r="AE44" s="210">
        <f>K45+K46+K47+K48</f>
        <v>0</v>
      </c>
      <c r="AJ44" s="315"/>
    </row>
    <row r="45" spans="1:36" outlineLevel="1" x14ac:dyDescent="0.25">
      <c r="A45" s="2">
        <v>1</v>
      </c>
      <c r="B45" s="7" t="s">
        <v>318</v>
      </c>
      <c r="C45" s="54"/>
      <c r="D45" s="41">
        <v>1</v>
      </c>
      <c r="E45" s="2"/>
      <c r="F45" s="8">
        <v>2</v>
      </c>
      <c r="G45" s="9"/>
      <c r="H45" s="114"/>
      <c r="I45" s="10"/>
      <c r="J45" s="91"/>
      <c r="K45" s="96"/>
      <c r="L45" s="97"/>
      <c r="M45" s="133"/>
      <c r="N45" s="134"/>
      <c r="O45" s="141"/>
      <c r="P45" s="134"/>
      <c r="Q45" s="134"/>
      <c r="R45" s="139" t="s">
        <v>442</v>
      </c>
      <c r="S45" s="134"/>
      <c r="T45" s="134"/>
      <c r="U45" s="134"/>
      <c r="V45" s="134"/>
      <c r="W45" s="134"/>
      <c r="X45" s="139" t="s">
        <v>442</v>
      </c>
    </row>
    <row r="46" spans="1:36" outlineLevel="1" x14ac:dyDescent="0.25">
      <c r="A46" s="2">
        <v>2</v>
      </c>
      <c r="B46" s="7" t="s">
        <v>318</v>
      </c>
      <c r="C46" s="54"/>
      <c r="D46" s="41">
        <v>1</v>
      </c>
      <c r="E46" s="2"/>
      <c r="F46" s="8">
        <v>2</v>
      </c>
      <c r="G46" s="9"/>
      <c r="H46" s="114"/>
      <c r="I46" s="10"/>
      <c r="J46" s="91"/>
      <c r="K46" s="96"/>
      <c r="L46" s="97"/>
      <c r="M46" s="133"/>
      <c r="N46" s="134"/>
      <c r="O46" s="141"/>
      <c r="P46" s="134"/>
      <c r="Q46" s="134"/>
      <c r="R46" s="139" t="s">
        <v>442</v>
      </c>
      <c r="S46" s="134"/>
      <c r="T46" s="134"/>
      <c r="U46" s="134"/>
      <c r="V46" s="134"/>
      <c r="W46" s="134"/>
      <c r="X46" s="139" t="s">
        <v>442</v>
      </c>
    </row>
    <row r="47" spans="1:36" outlineLevel="1" x14ac:dyDescent="0.25">
      <c r="A47" s="2">
        <v>3</v>
      </c>
      <c r="B47" s="7" t="s">
        <v>318</v>
      </c>
      <c r="C47" s="54"/>
      <c r="D47" s="41">
        <v>1</v>
      </c>
      <c r="E47" s="2"/>
      <c r="F47" s="8">
        <v>2</v>
      </c>
      <c r="G47" s="9"/>
      <c r="H47" s="114"/>
      <c r="I47" s="10"/>
      <c r="J47" s="91"/>
      <c r="K47" s="96"/>
      <c r="L47" s="97"/>
      <c r="M47" s="133"/>
      <c r="N47" s="134"/>
      <c r="O47" s="141"/>
      <c r="P47" s="134"/>
      <c r="Q47" s="134"/>
      <c r="R47" s="139" t="s">
        <v>442</v>
      </c>
      <c r="S47" s="134"/>
      <c r="T47" s="134"/>
      <c r="U47" s="134"/>
      <c r="V47" s="134"/>
      <c r="W47" s="134"/>
      <c r="X47" s="139" t="s">
        <v>442</v>
      </c>
    </row>
    <row r="48" spans="1:36" outlineLevel="1" x14ac:dyDescent="0.25">
      <c r="A48" s="2">
        <v>4</v>
      </c>
      <c r="B48" s="7" t="s">
        <v>318</v>
      </c>
      <c r="C48" s="54"/>
      <c r="D48" s="41">
        <v>1</v>
      </c>
      <c r="E48" s="2"/>
      <c r="F48" s="8">
        <v>2</v>
      </c>
      <c r="G48" s="9"/>
      <c r="H48" s="114"/>
      <c r="I48" s="10"/>
      <c r="J48" s="91"/>
      <c r="K48" s="96"/>
      <c r="L48" s="97"/>
      <c r="M48" s="133"/>
      <c r="N48" s="134"/>
      <c r="O48" s="141"/>
      <c r="P48" s="134"/>
      <c r="Q48" s="134"/>
      <c r="R48" s="139" t="s">
        <v>442</v>
      </c>
      <c r="S48" s="134"/>
      <c r="T48" s="134"/>
      <c r="U48" s="134"/>
      <c r="V48" s="134"/>
      <c r="W48" s="134"/>
      <c r="X48" s="139" t="s">
        <v>442</v>
      </c>
      <c r="Y48" s="168">
        <f>L48+L47+L46+L45</f>
        <v>0</v>
      </c>
      <c r="Z48" s="122">
        <f>Y48/1.23</f>
        <v>0</v>
      </c>
      <c r="AA48" s="122">
        <f>Y48-Z48</f>
        <v>0</v>
      </c>
    </row>
    <row r="49" spans="1:36" x14ac:dyDescent="0.25">
      <c r="A49" s="340" t="s">
        <v>293</v>
      </c>
      <c r="B49" s="341"/>
      <c r="C49" s="341"/>
      <c r="D49" s="341"/>
      <c r="E49" s="341"/>
      <c r="F49" s="341"/>
      <c r="G49" s="18"/>
      <c r="H49" s="112"/>
      <c r="I49" s="18"/>
      <c r="J49" s="100"/>
      <c r="K49" s="99">
        <v>0.23</v>
      </c>
      <c r="L49" s="95"/>
      <c r="M49" s="142"/>
      <c r="N49" s="142"/>
      <c r="O49" s="151"/>
      <c r="P49" s="143"/>
      <c r="Q49" s="143"/>
      <c r="R49" s="143"/>
      <c r="S49" s="143"/>
      <c r="T49" s="143"/>
      <c r="U49" s="143"/>
      <c r="V49" s="143"/>
      <c r="W49" s="143"/>
      <c r="X49" s="143"/>
      <c r="AB49" s="184">
        <f>L50+L51</f>
        <v>0</v>
      </c>
      <c r="AC49" s="197">
        <f>J50+J51</f>
        <v>0</v>
      </c>
      <c r="AE49" s="210">
        <f>K50+K51</f>
        <v>0</v>
      </c>
      <c r="AJ49" s="315"/>
    </row>
    <row r="50" spans="1:36" outlineLevel="1" x14ac:dyDescent="0.25">
      <c r="A50" s="6">
        <v>1</v>
      </c>
      <c r="B50" s="64" t="s">
        <v>145</v>
      </c>
      <c r="C50" s="55" t="s">
        <v>134</v>
      </c>
      <c r="D50" s="39">
        <v>1</v>
      </c>
      <c r="E50" s="11">
        <v>2</v>
      </c>
      <c r="F50" s="11">
        <v>4</v>
      </c>
      <c r="G50" s="10"/>
      <c r="H50" s="114"/>
      <c r="I50" s="10"/>
      <c r="J50" s="91"/>
      <c r="K50" s="96"/>
      <c r="L50" s="97"/>
      <c r="M50" s="133"/>
      <c r="N50" s="134"/>
      <c r="O50" s="150" t="s">
        <v>439</v>
      </c>
      <c r="P50" s="134"/>
      <c r="Q50" s="134"/>
      <c r="R50" s="139" t="s">
        <v>440</v>
      </c>
      <c r="S50" s="134"/>
      <c r="T50" s="134"/>
      <c r="U50" s="139" t="s">
        <v>439</v>
      </c>
      <c r="V50" s="134"/>
      <c r="W50" s="134"/>
      <c r="X50" s="139" t="s">
        <v>440</v>
      </c>
    </row>
    <row r="51" spans="1:36" outlineLevel="1" x14ac:dyDescent="0.25">
      <c r="A51" s="6">
        <v>2</v>
      </c>
      <c r="B51" s="64" t="s">
        <v>330</v>
      </c>
      <c r="C51" s="55"/>
      <c r="D51" s="39">
        <v>10</v>
      </c>
      <c r="E51" s="11"/>
      <c r="F51" s="11">
        <v>4</v>
      </c>
      <c r="G51" s="10"/>
      <c r="H51" s="114"/>
      <c r="I51" s="10"/>
      <c r="J51" s="91"/>
      <c r="K51" s="96"/>
      <c r="L51" s="97"/>
      <c r="M51" s="133"/>
      <c r="N51" s="134"/>
      <c r="O51" s="150" t="s">
        <v>440</v>
      </c>
      <c r="P51" s="134"/>
      <c r="Q51" s="134"/>
      <c r="R51" s="139" t="s">
        <v>440</v>
      </c>
      <c r="S51" s="134"/>
      <c r="T51" s="134"/>
      <c r="U51" s="139" t="s">
        <v>440</v>
      </c>
      <c r="V51" s="134"/>
      <c r="W51" s="134"/>
      <c r="X51" s="139" t="s">
        <v>440</v>
      </c>
      <c r="Y51" s="168">
        <f>L51+L50</f>
        <v>0</v>
      </c>
      <c r="Z51" s="122">
        <f>Y51/1.23</f>
        <v>0</v>
      </c>
      <c r="AA51" s="122">
        <f>Y51-Z51</f>
        <v>0</v>
      </c>
    </row>
    <row r="52" spans="1:36" x14ac:dyDescent="0.25">
      <c r="A52" s="354" t="s">
        <v>373</v>
      </c>
      <c r="B52" s="355"/>
      <c r="C52" s="355"/>
      <c r="D52" s="355"/>
      <c r="E52" s="355"/>
      <c r="F52" s="355"/>
      <c r="G52" s="19"/>
      <c r="H52" s="112"/>
      <c r="I52" s="18"/>
      <c r="J52" s="100"/>
      <c r="K52" s="99">
        <v>0.23</v>
      </c>
      <c r="L52" s="95"/>
      <c r="M52" s="142"/>
      <c r="N52" s="142"/>
      <c r="O52" s="151"/>
      <c r="P52" s="143"/>
      <c r="Q52" s="143"/>
      <c r="R52" s="143"/>
      <c r="S52" s="143"/>
      <c r="T52" s="143"/>
      <c r="U52" s="143"/>
      <c r="V52" s="143"/>
      <c r="W52" s="143"/>
      <c r="X52" s="143"/>
      <c r="AB52" s="184">
        <f>L53+L54+L55+L56+L57+L58+L59+L60</f>
        <v>0</v>
      </c>
      <c r="AC52" s="199">
        <f>J53+J54+J55+J56+J57+J58+J59+J60</f>
        <v>0</v>
      </c>
      <c r="AE52" s="210">
        <f>K53+K54+K55+K56+K57+K58+K59+K60</f>
        <v>0</v>
      </c>
      <c r="AJ52" s="315"/>
    </row>
    <row r="53" spans="1:36" outlineLevel="1" x14ac:dyDescent="0.25">
      <c r="A53" s="2">
        <v>1</v>
      </c>
      <c r="B53" s="23" t="s">
        <v>22</v>
      </c>
      <c r="C53" s="51" t="s">
        <v>21</v>
      </c>
      <c r="D53" s="36">
        <v>1</v>
      </c>
      <c r="E53" s="2">
        <v>6</v>
      </c>
      <c r="F53" s="8">
        <v>4</v>
      </c>
      <c r="G53" s="9"/>
      <c r="H53" s="114"/>
      <c r="I53" s="10"/>
      <c r="J53" s="91"/>
      <c r="K53" s="96"/>
      <c r="L53" s="97"/>
      <c r="M53" s="139" t="s">
        <v>439</v>
      </c>
      <c r="N53" s="134"/>
      <c r="O53" s="150" t="s">
        <v>442</v>
      </c>
      <c r="P53" s="134"/>
      <c r="Q53" s="139" t="s">
        <v>439</v>
      </c>
      <c r="R53" s="134"/>
      <c r="S53" s="139" t="s">
        <v>442</v>
      </c>
      <c r="T53" s="134"/>
      <c r="U53" s="139" t="s">
        <v>439</v>
      </c>
      <c r="V53" s="134"/>
      <c r="W53" s="134"/>
      <c r="X53" s="139" t="s">
        <v>439</v>
      </c>
    </row>
    <row r="54" spans="1:36" outlineLevel="1" x14ac:dyDescent="0.25">
      <c r="A54" s="2">
        <v>2</v>
      </c>
      <c r="B54" s="23" t="s">
        <v>23</v>
      </c>
      <c r="C54" s="51" t="s">
        <v>21</v>
      </c>
      <c r="D54" s="36">
        <v>1</v>
      </c>
      <c r="E54" s="2">
        <v>6</v>
      </c>
      <c r="F54" s="8">
        <v>4</v>
      </c>
      <c r="G54" s="9"/>
      <c r="H54" s="114"/>
      <c r="I54" s="10"/>
      <c r="J54" s="91"/>
      <c r="K54" s="96"/>
      <c r="L54" s="97"/>
      <c r="M54" s="139" t="s">
        <v>439</v>
      </c>
      <c r="N54" s="134"/>
      <c r="O54" s="150" t="s">
        <v>442</v>
      </c>
      <c r="P54" s="134"/>
      <c r="Q54" s="139" t="s">
        <v>439</v>
      </c>
      <c r="R54" s="134"/>
      <c r="S54" s="139" t="s">
        <v>442</v>
      </c>
      <c r="T54" s="134"/>
      <c r="U54" s="139" t="s">
        <v>439</v>
      </c>
      <c r="V54" s="134"/>
      <c r="W54" s="134"/>
      <c r="X54" s="139" t="s">
        <v>439</v>
      </c>
    </row>
    <row r="55" spans="1:36" outlineLevel="1" x14ac:dyDescent="0.25">
      <c r="A55" s="2">
        <v>3</v>
      </c>
      <c r="B55" s="23" t="s">
        <v>24</v>
      </c>
      <c r="C55" s="51" t="s">
        <v>21</v>
      </c>
      <c r="D55" s="36">
        <v>1</v>
      </c>
      <c r="E55" s="2">
        <v>6</v>
      </c>
      <c r="F55" s="8">
        <v>4</v>
      </c>
      <c r="G55" s="9"/>
      <c r="H55" s="114"/>
      <c r="I55" s="10"/>
      <c r="J55" s="91"/>
      <c r="K55" s="96"/>
      <c r="L55" s="97"/>
      <c r="M55" s="139" t="s">
        <v>439</v>
      </c>
      <c r="N55" s="134"/>
      <c r="O55" s="150" t="s">
        <v>442</v>
      </c>
      <c r="P55" s="134"/>
      <c r="Q55" s="139" t="s">
        <v>439</v>
      </c>
      <c r="R55" s="134"/>
      <c r="S55" s="139" t="s">
        <v>442</v>
      </c>
      <c r="T55" s="134"/>
      <c r="U55" s="139" t="s">
        <v>439</v>
      </c>
      <c r="V55" s="134"/>
      <c r="W55" s="134"/>
      <c r="X55" s="139" t="s">
        <v>439</v>
      </c>
    </row>
    <row r="56" spans="1:36" outlineLevel="1" x14ac:dyDescent="0.25">
      <c r="A56" s="2">
        <v>4</v>
      </c>
      <c r="B56" s="23" t="s">
        <v>25</v>
      </c>
      <c r="C56" s="51" t="s">
        <v>21</v>
      </c>
      <c r="D56" s="36">
        <v>1</v>
      </c>
      <c r="E56" s="2">
        <v>6</v>
      </c>
      <c r="F56" s="8">
        <v>4</v>
      </c>
      <c r="G56" s="9"/>
      <c r="H56" s="114"/>
      <c r="I56" s="10"/>
      <c r="J56" s="91"/>
      <c r="K56" s="96"/>
      <c r="L56" s="97"/>
      <c r="M56" s="139" t="s">
        <v>439</v>
      </c>
      <c r="N56" s="134"/>
      <c r="O56" s="150" t="s">
        <v>442</v>
      </c>
      <c r="P56" s="134"/>
      <c r="Q56" s="139" t="s">
        <v>439</v>
      </c>
      <c r="R56" s="134"/>
      <c r="S56" s="139" t="s">
        <v>442</v>
      </c>
      <c r="T56" s="134"/>
      <c r="U56" s="139" t="s">
        <v>439</v>
      </c>
      <c r="V56" s="134"/>
      <c r="W56" s="134"/>
      <c r="X56" s="139" t="s">
        <v>439</v>
      </c>
    </row>
    <row r="57" spans="1:36" outlineLevel="1" x14ac:dyDescent="0.25">
      <c r="A57" s="2">
        <v>5</v>
      </c>
      <c r="B57" s="23" t="s">
        <v>26</v>
      </c>
      <c r="C57" s="51" t="s">
        <v>21</v>
      </c>
      <c r="D57" s="38">
        <v>1</v>
      </c>
      <c r="E57" s="2">
        <v>6</v>
      </c>
      <c r="F57" s="8">
        <v>4</v>
      </c>
      <c r="G57" s="9"/>
      <c r="H57" s="114"/>
      <c r="I57" s="10"/>
      <c r="J57" s="91"/>
      <c r="K57" s="96"/>
      <c r="L57" s="97"/>
      <c r="M57" s="139" t="s">
        <v>439</v>
      </c>
      <c r="N57" s="134"/>
      <c r="O57" s="150" t="s">
        <v>442</v>
      </c>
      <c r="P57" s="134"/>
      <c r="Q57" s="139" t="s">
        <v>439</v>
      </c>
      <c r="R57" s="134"/>
      <c r="S57" s="139" t="s">
        <v>442</v>
      </c>
      <c r="T57" s="134"/>
      <c r="U57" s="139" t="s">
        <v>439</v>
      </c>
      <c r="V57" s="134"/>
      <c r="W57" s="134"/>
      <c r="X57" s="139" t="s">
        <v>439</v>
      </c>
    </row>
    <row r="58" spans="1:36" outlineLevel="1" x14ac:dyDescent="0.25">
      <c r="A58" s="2">
        <v>6</v>
      </c>
      <c r="B58" s="23" t="s">
        <v>27</v>
      </c>
      <c r="C58" s="51" t="s">
        <v>21</v>
      </c>
      <c r="D58" s="36">
        <v>1</v>
      </c>
      <c r="E58" s="2">
        <v>6</v>
      </c>
      <c r="F58" s="8">
        <v>4</v>
      </c>
      <c r="G58" s="9"/>
      <c r="H58" s="114"/>
      <c r="I58" s="10"/>
      <c r="J58" s="91"/>
      <c r="K58" s="96"/>
      <c r="L58" s="97"/>
      <c r="M58" s="139" t="s">
        <v>439</v>
      </c>
      <c r="N58" s="134"/>
      <c r="O58" s="150" t="s">
        <v>442</v>
      </c>
      <c r="P58" s="134"/>
      <c r="Q58" s="139" t="s">
        <v>439</v>
      </c>
      <c r="R58" s="134"/>
      <c r="S58" s="139" t="s">
        <v>442</v>
      </c>
      <c r="T58" s="134"/>
      <c r="U58" s="139" t="s">
        <v>439</v>
      </c>
      <c r="V58" s="134"/>
      <c r="W58" s="134"/>
      <c r="X58" s="139" t="s">
        <v>439</v>
      </c>
    </row>
    <row r="59" spans="1:36" outlineLevel="1" x14ac:dyDescent="0.25">
      <c r="A59" s="2">
        <v>7</v>
      </c>
      <c r="B59" s="23" t="s">
        <v>30</v>
      </c>
      <c r="C59" s="51" t="s">
        <v>21</v>
      </c>
      <c r="D59" s="36">
        <v>1</v>
      </c>
      <c r="E59" s="2">
        <v>6</v>
      </c>
      <c r="F59" s="8">
        <v>4</v>
      </c>
      <c r="G59" s="9"/>
      <c r="H59" s="114"/>
      <c r="I59" s="10"/>
      <c r="J59" s="91"/>
      <c r="K59" s="96"/>
      <c r="L59" s="97"/>
      <c r="M59" s="139" t="s">
        <v>439</v>
      </c>
      <c r="N59" s="134"/>
      <c r="O59" s="150" t="s">
        <v>442</v>
      </c>
      <c r="P59" s="134"/>
      <c r="Q59" s="139" t="s">
        <v>439</v>
      </c>
      <c r="R59" s="134"/>
      <c r="S59" s="139" t="s">
        <v>442</v>
      </c>
      <c r="T59" s="134"/>
      <c r="U59" s="139" t="s">
        <v>439</v>
      </c>
      <c r="V59" s="134"/>
      <c r="W59" s="134"/>
      <c r="X59" s="139" t="s">
        <v>439</v>
      </c>
    </row>
    <row r="60" spans="1:36" outlineLevel="1" x14ac:dyDescent="0.25">
      <c r="A60" s="2">
        <v>8</v>
      </c>
      <c r="B60" s="23" t="s">
        <v>319</v>
      </c>
      <c r="C60" s="51"/>
      <c r="D60" s="38">
        <v>1</v>
      </c>
      <c r="E60" s="2">
        <v>6</v>
      </c>
      <c r="F60" s="8">
        <v>4</v>
      </c>
      <c r="G60" s="9"/>
      <c r="H60" s="114"/>
      <c r="I60" s="10"/>
      <c r="J60" s="91"/>
      <c r="K60" s="96"/>
      <c r="L60" s="97"/>
      <c r="M60" s="139" t="s">
        <v>439</v>
      </c>
      <c r="N60" s="134"/>
      <c r="O60" s="150" t="s">
        <v>442</v>
      </c>
      <c r="P60" s="134"/>
      <c r="Q60" s="139" t="s">
        <v>439</v>
      </c>
      <c r="R60" s="134"/>
      <c r="S60" s="139" t="s">
        <v>442</v>
      </c>
      <c r="T60" s="134"/>
      <c r="U60" s="139" t="s">
        <v>439</v>
      </c>
      <c r="V60" s="134"/>
      <c r="W60" s="134"/>
      <c r="X60" s="139" t="s">
        <v>439</v>
      </c>
      <c r="Y60" s="168">
        <f>L60+L59+L58+L57+L56+L55+L54+L53</f>
        <v>0</v>
      </c>
      <c r="Z60" s="122">
        <f>Y60/1.23</f>
        <v>0</v>
      </c>
      <c r="AA60" s="122">
        <f>Y60-Z60</f>
        <v>0</v>
      </c>
    </row>
    <row r="61" spans="1:36" x14ac:dyDescent="0.25">
      <c r="A61" s="340" t="s">
        <v>90</v>
      </c>
      <c r="B61" s="341"/>
      <c r="C61" s="341"/>
      <c r="D61" s="341"/>
      <c r="E61" s="341"/>
      <c r="F61" s="341"/>
      <c r="G61" s="18"/>
      <c r="H61" s="112"/>
      <c r="I61" s="18"/>
      <c r="J61" s="100"/>
      <c r="K61" s="99">
        <v>0.23</v>
      </c>
      <c r="L61" s="95"/>
      <c r="M61" s="142"/>
      <c r="N61" s="142"/>
      <c r="O61" s="151"/>
      <c r="P61" s="143"/>
      <c r="Q61" s="143"/>
      <c r="R61" s="143"/>
      <c r="S61" s="143"/>
      <c r="T61" s="143"/>
      <c r="U61" s="143"/>
      <c r="V61" s="143"/>
      <c r="W61" s="143"/>
      <c r="X61" s="143"/>
      <c r="AB61" s="184">
        <f>L62+L63+L64</f>
        <v>0</v>
      </c>
      <c r="AC61" s="199">
        <f>J62+J63+J64</f>
        <v>0</v>
      </c>
      <c r="AE61" s="210">
        <f>K62+K63+K64</f>
        <v>0</v>
      </c>
      <c r="AJ61" s="315"/>
    </row>
    <row r="62" spans="1:36" outlineLevel="1" x14ac:dyDescent="0.25">
      <c r="A62" s="71">
        <v>1</v>
      </c>
      <c r="B62" s="65" t="s">
        <v>91</v>
      </c>
      <c r="C62" s="56" t="s">
        <v>92</v>
      </c>
      <c r="D62" s="43">
        <v>1</v>
      </c>
      <c r="E62" s="12">
        <v>6</v>
      </c>
      <c r="F62" s="12">
        <v>4</v>
      </c>
      <c r="G62" s="10"/>
      <c r="H62" s="114"/>
      <c r="I62" s="10"/>
      <c r="J62" s="91"/>
      <c r="K62" s="96"/>
      <c r="L62" s="97"/>
      <c r="M62" s="139" t="s">
        <v>439</v>
      </c>
      <c r="N62" s="134"/>
      <c r="O62" s="150" t="s">
        <v>442</v>
      </c>
      <c r="P62" s="134"/>
      <c r="Q62" s="139" t="s">
        <v>439</v>
      </c>
      <c r="R62" s="134"/>
      <c r="S62" s="139" t="s">
        <v>442</v>
      </c>
      <c r="T62" s="134"/>
      <c r="U62" s="139" t="s">
        <v>439</v>
      </c>
      <c r="V62" s="134"/>
      <c r="W62" s="134"/>
      <c r="X62" s="139" t="s">
        <v>439</v>
      </c>
    </row>
    <row r="63" spans="1:36" outlineLevel="1" x14ac:dyDescent="0.25">
      <c r="A63" s="71">
        <v>2</v>
      </c>
      <c r="B63" s="65" t="s">
        <v>93</v>
      </c>
      <c r="C63" s="56" t="s">
        <v>94</v>
      </c>
      <c r="D63" s="43">
        <v>2</v>
      </c>
      <c r="E63" s="12"/>
      <c r="F63" s="12">
        <v>2</v>
      </c>
      <c r="G63" s="10"/>
      <c r="H63" s="114"/>
      <c r="I63" s="10"/>
      <c r="J63" s="91"/>
      <c r="K63" s="96"/>
      <c r="L63" s="97"/>
      <c r="M63" s="133"/>
      <c r="N63" s="134"/>
      <c r="O63" s="150" t="s">
        <v>440</v>
      </c>
      <c r="P63" s="134"/>
      <c r="Q63" s="134"/>
      <c r="R63" s="134"/>
      <c r="S63" s="134"/>
      <c r="T63" s="134"/>
      <c r="U63" s="139" t="s">
        <v>440</v>
      </c>
      <c r="V63" s="134"/>
      <c r="W63" s="134"/>
      <c r="X63" s="134"/>
    </row>
    <row r="64" spans="1:36" outlineLevel="1" x14ac:dyDescent="0.25">
      <c r="A64" s="71">
        <v>3</v>
      </c>
      <c r="B64" s="65" t="s">
        <v>95</v>
      </c>
      <c r="C64" s="56" t="s">
        <v>96</v>
      </c>
      <c r="D64" s="43">
        <v>1</v>
      </c>
      <c r="E64" s="12"/>
      <c r="F64" s="12">
        <v>2</v>
      </c>
      <c r="G64" s="10"/>
      <c r="H64" s="114"/>
      <c r="I64" s="10"/>
      <c r="J64" s="91"/>
      <c r="K64" s="96"/>
      <c r="L64" s="97"/>
      <c r="M64" s="133"/>
      <c r="N64" s="134"/>
      <c r="O64" s="150" t="s">
        <v>440</v>
      </c>
      <c r="P64" s="134"/>
      <c r="Q64" s="134"/>
      <c r="R64" s="134"/>
      <c r="S64" s="134"/>
      <c r="T64" s="134"/>
      <c r="U64" s="139" t="s">
        <v>440</v>
      </c>
      <c r="V64" s="134"/>
      <c r="W64" s="134"/>
      <c r="X64" s="134"/>
      <c r="Y64" s="168">
        <f>L64+L63+L62</f>
        <v>0</v>
      </c>
      <c r="Z64" s="122">
        <f>Y64/1.23</f>
        <v>0</v>
      </c>
      <c r="AA64" s="122">
        <f>Y64-Z64</f>
        <v>0</v>
      </c>
    </row>
    <row r="65" spans="1:45" x14ac:dyDescent="0.25">
      <c r="A65" s="340" t="s">
        <v>374</v>
      </c>
      <c r="B65" s="341"/>
      <c r="C65" s="341"/>
      <c r="D65" s="341"/>
      <c r="E65" s="341"/>
      <c r="F65" s="341"/>
      <c r="G65" s="18"/>
      <c r="H65" s="112"/>
      <c r="I65" s="18"/>
      <c r="J65" s="100"/>
      <c r="K65" s="99">
        <v>0.23</v>
      </c>
      <c r="L65" s="106"/>
      <c r="M65" s="142"/>
      <c r="N65" s="142"/>
      <c r="O65" s="151"/>
      <c r="P65" s="143"/>
      <c r="Q65" s="143"/>
      <c r="R65" s="143"/>
      <c r="S65" s="143"/>
      <c r="T65" s="143"/>
      <c r="U65" s="143"/>
      <c r="V65" s="143"/>
      <c r="W65" s="143"/>
      <c r="X65" s="143"/>
      <c r="AB65" s="184">
        <f>L66+L67+L68+L69</f>
        <v>0</v>
      </c>
      <c r="AC65" s="197">
        <f>J66+J67+J68+J69</f>
        <v>0</v>
      </c>
      <c r="AE65" s="210">
        <f>K66+K67+K68+K69</f>
        <v>0</v>
      </c>
      <c r="AJ65" s="315"/>
    </row>
    <row r="66" spans="1:45" outlineLevel="1" x14ac:dyDescent="0.25">
      <c r="A66" s="71">
        <v>1</v>
      </c>
      <c r="B66" s="64" t="s">
        <v>401</v>
      </c>
      <c r="C66" s="53"/>
      <c r="D66" s="42">
        <v>1</v>
      </c>
      <c r="E66" s="12"/>
      <c r="F66" s="12">
        <v>2</v>
      </c>
      <c r="G66" s="10"/>
      <c r="H66" s="114"/>
      <c r="I66" s="10"/>
      <c r="J66" s="91"/>
      <c r="K66" s="96"/>
      <c r="L66" s="119"/>
      <c r="M66" s="133"/>
      <c r="N66" s="134"/>
      <c r="O66" s="150" t="s">
        <v>440</v>
      </c>
      <c r="P66" s="134"/>
      <c r="Q66" s="134"/>
      <c r="R66" s="134"/>
      <c r="S66" s="134"/>
      <c r="T66" s="134"/>
      <c r="U66" s="139" t="s">
        <v>440</v>
      </c>
      <c r="V66" s="134"/>
      <c r="W66" s="134"/>
      <c r="X66" s="134"/>
    </row>
    <row r="67" spans="1:45" outlineLevel="1" x14ac:dyDescent="0.25">
      <c r="A67" s="71">
        <v>2</v>
      </c>
      <c r="B67" s="64" t="s">
        <v>115</v>
      </c>
      <c r="C67" s="53" t="s">
        <v>116</v>
      </c>
      <c r="D67" s="42">
        <v>3</v>
      </c>
      <c r="E67" s="12"/>
      <c r="F67" s="12">
        <v>2</v>
      </c>
      <c r="G67" s="10"/>
      <c r="H67" s="114"/>
      <c r="I67" s="10"/>
      <c r="J67" s="91"/>
      <c r="K67" s="96"/>
      <c r="L67" s="119"/>
      <c r="M67" s="133"/>
      <c r="N67" s="134"/>
      <c r="O67" s="150" t="s">
        <v>440</v>
      </c>
      <c r="P67" s="134"/>
      <c r="Q67" s="134"/>
      <c r="R67" s="134"/>
      <c r="S67" s="134"/>
      <c r="T67" s="134"/>
      <c r="U67" s="139" t="s">
        <v>440</v>
      </c>
      <c r="V67" s="134"/>
      <c r="W67" s="134"/>
      <c r="X67" s="134"/>
    </row>
    <row r="68" spans="1:45" outlineLevel="1" x14ac:dyDescent="0.25">
      <c r="A68" s="71">
        <v>3</v>
      </c>
      <c r="B68" s="64" t="s">
        <v>402</v>
      </c>
      <c r="C68" s="53" t="s">
        <v>117</v>
      </c>
      <c r="D68" s="42">
        <v>1</v>
      </c>
      <c r="E68" s="12"/>
      <c r="F68" s="12">
        <v>2</v>
      </c>
      <c r="G68" s="10"/>
      <c r="H68" s="114"/>
      <c r="I68" s="10"/>
      <c r="J68" s="91"/>
      <c r="K68" s="96"/>
      <c r="L68" s="119"/>
      <c r="M68" s="133"/>
      <c r="N68" s="134"/>
      <c r="O68" s="150" t="s">
        <v>440</v>
      </c>
      <c r="P68" s="134"/>
      <c r="Q68" s="134"/>
      <c r="R68" s="134"/>
      <c r="S68" s="134"/>
      <c r="T68" s="134"/>
      <c r="U68" s="139" t="s">
        <v>440</v>
      </c>
      <c r="V68" s="134"/>
      <c r="W68" s="134"/>
      <c r="X68" s="134"/>
    </row>
    <row r="69" spans="1:45" ht="15.75" outlineLevel="1" x14ac:dyDescent="0.4">
      <c r="A69" s="71">
        <v>4</v>
      </c>
      <c r="B69" s="64" t="s">
        <v>398</v>
      </c>
      <c r="C69" s="53"/>
      <c r="D69" s="42">
        <v>1</v>
      </c>
      <c r="E69" s="12"/>
      <c r="F69" s="12">
        <v>2</v>
      </c>
      <c r="G69" s="10"/>
      <c r="H69" s="114"/>
      <c r="I69" s="10"/>
      <c r="J69" s="91"/>
      <c r="K69" s="96"/>
      <c r="L69" s="119"/>
      <c r="M69" s="133"/>
      <c r="N69" s="134"/>
      <c r="O69" s="150" t="s">
        <v>440</v>
      </c>
      <c r="P69" s="134"/>
      <c r="Q69" s="134"/>
      <c r="R69" s="134"/>
      <c r="S69" s="134"/>
      <c r="T69" s="134"/>
      <c r="U69" s="139" t="s">
        <v>440</v>
      </c>
      <c r="V69" s="134"/>
      <c r="W69" s="134"/>
      <c r="X69" s="134"/>
      <c r="Y69" s="163">
        <f>L69+L68+L67+L66</f>
        <v>0</v>
      </c>
      <c r="Z69" s="122">
        <f>Y69/1.23</f>
        <v>0</v>
      </c>
      <c r="AA69" s="122">
        <f>Y69-Z69</f>
        <v>0</v>
      </c>
    </row>
    <row r="70" spans="1:45" s="288" customFormat="1" x14ac:dyDescent="0.25">
      <c r="A70" s="342" t="s">
        <v>215</v>
      </c>
      <c r="B70" s="343"/>
      <c r="C70" s="343"/>
      <c r="D70" s="343"/>
      <c r="E70" s="343"/>
      <c r="F70" s="343"/>
      <c r="G70" s="278"/>
      <c r="H70" s="277"/>
      <c r="I70" s="278"/>
      <c r="J70" s="279"/>
      <c r="K70" s="280">
        <v>0.23</v>
      </c>
      <c r="L70" s="281"/>
      <c r="M70" s="282"/>
      <c r="N70" s="282"/>
      <c r="O70" s="283"/>
      <c r="P70" s="284"/>
      <c r="Q70" s="284"/>
      <c r="R70" s="284"/>
      <c r="S70" s="284"/>
      <c r="T70" s="284"/>
      <c r="U70" s="284"/>
      <c r="V70" s="284"/>
      <c r="W70" s="284"/>
      <c r="X70" s="284"/>
      <c r="Y70" s="285"/>
      <c r="Z70" s="285"/>
      <c r="AA70" s="285"/>
      <c r="AB70" s="286">
        <f>L71</f>
        <v>0</v>
      </c>
      <c r="AC70" s="287">
        <f>J71</f>
        <v>0</v>
      </c>
      <c r="AE70" s="289">
        <f>K71</f>
        <v>0</v>
      </c>
      <c r="AG70" s="291">
        <f>AB70+AB65+AB61+AB52</f>
        <v>0</v>
      </c>
      <c r="AH70" s="292">
        <f>AC70+AC65+AC61+AC52</f>
        <v>0</v>
      </c>
      <c r="AJ70" s="315"/>
      <c r="AK70" s="235"/>
      <c r="AL70" s="235"/>
      <c r="AM70" s="221"/>
      <c r="AN70" s="221"/>
      <c r="AO70" s="221"/>
      <c r="AP70" s="221"/>
      <c r="AQ70" s="221"/>
      <c r="AR70" s="221"/>
      <c r="AS70" s="221"/>
    </row>
    <row r="71" spans="1:45" ht="15.75" outlineLevel="1" x14ac:dyDescent="0.4">
      <c r="A71" s="71">
        <v>1</v>
      </c>
      <c r="B71" s="64" t="s">
        <v>216</v>
      </c>
      <c r="C71" s="53"/>
      <c r="D71" s="42">
        <v>1</v>
      </c>
      <c r="E71" s="12">
        <v>2</v>
      </c>
      <c r="F71" s="12">
        <v>2</v>
      </c>
      <c r="G71" s="10">
        <v>195</v>
      </c>
      <c r="H71" s="114"/>
      <c r="I71" s="10"/>
      <c r="J71" s="91"/>
      <c r="K71" s="96"/>
      <c r="L71" s="119"/>
      <c r="M71" s="133"/>
      <c r="N71" s="134"/>
      <c r="O71" s="150" t="s">
        <v>439</v>
      </c>
      <c r="P71" s="134"/>
      <c r="Q71" s="134"/>
      <c r="R71" s="134"/>
      <c r="S71" s="134"/>
      <c r="T71" s="134"/>
      <c r="U71" s="139" t="s">
        <v>439</v>
      </c>
      <c r="V71" s="134"/>
      <c r="W71" s="134"/>
      <c r="X71" s="134"/>
      <c r="Y71" s="163">
        <f>L71</f>
        <v>0</v>
      </c>
      <c r="Z71" s="122">
        <f>Y71/1.23</f>
        <v>0</v>
      </c>
      <c r="AA71" s="122">
        <f>Y71-Z71</f>
        <v>0</v>
      </c>
    </row>
    <row r="72" spans="1:45" s="288" customFormat="1" x14ac:dyDescent="0.25">
      <c r="A72" s="342" t="s">
        <v>59</v>
      </c>
      <c r="B72" s="343"/>
      <c r="C72" s="343"/>
      <c r="D72" s="343"/>
      <c r="E72" s="343"/>
      <c r="F72" s="343"/>
      <c r="G72" s="276"/>
      <c r="H72" s="277"/>
      <c r="I72" s="278"/>
      <c r="J72" s="279"/>
      <c r="K72" s="280">
        <v>0.23</v>
      </c>
      <c r="L72" s="281"/>
      <c r="M72" s="282"/>
      <c r="N72" s="282"/>
      <c r="O72" s="283"/>
      <c r="P72" s="284"/>
      <c r="Q72" s="284"/>
      <c r="R72" s="284"/>
      <c r="S72" s="284"/>
      <c r="T72" s="284"/>
      <c r="U72" s="284"/>
      <c r="V72" s="284"/>
      <c r="W72" s="284"/>
      <c r="X72" s="284"/>
      <c r="Y72" s="285"/>
      <c r="Z72" s="285"/>
      <c r="AA72" s="285"/>
      <c r="AB72" s="286">
        <f>L73+L74+L75+L76+L77+L78</f>
        <v>0</v>
      </c>
      <c r="AC72" s="287">
        <f>J73+J74+J75+J76+J77+J78</f>
        <v>0</v>
      </c>
      <c r="AE72" s="289">
        <f>K73+K74+K75+K76+K77+K78</f>
        <v>0</v>
      </c>
      <c r="AJ72" s="315"/>
      <c r="AK72" s="235"/>
      <c r="AL72" s="235"/>
      <c r="AM72" s="221"/>
      <c r="AN72" s="221"/>
      <c r="AO72" s="221"/>
      <c r="AP72" s="221"/>
      <c r="AQ72" s="221"/>
      <c r="AR72" s="221"/>
      <c r="AS72" s="221"/>
    </row>
    <row r="73" spans="1:45" s="107" customFormat="1" outlineLevel="1" x14ac:dyDescent="0.25">
      <c r="A73" s="245">
        <v>1</v>
      </c>
      <c r="B73" s="246" t="s">
        <v>5</v>
      </c>
      <c r="C73" s="247" t="s">
        <v>6</v>
      </c>
      <c r="D73" s="248">
        <v>1</v>
      </c>
      <c r="E73" s="245">
        <v>4</v>
      </c>
      <c r="F73" s="249">
        <v>4</v>
      </c>
      <c r="G73" s="250"/>
      <c r="H73" s="118"/>
      <c r="I73" s="29"/>
      <c r="J73" s="242"/>
      <c r="K73" s="243"/>
      <c r="L73" s="120"/>
      <c r="M73" s="244"/>
      <c r="N73" s="156"/>
      <c r="O73" s="157" t="s">
        <v>439</v>
      </c>
      <c r="P73" s="156"/>
      <c r="Q73" s="156"/>
      <c r="R73" s="156" t="s">
        <v>442</v>
      </c>
      <c r="S73" s="156"/>
      <c r="T73" s="156"/>
      <c r="U73" s="156" t="s">
        <v>439</v>
      </c>
      <c r="V73" s="156"/>
      <c r="W73" s="156"/>
      <c r="X73" s="156" t="s">
        <v>442</v>
      </c>
      <c r="Y73" s="171"/>
      <c r="Z73" s="171"/>
      <c r="AA73" s="171"/>
      <c r="AB73" s="204"/>
      <c r="AC73" s="201"/>
      <c r="AE73" s="212"/>
      <c r="AJ73" s="235"/>
      <c r="AK73" s="235"/>
      <c r="AL73" s="235"/>
      <c r="AM73" s="221"/>
      <c r="AN73" s="221"/>
      <c r="AO73" s="221"/>
      <c r="AP73" s="221"/>
      <c r="AQ73" s="221"/>
      <c r="AR73" s="221"/>
      <c r="AS73" s="221"/>
    </row>
    <row r="74" spans="1:45" s="107" customFormat="1" outlineLevel="1" x14ac:dyDescent="0.25">
      <c r="A74" s="245">
        <v>2</v>
      </c>
      <c r="B74" s="246" t="s">
        <v>7</v>
      </c>
      <c r="C74" s="247" t="s">
        <v>8</v>
      </c>
      <c r="D74" s="248">
        <v>1</v>
      </c>
      <c r="E74" s="245">
        <v>4</v>
      </c>
      <c r="F74" s="249">
        <v>4</v>
      </c>
      <c r="G74" s="250"/>
      <c r="H74" s="118"/>
      <c r="I74" s="29"/>
      <c r="J74" s="242"/>
      <c r="K74" s="243"/>
      <c r="L74" s="120"/>
      <c r="M74" s="244"/>
      <c r="N74" s="156"/>
      <c r="O74" s="157" t="s">
        <v>439</v>
      </c>
      <c r="P74" s="156"/>
      <c r="Q74" s="156"/>
      <c r="R74" s="156" t="s">
        <v>442</v>
      </c>
      <c r="S74" s="156"/>
      <c r="T74" s="156"/>
      <c r="U74" s="156" t="s">
        <v>439</v>
      </c>
      <c r="V74" s="156"/>
      <c r="W74" s="156"/>
      <c r="X74" s="156" t="s">
        <v>442</v>
      </c>
      <c r="Y74" s="171"/>
      <c r="Z74" s="171"/>
      <c r="AA74" s="171"/>
      <c r="AB74" s="204"/>
      <c r="AC74" s="201"/>
      <c r="AE74" s="212"/>
      <c r="AJ74" s="235"/>
      <c r="AK74" s="235"/>
      <c r="AL74" s="235"/>
      <c r="AM74" s="221"/>
      <c r="AN74" s="221"/>
      <c r="AO74" s="221"/>
      <c r="AP74" s="221"/>
      <c r="AQ74" s="221"/>
      <c r="AR74" s="221"/>
      <c r="AS74" s="221"/>
    </row>
    <row r="75" spans="1:45" s="107" customFormat="1" outlineLevel="1" x14ac:dyDescent="0.25">
      <c r="A75" s="245">
        <v>3</v>
      </c>
      <c r="B75" s="246" t="s">
        <v>9</v>
      </c>
      <c r="C75" s="247">
        <v>2002</v>
      </c>
      <c r="D75" s="248">
        <v>1</v>
      </c>
      <c r="E75" s="245"/>
      <c r="F75" s="249">
        <v>2</v>
      </c>
      <c r="G75" s="250"/>
      <c r="H75" s="118"/>
      <c r="I75" s="29"/>
      <c r="J75" s="242"/>
      <c r="K75" s="243"/>
      <c r="L75" s="120"/>
      <c r="M75" s="244"/>
      <c r="N75" s="156"/>
      <c r="O75" s="157" t="s">
        <v>440</v>
      </c>
      <c r="P75" s="156"/>
      <c r="Q75" s="156"/>
      <c r="R75" s="156"/>
      <c r="S75" s="156"/>
      <c r="T75" s="156"/>
      <c r="U75" s="156" t="s">
        <v>440</v>
      </c>
      <c r="V75" s="156"/>
      <c r="W75" s="156"/>
      <c r="X75" s="156"/>
      <c r="Y75" s="171"/>
      <c r="Z75" s="171"/>
      <c r="AA75" s="171"/>
      <c r="AB75" s="204"/>
      <c r="AC75" s="201"/>
      <c r="AE75" s="212"/>
      <c r="AJ75" s="235"/>
      <c r="AK75" s="235"/>
      <c r="AL75" s="235"/>
      <c r="AM75" s="221"/>
      <c r="AN75" s="221"/>
      <c r="AO75" s="221"/>
      <c r="AP75" s="221"/>
      <c r="AQ75" s="221"/>
      <c r="AR75" s="221"/>
      <c r="AS75" s="221"/>
    </row>
    <row r="76" spans="1:45" s="107" customFormat="1" outlineLevel="1" x14ac:dyDescent="0.25">
      <c r="A76" s="245">
        <v>4</v>
      </c>
      <c r="B76" s="246" t="s">
        <v>219</v>
      </c>
      <c r="C76" s="247"/>
      <c r="D76" s="248">
        <v>3</v>
      </c>
      <c r="E76" s="245"/>
      <c r="F76" s="249">
        <v>2</v>
      </c>
      <c r="G76" s="250"/>
      <c r="H76" s="118"/>
      <c r="I76" s="29"/>
      <c r="J76" s="242"/>
      <c r="K76" s="243"/>
      <c r="L76" s="120"/>
      <c r="M76" s="244"/>
      <c r="N76" s="156"/>
      <c r="O76" s="157" t="s">
        <v>440</v>
      </c>
      <c r="P76" s="156"/>
      <c r="Q76" s="156"/>
      <c r="R76" s="156"/>
      <c r="S76" s="156"/>
      <c r="T76" s="156"/>
      <c r="U76" s="156" t="s">
        <v>440</v>
      </c>
      <c r="V76" s="156"/>
      <c r="W76" s="156"/>
      <c r="X76" s="156"/>
      <c r="Y76" s="171"/>
      <c r="Z76" s="171"/>
      <c r="AA76" s="171"/>
      <c r="AB76" s="204"/>
      <c r="AC76" s="201"/>
      <c r="AE76" s="212"/>
      <c r="AJ76" s="235"/>
      <c r="AK76" s="235"/>
      <c r="AL76" s="235"/>
      <c r="AM76" s="221"/>
      <c r="AN76" s="221"/>
      <c r="AO76" s="221"/>
      <c r="AP76" s="221"/>
      <c r="AQ76" s="221"/>
      <c r="AR76" s="221"/>
      <c r="AS76" s="221"/>
    </row>
    <row r="77" spans="1:45" s="107" customFormat="1" outlineLevel="1" x14ac:dyDescent="0.25">
      <c r="A77" s="245">
        <v>5</v>
      </c>
      <c r="B77" s="246" t="s">
        <v>403</v>
      </c>
      <c r="C77" s="247" t="s">
        <v>333</v>
      </c>
      <c r="D77" s="248">
        <v>5</v>
      </c>
      <c r="E77" s="245"/>
      <c r="F77" s="249">
        <v>2</v>
      </c>
      <c r="G77" s="250"/>
      <c r="H77" s="118"/>
      <c r="I77" s="29"/>
      <c r="J77" s="242"/>
      <c r="K77" s="243"/>
      <c r="L77" s="120"/>
      <c r="M77" s="244"/>
      <c r="N77" s="156"/>
      <c r="O77" s="157" t="s">
        <v>440</v>
      </c>
      <c r="P77" s="156"/>
      <c r="Q77" s="156"/>
      <c r="R77" s="156"/>
      <c r="S77" s="156"/>
      <c r="T77" s="156"/>
      <c r="U77" s="156" t="s">
        <v>440</v>
      </c>
      <c r="V77" s="156"/>
      <c r="W77" s="156"/>
      <c r="X77" s="156"/>
      <c r="Y77" s="171"/>
      <c r="Z77" s="171"/>
      <c r="AA77" s="171"/>
      <c r="AB77" s="204"/>
      <c r="AC77" s="201"/>
      <c r="AE77" s="212"/>
      <c r="AJ77" s="235"/>
      <c r="AK77" s="235"/>
      <c r="AL77" s="235"/>
      <c r="AM77" s="221"/>
      <c r="AN77" s="221"/>
      <c r="AO77" s="221"/>
      <c r="AP77" s="221"/>
      <c r="AQ77" s="221"/>
      <c r="AR77" s="221"/>
      <c r="AS77" s="221"/>
    </row>
    <row r="78" spans="1:45" s="107" customFormat="1" ht="38.25" customHeight="1" x14ac:dyDescent="0.4">
      <c r="A78" s="245">
        <v>6</v>
      </c>
      <c r="B78" s="246" t="s">
        <v>334</v>
      </c>
      <c r="C78" s="247" t="s">
        <v>333</v>
      </c>
      <c r="D78" s="248">
        <v>1</v>
      </c>
      <c r="E78" s="245">
        <v>4</v>
      </c>
      <c r="F78" s="251">
        <v>2</v>
      </c>
      <c r="G78" s="250"/>
      <c r="H78" s="118"/>
      <c r="I78" s="29"/>
      <c r="J78" s="242"/>
      <c r="K78" s="243"/>
      <c r="L78" s="120"/>
      <c r="M78" s="244"/>
      <c r="N78" s="156"/>
      <c r="O78" s="157" t="s">
        <v>439</v>
      </c>
      <c r="P78" s="156"/>
      <c r="Q78" s="156"/>
      <c r="R78" s="156" t="s">
        <v>442</v>
      </c>
      <c r="S78" s="156"/>
      <c r="T78" s="156"/>
      <c r="U78" s="156" t="s">
        <v>439</v>
      </c>
      <c r="V78" s="156"/>
      <c r="W78" s="156"/>
      <c r="X78" s="156" t="s">
        <v>442</v>
      </c>
      <c r="Y78" s="164">
        <f>L78+L77+L76+L75+L74+L73</f>
        <v>0</v>
      </c>
      <c r="Z78" s="171">
        <f>Y78/1.23</f>
        <v>0</v>
      </c>
      <c r="AA78" s="171">
        <f>Y78-Z78</f>
        <v>0</v>
      </c>
      <c r="AB78" s="204"/>
      <c r="AC78" s="201"/>
      <c r="AE78" s="212"/>
      <c r="AJ78" s="235"/>
      <c r="AK78" s="235"/>
      <c r="AL78" s="235"/>
      <c r="AM78" s="221"/>
      <c r="AN78" s="221"/>
      <c r="AO78" s="221"/>
      <c r="AP78" s="221"/>
      <c r="AQ78" s="221"/>
      <c r="AR78" s="221"/>
      <c r="AS78" s="221"/>
    </row>
    <row r="79" spans="1:45" s="288" customFormat="1" outlineLevel="1" x14ac:dyDescent="0.25">
      <c r="A79" s="342" t="s">
        <v>306</v>
      </c>
      <c r="B79" s="343"/>
      <c r="C79" s="343"/>
      <c r="D79" s="343"/>
      <c r="E79" s="343"/>
      <c r="F79" s="343"/>
      <c r="G79" s="278"/>
      <c r="H79" s="277"/>
      <c r="I79" s="278"/>
      <c r="J79" s="279"/>
      <c r="K79" s="280">
        <v>0.23</v>
      </c>
      <c r="L79" s="281"/>
      <c r="M79" s="282"/>
      <c r="N79" s="282"/>
      <c r="O79" s="283"/>
      <c r="P79" s="284"/>
      <c r="Q79" s="284"/>
      <c r="R79" s="284"/>
      <c r="S79" s="284"/>
      <c r="T79" s="284"/>
      <c r="U79" s="284"/>
      <c r="V79" s="284"/>
      <c r="W79" s="284"/>
      <c r="X79" s="284"/>
      <c r="Y79" s="285"/>
      <c r="Z79" s="285"/>
      <c r="AA79" s="285"/>
      <c r="AB79" s="286">
        <f>L80+L81+L82+L83+L84+L85</f>
        <v>0</v>
      </c>
      <c r="AC79" s="287">
        <f>J80+J81+J82+J83+J84+J85</f>
        <v>0</v>
      </c>
      <c r="AE79" s="289">
        <f>K80+K81+K82+K83+K84+K85</f>
        <v>0</v>
      </c>
      <c r="AG79" s="291" t="e">
        <f>AB79+#REF!+#REF!+#REF!+AB72+#REF!+#REF!+#REF!</f>
        <v>#REF!</v>
      </c>
      <c r="AH79" s="292" t="e">
        <f>AC79+#REF!+#REF!+#REF!+AC72+#REF!+#REF!+#REF!</f>
        <v>#REF!</v>
      </c>
      <c r="AJ79" s="315"/>
      <c r="AK79" s="235"/>
      <c r="AL79" s="235"/>
      <c r="AM79" s="221"/>
      <c r="AN79" s="221"/>
      <c r="AO79" s="221"/>
      <c r="AP79" s="221"/>
      <c r="AQ79" s="221"/>
      <c r="AR79" s="221"/>
      <c r="AS79" s="221"/>
    </row>
    <row r="80" spans="1:45" outlineLevel="1" x14ac:dyDescent="0.25">
      <c r="A80" s="71">
        <v>1</v>
      </c>
      <c r="B80" s="64" t="s">
        <v>307</v>
      </c>
      <c r="C80" s="53"/>
      <c r="D80" s="42">
        <v>1</v>
      </c>
      <c r="E80" s="12">
        <v>2</v>
      </c>
      <c r="F80" s="12">
        <v>2</v>
      </c>
      <c r="G80" s="10"/>
      <c r="H80" s="114"/>
      <c r="I80" s="10"/>
      <c r="J80" s="91"/>
      <c r="K80" s="96"/>
      <c r="L80" s="119"/>
      <c r="M80" s="10"/>
      <c r="N80" s="10"/>
      <c r="O80" s="71" t="s">
        <v>444</v>
      </c>
      <c r="P80" s="10"/>
      <c r="Q80" s="10"/>
      <c r="R80" s="10"/>
      <c r="S80" s="10"/>
      <c r="T80" s="10"/>
      <c r="U80" s="71" t="s">
        <v>444</v>
      </c>
      <c r="V80" s="10"/>
      <c r="W80" s="10"/>
      <c r="X80" s="10"/>
    </row>
    <row r="81" spans="1:45" x14ac:dyDescent="0.25">
      <c r="A81" s="71">
        <v>2</v>
      </c>
      <c r="B81" s="64" t="s">
        <v>308</v>
      </c>
      <c r="C81" s="53"/>
      <c r="D81" s="42">
        <v>1</v>
      </c>
      <c r="E81" s="12"/>
      <c r="F81" s="12">
        <v>2</v>
      </c>
      <c r="G81" s="10"/>
      <c r="H81" s="114"/>
      <c r="I81" s="10"/>
      <c r="J81" s="91"/>
      <c r="K81" s="96"/>
      <c r="L81" s="119"/>
      <c r="M81" s="10"/>
      <c r="N81" s="10"/>
      <c r="O81" s="71"/>
      <c r="P81" s="10"/>
      <c r="Q81" s="10"/>
      <c r="R81" s="10"/>
      <c r="S81" s="10"/>
      <c r="T81" s="10"/>
      <c r="U81" s="10"/>
      <c r="V81" s="10"/>
      <c r="W81" s="10"/>
      <c r="X81" s="10"/>
    </row>
    <row r="82" spans="1:45" ht="27" x14ac:dyDescent="0.25">
      <c r="A82" s="71">
        <v>3</v>
      </c>
      <c r="B82" s="64" t="s">
        <v>335</v>
      </c>
      <c r="C82" s="53">
        <v>2016</v>
      </c>
      <c r="D82" s="42">
        <v>1</v>
      </c>
      <c r="E82" s="12">
        <v>2</v>
      </c>
      <c r="F82" s="12">
        <v>2</v>
      </c>
      <c r="G82" s="10"/>
      <c r="H82" s="114"/>
      <c r="I82" s="10"/>
      <c r="J82" s="91"/>
      <c r="K82" s="96"/>
      <c r="L82" s="119"/>
      <c r="M82" s="10"/>
      <c r="N82" s="10"/>
      <c r="O82" s="71" t="s">
        <v>444</v>
      </c>
      <c r="P82" s="10"/>
      <c r="Q82" s="10"/>
      <c r="R82" s="10"/>
      <c r="S82" s="10"/>
      <c r="T82" s="10"/>
      <c r="U82" s="71" t="s">
        <v>444</v>
      </c>
      <c r="V82" s="10"/>
      <c r="W82" s="10"/>
      <c r="X82" s="10"/>
    </row>
    <row r="83" spans="1:45" x14ac:dyDescent="0.25">
      <c r="A83" s="71">
        <v>4</v>
      </c>
      <c r="B83" s="64" t="s">
        <v>337</v>
      </c>
      <c r="C83" s="53">
        <v>2016</v>
      </c>
      <c r="D83" s="42">
        <v>1</v>
      </c>
      <c r="E83" s="12"/>
      <c r="F83" s="12">
        <v>2</v>
      </c>
      <c r="G83" s="10"/>
      <c r="H83" s="114"/>
      <c r="I83" s="10"/>
      <c r="J83" s="91"/>
      <c r="K83" s="96"/>
      <c r="L83" s="119"/>
      <c r="M83" s="10"/>
      <c r="N83" s="10"/>
      <c r="O83" s="71"/>
      <c r="P83" s="10"/>
      <c r="Q83" s="10"/>
      <c r="R83" s="10"/>
      <c r="S83" s="10"/>
      <c r="T83" s="10"/>
      <c r="U83" s="10"/>
      <c r="V83" s="10"/>
      <c r="W83" s="10"/>
      <c r="X83" s="10"/>
    </row>
    <row r="84" spans="1:45" x14ac:dyDescent="0.25">
      <c r="A84" s="71">
        <v>5</v>
      </c>
      <c r="B84" s="64" t="s">
        <v>336</v>
      </c>
      <c r="C84" s="53">
        <v>2016</v>
      </c>
      <c r="D84" s="42">
        <v>1</v>
      </c>
      <c r="E84" s="12"/>
      <c r="F84" s="12">
        <v>2</v>
      </c>
      <c r="G84" s="10"/>
      <c r="H84" s="114"/>
      <c r="I84" s="10"/>
      <c r="J84" s="91"/>
      <c r="K84" s="96"/>
      <c r="L84" s="119"/>
      <c r="M84" s="10"/>
      <c r="N84" s="10"/>
      <c r="O84" s="71"/>
      <c r="P84" s="10"/>
      <c r="Q84" s="10"/>
      <c r="R84" s="10"/>
      <c r="S84" s="10"/>
      <c r="T84" s="10"/>
      <c r="U84" s="10"/>
      <c r="V84" s="10"/>
      <c r="W84" s="10"/>
      <c r="X84" s="10"/>
    </row>
    <row r="85" spans="1:45" ht="15.75" x14ac:dyDescent="0.4">
      <c r="A85" s="71">
        <v>6</v>
      </c>
      <c r="B85" s="64" t="s">
        <v>336</v>
      </c>
      <c r="C85" s="53">
        <v>2016</v>
      </c>
      <c r="D85" s="42">
        <v>1</v>
      </c>
      <c r="E85" s="12"/>
      <c r="F85" s="12">
        <v>2</v>
      </c>
      <c r="G85" s="10"/>
      <c r="H85" s="114"/>
      <c r="I85" s="10"/>
      <c r="J85" s="91"/>
      <c r="K85" s="96"/>
      <c r="L85" s="119"/>
      <c r="M85" s="152"/>
      <c r="N85" s="10"/>
      <c r="O85" s="71"/>
      <c r="P85" s="10"/>
      <c r="Q85" s="10"/>
      <c r="R85" s="10"/>
      <c r="S85" s="10"/>
      <c r="T85" s="10"/>
      <c r="U85" s="10"/>
      <c r="V85" s="10"/>
      <c r="W85" s="10"/>
      <c r="X85" s="10"/>
      <c r="Y85" s="163">
        <f>L85+L84+L83+L82+L81+L80</f>
        <v>0</v>
      </c>
      <c r="Z85" s="122">
        <f>Y85/1.23</f>
        <v>0</v>
      </c>
      <c r="AA85" s="122">
        <f>Y85-Z85</f>
        <v>0</v>
      </c>
    </row>
    <row r="86" spans="1:45" s="288" customFormat="1" outlineLevel="1" x14ac:dyDescent="0.25">
      <c r="A86" s="356" t="s">
        <v>375</v>
      </c>
      <c r="B86" s="357"/>
      <c r="C86" s="357"/>
      <c r="D86" s="357"/>
      <c r="E86" s="357"/>
      <c r="F86" s="357"/>
      <c r="G86" s="276"/>
      <c r="H86" s="277"/>
      <c r="I86" s="278"/>
      <c r="J86" s="279"/>
      <c r="K86" s="280">
        <v>0.23</v>
      </c>
      <c r="L86" s="281"/>
      <c r="M86" s="281"/>
      <c r="N86" s="281"/>
      <c r="O86" s="293"/>
      <c r="P86" s="281"/>
      <c r="Q86" s="281"/>
      <c r="R86" s="281"/>
      <c r="S86" s="281"/>
      <c r="T86" s="281"/>
      <c r="U86" s="281"/>
      <c r="V86" s="281"/>
      <c r="W86" s="281"/>
      <c r="X86" s="281"/>
      <c r="Y86" s="285"/>
      <c r="Z86" s="285"/>
      <c r="AA86" s="285"/>
      <c r="AB86" s="294">
        <f>L87+L88+L89+L90+L91+L92+L93</f>
        <v>0</v>
      </c>
      <c r="AC86" s="287">
        <f>J87+J88+J89+J90+J91+J92+J93</f>
        <v>0</v>
      </c>
      <c r="AE86" s="289">
        <f>K87+K88+K89+K90+K91+K92+K93</f>
        <v>0</v>
      </c>
      <c r="AG86" s="290">
        <f>AB86</f>
        <v>0</v>
      </c>
      <c r="AH86" s="285">
        <f>AC86</f>
        <v>0</v>
      </c>
      <c r="AJ86" s="315"/>
      <c r="AK86" s="235"/>
      <c r="AL86" s="235"/>
      <c r="AM86" s="221"/>
      <c r="AN86" s="221"/>
      <c r="AO86" s="221"/>
      <c r="AP86" s="221"/>
      <c r="AQ86" s="221"/>
      <c r="AR86" s="221"/>
      <c r="AS86" s="221"/>
    </row>
    <row r="87" spans="1:45" outlineLevel="1" x14ac:dyDescent="0.25">
      <c r="A87" s="2">
        <v>1</v>
      </c>
      <c r="B87" s="7" t="s">
        <v>10</v>
      </c>
      <c r="C87" s="51" t="s">
        <v>18</v>
      </c>
      <c r="D87" s="36">
        <v>1</v>
      </c>
      <c r="E87" s="2"/>
      <c r="F87" s="22">
        <v>2</v>
      </c>
      <c r="G87" s="9"/>
      <c r="H87" s="114"/>
      <c r="I87" s="10"/>
      <c r="J87" s="91"/>
      <c r="K87" s="96"/>
      <c r="L87" s="119"/>
      <c r="M87" s="10"/>
      <c r="N87" s="10"/>
      <c r="O87" s="71"/>
      <c r="P87" s="10"/>
      <c r="Q87" s="10"/>
      <c r="R87" s="10"/>
      <c r="S87" s="10"/>
      <c r="T87" s="10"/>
      <c r="U87" s="10"/>
      <c r="V87" s="10"/>
      <c r="W87" s="10"/>
      <c r="X87" s="10"/>
    </row>
    <row r="88" spans="1:45" outlineLevel="1" x14ac:dyDescent="0.25">
      <c r="A88" s="2">
        <v>2</v>
      </c>
      <c r="B88" s="7" t="s">
        <v>11</v>
      </c>
      <c r="C88" s="51">
        <v>4449003583</v>
      </c>
      <c r="D88" s="38">
        <v>1</v>
      </c>
      <c r="E88" s="2"/>
      <c r="F88" s="22">
        <v>2</v>
      </c>
      <c r="G88" s="9"/>
      <c r="H88" s="114"/>
      <c r="I88" s="10"/>
      <c r="J88" s="91"/>
      <c r="K88" s="96"/>
      <c r="L88" s="119"/>
      <c r="M88" s="10"/>
      <c r="N88" s="10"/>
      <c r="O88" s="71"/>
      <c r="P88" s="10"/>
      <c r="Q88" s="10"/>
      <c r="R88" s="10"/>
      <c r="S88" s="10"/>
      <c r="T88" s="10"/>
      <c r="U88" s="10"/>
      <c r="V88" s="10"/>
      <c r="W88" s="10"/>
      <c r="X88" s="10"/>
    </row>
    <row r="89" spans="1:45" outlineLevel="1" x14ac:dyDescent="0.25">
      <c r="A89" s="2">
        <v>3</v>
      </c>
      <c r="B89" s="7" t="s">
        <v>40</v>
      </c>
      <c r="C89" s="51" t="s">
        <v>360</v>
      </c>
      <c r="D89" s="36">
        <v>1</v>
      </c>
      <c r="E89" s="2"/>
      <c r="F89" s="22">
        <v>2</v>
      </c>
      <c r="G89" s="9"/>
      <c r="H89" s="114"/>
      <c r="I89" s="10"/>
      <c r="J89" s="91"/>
      <c r="K89" s="96"/>
      <c r="L89" s="119"/>
      <c r="M89" s="10"/>
      <c r="N89" s="10"/>
      <c r="O89" s="71"/>
      <c r="P89" s="10"/>
      <c r="Q89" s="10"/>
      <c r="R89" s="10"/>
      <c r="S89" s="10"/>
      <c r="T89" s="10"/>
      <c r="U89" s="10"/>
      <c r="V89" s="10"/>
      <c r="W89" s="10"/>
      <c r="X89" s="10"/>
    </row>
    <row r="90" spans="1:45" ht="27" outlineLevel="1" x14ac:dyDescent="0.25">
      <c r="A90" s="2">
        <v>4</v>
      </c>
      <c r="B90" s="7" t="s">
        <v>141</v>
      </c>
      <c r="C90" s="51" t="s">
        <v>139</v>
      </c>
      <c r="D90" s="36">
        <v>1</v>
      </c>
      <c r="E90" s="2">
        <v>2</v>
      </c>
      <c r="F90" s="22">
        <v>2</v>
      </c>
      <c r="G90" s="9"/>
      <c r="H90" s="114"/>
      <c r="I90" s="10"/>
      <c r="J90" s="91"/>
      <c r="K90" s="96"/>
      <c r="L90" s="119"/>
      <c r="M90" s="10"/>
      <c r="N90" s="10"/>
      <c r="O90" s="71" t="s">
        <v>444</v>
      </c>
      <c r="P90" s="10"/>
      <c r="Q90" s="10"/>
      <c r="R90" s="10"/>
      <c r="S90" s="10"/>
      <c r="T90" s="10"/>
      <c r="U90" s="71" t="s">
        <v>444</v>
      </c>
      <c r="V90" s="10"/>
      <c r="W90" s="10"/>
      <c r="X90" s="10"/>
    </row>
    <row r="91" spans="1:45" ht="27" outlineLevel="1" x14ac:dyDescent="0.25">
      <c r="A91" s="2">
        <v>5</v>
      </c>
      <c r="B91" s="7" t="s">
        <v>141</v>
      </c>
      <c r="C91" s="51" t="s">
        <v>140</v>
      </c>
      <c r="D91" s="36">
        <v>1</v>
      </c>
      <c r="E91" s="2">
        <v>2</v>
      </c>
      <c r="F91" s="22">
        <v>2</v>
      </c>
      <c r="G91" s="9"/>
      <c r="H91" s="114"/>
      <c r="I91" s="10"/>
      <c r="J91" s="91"/>
      <c r="K91" s="96"/>
      <c r="L91" s="119"/>
      <c r="M91" s="10"/>
      <c r="N91" s="10"/>
      <c r="O91" s="71" t="s">
        <v>444</v>
      </c>
      <c r="P91" s="10"/>
      <c r="Q91" s="10"/>
      <c r="R91" s="10"/>
      <c r="S91" s="10"/>
      <c r="T91" s="10"/>
      <c r="U91" s="71" t="s">
        <v>444</v>
      </c>
      <c r="V91" s="10"/>
      <c r="W91" s="10"/>
      <c r="X91" s="10"/>
    </row>
    <row r="92" spans="1:45" outlineLevel="1" x14ac:dyDescent="0.25">
      <c r="A92" s="2">
        <v>6</v>
      </c>
      <c r="B92" s="7" t="s">
        <v>320</v>
      </c>
      <c r="C92" s="51"/>
      <c r="D92" s="38">
        <v>1</v>
      </c>
      <c r="E92" s="2">
        <v>2</v>
      </c>
      <c r="F92" s="22">
        <v>2</v>
      </c>
      <c r="G92" s="9"/>
      <c r="H92" s="114"/>
      <c r="I92" s="10"/>
      <c r="J92" s="91"/>
      <c r="K92" s="96"/>
      <c r="L92" s="119"/>
      <c r="M92" s="10"/>
      <c r="N92" s="10"/>
      <c r="O92" s="71" t="s">
        <v>444</v>
      </c>
      <c r="P92" s="10"/>
      <c r="Q92" s="10"/>
      <c r="R92" s="10"/>
      <c r="S92" s="10"/>
      <c r="T92" s="10"/>
      <c r="U92" s="71" t="s">
        <v>444</v>
      </c>
      <c r="V92" s="10"/>
      <c r="W92" s="10"/>
      <c r="X92" s="10"/>
    </row>
    <row r="93" spans="1:45" ht="15.75" x14ac:dyDescent="0.4">
      <c r="A93" s="2">
        <v>7</v>
      </c>
      <c r="B93" s="7" t="s">
        <v>321</v>
      </c>
      <c r="C93" s="51"/>
      <c r="D93" s="38">
        <v>1</v>
      </c>
      <c r="E93" s="2"/>
      <c r="F93" s="22">
        <v>2</v>
      </c>
      <c r="G93" s="9"/>
      <c r="H93" s="114"/>
      <c r="I93" s="10"/>
      <c r="J93" s="91"/>
      <c r="K93" s="96"/>
      <c r="L93" s="119"/>
      <c r="M93" s="152"/>
      <c r="N93" s="10"/>
      <c r="O93" s="71"/>
      <c r="P93" s="10"/>
      <c r="Q93" s="10"/>
      <c r="R93" s="10"/>
      <c r="S93" s="10"/>
      <c r="T93" s="10"/>
      <c r="U93" s="10"/>
      <c r="V93" s="10"/>
      <c r="W93" s="10"/>
      <c r="X93" s="10"/>
      <c r="Y93" s="163">
        <f>L93+L92+L91+L90+L89+L88+L87</f>
        <v>0</v>
      </c>
      <c r="Z93" s="122">
        <f>Y93/1.23</f>
        <v>0</v>
      </c>
      <c r="AA93" s="122">
        <f>Y93-Z93</f>
        <v>0</v>
      </c>
    </row>
    <row r="94" spans="1:45" ht="17.25" hidden="1" customHeight="1" x14ac:dyDescent="0.25">
      <c r="A94" s="79" t="s">
        <v>367</v>
      </c>
      <c r="B94" s="80"/>
      <c r="C94" s="80"/>
      <c r="D94" s="80"/>
      <c r="E94" s="80"/>
      <c r="F94" s="80"/>
      <c r="G94" s="80"/>
      <c r="H94" s="80"/>
      <c r="I94" s="81"/>
      <c r="J94" s="91">
        <f t="shared" ref="J94:J96" si="0">(+H94*F94+G94*E94+I94)*D94</f>
        <v>0</v>
      </c>
      <c r="K94" s="82">
        <f>ROUND(J94*0.23,2)</f>
        <v>0</v>
      </c>
      <c r="L94" s="69">
        <f>J94 + K94</f>
        <v>0</v>
      </c>
      <c r="M94" s="10"/>
      <c r="N94" s="10"/>
      <c r="O94" s="71"/>
      <c r="P94" s="10"/>
      <c r="Q94" s="10"/>
      <c r="R94" s="10"/>
      <c r="S94" s="10"/>
      <c r="T94" s="10"/>
      <c r="U94" s="10"/>
      <c r="V94" s="10"/>
      <c r="W94" s="10"/>
      <c r="X94" s="10"/>
    </row>
    <row r="95" spans="1:45" hidden="1" x14ac:dyDescent="0.25">
      <c r="A95" s="47"/>
      <c r="B95" s="48"/>
      <c r="C95" s="57"/>
      <c r="D95" s="48"/>
      <c r="E95" s="48"/>
      <c r="F95" s="48"/>
      <c r="J95" s="91">
        <f t="shared" si="0"/>
        <v>0</v>
      </c>
      <c r="K95" s="12"/>
      <c r="L95" s="10"/>
      <c r="M95" s="10"/>
      <c r="N95" s="10"/>
      <c r="O95" s="71"/>
      <c r="P95" s="10"/>
      <c r="Q95" s="10"/>
      <c r="R95" s="10"/>
      <c r="S95" s="10"/>
      <c r="T95" s="10"/>
      <c r="U95" s="10"/>
      <c r="V95" s="10"/>
      <c r="W95" s="10"/>
      <c r="X95" s="10"/>
    </row>
    <row r="96" spans="1:45" ht="23.25" hidden="1" customHeight="1" collapsed="1" x14ac:dyDescent="0.25">
      <c r="A96" s="14"/>
      <c r="B96" s="74" t="s">
        <v>368</v>
      </c>
      <c r="C96" s="52"/>
      <c r="D96" s="37"/>
      <c r="E96" s="17"/>
      <c r="F96" s="24"/>
      <c r="G96" s="25"/>
      <c r="H96" s="113"/>
      <c r="I96" s="26"/>
      <c r="J96" s="91">
        <f t="shared" si="0"/>
        <v>0</v>
      </c>
      <c r="K96" s="105"/>
      <c r="L96" s="97"/>
      <c r="M96" s="10"/>
      <c r="N96" s="10"/>
      <c r="O96" s="71"/>
      <c r="P96" s="10"/>
      <c r="Q96" s="10"/>
      <c r="R96" s="10"/>
      <c r="S96" s="10"/>
      <c r="T96" s="10"/>
      <c r="U96" s="10"/>
      <c r="V96" s="10"/>
      <c r="W96" s="10"/>
      <c r="X96" s="10"/>
    </row>
    <row r="97" spans="1:36" outlineLevel="1" x14ac:dyDescent="0.25">
      <c r="A97" s="340" t="s">
        <v>76</v>
      </c>
      <c r="B97" s="341"/>
      <c r="C97" s="341"/>
      <c r="D97" s="341"/>
      <c r="E97" s="341"/>
      <c r="F97" s="341"/>
      <c r="G97" s="18"/>
      <c r="H97" s="112"/>
      <c r="I97" s="18"/>
      <c r="J97" s="100"/>
      <c r="K97" s="99">
        <v>0.23</v>
      </c>
      <c r="L97" s="95"/>
      <c r="M97" s="10"/>
      <c r="N97" s="10"/>
      <c r="O97" s="71"/>
      <c r="P97" s="10"/>
      <c r="Q97" s="10"/>
      <c r="R97" s="10"/>
      <c r="S97" s="10"/>
      <c r="T97" s="10"/>
      <c r="U97" s="10"/>
      <c r="V97" s="10"/>
      <c r="W97" s="10"/>
      <c r="X97" s="10"/>
      <c r="AB97" s="184">
        <f>L98+L99+L100+L101+L102+L103+L104+L105</f>
        <v>0</v>
      </c>
      <c r="AC97" s="197">
        <f>J98+J99+J100+J101+J102+J103+J104+J105</f>
        <v>0</v>
      </c>
      <c r="AE97" s="208">
        <f>K98+K99+K100+K101+K102+K103+K104+K105</f>
        <v>0</v>
      </c>
      <c r="AJ97" s="315"/>
    </row>
    <row r="98" spans="1:36" outlineLevel="1" x14ac:dyDescent="0.25">
      <c r="A98" s="71">
        <v>1</v>
      </c>
      <c r="B98" s="64" t="s">
        <v>243</v>
      </c>
      <c r="C98" s="53"/>
      <c r="D98" s="42">
        <v>1</v>
      </c>
      <c r="E98" s="12"/>
      <c r="F98" s="12">
        <v>4</v>
      </c>
      <c r="G98" s="10"/>
      <c r="H98" s="114"/>
      <c r="I98" s="10"/>
      <c r="J98" s="91"/>
      <c r="K98" s="105"/>
      <c r="L98" s="97"/>
      <c r="M98" s="10"/>
      <c r="N98" s="10"/>
      <c r="O98" s="71"/>
      <c r="P98" s="10"/>
      <c r="Q98" s="10"/>
      <c r="R98" s="10"/>
      <c r="S98" s="10"/>
      <c r="T98" s="10"/>
      <c r="U98" s="10"/>
      <c r="V98" s="10"/>
      <c r="W98" s="10"/>
      <c r="X98" s="10"/>
    </row>
    <row r="99" spans="1:36" outlineLevel="1" x14ac:dyDescent="0.25">
      <c r="A99" s="71">
        <v>2</v>
      </c>
      <c r="B99" s="64" t="s">
        <v>244</v>
      </c>
      <c r="C99" s="53" t="s">
        <v>256</v>
      </c>
      <c r="D99" s="42">
        <v>1</v>
      </c>
      <c r="E99" s="12">
        <v>2</v>
      </c>
      <c r="F99" s="12">
        <v>2</v>
      </c>
      <c r="G99" s="10"/>
      <c r="H99" s="114"/>
      <c r="I99" s="10"/>
      <c r="J99" s="91"/>
      <c r="K99" s="105"/>
      <c r="L99" s="97"/>
      <c r="M99" s="10"/>
      <c r="N99" s="10"/>
      <c r="O99" s="71" t="s">
        <v>444</v>
      </c>
      <c r="P99" s="10"/>
      <c r="Q99" s="10"/>
      <c r="R99" s="10"/>
      <c r="S99" s="10"/>
      <c r="T99" s="10"/>
      <c r="U99" s="71" t="s">
        <v>444</v>
      </c>
      <c r="V99" s="10"/>
      <c r="W99" s="10"/>
      <c r="X99" s="10"/>
    </row>
    <row r="100" spans="1:36" outlineLevel="1" x14ac:dyDescent="0.25">
      <c r="A100" s="71">
        <v>3</v>
      </c>
      <c r="B100" s="64" t="s">
        <v>245</v>
      </c>
      <c r="C100" s="53" t="s">
        <v>257</v>
      </c>
      <c r="D100" s="42">
        <v>1</v>
      </c>
      <c r="E100" s="12">
        <v>2</v>
      </c>
      <c r="F100" s="12">
        <v>2</v>
      </c>
      <c r="G100" s="10"/>
      <c r="H100" s="114"/>
      <c r="I100" s="10"/>
      <c r="J100" s="91"/>
      <c r="K100" s="105"/>
      <c r="L100" s="97"/>
      <c r="M100" s="10"/>
      <c r="N100" s="10"/>
      <c r="O100" s="71" t="s">
        <v>444</v>
      </c>
      <c r="P100" s="10"/>
      <c r="Q100" s="10"/>
      <c r="R100" s="10"/>
      <c r="S100" s="10"/>
      <c r="T100" s="10"/>
      <c r="U100" s="71" t="s">
        <v>444</v>
      </c>
      <c r="V100" s="10"/>
      <c r="W100" s="10"/>
      <c r="X100" s="10"/>
    </row>
    <row r="101" spans="1:36" outlineLevel="1" x14ac:dyDescent="0.25">
      <c r="A101" s="71">
        <v>4</v>
      </c>
      <c r="B101" s="64" t="s">
        <v>246</v>
      </c>
      <c r="C101" s="53" t="s">
        <v>258</v>
      </c>
      <c r="D101" s="42">
        <v>1</v>
      </c>
      <c r="E101" s="12">
        <v>2</v>
      </c>
      <c r="F101" s="12">
        <v>2</v>
      </c>
      <c r="G101" s="10"/>
      <c r="H101" s="114"/>
      <c r="I101" s="10"/>
      <c r="J101" s="91"/>
      <c r="K101" s="105"/>
      <c r="L101" s="97"/>
      <c r="M101" s="10"/>
      <c r="N101" s="10"/>
      <c r="O101" s="71" t="s">
        <v>444</v>
      </c>
      <c r="P101" s="10"/>
      <c r="Q101" s="10"/>
      <c r="R101" s="10"/>
      <c r="S101" s="10"/>
      <c r="T101" s="10"/>
      <c r="U101" s="71" t="s">
        <v>444</v>
      </c>
      <c r="V101" s="10"/>
      <c r="W101" s="10"/>
      <c r="X101" s="10"/>
    </row>
    <row r="102" spans="1:36" outlineLevel="1" x14ac:dyDescent="0.25">
      <c r="A102" s="71">
        <v>5</v>
      </c>
      <c r="B102" s="64" t="s">
        <v>247</v>
      </c>
      <c r="C102" s="53" t="s">
        <v>259</v>
      </c>
      <c r="D102" s="42">
        <v>1</v>
      </c>
      <c r="E102" s="12">
        <v>2</v>
      </c>
      <c r="F102" s="12">
        <v>2</v>
      </c>
      <c r="G102" s="10"/>
      <c r="H102" s="114"/>
      <c r="I102" s="10"/>
      <c r="J102" s="91"/>
      <c r="K102" s="105"/>
      <c r="L102" s="97"/>
      <c r="M102" s="10"/>
      <c r="N102" s="10"/>
      <c r="O102" s="71" t="s">
        <v>444</v>
      </c>
      <c r="P102" s="10"/>
      <c r="Q102" s="10"/>
      <c r="R102" s="10"/>
      <c r="S102" s="10"/>
      <c r="T102" s="10"/>
      <c r="U102" s="71" t="s">
        <v>444</v>
      </c>
      <c r="V102" s="10"/>
      <c r="W102" s="10"/>
      <c r="X102" s="10"/>
    </row>
    <row r="103" spans="1:36" outlineLevel="1" x14ac:dyDescent="0.25">
      <c r="A103" s="71">
        <v>6</v>
      </c>
      <c r="B103" s="64" t="s">
        <v>248</v>
      </c>
      <c r="C103" s="53" t="s">
        <v>260</v>
      </c>
      <c r="D103" s="42">
        <v>1</v>
      </c>
      <c r="E103" s="12">
        <v>2</v>
      </c>
      <c r="F103" s="12">
        <v>2</v>
      </c>
      <c r="G103" s="10"/>
      <c r="H103" s="114"/>
      <c r="I103" s="10"/>
      <c r="J103" s="91"/>
      <c r="K103" s="105"/>
      <c r="L103" s="97"/>
      <c r="M103" s="10"/>
      <c r="N103" s="10"/>
      <c r="O103" s="71" t="s">
        <v>444</v>
      </c>
      <c r="P103" s="10"/>
      <c r="Q103" s="10"/>
      <c r="R103" s="10"/>
      <c r="S103" s="10"/>
      <c r="T103" s="10"/>
      <c r="U103" s="71" t="s">
        <v>444</v>
      </c>
      <c r="V103" s="10"/>
      <c r="W103" s="10"/>
      <c r="X103" s="10"/>
    </row>
    <row r="104" spans="1:36" outlineLevel="1" x14ac:dyDescent="0.25">
      <c r="A104" s="71">
        <v>7</v>
      </c>
      <c r="B104" s="64" t="s">
        <v>478</v>
      </c>
      <c r="C104" s="53"/>
      <c r="D104" s="42">
        <v>1</v>
      </c>
      <c r="E104" s="12"/>
      <c r="F104" s="12">
        <v>2</v>
      </c>
      <c r="G104" s="10"/>
      <c r="H104" s="114"/>
      <c r="I104" s="10"/>
      <c r="J104" s="91"/>
      <c r="K104" s="105"/>
      <c r="L104" s="97"/>
      <c r="M104" s="10"/>
      <c r="N104" s="10"/>
      <c r="O104" s="71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36" x14ac:dyDescent="0.25">
      <c r="A105" s="71">
        <v>8</v>
      </c>
      <c r="B105" s="64" t="s">
        <v>249</v>
      </c>
      <c r="C105" s="53"/>
      <c r="D105" s="42">
        <v>1</v>
      </c>
      <c r="E105" s="12"/>
      <c r="F105" s="12">
        <v>2</v>
      </c>
      <c r="G105" s="10"/>
      <c r="H105" s="114"/>
      <c r="I105" s="10"/>
      <c r="J105" s="91"/>
      <c r="K105" s="105"/>
      <c r="L105" s="97"/>
      <c r="M105" s="153"/>
      <c r="N105" s="10"/>
      <c r="O105" s="71"/>
      <c r="P105" s="10"/>
      <c r="Q105" s="10"/>
      <c r="R105" s="10"/>
      <c r="S105" s="10"/>
      <c r="T105" s="10"/>
      <c r="U105" s="10"/>
      <c r="V105" s="10"/>
      <c r="W105" s="10"/>
      <c r="X105" s="10"/>
      <c r="Y105" s="168">
        <f>L105+L104+L103+L102+L101+L100+L99+L98</f>
        <v>0</v>
      </c>
      <c r="Z105" s="122">
        <f>Y105/1.23</f>
        <v>0</v>
      </c>
      <c r="AA105" s="122">
        <f>Y105-Z105</f>
        <v>0</v>
      </c>
    </row>
    <row r="106" spans="1:36" outlineLevel="1" x14ac:dyDescent="0.25">
      <c r="A106" s="340" t="s">
        <v>250</v>
      </c>
      <c r="B106" s="341"/>
      <c r="C106" s="341"/>
      <c r="D106" s="341"/>
      <c r="E106" s="341"/>
      <c r="F106" s="341"/>
      <c r="G106" s="18"/>
      <c r="H106" s="112"/>
      <c r="I106" s="18"/>
      <c r="J106" s="100"/>
      <c r="K106" s="99">
        <v>0.23</v>
      </c>
      <c r="L106" s="95"/>
      <c r="M106" s="10"/>
      <c r="N106" s="10"/>
      <c r="O106" s="71"/>
      <c r="P106" s="10"/>
      <c r="Q106" s="10"/>
      <c r="R106" s="10"/>
      <c r="S106" s="10"/>
      <c r="T106" s="10"/>
      <c r="U106" s="10"/>
      <c r="V106" s="10"/>
      <c r="W106" s="10"/>
      <c r="X106" s="10"/>
      <c r="AB106" s="184">
        <f>L107+L108+L109+L110+L111+L112+L113+L114+L115+L116+L117</f>
        <v>0</v>
      </c>
      <c r="AC106" s="197">
        <f>J107+J108+J109+J110+J111+J112+J113+J114+J115+J116+J117</f>
        <v>0</v>
      </c>
      <c r="AE106" s="208">
        <f>K107+K108+K109+K110+K111+K112+K113+K114+K115+K116+K117</f>
        <v>0</v>
      </c>
      <c r="AJ106" s="315"/>
    </row>
    <row r="107" spans="1:36" outlineLevel="1" x14ac:dyDescent="0.25">
      <c r="A107" s="71">
        <v>1</v>
      </c>
      <c r="B107" s="64" t="s">
        <v>251</v>
      </c>
      <c r="C107" s="53" t="s">
        <v>261</v>
      </c>
      <c r="D107" s="42">
        <v>1</v>
      </c>
      <c r="E107" s="12">
        <v>2</v>
      </c>
      <c r="F107" s="12">
        <v>2</v>
      </c>
      <c r="G107" s="10"/>
      <c r="H107" s="114"/>
      <c r="I107" s="10"/>
      <c r="J107" s="91"/>
      <c r="K107" s="105"/>
      <c r="L107" s="119"/>
      <c r="M107" s="10"/>
      <c r="N107" s="10"/>
      <c r="O107" s="71" t="s">
        <v>444</v>
      </c>
      <c r="P107" s="10"/>
      <c r="Q107" s="10"/>
      <c r="R107" s="10"/>
      <c r="S107" s="10"/>
      <c r="T107" s="10"/>
      <c r="U107" s="71" t="s">
        <v>444</v>
      </c>
      <c r="V107" s="10"/>
      <c r="W107" s="10"/>
      <c r="X107" s="10"/>
    </row>
    <row r="108" spans="1:36" outlineLevel="1" x14ac:dyDescent="0.25">
      <c r="A108" s="71">
        <v>2</v>
      </c>
      <c r="B108" s="64" t="s">
        <v>252</v>
      </c>
      <c r="C108" s="53" t="s">
        <v>262</v>
      </c>
      <c r="D108" s="42">
        <v>1</v>
      </c>
      <c r="E108" s="12">
        <v>2</v>
      </c>
      <c r="F108" s="12">
        <v>2</v>
      </c>
      <c r="G108" s="10"/>
      <c r="H108" s="114"/>
      <c r="I108" s="10"/>
      <c r="J108" s="91"/>
      <c r="K108" s="105"/>
      <c r="L108" s="119"/>
      <c r="M108" s="10"/>
      <c r="N108" s="10"/>
      <c r="O108" s="71" t="s">
        <v>444</v>
      </c>
      <c r="P108" s="10"/>
      <c r="Q108" s="10"/>
      <c r="R108" s="10"/>
      <c r="S108" s="10"/>
      <c r="T108" s="10"/>
      <c r="U108" s="71" t="s">
        <v>444</v>
      </c>
      <c r="V108" s="10"/>
      <c r="W108" s="10"/>
      <c r="X108" s="10"/>
    </row>
    <row r="109" spans="1:36" outlineLevel="1" x14ac:dyDescent="0.25">
      <c r="A109" s="71">
        <v>3</v>
      </c>
      <c r="B109" s="64" t="s">
        <v>252</v>
      </c>
      <c r="C109" s="53" t="s">
        <v>263</v>
      </c>
      <c r="D109" s="42">
        <v>1</v>
      </c>
      <c r="E109" s="12">
        <v>2</v>
      </c>
      <c r="F109" s="12">
        <v>2</v>
      </c>
      <c r="G109" s="10"/>
      <c r="H109" s="114"/>
      <c r="I109" s="10"/>
      <c r="J109" s="91"/>
      <c r="K109" s="105"/>
      <c r="L109" s="119"/>
      <c r="M109" s="10"/>
      <c r="N109" s="10"/>
      <c r="O109" s="71" t="s">
        <v>444</v>
      </c>
      <c r="P109" s="10"/>
      <c r="Q109" s="10"/>
      <c r="R109" s="10"/>
      <c r="S109" s="10"/>
      <c r="T109" s="10"/>
      <c r="U109" s="71" t="s">
        <v>444</v>
      </c>
      <c r="V109" s="10"/>
      <c r="W109" s="10"/>
      <c r="X109" s="10"/>
    </row>
    <row r="110" spans="1:36" outlineLevel="1" x14ac:dyDescent="0.25">
      <c r="A110" s="71">
        <v>4</v>
      </c>
      <c r="B110" s="64" t="s">
        <v>252</v>
      </c>
      <c r="C110" s="53" t="s">
        <v>264</v>
      </c>
      <c r="D110" s="42">
        <v>1</v>
      </c>
      <c r="E110" s="12">
        <v>2</v>
      </c>
      <c r="F110" s="12">
        <v>2</v>
      </c>
      <c r="G110" s="10"/>
      <c r="H110" s="114"/>
      <c r="I110" s="10"/>
      <c r="J110" s="91"/>
      <c r="K110" s="105"/>
      <c r="L110" s="119"/>
      <c r="M110" s="10"/>
      <c r="N110" s="10"/>
      <c r="O110" s="71" t="s">
        <v>444</v>
      </c>
      <c r="P110" s="10"/>
      <c r="Q110" s="10"/>
      <c r="R110" s="10"/>
      <c r="S110" s="10"/>
      <c r="T110" s="10"/>
      <c r="U110" s="71" t="s">
        <v>444</v>
      </c>
      <c r="V110" s="10"/>
      <c r="W110" s="10"/>
      <c r="X110" s="10"/>
    </row>
    <row r="111" spans="1:36" outlineLevel="1" x14ac:dyDescent="0.25">
      <c r="A111" s="71">
        <v>5</v>
      </c>
      <c r="B111" s="64" t="s">
        <v>251</v>
      </c>
      <c r="C111" s="53" t="s">
        <v>265</v>
      </c>
      <c r="D111" s="42">
        <v>1</v>
      </c>
      <c r="E111" s="12">
        <v>2</v>
      </c>
      <c r="F111" s="12">
        <v>2</v>
      </c>
      <c r="G111" s="10"/>
      <c r="H111" s="114"/>
      <c r="I111" s="10"/>
      <c r="J111" s="91"/>
      <c r="K111" s="105"/>
      <c r="L111" s="119"/>
      <c r="M111" s="10"/>
      <c r="N111" s="10"/>
      <c r="O111" s="71" t="s">
        <v>444</v>
      </c>
      <c r="P111" s="10"/>
      <c r="Q111" s="10"/>
      <c r="R111" s="10"/>
      <c r="S111" s="10"/>
      <c r="T111" s="10"/>
      <c r="U111" s="71" t="s">
        <v>444</v>
      </c>
      <c r="V111" s="10"/>
      <c r="W111" s="10"/>
      <c r="X111" s="10"/>
    </row>
    <row r="112" spans="1:36" outlineLevel="1" x14ac:dyDescent="0.25">
      <c r="A112" s="71">
        <v>6</v>
      </c>
      <c r="B112" s="64" t="s">
        <v>253</v>
      </c>
      <c r="C112" s="53" t="s">
        <v>266</v>
      </c>
      <c r="D112" s="42">
        <v>1</v>
      </c>
      <c r="E112" s="12">
        <v>2</v>
      </c>
      <c r="F112" s="12">
        <v>2</v>
      </c>
      <c r="G112" s="10"/>
      <c r="H112" s="114"/>
      <c r="I112" s="10"/>
      <c r="J112" s="91"/>
      <c r="K112" s="105"/>
      <c r="L112" s="119"/>
      <c r="M112" s="10"/>
      <c r="N112" s="10"/>
      <c r="O112" s="71" t="s">
        <v>444</v>
      </c>
      <c r="P112" s="10"/>
      <c r="Q112" s="10"/>
      <c r="R112" s="10"/>
      <c r="S112" s="10"/>
      <c r="T112" s="10"/>
      <c r="U112" s="71" t="s">
        <v>444</v>
      </c>
      <c r="V112" s="10"/>
      <c r="W112" s="10"/>
      <c r="X112" s="10"/>
    </row>
    <row r="113" spans="1:45" outlineLevel="1" x14ac:dyDescent="0.25">
      <c r="A113" s="71">
        <v>7</v>
      </c>
      <c r="B113" s="64" t="s">
        <v>252</v>
      </c>
      <c r="C113" s="53" t="s">
        <v>267</v>
      </c>
      <c r="D113" s="42">
        <v>1</v>
      </c>
      <c r="E113" s="12">
        <v>2</v>
      </c>
      <c r="F113" s="12">
        <v>2</v>
      </c>
      <c r="G113" s="10"/>
      <c r="H113" s="114"/>
      <c r="I113" s="10"/>
      <c r="J113" s="91"/>
      <c r="K113" s="105"/>
      <c r="L113" s="119"/>
      <c r="M113" s="10"/>
      <c r="N113" s="10"/>
      <c r="O113" s="71" t="s">
        <v>444</v>
      </c>
      <c r="P113" s="10"/>
      <c r="Q113" s="10"/>
      <c r="R113" s="10"/>
      <c r="S113" s="10"/>
      <c r="T113" s="10"/>
      <c r="U113" s="71" t="s">
        <v>444</v>
      </c>
      <c r="V113" s="10"/>
      <c r="W113" s="10"/>
      <c r="X113" s="10"/>
    </row>
    <row r="114" spans="1:45" outlineLevel="1" x14ac:dyDescent="0.25">
      <c r="A114" s="71">
        <v>8</v>
      </c>
      <c r="B114" s="64" t="s">
        <v>253</v>
      </c>
      <c r="C114" s="53" t="s">
        <v>268</v>
      </c>
      <c r="D114" s="42">
        <v>1</v>
      </c>
      <c r="E114" s="12">
        <v>2</v>
      </c>
      <c r="F114" s="12">
        <v>2</v>
      </c>
      <c r="G114" s="10"/>
      <c r="H114" s="114"/>
      <c r="I114" s="10"/>
      <c r="J114" s="91"/>
      <c r="K114" s="105"/>
      <c r="L114" s="119"/>
      <c r="M114" s="10"/>
      <c r="N114" s="10"/>
      <c r="O114" s="71" t="s">
        <v>444</v>
      </c>
      <c r="P114" s="10"/>
      <c r="Q114" s="10"/>
      <c r="R114" s="10"/>
      <c r="S114" s="10"/>
      <c r="T114" s="10"/>
      <c r="U114" s="71" t="s">
        <v>444</v>
      </c>
      <c r="V114" s="10"/>
      <c r="W114" s="10"/>
      <c r="X114" s="10"/>
    </row>
    <row r="115" spans="1:45" outlineLevel="1" x14ac:dyDescent="0.25">
      <c r="A115" s="71">
        <v>9</v>
      </c>
      <c r="B115" s="64" t="s">
        <v>254</v>
      </c>
      <c r="C115" s="53" t="s">
        <v>269</v>
      </c>
      <c r="D115" s="42">
        <v>1</v>
      </c>
      <c r="E115" s="12">
        <v>2</v>
      </c>
      <c r="F115" s="12">
        <v>2</v>
      </c>
      <c r="G115" s="10"/>
      <c r="H115" s="114"/>
      <c r="I115" s="10"/>
      <c r="J115" s="91"/>
      <c r="K115" s="105"/>
      <c r="L115" s="119"/>
      <c r="M115" s="10"/>
      <c r="N115" s="10"/>
      <c r="O115" s="71" t="s">
        <v>444</v>
      </c>
      <c r="P115" s="10"/>
      <c r="Q115" s="10"/>
      <c r="R115" s="10"/>
      <c r="S115" s="10"/>
      <c r="T115" s="10"/>
      <c r="U115" s="71" t="s">
        <v>444</v>
      </c>
      <c r="V115" s="10"/>
      <c r="W115" s="10"/>
      <c r="X115" s="10"/>
    </row>
    <row r="116" spans="1:45" outlineLevel="1" x14ac:dyDescent="0.25">
      <c r="A116" s="71">
        <v>10</v>
      </c>
      <c r="B116" s="64" t="s">
        <v>255</v>
      </c>
      <c r="C116" s="53" t="s">
        <v>270</v>
      </c>
      <c r="D116" s="42">
        <v>1</v>
      </c>
      <c r="E116" s="12">
        <v>2</v>
      </c>
      <c r="F116" s="12">
        <v>2</v>
      </c>
      <c r="G116" s="10"/>
      <c r="H116" s="114"/>
      <c r="I116" s="10"/>
      <c r="J116" s="91"/>
      <c r="K116" s="105"/>
      <c r="L116" s="119"/>
      <c r="M116" s="10"/>
      <c r="N116" s="10"/>
      <c r="O116" s="71" t="s">
        <v>444</v>
      </c>
      <c r="P116" s="10"/>
      <c r="Q116" s="10"/>
      <c r="R116" s="10"/>
      <c r="S116" s="10"/>
      <c r="T116" s="10"/>
      <c r="U116" s="71" t="s">
        <v>444</v>
      </c>
      <c r="V116" s="10"/>
      <c r="W116" s="10"/>
      <c r="X116" s="10"/>
    </row>
    <row r="117" spans="1:45" ht="15.75" x14ac:dyDescent="0.4">
      <c r="A117" s="71">
        <v>11</v>
      </c>
      <c r="B117" s="64" t="s">
        <v>271</v>
      </c>
      <c r="C117" s="53"/>
      <c r="D117" s="42">
        <v>1</v>
      </c>
      <c r="E117" s="12"/>
      <c r="F117" s="12">
        <v>2</v>
      </c>
      <c r="G117" s="10"/>
      <c r="H117" s="114"/>
      <c r="I117" s="10"/>
      <c r="J117" s="91"/>
      <c r="K117" s="105"/>
      <c r="L117" s="119"/>
      <c r="M117" s="152"/>
      <c r="N117" s="10"/>
      <c r="O117" s="71"/>
      <c r="P117" s="10"/>
      <c r="Q117" s="10"/>
      <c r="R117" s="10"/>
      <c r="S117" s="10"/>
      <c r="T117" s="10"/>
      <c r="U117" s="10"/>
      <c r="V117" s="10"/>
      <c r="W117" s="10"/>
      <c r="X117" s="10"/>
      <c r="Y117" s="163">
        <f>L117+L116+L115+L114+L113+L112+L111+L110+L109+L108+L107</f>
        <v>0</v>
      </c>
      <c r="Z117" s="122">
        <f>Y117/1.23</f>
        <v>0</v>
      </c>
      <c r="AA117" s="122">
        <f>Y117-Z117</f>
        <v>0</v>
      </c>
    </row>
    <row r="118" spans="1:45" s="288" customFormat="1" outlineLevel="1" x14ac:dyDescent="0.25">
      <c r="A118" s="342" t="s">
        <v>489</v>
      </c>
      <c r="B118" s="343"/>
      <c r="C118" s="343"/>
      <c r="D118" s="343"/>
      <c r="E118" s="343"/>
      <c r="F118" s="343"/>
      <c r="G118" s="278"/>
      <c r="H118" s="277"/>
      <c r="I118" s="278"/>
      <c r="J118" s="279"/>
      <c r="K118" s="280">
        <v>0.23</v>
      </c>
      <c r="L118" s="281"/>
      <c r="M118" s="281"/>
      <c r="N118" s="281"/>
      <c r="O118" s="293"/>
      <c r="P118" s="281"/>
      <c r="Q118" s="281"/>
      <c r="R118" s="281"/>
      <c r="S118" s="281"/>
      <c r="T118" s="281"/>
      <c r="U118" s="281"/>
      <c r="V118" s="281"/>
      <c r="W118" s="281"/>
      <c r="X118" s="281"/>
      <c r="Y118" s="285"/>
      <c r="Z118" s="285"/>
      <c r="AA118" s="285"/>
      <c r="AB118" s="286">
        <f>L119</f>
        <v>0</v>
      </c>
      <c r="AC118" s="287">
        <f>J119</f>
        <v>0</v>
      </c>
      <c r="AE118" s="295">
        <f>K119</f>
        <v>0</v>
      </c>
      <c r="AG118" s="296">
        <f>AB118</f>
        <v>0</v>
      </c>
      <c r="AH118" s="292">
        <f>AC118</f>
        <v>0</v>
      </c>
      <c r="AJ118" s="315"/>
      <c r="AK118" s="235"/>
      <c r="AL118" s="235"/>
      <c r="AM118" s="221"/>
      <c r="AN118" s="221"/>
      <c r="AO118" s="221"/>
      <c r="AP118" s="221"/>
      <c r="AQ118" s="221"/>
      <c r="AR118" s="221"/>
      <c r="AS118" s="221"/>
    </row>
    <row r="119" spans="1:45" ht="15.75" x14ac:dyDescent="0.4">
      <c r="A119" s="2" t="s">
        <v>31</v>
      </c>
      <c r="B119" s="7" t="s">
        <v>447</v>
      </c>
      <c r="C119" s="51" t="s">
        <v>448</v>
      </c>
      <c r="D119" s="38">
        <v>2</v>
      </c>
      <c r="E119" s="2"/>
      <c r="F119" s="14">
        <v>2</v>
      </c>
      <c r="G119" s="10"/>
      <c r="H119" s="114"/>
      <c r="I119" s="10"/>
      <c r="J119" s="91"/>
      <c r="K119" s="105"/>
      <c r="L119" s="119"/>
      <c r="M119" s="152"/>
      <c r="N119" s="10"/>
      <c r="O119" s="71"/>
      <c r="P119" s="10"/>
      <c r="Q119" s="10"/>
      <c r="R119" s="10"/>
      <c r="S119" s="10"/>
      <c r="T119" s="10"/>
      <c r="U119" s="10"/>
      <c r="V119" s="10"/>
      <c r="W119" s="10"/>
      <c r="X119" s="10"/>
      <c r="Y119" s="163">
        <f>L119</f>
        <v>0</v>
      </c>
      <c r="Z119" s="122">
        <f>Y119/1.23</f>
        <v>0</v>
      </c>
      <c r="AA119" s="122">
        <f>Y119-Z119</f>
        <v>0</v>
      </c>
    </row>
    <row r="120" spans="1:45" outlineLevel="1" x14ac:dyDescent="0.25">
      <c r="A120" s="77" t="s">
        <v>454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99">
        <v>0.23</v>
      </c>
      <c r="L120" s="106"/>
      <c r="M120" s="10"/>
      <c r="N120" s="10"/>
      <c r="O120" s="71"/>
      <c r="P120" s="10"/>
      <c r="Q120" s="10"/>
      <c r="R120" s="10"/>
      <c r="S120" s="10"/>
      <c r="T120" s="10"/>
      <c r="U120" s="10"/>
      <c r="V120" s="10"/>
      <c r="W120" s="10"/>
      <c r="X120" s="10"/>
      <c r="AB120" s="184">
        <f>L121+L122</f>
        <v>0</v>
      </c>
      <c r="AC120" s="197">
        <f>J121+J122</f>
        <v>0</v>
      </c>
      <c r="AE120" s="208">
        <f>K121+K122</f>
        <v>0</v>
      </c>
    </row>
    <row r="121" spans="1:45" outlineLevel="1" x14ac:dyDescent="0.25">
      <c r="A121" s="2">
        <v>1</v>
      </c>
      <c r="B121" s="7" t="s">
        <v>143</v>
      </c>
      <c r="C121" s="51"/>
      <c r="D121" s="38">
        <v>5</v>
      </c>
      <c r="E121" s="2"/>
      <c r="F121" s="2">
        <v>2</v>
      </c>
      <c r="G121" s="10"/>
      <c r="H121" s="114"/>
      <c r="I121" s="10"/>
      <c r="J121" s="91"/>
      <c r="K121" s="105"/>
      <c r="L121" s="119"/>
      <c r="M121" s="10"/>
      <c r="N121" s="10"/>
      <c r="O121" s="71"/>
      <c r="P121" s="10"/>
      <c r="Q121" s="10"/>
      <c r="R121" s="10"/>
      <c r="S121" s="10"/>
      <c r="T121" s="10"/>
      <c r="U121" s="10"/>
      <c r="V121" s="10"/>
      <c r="W121" s="10"/>
      <c r="X121" s="10"/>
      <c r="AJ121" s="315"/>
    </row>
    <row r="122" spans="1:45" ht="15.75" x14ac:dyDescent="0.4">
      <c r="A122" s="2">
        <v>2</v>
      </c>
      <c r="B122" s="7" t="s">
        <v>142</v>
      </c>
      <c r="C122" s="51"/>
      <c r="D122" s="38">
        <v>3</v>
      </c>
      <c r="E122" s="2"/>
      <c r="F122" s="2">
        <v>2</v>
      </c>
      <c r="G122" s="10"/>
      <c r="H122" s="114"/>
      <c r="I122" s="10"/>
      <c r="J122" s="91"/>
      <c r="K122" s="105"/>
      <c r="L122" s="119"/>
      <c r="M122" s="152"/>
      <c r="N122" s="10"/>
      <c r="O122" s="71"/>
      <c r="P122" s="10"/>
      <c r="Q122" s="10"/>
      <c r="R122" s="10"/>
      <c r="S122" s="10"/>
      <c r="T122" s="10"/>
      <c r="U122" s="10"/>
      <c r="V122" s="10"/>
      <c r="W122" s="10"/>
      <c r="X122" s="10"/>
      <c r="Y122" s="163">
        <f>L122+L121</f>
        <v>0</v>
      </c>
      <c r="Z122" s="122">
        <f>Y122/1.23</f>
        <v>0</v>
      </c>
      <c r="AA122" s="122">
        <f>Y122-Z122</f>
        <v>0</v>
      </c>
    </row>
    <row r="123" spans="1:45" s="288" customFormat="1" outlineLevel="1" x14ac:dyDescent="0.25">
      <c r="A123" s="342" t="s">
        <v>453</v>
      </c>
      <c r="B123" s="343"/>
      <c r="C123" s="343"/>
      <c r="D123" s="343"/>
      <c r="E123" s="343"/>
      <c r="F123" s="343"/>
      <c r="G123" s="278"/>
      <c r="H123" s="277"/>
      <c r="I123" s="278"/>
      <c r="J123" s="279"/>
      <c r="K123" s="280">
        <v>0.23</v>
      </c>
      <c r="L123" s="281"/>
      <c r="M123" s="281"/>
      <c r="N123" s="281"/>
      <c r="O123" s="293"/>
      <c r="P123" s="281"/>
      <c r="Q123" s="281"/>
      <c r="R123" s="281"/>
      <c r="S123" s="281"/>
      <c r="T123" s="281"/>
      <c r="U123" s="281"/>
      <c r="V123" s="281"/>
      <c r="W123" s="281"/>
      <c r="X123" s="281"/>
      <c r="Y123" s="285"/>
      <c r="Z123" s="285"/>
      <c r="AA123" s="285"/>
      <c r="AB123" s="286">
        <f>L124+L125+L126+L127+L128+L129+L130+L131+L132</f>
        <v>0</v>
      </c>
      <c r="AC123" s="287">
        <f>J124+J125+J126+J127+J128+J129+J130+J131+J132</f>
        <v>0</v>
      </c>
      <c r="AE123" s="295">
        <f>K124+K125+K126+K127+K128+K129+K130+K131+K132</f>
        <v>0</v>
      </c>
      <c r="AG123" s="296">
        <f>AB123+AB120</f>
        <v>0</v>
      </c>
      <c r="AH123" s="292">
        <f>AC123+AC120</f>
        <v>0</v>
      </c>
      <c r="AJ123" s="315"/>
      <c r="AK123" s="235"/>
      <c r="AL123" s="235"/>
      <c r="AM123" s="221"/>
      <c r="AN123" s="221"/>
      <c r="AO123" s="221"/>
      <c r="AP123" s="221"/>
      <c r="AQ123" s="221"/>
      <c r="AR123" s="221"/>
      <c r="AS123" s="221"/>
    </row>
    <row r="124" spans="1:45" outlineLevel="1" x14ac:dyDescent="0.25">
      <c r="A124" s="2">
        <v>1</v>
      </c>
      <c r="B124" s="7" t="s">
        <v>404</v>
      </c>
      <c r="C124" s="51" t="s">
        <v>33</v>
      </c>
      <c r="D124" s="38">
        <v>2</v>
      </c>
      <c r="E124" s="2"/>
      <c r="F124" s="14">
        <v>2</v>
      </c>
      <c r="G124" s="10"/>
      <c r="H124" s="114"/>
      <c r="I124" s="10"/>
      <c r="J124" s="91"/>
      <c r="K124" s="105"/>
      <c r="L124" s="119"/>
      <c r="M124" s="10"/>
      <c r="N124" s="10"/>
      <c r="O124" s="71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45" outlineLevel="1" x14ac:dyDescent="0.25">
      <c r="A125" s="2">
        <v>2</v>
      </c>
      <c r="B125" s="7" t="s">
        <v>34</v>
      </c>
      <c r="C125" s="51" t="s">
        <v>33</v>
      </c>
      <c r="D125" s="38">
        <v>2</v>
      </c>
      <c r="E125" s="2"/>
      <c r="F125" s="14">
        <v>2</v>
      </c>
      <c r="G125" s="10"/>
      <c r="H125" s="114"/>
      <c r="I125" s="10"/>
      <c r="J125" s="91"/>
      <c r="K125" s="105"/>
      <c r="L125" s="119"/>
      <c r="M125" s="10"/>
      <c r="N125" s="10"/>
      <c r="O125" s="71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45" outlineLevel="1" x14ac:dyDescent="0.25">
      <c r="A126" s="2">
        <v>3</v>
      </c>
      <c r="B126" s="7" t="s">
        <v>34</v>
      </c>
      <c r="C126" s="51" t="s">
        <v>33</v>
      </c>
      <c r="D126" s="38">
        <v>2</v>
      </c>
      <c r="E126" s="2"/>
      <c r="F126" s="14">
        <v>2</v>
      </c>
      <c r="G126" s="10"/>
      <c r="H126" s="114"/>
      <c r="I126" s="10"/>
      <c r="J126" s="91"/>
      <c r="K126" s="105"/>
      <c r="L126" s="119"/>
      <c r="M126" s="10"/>
      <c r="N126" s="10"/>
      <c r="O126" s="71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45" outlineLevel="1" x14ac:dyDescent="0.25">
      <c r="A127" s="2">
        <v>4</v>
      </c>
      <c r="B127" s="7" t="s">
        <v>35</v>
      </c>
      <c r="C127" s="51" t="s">
        <v>33</v>
      </c>
      <c r="D127" s="38">
        <v>4</v>
      </c>
      <c r="E127" s="2"/>
      <c r="F127" s="14">
        <v>2</v>
      </c>
      <c r="G127" s="10"/>
      <c r="H127" s="114"/>
      <c r="I127" s="10"/>
      <c r="J127" s="91"/>
      <c r="K127" s="105"/>
      <c r="L127" s="119"/>
      <c r="M127" s="10"/>
      <c r="N127" s="10"/>
      <c r="O127" s="71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45" outlineLevel="1" x14ac:dyDescent="0.25">
      <c r="A128" s="2">
        <v>5</v>
      </c>
      <c r="B128" s="7" t="s">
        <v>36</v>
      </c>
      <c r="C128" s="51" t="s">
        <v>33</v>
      </c>
      <c r="D128" s="38">
        <v>1</v>
      </c>
      <c r="E128" s="2">
        <v>12</v>
      </c>
      <c r="F128" s="14">
        <v>4</v>
      </c>
      <c r="G128" s="10"/>
      <c r="H128" s="114"/>
      <c r="I128" s="10"/>
      <c r="J128" s="91"/>
      <c r="K128" s="105"/>
      <c r="L128" s="119"/>
      <c r="M128" s="10"/>
      <c r="N128" s="10"/>
      <c r="O128" s="71" t="s">
        <v>444</v>
      </c>
      <c r="P128" s="10" t="s">
        <v>442</v>
      </c>
      <c r="Q128" s="71" t="s">
        <v>444</v>
      </c>
      <c r="R128" s="10" t="s">
        <v>442</v>
      </c>
      <c r="S128" s="71" t="s">
        <v>444</v>
      </c>
      <c r="T128" s="10" t="s">
        <v>442</v>
      </c>
      <c r="U128" s="71" t="s">
        <v>444</v>
      </c>
      <c r="V128" s="10" t="s">
        <v>442</v>
      </c>
      <c r="W128" s="10" t="s">
        <v>442</v>
      </c>
      <c r="X128" s="10" t="s">
        <v>442</v>
      </c>
    </row>
    <row r="129" spans="1:45" outlineLevel="1" x14ac:dyDescent="0.25">
      <c r="A129" s="2">
        <v>6</v>
      </c>
      <c r="B129" s="7" t="s">
        <v>37</v>
      </c>
      <c r="C129" s="51" t="s">
        <v>33</v>
      </c>
      <c r="D129" s="38">
        <v>1</v>
      </c>
      <c r="E129" s="2"/>
      <c r="F129" s="14">
        <v>4</v>
      </c>
      <c r="G129" s="10"/>
      <c r="H129" s="114"/>
      <c r="I129" s="10"/>
      <c r="J129" s="91"/>
      <c r="K129" s="105"/>
      <c r="L129" s="119"/>
      <c r="M129" s="10"/>
      <c r="N129" s="10"/>
      <c r="O129" s="71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45" outlineLevel="1" x14ac:dyDescent="0.25">
      <c r="A130" s="14">
        <v>7</v>
      </c>
      <c r="B130" s="7" t="s">
        <v>54</v>
      </c>
      <c r="C130" s="51"/>
      <c r="D130" s="38">
        <v>1</v>
      </c>
      <c r="E130" s="2"/>
      <c r="F130" s="2">
        <v>2</v>
      </c>
      <c r="G130" s="10"/>
      <c r="H130" s="114"/>
      <c r="I130" s="10"/>
      <c r="J130" s="91"/>
      <c r="K130" s="105"/>
      <c r="L130" s="119"/>
      <c r="M130" s="10"/>
      <c r="N130" s="10"/>
      <c r="O130" s="71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45" outlineLevel="1" x14ac:dyDescent="0.25">
      <c r="A131" s="14">
        <v>8</v>
      </c>
      <c r="B131" s="7" t="s">
        <v>55</v>
      </c>
      <c r="C131" s="51"/>
      <c r="D131" s="38">
        <v>1</v>
      </c>
      <c r="E131" s="2"/>
      <c r="F131" s="2">
        <v>2</v>
      </c>
      <c r="G131" s="10"/>
      <c r="H131" s="114"/>
      <c r="I131" s="10"/>
      <c r="J131" s="91"/>
      <c r="K131" s="105"/>
      <c r="L131" s="119"/>
      <c r="M131" s="10"/>
      <c r="N131" s="10"/>
      <c r="O131" s="71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45" ht="15.75" x14ac:dyDescent="0.4">
      <c r="A132" s="14">
        <v>9</v>
      </c>
      <c r="B132" s="7" t="s">
        <v>56</v>
      </c>
      <c r="C132" s="51"/>
      <c r="D132" s="38">
        <v>1</v>
      </c>
      <c r="E132" s="2"/>
      <c r="F132" s="2">
        <v>2</v>
      </c>
      <c r="G132" s="10"/>
      <c r="H132" s="114"/>
      <c r="I132" s="10"/>
      <c r="J132" s="91"/>
      <c r="K132" s="105"/>
      <c r="L132" s="119"/>
      <c r="M132" s="152"/>
      <c r="N132" s="10"/>
      <c r="O132" s="71"/>
      <c r="P132" s="10"/>
      <c r="Q132" s="10"/>
      <c r="R132" s="10"/>
      <c r="S132" s="10"/>
      <c r="T132" s="10"/>
      <c r="U132" s="10"/>
      <c r="V132" s="10"/>
      <c r="W132" s="10"/>
      <c r="X132" s="10"/>
      <c r="Y132" s="163">
        <f>L132+L131+L130+L129+L128+L127+L126+L125+L124</f>
        <v>0</v>
      </c>
      <c r="Z132" s="122">
        <f>Y132/1.23</f>
        <v>0</v>
      </c>
      <c r="AA132" s="122">
        <f>Y132-Z132</f>
        <v>0</v>
      </c>
    </row>
    <row r="133" spans="1:45" s="306" customFormat="1" outlineLevel="1" x14ac:dyDescent="0.25">
      <c r="A133" s="365" t="s">
        <v>73</v>
      </c>
      <c r="B133" s="366"/>
      <c r="C133" s="366"/>
      <c r="D133" s="366"/>
      <c r="E133" s="366"/>
      <c r="F133" s="366"/>
      <c r="G133" s="297"/>
      <c r="H133" s="298"/>
      <c r="I133" s="297"/>
      <c r="J133" s="299"/>
      <c r="K133" s="300">
        <v>0.23</v>
      </c>
      <c r="L133" s="301"/>
      <c r="M133" s="301"/>
      <c r="N133" s="301"/>
      <c r="O133" s="302"/>
      <c r="P133" s="301"/>
      <c r="Q133" s="301"/>
      <c r="R133" s="301"/>
      <c r="S133" s="301"/>
      <c r="T133" s="301"/>
      <c r="U133" s="301"/>
      <c r="V133" s="301"/>
      <c r="W133" s="301"/>
      <c r="X133" s="301"/>
      <c r="Y133" s="303"/>
      <c r="Z133" s="303"/>
      <c r="AA133" s="303"/>
      <c r="AB133" s="304">
        <f>L134+L135+L136</f>
        <v>0</v>
      </c>
      <c r="AC133" s="305">
        <f>J134+J135+J136</f>
        <v>0</v>
      </c>
      <c r="AE133" s="307">
        <f>K134+K135+K136</f>
        <v>0</v>
      </c>
      <c r="AG133" s="308">
        <f>AB133</f>
        <v>0</v>
      </c>
      <c r="AH133" s="309">
        <f>AC133</f>
        <v>0</v>
      </c>
      <c r="AJ133" s="315"/>
      <c r="AK133" s="311"/>
      <c r="AL133" s="311"/>
      <c r="AM133" s="336"/>
      <c r="AN133" s="336"/>
      <c r="AO133" s="336"/>
      <c r="AP133" s="336"/>
      <c r="AQ133" s="336"/>
      <c r="AR133" s="336"/>
      <c r="AS133" s="336"/>
    </row>
    <row r="134" spans="1:45" ht="27" outlineLevel="1" x14ac:dyDescent="0.25">
      <c r="A134" s="71">
        <v>1</v>
      </c>
      <c r="B134" s="64" t="s">
        <v>74</v>
      </c>
      <c r="C134" s="53">
        <v>2010</v>
      </c>
      <c r="D134" s="40">
        <v>1</v>
      </c>
      <c r="E134" s="12">
        <v>2</v>
      </c>
      <c r="F134" s="12">
        <v>4</v>
      </c>
      <c r="G134" s="10"/>
      <c r="H134" s="114"/>
      <c r="I134" s="10"/>
      <c r="J134" s="91"/>
      <c r="K134" s="98"/>
      <c r="L134" s="119"/>
      <c r="M134" s="10"/>
      <c r="N134" s="10"/>
      <c r="O134" s="71" t="s">
        <v>444</v>
      </c>
      <c r="P134" s="10"/>
      <c r="Q134" s="10" t="s">
        <v>440</v>
      </c>
      <c r="R134" s="10"/>
      <c r="S134" s="10" t="s">
        <v>440</v>
      </c>
      <c r="T134" s="10"/>
      <c r="U134" s="71" t="s">
        <v>444</v>
      </c>
      <c r="V134" s="10"/>
      <c r="W134" s="10"/>
      <c r="X134" s="10"/>
    </row>
    <row r="135" spans="1:45" outlineLevel="1" x14ac:dyDescent="0.25">
      <c r="A135" s="71">
        <v>2</v>
      </c>
      <c r="B135" s="64" t="s">
        <v>75</v>
      </c>
      <c r="C135" s="53">
        <v>2010</v>
      </c>
      <c r="D135" s="42">
        <v>1</v>
      </c>
      <c r="E135" s="12"/>
      <c r="F135" s="12">
        <v>2</v>
      </c>
      <c r="G135" s="10"/>
      <c r="H135" s="114"/>
      <c r="I135" s="10"/>
      <c r="J135" s="91"/>
      <c r="K135" s="98"/>
      <c r="L135" s="119"/>
      <c r="M135" s="10"/>
      <c r="N135" s="10"/>
      <c r="O135" s="71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45" ht="27" x14ac:dyDescent="0.4">
      <c r="A136" s="71">
        <v>3</v>
      </c>
      <c r="B136" s="64" t="s">
        <v>210</v>
      </c>
      <c r="C136" s="53">
        <v>2010</v>
      </c>
      <c r="D136" s="42">
        <v>24</v>
      </c>
      <c r="E136" s="12"/>
      <c r="F136" s="12">
        <v>2</v>
      </c>
      <c r="G136" s="10"/>
      <c r="H136" s="114"/>
      <c r="I136" s="10"/>
      <c r="J136" s="91"/>
      <c r="K136" s="98"/>
      <c r="L136" s="119"/>
      <c r="M136" s="152"/>
      <c r="N136" s="10"/>
      <c r="O136" s="71"/>
      <c r="P136" s="10"/>
      <c r="Q136" s="10"/>
      <c r="R136" s="10"/>
      <c r="S136" s="10"/>
      <c r="T136" s="10"/>
      <c r="U136" s="10"/>
      <c r="V136" s="10"/>
      <c r="W136" s="10"/>
      <c r="X136" s="10"/>
      <c r="Y136" s="163">
        <f>L136+L135+L134</f>
        <v>0</v>
      </c>
      <c r="Z136" s="122">
        <f>Y136/1.23</f>
        <v>0</v>
      </c>
      <c r="AA136" s="122">
        <f>Y136-Z136</f>
        <v>0</v>
      </c>
    </row>
    <row r="137" spans="1:45" outlineLevel="1" x14ac:dyDescent="0.25">
      <c r="A137" s="340" t="s">
        <v>89</v>
      </c>
      <c r="B137" s="341"/>
      <c r="C137" s="341"/>
      <c r="D137" s="341"/>
      <c r="E137" s="341"/>
      <c r="F137" s="341"/>
      <c r="G137" s="18"/>
      <c r="H137" s="112"/>
      <c r="I137" s="18"/>
      <c r="J137" s="100"/>
      <c r="K137" s="99">
        <v>0.23</v>
      </c>
      <c r="L137" s="106"/>
      <c r="M137" s="10"/>
      <c r="N137" s="10"/>
      <c r="O137" s="71"/>
      <c r="P137" s="10"/>
      <c r="Q137" s="10"/>
      <c r="R137" s="10"/>
      <c r="S137" s="10"/>
      <c r="T137" s="10"/>
      <c r="U137" s="10"/>
      <c r="V137" s="10"/>
      <c r="W137" s="10"/>
      <c r="X137" s="10"/>
      <c r="AB137" s="184">
        <f>L138+L139</f>
        <v>0</v>
      </c>
      <c r="AC137" s="197">
        <f>J138+J139</f>
        <v>0</v>
      </c>
      <c r="AE137" s="208">
        <f>K138+K139</f>
        <v>0</v>
      </c>
      <c r="AJ137" s="315"/>
    </row>
    <row r="138" spans="1:45" x14ac:dyDescent="0.25">
      <c r="A138" s="71">
        <v>1</v>
      </c>
      <c r="B138" s="64" t="s">
        <v>78</v>
      </c>
      <c r="C138" s="53"/>
      <c r="D138" s="42">
        <v>9</v>
      </c>
      <c r="E138" s="12"/>
      <c r="F138" s="12">
        <v>2</v>
      </c>
      <c r="G138" s="10"/>
      <c r="H138" s="114"/>
      <c r="I138" s="10"/>
      <c r="J138" s="91"/>
      <c r="K138" s="105"/>
      <c r="L138" s="119"/>
      <c r="M138" s="10"/>
      <c r="N138" s="10"/>
      <c r="O138" s="71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45" ht="15.75" x14ac:dyDescent="0.4">
      <c r="A139" s="71">
        <v>2</v>
      </c>
      <c r="B139" s="64" t="s">
        <v>354</v>
      </c>
      <c r="C139" s="53"/>
      <c r="D139" s="42">
        <v>3</v>
      </c>
      <c r="E139" s="12"/>
      <c r="F139" s="12">
        <v>2</v>
      </c>
      <c r="G139" s="10"/>
      <c r="H139" s="114"/>
      <c r="I139" s="10"/>
      <c r="J139" s="91"/>
      <c r="K139" s="105"/>
      <c r="L139" s="119"/>
      <c r="M139" s="152"/>
      <c r="N139" s="10"/>
      <c r="O139" s="71"/>
      <c r="P139" s="10"/>
      <c r="Q139" s="10"/>
      <c r="R139" s="10"/>
      <c r="S139" s="10"/>
      <c r="T139" s="10"/>
      <c r="U139" s="10"/>
      <c r="V139" s="10"/>
      <c r="W139" s="10"/>
      <c r="X139" s="10"/>
      <c r="Y139" s="163">
        <f>L139+L138</f>
        <v>0</v>
      </c>
      <c r="Z139" s="122">
        <f>Y139/1.23</f>
        <v>0</v>
      </c>
      <c r="AA139" s="122">
        <f>Y139-Z139</f>
        <v>0</v>
      </c>
    </row>
    <row r="140" spans="1:45" s="288" customFormat="1" outlineLevel="1" x14ac:dyDescent="0.25">
      <c r="A140" s="342" t="s">
        <v>86</v>
      </c>
      <c r="B140" s="343"/>
      <c r="C140" s="343"/>
      <c r="D140" s="343"/>
      <c r="E140" s="343"/>
      <c r="F140" s="343"/>
      <c r="G140" s="278"/>
      <c r="H140" s="277"/>
      <c r="I140" s="278"/>
      <c r="J140" s="279"/>
      <c r="K140" s="280">
        <v>0.23</v>
      </c>
      <c r="L140" s="281"/>
      <c r="M140" s="281"/>
      <c r="N140" s="281"/>
      <c r="O140" s="293"/>
      <c r="P140" s="281"/>
      <c r="Q140" s="281"/>
      <c r="R140" s="281"/>
      <c r="S140" s="281"/>
      <c r="T140" s="281"/>
      <c r="U140" s="281"/>
      <c r="V140" s="281"/>
      <c r="W140" s="281"/>
      <c r="X140" s="281"/>
      <c r="Y140" s="285"/>
      <c r="Z140" s="285"/>
      <c r="AA140" s="285"/>
      <c r="AB140" s="286">
        <f>L141+L142+L143</f>
        <v>0</v>
      </c>
      <c r="AC140" s="287">
        <f>J141+J142+J143</f>
        <v>0</v>
      </c>
      <c r="AE140" s="295">
        <f>K141+K142+K143</f>
        <v>0</v>
      </c>
      <c r="AG140" s="291">
        <f>AB140+AB137</f>
        <v>0</v>
      </c>
      <c r="AH140" s="292">
        <f>AC140+AC137</f>
        <v>0</v>
      </c>
      <c r="AJ140" s="315"/>
      <c r="AK140" s="235"/>
      <c r="AL140" s="235"/>
      <c r="AM140" s="221"/>
      <c r="AN140" s="221"/>
      <c r="AO140" s="221"/>
      <c r="AP140" s="221"/>
      <c r="AQ140" s="221"/>
      <c r="AR140" s="221"/>
      <c r="AS140" s="221"/>
    </row>
    <row r="141" spans="1:45" x14ac:dyDescent="0.25">
      <c r="A141" s="71">
        <v>1</v>
      </c>
      <c r="B141" s="64" t="s">
        <v>87</v>
      </c>
      <c r="C141" s="53" t="s">
        <v>88</v>
      </c>
      <c r="D141" s="42">
        <v>1</v>
      </c>
      <c r="E141" s="12"/>
      <c r="F141" s="12">
        <v>2</v>
      </c>
      <c r="G141" s="10"/>
      <c r="H141" s="114"/>
      <c r="I141" s="10"/>
      <c r="J141" s="91"/>
      <c r="K141" s="105"/>
      <c r="L141" s="119"/>
      <c r="M141" s="10"/>
      <c r="N141" s="10"/>
      <c r="O141" s="71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45" x14ac:dyDescent="0.25">
      <c r="A142" s="71">
        <v>2</v>
      </c>
      <c r="B142" s="64" t="s">
        <v>355</v>
      </c>
      <c r="C142" s="53"/>
      <c r="D142" s="42">
        <v>1</v>
      </c>
      <c r="E142" s="12"/>
      <c r="F142" s="12">
        <v>2</v>
      </c>
      <c r="G142" s="10"/>
      <c r="H142" s="114"/>
      <c r="I142" s="10"/>
      <c r="J142" s="91"/>
      <c r="K142" s="105"/>
      <c r="L142" s="119"/>
      <c r="M142" s="152"/>
      <c r="N142" s="10"/>
      <c r="O142" s="71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45" ht="15.75" x14ac:dyDescent="0.4">
      <c r="A143" s="71">
        <v>3</v>
      </c>
      <c r="B143" s="64" t="s">
        <v>452</v>
      </c>
      <c r="C143" s="53"/>
      <c r="D143" s="42">
        <v>1</v>
      </c>
      <c r="E143" s="12"/>
      <c r="F143" s="12">
        <v>2</v>
      </c>
      <c r="G143" s="10"/>
      <c r="H143" s="114"/>
      <c r="I143" s="10"/>
      <c r="J143" s="91"/>
      <c r="K143" s="105"/>
      <c r="L143" s="119"/>
      <c r="M143" s="152"/>
      <c r="N143" s="10"/>
      <c r="O143" s="71"/>
      <c r="P143" s="10"/>
      <c r="Q143" s="10"/>
      <c r="R143" s="10"/>
      <c r="S143" s="10"/>
      <c r="T143" s="10"/>
      <c r="U143" s="10"/>
      <c r="V143" s="10"/>
      <c r="W143" s="10"/>
      <c r="X143" s="10"/>
      <c r="Y143" s="163">
        <f>L143+L142+L141</f>
        <v>0</v>
      </c>
      <c r="Z143" s="122">
        <f>Y143/1.23</f>
        <v>0</v>
      </c>
      <c r="AA143" s="122">
        <f>Y143-Z143</f>
        <v>0</v>
      </c>
    </row>
    <row r="144" spans="1:45" s="288" customFormat="1" ht="13.5" customHeight="1" outlineLevel="1" x14ac:dyDescent="0.25">
      <c r="A144" s="342" t="s">
        <v>362</v>
      </c>
      <c r="B144" s="343"/>
      <c r="C144" s="343"/>
      <c r="D144" s="343"/>
      <c r="E144" s="343"/>
      <c r="F144" s="343"/>
      <c r="G144" s="278"/>
      <c r="H144" s="277"/>
      <c r="I144" s="278"/>
      <c r="J144" s="279"/>
      <c r="K144" s="280">
        <v>0.23</v>
      </c>
      <c r="L144" s="310"/>
      <c r="M144" s="281"/>
      <c r="N144" s="281"/>
      <c r="O144" s="293"/>
      <c r="P144" s="281"/>
      <c r="Q144" s="281"/>
      <c r="R144" s="281"/>
      <c r="S144" s="281"/>
      <c r="T144" s="281"/>
      <c r="U144" s="281"/>
      <c r="V144" s="281"/>
      <c r="W144" s="281"/>
      <c r="X144" s="281"/>
      <c r="Y144" s="285"/>
      <c r="Z144" s="285"/>
      <c r="AA144" s="285"/>
      <c r="AB144" s="286">
        <f>L145+L146+L147+L148+L149+L150+L151+L152+L153</f>
        <v>0</v>
      </c>
      <c r="AC144" s="287">
        <f>J145+J146+J147+J148+J149+J150+J151+J152+J153</f>
        <v>0</v>
      </c>
      <c r="AE144" s="295">
        <f>K145+K146+K147+K148+K149+K150+K151+K152+K153</f>
        <v>0</v>
      </c>
      <c r="AG144" s="296">
        <f>AB144</f>
        <v>0</v>
      </c>
      <c r="AH144" s="292">
        <f>AC144</f>
        <v>0</v>
      </c>
      <c r="AJ144" s="315"/>
      <c r="AK144" s="235"/>
      <c r="AL144" s="235"/>
      <c r="AM144" s="221"/>
      <c r="AN144" s="221"/>
      <c r="AO144" s="221"/>
      <c r="AP144" s="221"/>
      <c r="AQ144" s="221"/>
      <c r="AR144" s="221"/>
      <c r="AS144" s="221"/>
    </row>
    <row r="145" spans="1:45" outlineLevel="1" x14ac:dyDescent="0.25">
      <c r="A145" s="71">
        <v>1</v>
      </c>
      <c r="B145" s="64" t="s">
        <v>119</v>
      </c>
      <c r="C145" s="53">
        <v>2010</v>
      </c>
      <c r="D145" s="40">
        <v>16</v>
      </c>
      <c r="E145" s="12">
        <v>4</v>
      </c>
      <c r="F145" s="12">
        <v>4</v>
      </c>
      <c r="G145" s="10"/>
      <c r="H145" s="114"/>
      <c r="I145" s="10"/>
      <c r="J145" s="91"/>
      <c r="K145" s="98"/>
      <c r="L145" s="97"/>
      <c r="M145" s="10"/>
      <c r="N145" s="10"/>
      <c r="O145" s="71" t="s">
        <v>444</v>
      </c>
      <c r="P145" s="10"/>
      <c r="Q145" s="71" t="s">
        <v>444</v>
      </c>
      <c r="R145" s="10"/>
      <c r="S145" s="71" t="s">
        <v>444</v>
      </c>
      <c r="T145" s="10"/>
      <c r="U145" s="71" t="s">
        <v>444</v>
      </c>
      <c r="V145" s="10"/>
      <c r="W145" s="10"/>
      <c r="X145" s="10"/>
    </row>
    <row r="146" spans="1:45" outlineLevel="1" x14ac:dyDescent="0.25">
      <c r="A146" s="71">
        <v>2</v>
      </c>
      <c r="B146" s="158" t="s">
        <v>120</v>
      </c>
      <c r="C146" s="53">
        <v>2010</v>
      </c>
      <c r="D146" s="40">
        <v>1</v>
      </c>
      <c r="E146" s="12"/>
      <c r="F146" s="12">
        <v>2</v>
      </c>
      <c r="G146" s="10"/>
      <c r="H146" s="114"/>
      <c r="I146" s="10"/>
      <c r="J146" s="91"/>
      <c r="K146" s="98"/>
      <c r="L146" s="97"/>
      <c r="M146" s="10"/>
      <c r="N146" s="10"/>
      <c r="O146" s="71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45" outlineLevel="1" x14ac:dyDescent="0.25">
      <c r="A147" s="71">
        <v>3</v>
      </c>
      <c r="B147" s="64" t="s">
        <v>121</v>
      </c>
      <c r="C147" s="53">
        <v>2010</v>
      </c>
      <c r="D147" s="40">
        <v>1</v>
      </c>
      <c r="E147" s="12"/>
      <c r="F147" s="12">
        <v>2</v>
      </c>
      <c r="G147" s="10"/>
      <c r="H147" s="114"/>
      <c r="I147" s="10"/>
      <c r="J147" s="91"/>
      <c r="K147" s="98"/>
      <c r="L147" s="97"/>
      <c r="M147" s="10"/>
      <c r="N147" s="10"/>
      <c r="O147" s="71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45" outlineLevel="1" x14ac:dyDescent="0.25">
      <c r="A148" s="71">
        <v>4</v>
      </c>
      <c r="B148" s="64" t="s">
        <v>122</v>
      </c>
      <c r="C148" s="53">
        <v>2010</v>
      </c>
      <c r="D148" s="40">
        <v>2</v>
      </c>
      <c r="E148" s="12"/>
      <c r="F148" s="12">
        <v>2</v>
      </c>
      <c r="G148" s="10"/>
      <c r="H148" s="114"/>
      <c r="I148" s="10"/>
      <c r="J148" s="91"/>
      <c r="K148" s="98"/>
      <c r="L148" s="97"/>
      <c r="M148" s="10"/>
      <c r="N148" s="10"/>
      <c r="O148" s="71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45" outlineLevel="1" x14ac:dyDescent="0.25">
      <c r="A149" s="71">
        <v>5</v>
      </c>
      <c r="B149" s="64" t="s">
        <v>123</v>
      </c>
      <c r="C149" s="53">
        <v>2010</v>
      </c>
      <c r="D149" s="40">
        <v>2</v>
      </c>
      <c r="E149" s="12"/>
      <c r="F149" s="12">
        <v>2</v>
      </c>
      <c r="G149" s="10"/>
      <c r="H149" s="114"/>
      <c r="I149" s="10"/>
      <c r="J149" s="91"/>
      <c r="K149" s="98"/>
      <c r="L149" s="97"/>
      <c r="M149" s="10"/>
      <c r="N149" s="10"/>
      <c r="O149" s="71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45" x14ac:dyDescent="0.25">
      <c r="A150" s="71">
        <v>6</v>
      </c>
      <c r="B150" s="64" t="s">
        <v>124</v>
      </c>
      <c r="C150" s="53">
        <v>2010</v>
      </c>
      <c r="D150" s="40">
        <v>1</v>
      </c>
      <c r="E150" s="12"/>
      <c r="F150" s="12">
        <v>2</v>
      </c>
      <c r="G150" s="10"/>
      <c r="H150" s="114"/>
      <c r="I150" s="10"/>
      <c r="J150" s="91"/>
      <c r="K150" s="98"/>
      <c r="L150" s="97"/>
      <c r="M150" s="10"/>
      <c r="N150" s="10"/>
      <c r="O150" s="71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45" outlineLevel="1" x14ac:dyDescent="0.25">
      <c r="A151" s="71">
        <v>7</v>
      </c>
      <c r="B151" s="7" t="s">
        <v>294</v>
      </c>
      <c r="C151" s="53">
        <v>2013</v>
      </c>
      <c r="D151" s="40">
        <v>1</v>
      </c>
      <c r="E151" s="12">
        <v>2</v>
      </c>
      <c r="F151" s="12">
        <v>2</v>
      </c>
      <c r="G151" s="10"/>
      <c r="H151" s="114"/>
      <c r="I151" s="10"/>
      <c r="J151" s="91"/>
      <c r="K151" s="98"/>
      <c r="L151" s="97"/>
      <c r="M151" s="10"/>
      <c r="N151" s="10"/>
      <c r="O151" s="71" t="s">
        <v>444</v>
      </c>
      <c r="P151" s="10"/>
      <c r="Q151" s="10"/>
      <c r="R151" s="10"/>
      <c r="S151" s="10"/>
      <c r="T151" s="10"/>
      <c r="U151" s="71" t="s">
        <v>444</v>
      </c>
      <c r="V151" s="10"/>
      <c r="W151" s="10"/>
      <c r="X151" s="10"/>
    </row>
    <row r="152" spans="1:45" outlineLevel="1" x14ac:dyDescent="0.25">
      <c r="A152" s="71">
        <v>8</v>
      </c>
      <c r="B152" s="158" t="s">
        <v>295</v>
      </c>
      <c r="C152" s="53">
        <v>2013</v>
      </c>
      <c r="D152" s="40">
        <v>1</v>
      </c>
      <c r="E152" s="12"/>
      <c r="F152" s="12">
        <v>2</v>
      </c>
      <c r="G152" s="10"/>
      <c r="H152" s="114"/>
      <c r="I152" s="10"/>
      <c r="J152" s="91"/>
      <c r="K152" s="98"/>
      <c r="L152" s="97"/>
      <c r="M152" s="10"/>
      <c r="N152" s="10"/>
      <c r="O152" s="71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45" x14ac:dyDescent="0.25">
      <c r="A153" s="71">
        <v>9</v>
      </c>
      <c r="B153" s="158" t="s">
        <v>296</v>
      </c>
      <c r="C153" s="53">
        <v>2014</v>
      </c>
      <c r="D153" s="40">
        <v>1</v>
      </c>
      <c r="E153" s="12"/>
      <c r="F153" s="12">
        <v>3</v>
      </c>
      <c r="G153" s="10"/>
      <c r="H153" s="114"/>
      <c r="I153" s="10"/>
      <c r="J153" s="91"/>
      <c r="K153" s="98"/>
      <c r="L153" s="97"/>
      <c r="M153" s="153"/>
      <c r="N153" s="10"/>
      <c r="O153" s="71"/>
      <c r="P153" s="10"/>
      <c r="Q153" s="10"/>
      <c r="R153" s="10"/>
      <c r="S153" s="10"/>
      <c r="T153" s="10"/>
      <c r="U153" s="10"/>
      <c r="V153" s="10"/>
      <c r="W153" s="10"/>
      <c r="X153" s="10"/>
      <c r="Y153" s="168">
        <f>L153+L152+L151+L150+L149+L148+L147+L146+L145</f>
        <v>0</v>
      </c>
      <c r="Z153" s="122">
        <f>Y153/1.23</f>
        <v>0</v>
      </c>
      <c r="AA153" s="122">
        <f>Y153-Z153</f>
        <v>0</v>
      </c>
    </row>
    <row r="154" spans="1:45" s="89" customFormat="1" outlineLevel="1" x14ac:dyDescent="0.25">
      <c r="A154" s="338" t="s">
        <v>79</v>
      </c>
      <c r="B154" s="339"/>
      <c r="C154" s="339"/>
      <c r="D154" s="339"/>
      <c r="E154" s="339"/>
      <c r="F154" s="339"/>
      <c r="G154" s="88"/>
      <c r="H154" s="275"/>
      <c r="I154" s="88"/>
      <c r="J154" s="90"/>
      <c r="K154" s="99">
        <v>0.23</v>
      </c>
      <c r="L154" s="95"/>
      <c r="M154" s="106"/>
      <c r="N154" s="106"/>
      <c r="O154" s="316"/>
      <c r="P154" s="106"/>
      <c r="Q154" s="106"/>
      <c r="R154" s="106"/>
      <c r="S154" s="106"/>
      <c r="T154" s="106"/>
      <c r="U154" s="106"/>
      <c r="V154" s="106"/>
      <c r="W154" s="106"/>
      <c r="X154" s="106"/>
      <c r="Y154" s="317"/>
      <c r="Z154" s="317"/>
      <c r="AA154" s="317"/>
      <c r="AB154" s="318">
        <f>L155+L156</f>
        <v>0</v>
      </c>
      <c r="AC154" s="319">
        <f>J155+J156</f>
        <v>0</v>
      </c>
      <c r="AE154" s="320">
        <f>K155+K156</f>
        <v>0</v>
      </c>
      <c r="AG154" s="321">
        <f>AB154</f>
        <v>0</v>
      </c>
      <c r="AH154" s="322">
        <f>AC154</f>
        <v>0</v>
      </c>
      <c r="AJ154" s="315"/>
      <c r="AK154" s="235"/>
      <c r="AL154" s="235"/>
      <c r="AM154" s="221"/>
      <c r="AN154" s="221"/>
      <c r="AO154" s="221"/>
      <c r="AP154" s="221"/>
      <c r="AQ154" s="221"/>
      <c r="AR154" s="221"/>
      <c r="AS154" s="221"/>
    </row>
    <row r="155" spans="1:45" outlineLevel="1" x14ac:dyDescent="0.25">
      <c r="A155" s="71">
        <v>1</v>
      </c>
      <c r="B155" s="64" t="s">
        <v>217</v>
      </c>
      <c r="C155" s="53"/>
      <c r="D155" s="42">
        <v>2</v>
      </c>
      <c r="E155" s="12"/>
      <c r="F155" s="12">
        <v>2</v>
      </c>
      <c r="G155" s="10"/>
      <c r="H155" s="118"/>
      <c r="I155" s="29"/>
      <c r="J155" s="91"/>
      <c r="K155" s="105"/>
      <c r="L155" s="97"/>
      <c r="M155" s="10"/>
      <c r="N155" s="10"/>
      <c r="O155" s="71"/>
      <c r="P155" s="10"/>
      <c r="Q155" s="10"/>
      <c r="R155" s="10"/>
      <c r="S155" s="10"/>
      <c r="T155" s="10"/>
      <c r="U155" s="10"/>
      <c r="V155" s="10"/>
      <c r="W155" s="10"/>
      <c r="X155" s="10"/>
      <c r="AG155" s="49">
        <f>AG154+AG140</f>
        <v>0</v>
      </c>
      <c r="AH155" s="122">
        <f>AH154+AH140</f>
        <v>0</v>
      </c>
    </row>
    <row r="156" spans="1:45" x14ac:dyDescent="0.25">
      <c r="A156" s="72">
        <v>2</v>
      </c>
      <c r="B156" s="64" t="s">
        <v>218</v>
      </c>
      <c r="C156" s="53"/>
      <c r="D156" s="42">
        <v>4</v>
      </c>
      <c r="E156" s="12"/>
      <c r="F156" s="12">
        <v>2</v>
      </c>
      <c r="G156" s="10"/>
      <c r="H156" s="118"/>
      <c r="I156" s="29"/>
      <c r="J156" s="91"/>
      <c r="K156" s="105"/>
      <c r="L156" s="97"/>
      <c r="M156" s="153"/>
      <c r="N156" s="10"/>
      <c r="O156" s="71"/>
      <c r="P156" s="10"/>
      <c r="Q156" s="10"/>
      <c r="R156" s="10"/>
      <c r="S156" s="10"/>
      <c r="T156" s="10"/>
      <c r="U156" s="10"/>
      <c r="V156" s="10"/>
      <c r="W156" s="10"/>
      <c r="X156" s="10"/>
      <c r="Y156" s="168">
        <f>L156+L155</f>
        <v>0</v>
      </c>
      <c r="Z156" s="122">
        <f>Y156/1.23</f>
        <v>0</v>
      </c>
      <c r="AA156" s="122">
        <f>Y156-Z156</f>
        <v>0</v>
      </c>
    </row>
    <row r="157" spans="1:45" outlineLevel="1" x14ac:dyDescent="0.25">
      <c r="A157" s="340" t="s">
        <v>376</v>
      </c>
      <c r="B157" s="341"/>
      <c r="C157" s="341"/>
      <c r="D157" s="341"/>
      <c r="E157" s="341"/>
      <c r="F157" s="341"/>
      <c r="G157" s="19"/>
      <c r="H157" s="112"/>
      <c r="I157" s="18"/>
      <c r="J157" s="121"/>
      <c r="K157" s="99">
        <v>0.23</v>
      </c>
      <c r="L157" s="106"/>
      <c r="M157" s="10"/>
      <c r="N157" s="10"/>
      <c r="O157" s="71"/>
      <c r="P157" s="10"/>
      <c r="Q157" s="10"/>
      <c r="R157" s="10"/>
      <c r="S157" s="10"/>
      <c r="T157" s="10"/>
      <c r="U157" s="10"/>
      <c r="V157" s="10"/>
      <c r="W157" s="10"/>
      <c r="X157" s="10"/>
      <c r="AB157" s="184">
        <f>L158+L159+L160+L161</f>
        <v>0</v>
      </c>
      <c r="AC157" s="197">
        <f>J158+J159+J160+J161</f>
        <v>0</v>
      </c>
      <c r="AE157" s="208">
        <f>K158+K159+K160+K161</f>
        <v>0</v>
      </c>
      <c r="AJ157" s="315"/>
    </row>
    <row r="158" spans="1:45" outlineLevel="1" x14ac:dyDescent="0.25">
      <c r="A158" s="2">
        <v>1</v>
      </c>
      <c r="B158" s="7" t="s">
        <v>405</v>
      </c>
      <c r="C158" s="51"/>
      <c r="D158" s="36">
        <v>3</v>
      </c>
      <c r="E158" s="2"/>
      <c r="F158" s="8">
        <v>2</v>
      </c>
      <c r="G158" s="9"/>
      <c r="H158" s="118"/>
      <c r="I158" s="29"/>
      <c r="J158" s="91"/>
      <c r="K158" s="105"/>
      <c r="L158" s="119"/>
      <c r="M158" s="10"/>
      <c r="N158" s="10"/>
      <c r="O158" s="71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45" ht="14.25" customHeight="1" outlineLevel="1" x14ac:dyDescent="0.25">
      <c r="A159" s="2">
        <v>2</v>
      </c>
      <c r="B159" s="7" t="s">
        <v>196</v>
      </c>
      <c r="C159" s="51"/>
      <c r="D159" s="36">
        <v>1</v>
      </c>
      <c r="E159" s="2"/>
      <c r="F159" s="8">
        <v>2</v>
      </c>
      <c r="G159" s="9"/>
      <c r="H159" s="118"/>
      <c r="I159" s="29"/>
      <c r="J159" s="91"/>
      <c r="K159" s="105"/>
      <c r="L159" s="119"/>
      <c r="M159" s="10"/>
      <c r="N159" s="10"/>
      <c r="O159" s="71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45" outlineLevel="1" x14ac:dyDescent="0.25">
      <c r="A160" s="2">
        <v>3</v>
      </c>
      <c r="B160" s="7" t="s">
        <v>197</v>
      </c>
      <c r="C160" s="51"/>
      <c r="D160" s="36">
        <v>2</v>
      </c>
      <c r="E160" s="2"/>
      <c r="F160" s="8">
        <v>2</v>
      </c>
      <c r="G160" s="9"/>
      <c r="H160" s="118"/>
      <c r="I160" s="29"/>
      <c r="J160" s="91"/>
      <c r="K160" s="105"/>
      <c r="L160" s="119"/>
      <c r="M160" s="10"/>
      <c r="N160" s="10"/>
      <c r="O160" s="71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45" ht="15.75" x14ac:dyDescent="0.4">
      <c r="A161" s="2">
        <v>4</v>
      </c>
      <c r="B161" s="7" t="s">
        <v>4</v>
      </c>
      <c r="C161" s="51">
        <v>60400010</v>
      </c>
      <c r="D161" s="36">
        <v>1</v>
      </c>
      <c r="E161" s="2"/>
      <c r="F161" s="8">
        <v>2</v>
      </c>
      <c r="G161" s="9"/>
      <c r="H161" s="118"/>
      <c r="I161" s="29"/>
      <c r="J161" s="91"/>
      <c r="K161" s="105"/>
      <c r="L161" s="119"/>
      <c r="M161" s="152"/>
      <c r="N161" s="10"/>
      <c r="O161" s="71"/>
      <c r="P161" s="10"/>
      <c r="Q161" s="10"/>
      <c r="R161" s="10"/>
      <c r="S161" s="10"/>
      <c r="T161" s="10"/>
      <c r="U161" s="10"/>
      <c r="V161" s="10"/>
      <c r="W161" s="10"/>
      <c r="X161" s="10"/>
      <c r="Y161" s="163">
        <f>L161+L160+L159+L158</f>
        <v>0</v>
      </c>
      <c r="Z161" s="122">
        <f>Y161/1.23</f>
        <v>0</v>
      </c>
      <c r="AA161" s="122">
        <f>Y161-Z161</f>
        <v>0</v>
      </c>
    </row>
    <row r="162" spans="1:45" s="89" customFormat="1" outlineLevel="1" x14ac:dyDescent="0.25">
      <c r="A162" s="338" t="s">
        <v>47</v>
      </c>
      <c r="B162" s="339"/>
      <c r="C162" s="339"/>
      <c r="D162" s="339"/>
      <c r="E162" s="339"/>
      <c r="F162" s="339"/>
      <c r="G162" s="323"/>
      <c r="H162" s="324"/>
      <c r="J162" s="325"/>
      <c r="K162" s="99">
        <v>0.23</v>
      </c>
      <c r="L162" s="106"/>
      <c r="M162" s="106"/>
      <c r="N162" s="106"/>
      <c r="O162" s="316"/>
      <c r="P162" s="106"/>
      <c r="Q162" s="106"/>
      <c r="R162" s="106"/>
      <c r="S162" s="106"/>
      <c r="T162" s="106"/>
      <c r="U162" s="106"/>
      <c r="V162" s="106"/>
      <c r="W162" s="106"/>
      <c r="X162" s="106"/>
      <c r="Y162" s="317"/>
      <c r="Z162" s="317"/>
      <c r="AA162" s="317"/>
      <c r="AB162" s="318">
        <f>L163</f>
        <v>0</v>
      </c>
      <c r="AC162" s="319">
        <f>J163</f>
        <v>0</v>
      </c>
      <c r="AE162" s="320">
        <f>K163</f>
        <v>0</v>
      </c>
      <c r="AG162" s="326">
        <f>AB162+AB157</f>
        <v>0</v>
      </c>
      <c r="AH162" s="322">
        <f>AC162+AC157</f>
        <v>0</v>
      </c>
      <c r="AJ162" s="315"/>
      <c r="AK162" s="235"/>
      <c r="AL162" s="235"/>
      <c r="AM162" s="221"/>
      <c r="AN162" s="221"/>
      <c r="AO162" s="221"/>
      <c r="AP162" s="221"/>
      <c r="AQ162" s="221"/>
      <c r="AR162" s="221"/>
      <c r="AS162" s="221"/>
    </row>
    <row r="163" spans="1:45" ht="15.75" x14ac:dyDescent="0.4">
      <c r="A163" s="2">
        <v>1</v>
      </c>
      <c r="B163" s="7" t="s">
        <v>28</v>
      </c>
      <c r="C163" s="51" t="s">
        <v>29</v>
      </c>
      <c r="D163" s="36">
        <v>1</v>
      </c>
      <c r="E163" s="2"/>
      <c r="F163" s="22">
        <v>2</v>
      </c>
      <c r="G163" s="9"/>
      <c r="H163" s="118"/>
      <c r="I163" s="29"/>
      <c r="J163" s="91"/>
      <c r="K163" s="105"/>
      <c r="L163" s="119"/>
      <c r="M163" s="119"/>
      <c r="N163" s="10"/>
      <c r="O163" s="71"/>
      <c r="P163" s="10"/>
      <c r="Q163" s="10"/>
      <c r="R163" s="10"/>
      <c r="S163" s="10"/>
      <c r="T163" s="10"/>
      <c r="U163" s="10"/>
      <c r="V163" s="10"/>
      <c r="W163" s="10"/>
      <c r="X163" s="10"/>
      <c r="Y163" s="163">
        <f>L163</f>
        <v>0</v>
      </c>
      <c r="Z163" s="122">
        <f>Y163/1.23</f>
        <v>0</v>
      </c>
      <c r="AA163" s="122">
        <f>Y163-Z163</f>
        <v>0</v>
      </c>
    </row>
    <row r="164" spans="1:45" s="89" customFormat="1" outlineLevel="1" x14ac:dyDescent="0.25">
      <c r="A164" s="338" t="s">
        <v>198</v>
      </c>
      <c r="B164" s="339"/>
      <c r="C164" s="339"/>
      <c r="D164" s="339"/>
      <c r="E164" s="339"/>
      <c r="F164" s="339"/>
      <c r="G164" s="88"/>
      <c r="H164" s="275"/>
      <c r="I164" s="88"/>
      <c r="J164" s="90"/>
      <c r="K164" s="99">
        <v>0.23</v>
      </c>
      <c r="L164" s="106"/>
      <c r="M164" s="106"/>
      <c r="N164" s="106"/>
      <c r="O164" s="316"/>
      <c r="P164" s="106"/>
      <c r="Q164" s="106"/>
      <c r="R164" s="106"/>
      <c r="S164" s="106"/>
      <c r="T164" s="106"/>
      <c r="U164" s="106"/>
      <c r="V164" s="106"/>
      <c r="W164" s="106"/>
      <c r="X164" s="106"/>
      <c r="Y164" s="317"/>
      <c r="Z164" s="317"/>
      <c r="AA164" s="317"/>
      <c r="AB164" s="318">
        <f>L165</f>
        <v>0</v>
      </c>
      <c r="AC164" s="319">
        <f>J165</f>
        <v>0</v>
      </c>
      <c r="AE164" s="320">
        <f>K165</f>
        <v>0</v>
      </c>
      <c r="AG164" s="321">
        <f>AB164</f>
        <v>0</v>
      </c>
      <c r="AH164" s="322">
        <f>AC164</f>
        <v>0</v>
      </c>
      <c r="AJ164" s="315"/>
      <c r="AK164" s="235"/>
      <c r="AL164" s="235"/>
      <c r="AM164" s="221"/>
      <c r="AN164" s="221"/>
      <c r="AO164" s="221"/>
      <c r="AP164" s="221"/>
      <c r="AQ164" s="221"/>
      <c r="AR164" s="221"/>
      <c r="AS164" s="221"/>
    </row>
    <row r="165" spans="1:45" ht="15.75" x14ac:dyDescent="0.4">
      <c r="A165" s="2">
        <v>1</v>
      </c>
      <c r="B165" s="7" t="s">
        <v>199</v>
      </c>
      <c r="C165" s="51"/>
      <c r="D165" s="36">
        <v>1</v>
      </c>
      <c r="E165" s="2">
        <v>6</v>
      </c>
      <c r="F165" s="8">
        <v>6</v>
      </c>
      <c r="G165" s="10"/>
      <c r="H165" s="114"/>
      <c r="I165" s="10"/>
      <c r="J165" s="91"/>
      <c r="K165" s="105"/>
      <c r="L165" s="119"/>
      <c r="M165" s="152"/>
      <c r="N165" s="10"/>
      <c r="O165" s="71" t="s">
        <v>444</v>
      </c>
      <c r="P165" s="10"/>
      <c r="Q165" s="71" t="s">
        <v>444</v>
      </c>
      <c r="R165" s="10"/>
      <c r="S165" s="71" t="s">
        <v>444</v>
      </c>
      <c r="T165" s="10"/>
      <c r="U165" s="71" t="s">
        <v>444</v>
      </c>
      <c r="V165" s="10"/>
      <c r="W165" s="71" t="s">
        <v>444</v>
      </c>
      <c r="X165" s="71" t="s">
        <v>444</v>
      </c>
      <c r="Y165" s="163">
        <f>L165</f>
        <v>0</v>
      </c>
      <c r="Z165" s="122">
        <f>Y165/1.23</f>
        <v>0</v>
      </c>
      <c r="AA165" s="122">
        <f>Y165-Z165</f>
        <v>0</v>
      </c>
    </row>
    <row r="166" spans="1:45" s="89" customFormat="1" outlineLevel="1" x14ac:dyDescent="0.25">
      <c r="A166" s="338" t="s">
        <v>297</v>
      </c>
      <c r="B166" s="339"/>
      <c r="C166" s="339"/>
      <c r="D166" s="339"/>
      <c r="E166" s="339"/>
      <c r="F166" s="339"/>
      <c r="G166" s="88"/>
      <c r="H166" s="275"/>
      <c r="I166" s="88"/>
      <c r="J166" s="90"/>
      <c r="K166" s="99">
        <v>0.08</v>
      </c>
      <c r="L166" s="106"/>
      <c r="M166" s="106"/>
      <c r="N166" s="106"/>
      <c r="O166" s="316"/>
      <c r="P166" s="106"/>
      <c r="Q166" s="106"/>
      <c r="R166" s="106"/>
      <c r="S166" s="106"/>
      <c r="T166" s="106"/>
      <c r="U166" s="106"/>
      <c r="V166" s="106"/>
      <c r="W166" s="106"/>
      <c r="X166" s="106"/>
      <c r="Y166" s="317"/>
      <c r="Z166" s="317"/>
      <c r="AA166" s="317"/>
      <c r="AB166" s="318">
        <f>L167+L169+L170+L171</f>
        <v>0</v>
      </c>
      <c r="AC166" s="319">
        <f>J167+J169+J170+J171</f>
        <v>0</v>
      </c>
      <c r="AD166" s="317">
        <f>K167+K169+K170+K171</f>
        <v>0</v>
      </c>
      <c r="AE166" s="327"/>
      <c r="AG166" s="321">
        <f>AB166</f>
        <v>0</v>
      </c>
      <c r="AH166" s="322">
        <f>AC166</f>
        <v>0</v>
      </c>
      <c r="AJ166" s="315"/>
      <c r="AK166" s="337"/>
      <c r="AL166" s="235"/>
      <c r="AM166" s="221"/>
      <c r="AN166" s="221"/>
      <c r="AO166" s="221"/>
      <c r="AP166" s="221"/>
      <c r="AQ166" s="221"/>
      <c r="AR166" s="221"/>
      <c r="AS166" s="221"/>
    </row>
    <row r="167" spans="1:45" x14ac:dyDescent="0.25">
      <c r="A167" s="2">
        <v>1</v>
      </c>
      <c r="B167" s="7" t="s">
        <v>212</v>
      </c>
      <c r="C167" s="51"/>
      <c r="D167" s="38">
        <v>1</v>
      </c>
      <c r="E167" s="2"/>
      <c r="F167" s="14">
        <v>2</v>
      </c>
      <c r="G167" s="2"/>
      <c r="H167" s="114"/>
      <c r="I167" s="10"/>
      <c r="J167" s="91"/>
      <c r="K167" s="98"/>
      <c r="L167" s="119"/>
      <c r="M167" s="152"/>
      <c r="N167" s="10"/>
      <c r="O167" s="71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45" hidden="1" outlineLevel="2" x14ac:dyDescent="0.25">
      <c r="A168" s="340" t="s">
        <v>352</v>
      </c>
      <c r="B168" s="341"/>
      <c r="C168" s="341"/>
      <c r="D168" s="341"/>
      <c r="E168" s="341"/>
      <c r="F168" s="341"/>
      <c r="G168" s="18"/>
      <c r="H168" s="112"/>
      <c r="I168" s="18"/>
      <c r="J168" s="18"/>
      <c r="K168" s="98"/>
      <c r="L168" s="119"/>
      <c r="M168" s="10"/>
      <c r="N168" s="10"/>
      <c r="O168" s="71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45" s="193" customFormat="1" collapsed="1" x14ac:dyDescent="0.25">
      <c r="A169" s="185">
        <v>1</v>
      </c>
      <c r="B169" s="65" t="s">
        <v>476</v>
      </c>
      <c r="C169" s="56"/>
      <c r="D169" s="43">
        <v>1</v>
      </c>
      <c r="E169" s="186"/>
      <c r="F169" s="186">
        <v>2</v>
      </c>
      <c r="G169" s="187"/>
      <c r="H169" s="188"/>
      <c r="I169" s="187"/>
      <c r="J169" s="189"/>
      <c r="K169" s="190"/>
      <c r="L169" s="191"/>
      <c r="M169" s="187"/>
      <c r="N169" s="187"/>
      <c r="O169" s="185"/>
      <c r="P169" s="187"/>
      <c r="Q169" s="187"/>
      <c r="R169" s="187"/>
      <c r="S169" s="187"/>
      <c r="T169" s="187"/>
      <c r="U169" s="187"/>
      <c r="V169" s="187"/>
      <c r="W169" s="187"/>
      <c r="X169" s="187"/>
      <c r="Y169" s="192"/>
      <c r="Z169" s="192"/>
      <c r="AA169" s="192"/>
      <c r="AB169" s="203">
        <f>J169+J170+J171</f>
        <v>0</v>
      </c>
      <c r="AC169" s="213">
        <f>L169+L170+L171</f>
        <v>0</v>
      </c>
      <c r="AE169" s="211"/>
      <c r="AF169" s="1"/>
      <c r="AJ169" s="311"/>
      <c r="AK169" s="311"/>
      <c r="AL169" s="311"/>
      <c r="AM169" s="336"/>
      <c r="AN169" s="336"/>
      <c r="AO169" s="336"/>
      <c r="AP169" s="336"/>
      <c r="AQ169" s="336"/>
      <c r="AR169" s="336"/>
      <c r="AS169" s="336"/>
    </row>
    <row r="170" spans="1:45" s="193" customFormat="1" x14ac:dyDescent="0.25">
      <c r="A170" s="185">
        <v>2</v>
      </c>
      <c r="B170" s="65" t="s">
        <v>385</v>
      </c>
      <c r="C170" s="56" t="s">
        <v>383</v>
      </c>
      <c r="D170" s="43">
        <v>1</v>
      </c>
      <c r="E170" s="186"/>
      <c r="F170" s="186">
        <v>2</v>
      </c>
      <c r="G170" s="187"/>
      <c r="H170" s="188"/>
      <c r="I170" s="187"/>
      <c r="J170" s="189"/>
      <c r="K170" s="190"/>
      <c r="L170" s="191"/>
      <c r="M170" s="187"/>
      <c r="N170" s="187"/>
      <c r="O170" s="185"/>
      <c r="P170" s="187"/>
      <c r="Q170" s="187"/>
      <c r="R170" s="187"/>
      <c r="S170" s="187"/>
      <c r="T170" s="187"/>
      <c r="U170" s="187"/>
      <c r="V170" s="187"/>
      <c r="W170" s="187"/>
      <c r="X170" s="187"/>
      <c r="Y170" s="192"/>
      <c r="Z170" s="192"/>
      <c r="AA170" s="192"/>
      <c r="AB170" s="203"/>
      <c r="AC170" s="200"/>
      <c r="AE170" s="211"/>
      <c r="AF170" s="1"/>
      <c r="AJ170" s="311"/>
      <c r="AK170" s="311"/>
      <c r="AL170" s="311"/>
      <c r="AM170" s="336"/>
      <c r="AN170" s="336"/>
      <c r="AO170" s="336"/>
      <c r="AP170" s="336"/>
      <c r="AQ170" s="336"/>
      <c r="AR170" s="336"/>
      <c r="AS170" s="336"/>
    </row>
    <row r="171" spans="1:45" s="193" customFormat="1" ht="15.75" x14ac:dyDescent="0.4">
      <c r="A171" s="185">
        <v>3</v>
      </c>
      <c r="B171" s="65" t="s">
        <v>386</v>
      </c>
      <c r="C171" s="56" t="s">
        <v>384</v>
      </c>
      <c r="D171" s="43">
        <v>2</v>
      </c>
      <c r="E171" s="186"/>
      <c r="F171" s="186">
        <v>2</v>
      </c>
      <c r="G171" s="187"/>
      <c r="H171" s="188"/>
      <c r="I171" s="187"/>
      <c r="J171" s="189"/>
      <c r="K171" s="190"/>
      <c r="L171" s="191"/>
      <c r="M171" s="194"/>
      <c r="N171" s="187"/>
      <c r="O171" s="185"/>
      <c r="P171" s="187"/>
      <c r="Q171" s="187"/>
      <c r="R171" s="187"/>
      <c r="S171" s="187"/>
      <c r="T171" s="187"/>
      <c r="U171" s="187"/>
      <c r="V171" s="187"/>
      <c r="W171" s="187"/>
      <c r="X171" s="187"/>
      <c r="Y171" s="195">
        <f>L171+L170+L169+L167</f>
        <v>0</v>
      </c>
      <c r="Z171" s="192">
        <f>Y171/1.08</f>
        <v>0</v>
      </c>
      <c r="AA171" s="192">
        <f>Y171-Z171</f>
        <v>0</v>
      </c>
      <c r="AB171" s="203"/>
      <c r="AC171" s="200"/>
      <c r="AE171" s="211"/>
      <c r="AF171" s="1"/>
      <c r="AJ171" s="311"/>
      <c r="AK171" s="311"/>
      <c r="AL171" s="311"/>
      <c r="AM171" s="336"/>
      <c r="AN171" s="336"/>
      <c r="AO171" s="336"/>
      <c r="AP171" s="336"/>
      <c r="AQ171" s="336"/>
      <c r="AR171" s="336"/>
      <c r="AS171" s="336"/>
    </row>
    <row r="172" spans="1:45" s="89" customFormat="1" outlineLevel="1" x14ac:dyDescent="0.25">
      <c r="A172" s="338" t="s">
        <v>65</v>
      </c>
      <c r="B172" s="339"/>
      <c r="C172" s="339"/>
      <c r="D172" s="339"/>
      <c r="E172" s="339"/>
      <c r="F172" s="339"/>
      <c r="G172" s="88"/>
      <c r="H172" s="275"/>
      <c r="I172" s="88"/>
      <c r="J172" s="90"/>
      <c r="K172" s="99">
        <v>0.23</v>
      </c>
      <c r="L172" s="106"/>
      <c r="M172" s="106"/>
      <c r="N172" s="106"/>
      <c r="O172" s="316"/>
      <c r="P172" s="106"/>
      <c r="Q172" s="106"/>
      <c r="R172" s="106"/>
      <c r="S172" s="106"/>
      <c r="T172" s="106"/>
      <c r="U172" s="106"/>
      <c r="V172" s="106"/>
      <c r="W172" s="106"/>
      <c r="X172" s="106"/>
      <c r="Y172" s="317"/>
      <c r="Z172" s="317"/>
      <c r="AA172" s="317"/>
      <c r="AB172" s="318">
        <f>L173+L174</f>
        <v>0</v>
      </c>
      <c r="AC172" s="319">
        <f>J173+J174</f>
        <v>0</v>
      </c>
      <c r="AE172" s="320">
        <f>K173+K174</f>
        <v>0</v>
      </c>
      <c r="AG172" s="321">
        <f>AB172</f>
        <v>0</v>
      </c>
      <c r="AH172" s="322">
        <f>AC172</f>
        <v>0</v>
      </c>
      <c r="AJ172" s="315"/>
      <c r="AK172" s="235"/>
      <c r="AL172" s="235"/>
      <c r="AM172" s="221"/>
      <c r="AN172" s="221"/>
      <c r="AO172" s="221"/>
      <c r="AP172" s="221"/>
      <c r="AQ172" s="221"/>
      <c r="AR172" s="221"/>
      <c r="AS172" s="221"/>
    </row>
    <row r="173" spans="1:45" outlineLevel="1" x14ac:dyDescent="0.25">
      <c r="A173" s="71">
        <v>1</v>
      </c>
      <c r="B173" s="64" t="s">
        <v>66</v>
      </c>
      <c r="C173" s="58">
        <v>811000720750012</v>
      </c>
      <c r="D173" s="42">
        <v>1</v>
      </c>
      <c r="E173" s="12">
        <v>6</v>
      </c>
      <c r="F173" s="12">
        <v>4</v>
      </c>
      <c r="G173" s="10"/>
      <c r="H173" s="114"/>
      <c r="I173" s="10"/>
      <c r="J173" s="91"/>
      <c r="K173" s="105"/>
      <c r="L173" s="119"/>
      <c r="M173" s="10"/>
      <c r="N173" s="10"/>
      <c r="O173" s="71" t="s">
        <v>444</v>
      </c>
      <c r="P173" s="10"/>
      <c r="Q173" s="10" t="s">
        <v>442</v>
      </c>
      <c r="R173" s="10"/>
      <c r="S173" s="10" t="s">
        <v>444</v>
      </c>
      <c r="T173" s="10"/>
      <c r="U173" s="10" t="s">
        <v>444</v>
      </c>
      <c r="V173" s="10"/>
      <c r="W173" s="10" t="s">
        <v>442</v>
      </c>
      <c r="X173" s="10" t="s">
        <v>445</v>
      </c>
    </row>
    <row r="174" spans="1:45" ht="15.75" x14ac:dyDescent="0.4">
      <c r="A174" s="71">
        <v>2</v>
      </c>
      <c r="B174" s="64" t="s">
        <v>114</v>
      </c>
      <c r="C174" s="53"/>
      <c r="D174" s="42">
        <v>1</v>
      </c>
      <c r="E174" s="12"/>
      <c r="F174" s="12">
        <v>2</v>
      </c>
      <c r="G174" s="10"/>
      <c r="H174" s="114"/>
      <c r="I174" s="10"/>
      <c r="J174" s="91"/>
      <c r="K174" s="105"/>
      <c r="L174" s="119"/>
      <c r="M174" s="152"/>
      <c r="N174" s="10"/>
      <c r="O174" s="71"/>
      <c r="P174" s="10"/>
      <c r="Q174" s="10"/>
      <c r="R174" s="10"/>
      <c r="S174" s="10"/>
      <c r="T174" s="10"/>
      <c r="U174" s="10"/>
      <c r="V174" s="10"/>
      <c r="W174" s="10"/>
      <c r="X174" s="10"/>
      <c r="Y174" s="163">
        <f>L174+L173</f>
        <v>0</v>
      </c>
      <c r="Z174" s="122">
        <f>Y174/1.23</f>
        <v>0</v>
      </c>
      <c r="AA174" s="122">
        <f>Y174-Z174</f>
        <v>0</v>
      </c>
    </row>
    <row r="175" spans="1:45" outlineLevel="1" x14ac:dyDescent="0.25">
      <c r="A175" s="340" t="s">
        <v>377</v>
      </c>
      <c r="B175" s="341"/>
      <c r="C175" s="341"/>
      <c r="D175" s="341"/>
      <c r="E175" s="341"/>
      <c r="F175" s="341"/>
      <c r="G175" s="18"/>
      <c r="H175" s="112"/>
      <c r="I175" s="18"/>
      <c r="J175" s="100"/>
      <c r="K175" s="99">
        <v>0.23</v>
      </c>
      <c r="L175" s="106"/>
      <c r="M175" s="10"/>
      <c r="N175" s="10"/>
      <c r="O175" s="71"/>
      <c r="P175" s="10"/>
      <c r="Q175" s="10"/>
      <c r="R175" s="10"/>
      <c r="S175" s="10"/>
      <c r="T175" s="10"/>
      <c r="U175" s="10"/>
      <c r="V175" s="10"/>
      <c r="W175" s="10"/>
      <c r="X175" s="10"/>
      <c r="AB175" s="184">
        <f>L176+L177</f>
        <v>0</v>
      </c>
      <c r="AC175" s="197">
        <f>J176+J177</f>
        <v>0</v>
      </c>
      <c r="AE175" s="208">
        <f>K176+K177</f>
        <v>0</v>
      </c>
      <c r="AJ175" s="315"/>
    </row>
    <row r="176" spans="1:45" outlineLevel="1" x14ac:dyDescent="0.25">
      <c r="A176" s="72">
        <v>1</v>
      </c>
      <c r="B176" s="64" t="s">
        <v>126</v>
      </c>
      <c r="C176" s="53">
        <v>2011</v>
      </c>
      <c r="D176" s="42">
        <v>1</v>
      </c>
      <c r="E176" s="12"/>
      <c r="F176" s="12">
        <v>4</v>
      </c>
      <c r="G176" s="10"/>
      <c r="H176" s="114"/>
      <c r="I176" s="10"/>
      <c r="J176" s="91"/>
      <c r="K176" s="105"/>
      <c r="L176" s="119"/>
      <c r="M176" s="10"/>
      <c r="N176" s="10"/>
      <c r="O176" s="71" t="s">
        <v>444</v>
      </c>
      <c r="P176" s="10"/>
      <c r="Q176" s="10" t="s">
        <v>442</v>
      </c>
      <c r="R176" s="10"/>
      <c r="S176" s="10" t="s">
        <v>444</v>
      </c>
      <c r="T176" s="10"/>
      <c r="U176" s="10" t="s">
        <v>444</v>
      </c>
      <c r="V176" s="10"/>
      <c r="W176" s="10" t="s">
        <v>442</v>
      </c>
      <c r="X176" s="10" t="s">
        <v>445</v>
      </c>
    </row>
    <row r="177" spans="1:45" ht="15.75" x14ac:dyDescent="0.4">
      <c r="A177" s="72">
        <v>2</v>
      </c>
      <c r="B177" s="64" t="s">
        <v>127</v>
      </c>
      <c r="C177" s="53">
        <v>2011</v>
      </c>
      <c r="D177" s="42">
        <v>1</v>
      </c>
      <c r="E177" s="12"/>
      <c r="F177" s="12">
        <v>4</v>
      </c>
      <c r="G177" s="10"/>
      <c r="H177" s="114"/>
      <c r="I177" s="10"/>
      <c r="J177" s="91"/>
      <c r="K177" s="105"/>
      <c r="L177" s="119"/>
      <c r="M177" s="152"/>
      <c r="N177" s="10"/>
      <c r="O177" s="71" t="s">
        <v>444</v>
      </c>
      <c r="P177" s="10"/>
      <c r="Q177" s="10" t="s">
        <v>442</v>
      </c>
      <c r="R177" s="10"/>
      <c r="S177" s="10" t="s">
        <v>444</v>
      </c>
      <c r="T177" s="10"/>
      <c r="U177" s="10" t="s">
        <v>444</v>
      </c>
      <c r="V177" s="10"/>
      <c r="W177" s="10" t="s">
        <v>442</v>
      </c>
      <c r="X177" s="10" t="s">
        <v>445</v>
      </c>
      <c r="Y177" s="163">
        <f>L177+L176</f>
        <v>0</v>
      </c>
      <c r="Z177" s="122">
        <f>Y177/1.23</f>
        <v>0</v>
      </c>
      <c r="AA177" s="122">
        <f>Y177-Z177</f>
        <v>0</v>
      </c>
    </row>
    <row r="178" spans="1:45" s="89" customFormat="1" outlineLevel="1" x14ac:dyDescent="0.25">
      <c r="A178" s="338" t="s">
        <v>298</v>
      </c>
      <c r="B178" s="339"/>
      <c r="C178" s="339"/>
      <c r="D178" s="339"/>
      <c r="E178" s="339"/>
      <c r="F178" s="339"/>
      <c r="G178" s="88"/>
      <c r="H178" s="275"/>
      <c r="I178" s="88"/>
      <c r="J178" s="90"/>
      <c r="K178" s="99">
        <v>0.23</v>
      </c>
      <c r="L178" s="106"/>
      <c r="M178" s="106"/>
      <c r="N178" s="106"/>
      <c r="O178" s="316"/>
      <c r="P178" s="106"/>
      <c r="Q178" s="106"/>
      <c r="R178" s="106"/>
      <c r="S178" s="106"/>
      <c r="T178" s="106"/>
      <c r="U178" s="106"/>
      <c r="V178" s="106"/>
      <c r="W178" s="106"/>
      <c r="X178" s="106"/>
      <c r="Y178" s="317"/>
      <c r="Z178" s="317"/>
      <c r="AA178" s="317"/>
      <c r="AB178" s="318">
        <f>L179+L180+L181+L182+L183</f>
        <v>0</v>
      </c>
      <c r="AC178" s="319">
        <f>J179+J180+J181+J182+J183</f>
        <v>0</v>
      </c>
      <c r="AE178" s="320">
        <f>K179+K180+K181+K182+K183</f>
        <v>0</v>
      </c>
      <c r="AG178" s="326">
        <f>AB178+AB175</f>
        <v>0</v>
      </c>
      <c r="AH178" s="322">
        <f>AC178+AC175</f>
        <v>0</v>
      </c>
      <c r="AJ178" s="315"/>
      <c r="AK178" s="235"/>
      <c r="AL178" s="235"/>
      <c r="AM178" s="221"/>
      <c r="AN178" s="221"/>
      <c r="AO178" s="221"/>
      <c r="AP178" s="221"/>
      <c r="AQ178" s="221"/>
      <c r="AR178" s="221"/>
      <c r="AS178" s="221"/>
    </row>
    <row r="179" spans="1:45" outlineLevel="1" x14ac:dyDescent="0.25">
      <c r="A179" s="72">
        <v>1</v>
      </c>
      <c r="B179" s="64" t="s">
        <v>300</v>
      </c>
      <c r="C179" s="53" t="s">
        <v>299</v>
      </c>
      <c r="D179" s="42">
        <v>1</v>
      </c>
      <c r="E179" s="12">
        <v>2</v>
      </c>
      <c r="F179" s="12">
        <v>4</v>
      </c>
      <c r="G179" s="10"/>
      <c r="H179" s="114"/>
      <c r="I179" s="10"/>
      <c r="J179" s="91"/>
      <c r="K179" s="105"/>
      <c r="L179" s="119"/>
      <c r="M179" s="10"/>
      <c r="N179" s="10"/>
      <c r="O179" s="71" t="s">
        <v>444</v>
      </c>
      <c r="P179" s="10"/>
      <c r="Q179" s="10"/>
      <c r="R179" s="10"/>
      <c r="S179" s="10" t="s">
        <v>440</v>
      </c>
      <c r="T179" s="10"/>
      <c r="U179" s="71" t="s">
        <v>444</v>
      </c>
      <c r="V179" s="10"/>
      <c r="W179" s="10"/>
      <c r="X179" s="10" t="s">
        <v>440</v>
      </c>
    </row>
    <row r="180" spans="1:45" outlineLevel="1" x14ac:dyDescent="0.25">
      <c r="A180" s="72">
        <v>2</v>
      </c>
      <c r="B180" s="64" t="s">
        <v>301</v>
      </c>
      <c r="C180" s="53" t="s">
        <v>302</v>
      </c>
      <c r="D180" s="42">
        <v>1</v>
      </c>
      <c r="E180" s="12">
        <v>2</v>
      </c>
      <c r="F180" s="12">
        <v>4</v>
      </c>
      <c r="G180" s="10"/>
      <c r="H180" s="114"/>
      <c r="I180" s="10"/>
      <c r="J180" s="91"/>
      <c r="K180" s="105"/>
      <c r="L180" s="119"/>
      <c r="M180" s="10"/>
      <c r="N180" s="10"/>
      <c r="O180" s="71" t="s">
        <v>444</v>
      </c>
      <c r="P180" s="10"/>
      <c r="Q180" s="10"/>
      <c r="R180" s="10"/>
      <c r="S180" s="10" t="s">
        <v>440</v>
      </c>
      <c r="T180" s="10"/>
      <c r="U180" s="71" t="s">
        <v>444</v>
      </c>
      <c r="V180" s="10"/>
      <c r="W180" s="10"/>
      <c r="X180" s="10" t="s">
        <v>440</v>
      </c>
    </row>
    <row r="181" spans="1:45" outlineLevel="1" x14ac:dyDescent="0.25">
      <c r="A181" s="71">
        <v>3</v>
      </c>
      <c r="B181" s="64" t="s">
        <v>303</v>
      </c>
      <c r="C181" s="53" t="s">
        <v>304</v>
      </c>
      <c r="D181" s="42">
        <v>1</v>
      </c>
      <c r="E181" s="12"/>
      <c r="F181" s="12">
        <v>2</v>
      </c>
      <c r="G181" s="10"/>
      <c r="H181" s="114"/>
      <c r="I181" s="10"/>
      <c r="J181" s="91"/>
      <c r="K181" s="105"/>
      <c r="L181" s="119"/>
      <c r="M181" s="10"/>
      <c r="N181" s="10"/>
      <c r="O181" s="71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45" outlineLevel="1" x14ac:dyDescent="0.25">
      <c r="A182" s="71">
        <v>4</v>
      </c>
      <c r="B182" s="64" t="s">
        <v>303</v>
      </c>
      <c r="C182" s="53" t="s">
        <v>305</v>
      </c>
      <c r="D182" s="42">
        <v>1</v>
      </c>
      <c r="E182" s="12"/>
      <c r="F182" s="12">
        <v>2</v>
      </c>
      <c r="G182" s="10"/>
      <c r="H182" s="114"/>
      <c r="I182" s="10"/>
      <c r="J182" s="91"/>
      <c r="K182" s="105"/>
      <c r="L182" s="119"/>
      <c r="M182" s="10"/>
      <c r="N182" s="10"/>
      <c r="O182" s="71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45" ht="15.75" x14ac:dyDescent="0.4">
      <c r="A183" s="71">
        <v>5</v>
      </c>
      <c r="B183" s="64" t="s">
        <v>197</v>
      </c>
      <c r="C183" s="53"/>
      <c r="D183" s="42">
        <v>1</v>
      </c>
      <c r="E183" s="12"/>
      <c r="F183" s="12">
        <v>2</v>
      </c>
      <c r="G183" s="10"/>
      <c r="H183" s="118"/>
      <c r="I183" s="29"/>
      <c r="J183" s="91"/>
      <c r="K183" s="105"/>
      <c r="L183" s="119"/>
      <c r="M183" s="152"/>
      <c r="N183" s="10"/>
      <c r="O183" s="71"/>
      <c r="P183" s="10"/>
      <c r="Q183" s="10"/>
      <c r="R183" s="10"/>
      <c r="S183" s="10"/>
      <c r="T183" s="10"/>
      <c r="U183" s="10"/>
      <c r="V183" s="10"/>
      <c r="W183" s="10"/>
      <c r="X183" s="10"/>
      <c r="Y183" s="163">
        <f>L183+L182+L181+L180+L179</f>
        <v>0</v>
      </c>
      <c r="Z183" s="122">
        <f>Y183/1.23</f>
        <v>0</v>
      </c>
      <c r="AA183" s="122">
        <f>Y183-Z183</f>
        <v>0</v>
      </c>
    </row>
    <row r="184" spans="1:45" outlineLevel="1" x14ac:dyDescent="0.25">
      <c r="A184" s="340" t="s">
        <v>80</v>
      </c>
      <c r="B184" s="341"/>
      <c r="C184" s="341"/>
      <c r="D184" s="341"/>
      <c r="E184" s="341"/>
      <c r="F184" s="341"/>
      <c r="G184" s="18"/>
      <c r="H184" s="112"/>
      <c r="I184" s="18"/>
      <c r="J184" s="100"/>
      <c r="K184" s="99">
        <v>0.23</v>
      </c>
      <c r="L184" s="106"/>
      <c r="M184" s="10"/>
      <c r="N184" s="10"/>
      <c r="O184" s="71"/>
      <c r="P184" s="10"/>
      <c r="Q184" s="10"/>
      <c r="R184" s="10"/>
      <c r="S184" s="10"/>
      <c r="T184" s="10"/>
      <c r="U184" s="10"/>
      <c r="V184" s="10"/>
      <c r="W184" s="10"/>
      <c r="X184" s="10"/>
      <c r="AB184" s="184">
        <f>L185+L186+L187</f>
        <v>0</v>
      </c>
      <c r="AC184" s="197">
        <f>J185+J187+J186</f>
        <v>0</v>
      </c>
      <c r="AE184" s="208">
        <f>K185+K186+K187</f>
        <v>0</v>
      </c>
      <c r="AJ184" s="315"/>
    </row>
    <row r="185" spans="1:45" outlineLevel="1" x14ac:dyDescent="0.25">
      <c r="A185" s="71">
        <v>1</v>
      </c>
      <c r="B185" s="64" t="s">
        <v>81</v>
      </c>
      <c r="C185" s="53" t="s">
        <v>82</v>
      </c>
      <c r="D185" s="42">
        <v>1</v>
      </c>
      <c r="E185" s="12"/>
      <c r="F185" s="12">
        <v>4</v>
      </c>
      <c r="G185" s="10"/>
      <c r="H185" s="118"/>
      <c r="I185" s="29"/>
      <c r="J185" s="91"/>
      <c r="K185" s="105"/>
      <c r="L185" s="119"/>
      <c r="M185" s="10"/>
      <c r="N185" s="10"/>
      <c r="O185" s="71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45" x14ac:dyDescent="0.25">
      <c r="A186" s="71">
        <v>2</v>
      </c>
      <c r="B186" s="64" t="s">
        <v>400</v>
      </c>
      <c r="C186" s="53"/>
      <c r="D186" s="42">
        <v>1</v>
      </c>
      <c r="E186" s="12"/>
      <c r="F186" s="12">
        <v>4</v>
      </c>
      <c r="G186" s="10"/>
      <c r="H186" s="118"/>
      <c r="I186" s="29"/>
      <c r="J186" s="91"/>
      <c r="K186" s="105"/>
      <c r="L186" s="119"/>
      <c r="M186" s="10"/>
      <c r="N186" s="10"/>
      <c r="O186" s="71" t="s">
        <v>444</v>
      </c>
      <c r="P186" s="10"/>
      <c r="Q186" s="10"/>
      <c r="R186" s="10"/>
      <c r="S186" s="10" t="s">
        <v>440</v>
      </c>
      <c r="T186" s="10"/>
      <c r="U186" s="71" t="s">
        <v>444</v>
      </c>
      <c r="V186" s="10"/>
      <c r="W186" s="10"/>
      <c r="X186" s="10" t="s">
        <v>440</v>
      </c>
    </row>
    <row r="187" spans="1:45" ht="15.75" x14ac:dyDescent="0.4">
      <c r="A187" s="71">
        <v>3</v>
      </c>
      <c r="B187" s="64" t="s">
        <v>332</v>
      </c>
      <c r="C187" s="53"/>
      <c r="D187" s="42">
        <v>1</v>
      </c>
      <c r="E187" s="12">
        <v>2</v>
      </c>
      <c r="F187" s="12">
        <v>4</v>
      </c>
      <c r="G187" s="10"/>
      <c r="H187" s="118"/>
      <c r="I187" s="29"/>
      <c r="J187" s="91"/>
      <c r="K187" s="105"/>
      <c r="L187" s="119"/>
      <c r="M187" s="152"/>
      <c r="N187" s="10"/>
      <c r="O187" s="71" t="s">
        <v>444</v>
      </c>
      <c r="P187" s="10"/>
      <c r="Q187" s="10"/>
      <c r="R187" s="10"/>
      <c r="S187" s="10" t="s">
        <v>440</v>
      </c>
      <c r="T187" s="10"/>
      <c r="U187" s="71" t="s">
        <v>444</v>
      </c>
      <c r="V187" s="10"/>
      <c r="W187" s="10"/>
      <c r="X187" s="10" t="s">
        <v>440</v>
      </c>
      <c r="Y187" s="163">
        <f>L187+L186+L185</f>
        <v>0</v>
      </c>
      <c r="Z187" s="122">
        <f>Y187/1.23</f>
        <v>0</v>
      </c>
      <c r="AA187" s="122">
        <f>Y187-Z187</f>
        <v>0</v>
      </c>
    </row>
    <row r="188" spans="1:45" ht="13.5" customHeight="1" x14ac:dyDescent="0.25">
      <c r="A188" s="338" t="s">
        <v>388</v>
      </c>
      <c r="B188" s="339"/>
      <c r="C188" s="339"/>
      <c r="D188" s="339"/>
      <c r="E188" s="339"/>
      <c r="F188" s="339"/>
      <c r="G188" s="339"/>
      <c r="H188" s="339"/>
      <c r="I188" s="339"/>
      <c r="J188" s="364"/>
      <c r="K188" s="99">
        <v>0.23</v>
      </c>
      <c r="L188" s="159"/>
      <c r="M188" s="10"/>
      <c r="N188" s="10"/>
      <c r="O188" s="71"/>
      <c r="P188" s="10"/>
      <c r="Q188" s="10"/>
      <c r="R188" s="10"/>
      <c r="S188" s="10"/>
      <c r="T188" s="10"/>
      <c r="U188" s="10"/>
      <c r="V188" s="10"/>
      <c r="W188" s="10"/>
      <c r="X188" s="10"/>
      <c r="AB188" s="184">
        <f>L189+L190</f>
        <v>0</v>
      </c>
      <c r="AC188" s="197">
        <f>J189+J190</f>
        <v>0</v>
      </c>
      <c r="AE188" s="208">
        <f>K189+K190</f>
        <v>0</v>
      </c>
      <c r="AJ188" s="315"/>
    </row>
    <row r="189" spans="1:45" s="107" customFormat="1" x14ac:dyDescent="0.25">
      <c r="A189" s="28">
        <v>1</v>
      </c>
      <c r="B189" s="33" t="s">
        <v>406</v>
      </c>
      <c r="C189" s="108"/>
      <c r="D189" s="109">
        <v>1</v>
      </c>
      <c r="E189" s="110"/>
      <c r="F189" s="110">
        <v>2</v>
      </c>
      <c r="G189" s="29"/>
      <c r="H189" s="118"/>
      <c r="I189" s="29"/>
      <c r="J189" s="91"/>
      <c r="K189" s="111"/>
      <c r="L189" s="120"/>
      <c r="M189" s="29"/>
      <c r="N189" s="29"/>
      <c r="O189" s="28"/>
      <c r="P189" s="29"/>
      <c r="Q189" s="29"/>
      <c r="R189" s="29"/>
      <c r="S189" s="29"/>
      <c r="T189" s="29"/>
      <c r="U189" s="29"/>
      <c r="V189" s="29"/>
      <c r="W189" s="29"/>
      <c r="X189" s="29"/>
      <c r="Y189" s="171"/>
      <c r="Z189" s="171"/>
      <c r="AA189" s="171"/>
      <c r="AB189" s="204"/>
      <c r="AC189" s="201"/>
      <c r="AE189" s="212"/>
      <c r="AF189" s="1"/>
      <c r="AJ189" s="315"/>
      <c r="AK189" s="235"/>
      <c r="AL189" s="235"/>
      <c r="AM189" s="221"/>
      <c r="AN189" s="221"/>
      <c r="AO189" s="221"/>
      <c r="AP189" s="221"/>
      <c r="AQ189" s="221"/>
      <c r="AR189" s="221"/>
      <c r="AS189" s="221"/>
    </row>
    <row r="190" spans="1:45" s="107" customFormat="1" ht="15.75" x14ac:dyDescent="0.4">
      <c r="A190" s="28">
        <v>2</v>
      </c>
      <c r="B190" s="33" t="s">
        <v>389</v>
      </c>
      <c r="C190" s="108"/>
      <c r="D190" s="109">
        <v>1</v>
      </c>
      <c r="E190" s="110"/>
      <c r="F190" s="110">
        <v>2</v>
      </c>
      <c r="G190" s="29"/>
      <c r="H190" s="118"/>
      <c r="I190" s="29"/>
      <c r="J190" s="91"/>
      <c r="K190" s="111"/>
      <c r="L190" s="120"/>
      <c r="M190" s="154"/>
      <c r="N190" s="29"/>
      <c r="O190" s="28"/>
      <c r="P190" s="29"/>
      <c r="Q190" s="29"/>
      <c r="R190" s="29"/>
      <c r="S190" s="29"/>
      <c r="T190" s="29"/>
      <c r="U190" s="29"/>
      <c r="V190" s="29"/>
      <c r="W190" s="29"/>
      <c r="X190" s="29"/>
      <c r="Y190" s="164">
        <f>L190+L189</f>
        <v>0</v>
      </c>
      <c r="Z190" s="171">
        <f>Y190/1.23</f>
        <v>0</v>
      </c>
      <c r="AA190" s="171">
        <f>Y190-Z190</f>
        <v>0</v>
      </c>
      <c r="AB190" s="204"/>
      <c r="AC190" s="201"/>
      <c r="AE190" s="212"/>
      <c r="AF190" s="1"/>
      <c r="AJ190" s="235"/>
      <c r="AK190" s="235"/>
      <c r="AL190" s="235"/>
      <c r="AM190" s="221"/>
      <c r="AN190" s="221"/>
      <c r="AO190" s="221"/>
      <c r="AP190" s="221"/>
      <c r="AQ190" s="221"/>
      <c r="AR190" s="221"/>
      <c r="AS190" s="221"/>
    </row>
    <row r="191" spans="1:45" outlineLevel="1" x14ac:dyDescent="0.25">
      <c r="A191" s="340" t="s">
        <v>378</v>
      </c>
      <c r="B191" s="341"/>
      <c r="C191" s="341"/>
      <c r="D191" s="341"/>
      <c r="E191" s="341"/>
      <c r="F191" s="341"/>
      <c r="G191" s="18"/>
      <c r="H191" s="112"/>
      <c r="I191" s="18"/>
      <c r="J191" s="100"/>
      <c r="K191" s="99">
        <v>0.23</v>
      </c>
      <c r="L191" s="106"/>
      <c r="M191" s="10"/>
      <c r="N191" s="10"/>
      <c r="O191" s="71"/>
      <c r="P191" s="10"/>
      <c r="Q191" s="10"/>
      <c r="R191" s="10"/>
      <c r="S191" s="10"/>
      <c r="T191" s="10"/>
      <c r="U191" s="10"/>
      <c r="V191" s="10"/>
      <c r="W191" s="10"/>
      <c r="X191" s="10"/>
      <c r="AB191" s="184">
        <f>L192</f>
        <v>0</v>
      </c>
      <c r="AC191" s="197">
        <f>J192</f>
        <v>0</v>
      </c>
      <c r="AE191" s="208">
        <f>K192</f>
        <v>0</v>
      </c>
      <c r="AJ191" s="315"/>
    </row>
    <row r="192" spans="1:45" ht="15.75" outlineLevel="1" x14ac:dyDescent="0.4">
      <c r="A192" s="27" t="s">
        <v>213</v>
      </c>
      <c r="B192" s="33" t="s">
        <v>407</v>
      </c>
      <c r="C192" s="59"/>
      <c r="D192" s="35">
        <v>1</v>
      </c>
      <c r="E192" s="28"/>
      <c r="F192" s="28">
        <v>2</v>
      </c>
      <c r="G192" s="29"/>
      <c r="H192" s="118"/>
      <c r="I192" s="29"/>
      <c r="J192" s="91"/>
      <c r="K192" s="105"/>
      <c r="L192" s="119"/>
      <c r="M192" s="152"/>
      <c r="N192" s="10"/>
      <c r="O192" s="71"/>
      <c r="P192" s="10"/>
      <c r="Q192" s="10"/>
      <c r="R192" s="10"/>
      <c r="S192" s="10"/>
      <c r="T192" s="10"/>
      <c r="U192" s="10"/>
      <c r="V192" s="10"/>
      <c r="W192" s="10"/>
      <c r="X192" s="10"/>
      <c r="Y192" s="163">
        <f>L192</f>
        <v>0</v>
      </c>
      <c r="Z192" s="122">
        <f>Y192/1.23</f>
        <v>0</v>
      </c>
      <c r="AA192" s="122">
        <f>Y192-Z192</f>
        <v>0</v>
      </c>
      <c r="AJ192" s="315"/>
    </row>
    <row r="193" spans="1:45" outlineLevel="1" x14ac:dyDescent="0.25">
      <c r="A193" s="340" t="s">
        <v>356</v>
      </c>
      <c r="B193" s="341"/>
      <c r="C193" s="341"/>
      <c r="D193" s="341"/>
      <c r="E193" s="341"/>
      <c r="F193" s="341"/>
      <c r="G193" s="18"/>
      <c r="H193" s="112"/>
      <c r="I193" s="18"/>
      <c r="J193" s="100"/>
      <c r="K193" s="99">
        <v>0.23</v>
      </c>
      <c r="L193" s="106"/>
      <c r="M193" s="10"/>
      <c r="N193" s="10"/>
      <c r="O193" s="71"/>
      <c r="P193" s="10"/>
      <c r="Q193" s="10"/>
      <c r="R193" s="10"/>
      <c r="S193" s="10"/>
      <c r="T193" s="10"/>
      <c r="U193" s="10"/>
      <c r="V193" s="10"/>
      <c r="W193" s="10"/>
      <c r="X193" s="10"/>
      <c r="AB193" s="184">
        <f>L194</f>
        <v>0</v>
      </c>
      <c r="AC193" s="197">
        <f>J194</f>
        <v>0</v>
      </c>
      <c r="AE193" s="208">
        <f>K194</f>
        <v>0</v>
      </c>
      <c r="AJ193" s="315"/>
    </row>
    <row r="194" spans="1:45" ht="15.75" outlineLevel="1" x14ac:dyDescent="0.4">
      <c r="A194" s="27" t="s">
        <v>213</v>
      </c>
      <c r="B194" s="33" t="s">
        <v>84</v>
      </c>
      <c r="C194" s="59"/>
      <c r="D194" s="35">
        <v>1</v>
      </c>
      <c r="E194" s="28"/>
      <c r="F194" s="28">
        <v>2</v>
      </c>
      <c r="G194" s="29"/>
      <c r="H194" s="118"/>
      <c r="I194" s="29"/>
      <c r="J194" s="91"/>
      <c r="K194" s="105"/>
      <c r="L194" s="119"/>
      <c r="M194" s="152"/>
      <c r="N194" s="10"/>
      <c r="O194" s="71"/>
      <c r="P194" s="10"/>
      <c r="Q194" s="10"/>
      <c r="R194" s="10"/>
      <c r="S194" s="10"/>
      <c r="T194" s="10"/>
      <c r="U194" s="10"/>
      <c r="V194" s="10"/>
      <c r="W194" s="10"/>
      <c r="X194" s="10"/>
      <c r="Y194" s="163">
        <f>L194</f>
        <v>0</v>
      </c>
      <c r="Z194" s="122">
        <f>Y194/1.23</f>
        <v>0</v>
      </c>
      <c r="AA194" s="122">
        <f>Y194-Z194</f>
        <v>0</v>
      </c>
      <c r="AJ194" s="315"/>
    </row>
    <row r="195" spans="1:45" ht="13.5" customHeight="1" outlineLevel="1" x14ac:dyDescent="0.25">
      <c r="A195" s="340" t="s">
        <v>379</v>
      </c>
      <c r="B195" s="341"/>
      <c r="C195" s="341"/>
      <c r="D195" s="341"/>
      <c r="E195" s="341"/>
      <c r="F195" s="341"/>
      <c r="G195" s="18"/>
      <c r="H195" s="112"/>
      <c r="I195" s="18"/>
      <c r="J195" s="100"/>
      <c r="K195" s="99">
        <v>0.23</v>
      </c>
      <c r="L195" s="106"/>
      <c r="M195" s="10"/>
      <c r="N195" s="10"/>
      <c r="O195" s="71"/>
      <c r="P195" s="10"/>
      <c r="Q195" s="10"/>
      <c r="R195" s="10"/>
      <c r="S195" s="10"/>
      <c r="T195" s="10"/>
      <c r="U195" s="10"/>
      <c r="V195" s="10"/>
      <c r="W195" s="10"/>
      <c r="X195" s="10"/>
      <c r="AB195" s="184">
        <f>L196+L197</f>
        <v>0</v>
      </c>
      <c r="AC195" s="197">
        <f>J196+J197</f>
        <v>0</v>
      </c>
      <c r="AE195" s="208">
        <f>K196+K197</f>
        <v>0</v>
      </c>
      <c r="AJ195" s="315"/>
    </row>
    <row r="196" spans="1:45" outlineLevel="1" x14ac:dyDescent="0.25">
      <c r="A196" s="27" t="s">
        <v>213</v>
      </c>
      <c r="B196" s="33" t="s">
        <v>84</v>
      </c>
      <c r="C196" s="59" t="s">
        <v>83</v>
      </c>
      <c r="D196" s="35">
        <v>1</v>
      </c>
      <c r="E196" s="28"/>
      <c r="F196" s="28">
        <v>2</v>
      </c>
      <c r="G196" s="29"/>
      <c r="H196" s="118"/>
      <c r="I196" s="29"/>
      <c r="J196" s="91"/>
      <c r="K196" s="105"/>
      <c r="L196" s="119"/>
      <c r="M196" s="10"/>
      <c r="N196" s="10"/>
      <c r="O196" s="71"/>
      <c r="P196" s="10"/>
      <c r="Q196" s="10"/>
      <c r="R196" s="10"/>
      <c r="S196" s="10"/>
      <c r="T196" s="10"/>
      <c r="U196" s="10"/>
      <c r="V196" s="10"/>
      <c r="W196" s="10"/>
      <c r="X196" s="10"/>
      <c r="AJ196" s="315"/>
    </row>
    <row r="197" spans="1:45" ht="15.75" x14ac:dyDescent="0.4">
      <c r="A197" s="27" t="s">
        <v>292</v>
      </c>
      <c r="B197" s="33" t="s">
        <v>85</v>
      </c>
      <c r="C197" s="59"/>
      <c r="D197" s="35">
        <v>1</v>
      </c>
      <c r="E197" s="28"/>
      <c r="F197" s="28">
        <v>2</v>
      </c>
      <c r="G197" s="29"/>
      <c r="H197" s="118"/>
      <c r="I197" s="29"/>
      <c r="J197" s="91"/>
      <c r="K197" s="105"/>
      <c r="L197" s="119"/>
      <c r="M197" s="152"/>
      <c r="N197" s="10"/>
      <c r="O197" s="71"/>
      <c r="P197" s="10"/>
      <c r="Q197" s="10"/>
      <c r="R197" s="10"/>
      <c r="S197" s="10"/>
      <c r="T197" s="10"/>
      <c r="U197" s="10"/>
      <c r="V197" s="10"/>
      <c r="W197" s="10"/>
      <c r="X197" s="10"/>
      <c r="Y197" s="163">
        <f>L197+L196</f>
        <v>0</v>
      </c>
      <c r="Z197" s="122">
        <f>Y197/1.23</f>
        <v>0</v>
      </c>
      <c r="AA197" s="122">
        <f>Y197-Z197</f>
        <v>0</v>
      </c>
      <c r="AJ197" s="315"/>
    </row>
    <row r="198" spans="1:45" outlineLevel="1" x14ac:dyDescent="0.25">
      <c r="A198" s="340" t="s">
        <v>67</v>
      </c>
      <c r="B198" s="341"/>
      <c r="C198" s="341"/>
      <c r="D198" s="341"/>
      <c r="E198" s="341"/>
      <c r="F198" s="341"/>
      <c r="G198" s="18"/>
      <c r="H198" s="112"/>
      <c r="I198" s="18"/>
      <c r="J198" s="100"/>
      <c r="K198" s="99">
        <v>0.23</v>
      </c>
      <c r="L198" s="106"/>
      <c r="M198" s="10"/>
      <c r="N198" s="10"/>
      <c r="O198" s="71"/>
      <c r="P198" s="10"/>
      <c r="Q198" s="10"/>
      <c r="R198" s="10"/>
      <c r="S198" s="10"/>
      <c r="T198" s="10"/>
      <c r="U198" s="10"/>
      <c r="V198" s="10"/>
      <c r="W198" s="10"/>
      <c r="X198" s="10"/>
      <c r="AB198" s="184">
        <f>L199</f>
        <v>0</v>
      </c>
      <c r="AC198" s="197">
        <f>J199</f>
        <v>0</v>
      </c>
      <c r="AE198" s="208">
        <f>K199</f>
        <v>0</v>
      </c>
      <c r="AJ198" s="315"/>
    </row>
    <row r="199" spans="1:45" ht="27" x14ac:dyDescent="0.4">
      <c r="A199" s="6">
        <v>1</v>
      </c>
      <c r="B199" s="64" t="s">
        <v>146</v>
      </c>
      <c r="C199" s="55">
        <v>2010</v>
      </c>
      <c r="D199" s="39">
        <v>1</v>
      </c>
      <c r="E199" s="11">
        <v>2</v>
      </c>
      <c r="F199" s="11">
        <v>4</v>
      </c>
      <c r="G199" s="10"/>
      <c r="H199" s="114"/>
      <c r="I199" s="10"/>
      <c r="J199" s="91"/>
      <c r="K199" s="105"/>
      <c r="L199" s="119"/>
      <c r="M199" s="152"/>
      <c r="N199" s="10"/>
      <c r="O199" s="71" t="s">
        <v>444</v>
      </c>
      <c r="P199" s="10"/>
      <c r="Q199" s="10"/>
      <c r="R199" s="10"/>
      <c r="S199" s="10" t="s">
        <v>440</v>
      </c>
      <c r="T199" s="10"/>
      <c r="U199" s="71" t="s">
        <v>444</v>
      </c>
      <c r="V199" s="10"/>
      <c r="W199" s="10"/>
      <c r="X199" s="10" t="s">
        <v>440</v>
      </c>
      <c r="Y199" s="163">
        <f>L199</f>
        <v>0</v>
      </c>
      <c r="Z199" s="122">
        <f>Y199/1.23</f>
        <v>0</v>
      </c>
      <c r="AA199" s="122">
        <f>Y199-Z199</f>
        <v>0</v>
      </c>
      <c r="AJ199" s="315"/>
    </row>
    <row r="200" spans="1:45" s="89" customFormat="1" outlineLevel="1" x14ac:dyDescent="0.25">
      <c r="A200" s="338" t="s">
        <v>70</v>
      </c>
      <c r="B200" s="339"/>
      <c r="C200" s="339"/>
      <c r="D200" s="339"/>
      <c r="E200" s="339"/>
      <c r="F200" s="339"/>
      <c r="G200" s="88"/>
      <c r="H200" s="275"/>
      <c r="I200" s="88"/>
      <c r="J200" s="90"/>
      <c r="K200" s="99">
        <v>0.23</v>
      </c>
      <c r="L200" s="106"/>
      <c r="M200" s="106"/>
      <c r="N200" s="106"/>
      <c r="O200" s="316"/>
      <c r="P200" s="106"/>
      <c r="Q200" s="106"/>
      <c r="R200" s="106"/>
      <c r="S200" s="106"/>
      <c r="T200" s="106"/>
      <c r="U200" s="106"/>
      <c r="V200" s="106"/>
      <c r="W200" s="106"/>
      <c r="X200" s="106"/>
      <c r="Y200" s="317"/>
      <c r="Z200" s="317"/>
      <c r="AA200" s="317"/>
      <c r="AB200" s="318">
        <f>L201+L202+L203</f>
        <v>0</v>
      </c>
      <c r="AC200" s="319">
        <f>J201+J202+J203</f>
        <v>0</v>
      </c>
      <c r="AE200" s="320">
        <f>K201+K202+K203</f>
        <v>0</v>
      </c>
      <c r="AG200" s="326">
        <f>AB200+AB198+AB195+AB193+AB191+AB188+AB184</f>
        <v>0</v>
      </c>
      <c r="AH200" s="322">
        <f>AC200+AC198+AC195+AC193+AC191+AC188+AC184</f>
        <v>0</v>
      </c>
      <c r="AJ200" s="315"/>
      <c r="AK200" s="235"/>
      <c r="AL200" s="235"/>
      <c r="AM200" s="221"/>
      <c r="AN200" s="221"/>
      <c r="AO200" s="221"/>
      <c r="AP200" s="221"/>
      <c r="AQ200" s="221"/>
      <c r="AR200" s="221"/>
      <c r="AS200" s="221"/>
    </row>
    <row r="201" spans="1:45" outlineLevel="1" x14ac:dyDescent="0.25">
      <c r="A201" s="6">
        <v>1</v>
      </c>
      <c r="B201" s="64" t="s">
        <v>69</v>
      </c>
      <c r="C201" s="55">
        <v>2010</v>
      </c>
      <c r="D201" s="39">
        <v>1</v>
      </c>
      <c r="E201" s="11">
        <v>2</v>
      </c>
      <c r="F201" s="11">
        <v>4</v>
      </c>
      <c r="G201" s="10"/>
      <c r="H201" s="114"/>
      <c r="I201" s="10"/>
      <c r="J201" s="91"/>
      <c r="K201" s="105"/>
      <c r="L201" s="119"/>
      <c r="M201" s="10"/>
      <c r="N201" s="10"/>
      <c r="O201" s="71" t="s">
        <v>444</v>
      </c>
      <c r="P201" s="10"/>
      <c r="Q201" s="10"/>
      <c r="R201" s="10"/>
      <c r="S201" s="10" t="s">
        <v>440</v>
      </c>
      <c r="T201" s="10"/>
      <c r="U201" s="71" t="s">
        <v>444</v>
      </c>
      <c r="V201" s="10"/>
      <c r="W201" s="10"/>
      <c r="X201" s="10" t="s">
        <v>440</v>
      </c>
      <c r="AJ201" s="315"/>
    </row>
    <row r="202" spans="1:45" x14ac:dyDescent="0.25">
      <c r="A202" s="6">
        <v>2</v>
      </c>
      <c r="B202" s="64" t="s">
        <v>68</v>
      </c>
      <c r="C202" s="55">
        <v>2010</v>
      </c>
      <c r="D202" s="39">
        <v>1</v>
      </c>
      <c r="E202" s="11"/>
      <c r="F202" s="11">
        <v>2</v>
      </c>
      <c r="G202" s="10"/>
      <c r="H202" s="114"/>
      <c r="I202" s="10"/>
      <c r="J202" s="91"/>
      <c r="K202" s="105"/>
      <c r="L202" s="119"/>
      <c r="M202" s="10"/>
      <c r="N202" s="10"/>
      <c r="O202" s="71"/>
      <c r="P202" s="10"/>
      <c r="Q202" s="10"/>
      <c r="R202" s="10"/>
      <c r="S202" s="10"/>
      <c r="T202" s="10"/>
      <c r="U202" s="10"/>
      <c r="V202" s="10"/>
      <c r="W202" s="10"/>
      <c r="X202" s="10"/>
      <c r="AJ202" s="315"/>
    </row>
    <row r="203" spans="1:45" ht="27" x14ac:dyDescent="0.4">
      <c r="A203" s="6">
        <v>3</v>
      </c>
      <c r="B203" s="64" t="s">
        <v>408</v>
      </c>
      <c r="C203" s="55"/>
      <c r="D203" s="39">
        <v>4</v>
      </c>
      <c r="E203" s="11"/>
      <c r="F203" s="11">
        <v>2</v>
      </c>
      <c r="G203" s="10"/>
      <c r="H203" s="114"/>
      <c r="I203" s="10"/>
      <c r="J203" s="91"/>
      <c r="K203" s="105"/>
      <c r="L203" s="119"/>
      <c r="M203" s="152"/>
      <c r="N203" s="10"/>
      <c r="O203" s="71"/>
      <c r="P203" s="10"/>
      <c r="Q203" s="10"/>
      <c r="R203" s="10"/>
      <c r="S203" s="10"/>
      <c r="T203" s="10"/>
      <c r="U203" s="10"/>
      <c r="V203" s="10"/>
      <c r="W203" s="10"/>
      <c r="X203" s="10"/>
      <c r="Y203" s="163">
        <f>L203+L202+L201</f>
        <v>0</v>
      </c>
      <c r="Z203" s="122">
        <f>Y203/1.23</f>
        <v>0</v>
      </c>
      <c r="AA203" s="122">
        <f>Y203-Z203</f>
        <v>0</v>
      </c>
      <c r="AJ203" s="315"/>
    </row>
    <row r="204" spans="1:45" outlineLevel="1" x14ac:dyDescent="0.25">
      <c r="A204" s="340" t="s">
        <v>71</v>
      </c>
      <c r="B204" s="341"/>
      <c r="C204" s="341"/>
      <c r="D204" s="341"/>
      <c r="E204" s="341"/>
      <c r="F204" s="341"/>
      <c r="G204" s="18"/>
      <c r="H204" s="112"/>
      <c r="I204" s="18"/>
      <c r="J204" s="100"/>
      <c r="K204" s="99">
        <v>0.23</v>
      </c>
      <c r="L204" s="106"/>
      <c r="M204" s="10"/>
      <c r="N204" s="10"/>
      <c r="O204" s="71"/>
      <c r="P204" s="10"/>
      <c r="Q204" s="10"/>
      <c r="R204" s="10"/>
      <c r="S204" s="10"/>
      <c r="T204" s="10"/>
      <c r="U204" s="10"/>
      <c r="V204" s="10"/>
      <c r="W204" s="10"/>
      <c r="X204" s="10"/>
      <c r="AB204" s="184">
        <f>L205</f>
        <v>0</v>
      </c>
      <c r="AC204" s="197">
        <f>J205</f>
        <v>0</v>
      </c>
      <c r="AE204" s="208">
        <f>K205</f>
        <v>0</v>
      </c>
      <c r="AJ204" s="315"/>
    </row>
    <row r="205" spans="1:45" ht="27" x14ac:dyDescent="0.4">
      <c r="A205" s="6">
        <v>1</v>
      </c>
      <c r="B205" s="64" t="s">
        <v>72</v>
      </c>
      <c r="C205" s="55">
        <v>2010</v>
      </c>
      <c r="D205" s="39">
        <v>1</v>
      </c>
      <c r="E205" s="11">
        <v>2</v>
      </c>
      <c r="F205" s="11">
        <v>4</v>
      </c>
      <c r="G205" s="10"/>
      <c r="H205" s="114"/>
      <c r="I205" s="10"/>
      <c r="J205" s="91"/>
      <c r="K205" s="105"/>
      <c r="L205" s="119"/>
      <c r="M205" s="152"/>
      <c r="N205" s="10"/>
      <c r="O205" s="71" t="s">
        <v>444</v>
      </c>
      <c r="P205" s="10"/>
      <c r="Q205" s="10"/>
      <c r="R205" s="10"/>
      <c r="S205" s="10" t="s">
        <v>440</v>
      </c>
      <c r="T205" s="10"/>
      <c r="U205" s="71" t="s">
        <v>444</v>
      </c>
      <c r="V205" s="10"/>
      <c r="W205" s="10"/>
      <c r="X205" s="10" t="s">
        <v>440</v>
      </c>
      <c r="Y205" s="163">
        <f>L205</f>
        <v>0</v>
      </c>
      <c r="Z205" s="122">
        <f>Y205/1.23</f>
        <v>0</v>
      </c>
      <c r="AA205" s="122">
        <f>Y205-Z205</f>
        <v>0</v>
      </c>
    </row>
    <row r="206" spans="1:45" outlineLevel="1" x14ac:dyDescent="0.25">
      <c r="A206" s="340" t="s">
        <v>57</v>
      </c>
      <c r="B206" s="341"/>
      <c r="C206" s="341"/>
      <c r="D206" s="341"/>
      <c r="E206" s="341"/>
      <c r="F206" s="341"/>
      <c r="G206" s="19"/>
      <c r="H206" s="112"/>
      <c r="I206" s="18"/>
      <c r="J206" s="100"/>
      <c r="K206" s="99">
        <v>0.23</v>
      </c>
      <c r="L206" s="106"/>
      <c r="M206" s="10"/>
      <c r="N206" s="10"/>
      <c r="O206" s="71"/>
      <c r="P206" s="10"/>
      <c r="Q206" s="10"/>
      <c r="R206" s="10"/>
      <c r="S206" s="10"/>
      <c r="T206" s="10"/>
      <c r="U206" s="10"/>
      <c r="V206" s="10"/>
      <c r="W206" s="10"/>
      <c r="X206" s="10"/>
      <c r="AB206" s="184">
        <f>L207</f>
        <v>0</v>
      </c>
      <c r="AC206" s="197">
        <f>J207</f>
        <v>0</v>
      </c>
      <c r="AE206" s="208">
        <f>K207</f>
        <v>0</v>
      </c>
      <c r="AJ206" s="315"/>
    </row>
    <row r="207" spans="1:45" ht="15.75" x14ac:dyDescent="0.4">
      <c r="A207" s="2">
        <v>1</v>
      </c>
      <c r="B207" s="7" t="s">
        <v>49</v>
      </c>
      <c r="C207" s="51"/>
      <c r="D207" s="38">
        <v>1</v>
      </c>
      <c r="E207" s="2">
        <v>12</v>
      </c>
      <c r="F207" s="22">
        <v>4</v>
      </c>
      <c r="G207" s="9"/>
      <c r="H207" s="114"/>
      <c r="I207" s="10"/>
      <c r="J207" s="91"/>
      <c r="K207" s="105"/>
      <c r="L207" s="119"/>
      <c r="M207" s="152"/>
      <c r="N207" s="10"/>
      <c r="O207" s="71" t="s">
        <v>444</v>
      </c>
      <c r="P207" s="10" t="s">
        <v>442</v>
      </c>
      <c r="Q207" s="10" t="s">
        <v>444</v>
      </c>
      <c r="R207" s="10" t="s">
        <v>442</v>
      </c>
      <c r="S207" s="10" t="s">
        <v>442</v>
      </c>
      <c r="T207" s="10" t="s">
        <v>444</v>
      </c>
      <c r="U207" s="10" t="s">
        <v>442</v>
      </c>
      <c r="V207" s="10" t="s">
        <v>442</v>
      </c>
      <c r="W207" s="10" t="s">
        <v>442</v>
      </c>
      <c r="X207" s="10" t="s">
        <v>444</v>
      </c>
      <c r="Y207" s="163">
        <f>L207</f>
        <v>0</v>
      </c>
      <c r="Z207" s="122">
        <f>Y207/1.23</f>
        <v>0</v>
      </c>
      <c r="AA207" s="122">
        <f>Y207-Z207</f>
        <v>0</v>
      </c>
      <c r="AJ207" s="315"/>
    </row>
    <row r="208" spans="1:45" outlineLevel="1" x14ac:dyDescent="0.25">
      <c r="A208" s="340" t="s">
        <v>102</v>
      </c>
      <c r="B208" s="341"/>
      <c r="C208" s="341"/>
      <c r="D208" s="341"/>
      <c r="E208" s="341"/>
      <c r="F208" s="341"/>
      <c r="G208" s="18"/>
      <c r="H208" s="112"/>
      <c r="I208" s="18"/>
      <c r="J208" s="100"/>
      <c r="K208" s="99">
        <v>0.23</v>
      </c>
      <c r="L208" s="106"/>
      <c r="M208" s="10"/>
      <c r="N208" s="10"/>
      <c r="O208" s="71"/>
      <c r="P208" s="10"/>
      <c r="Q208" s="10"/>
      <c r="R208" s="10"/>
      <c r="S208" s="10"/>
      <c r="T208" s="10"/>
      <c r="U208" s="10"/>
      <c r="V208" s="10"/>
      <c r="W208" s="10"/>
      <c r="X208" s="10"/>
      <c r="AB208" s="184">
        <f>L209+L210+L211+L212+L213+L214+L215+L216</f>
        <v>0</v>
      </c>
      <c r="AC208" s="197">
        <f>J209+J210+J211+J212+J213+J214+J215+J216</f>
        <v>0</v>
      </c>
      <c r="AE208" s="208">
        <f>K209+K210+K211+K212+K213+K214+K215+K216</f>
        <v>0</v>
      </c>
      <c r="AJ208" s="315"/>
    </row>
    <row r="209" spans="1:45" outlineLevel="1" x14ac:dyDescent="0.25">
      <c r="A209" s="71">
        <v>1</v>
      </c>
      <c r="B209" s="64" t="s">
        <v>103</v>
      </c>
      <c r="C209" s="53" t="s">
        <v>104</v>
      </c>
      <c r="D209" s="42">
        <v>1</v>
      </c>
      <c r="E209" s="12">
        <v>2</v>
      </c>
      <c r="F209" s="12">
        <v>4</v>
      </c>
      <c r="G209" s="10"/>
      <c r="H209" s="114"/>
      <c r="I209" s="10"/>
      <c r="J209" s="91"/>
      <c r="K209" s="105"/>
      <c r="L209" s="119"/>
      <c r="M209" s="10"/>
      <c r="N209" s="10"/>
      <c r="O209" s="71" t="s">
        <v>444</v>
      </c>
      <c r="P209" s="10"/>
      <c r="Q209" s="10"/>
      <c r="R209" s="10"/>
      <c r="S209" s="10" t="s">
        <v>440</v>
      </c>
      <c r="T209" s="10"/>
      <c r="U209" s="71" t="s">
        <v>444</v>
      </c>
      <c r="V209" s="10"/>
      <c r="W209" s="10"/>
      <c r="X209" s="10" t="s">
        <v>440</v>
      </c>
    </row>
    <row r="210" spans="1:45" outlineLevel="1" x14ac:dyDescent="0.25">
      <c r="A210" s="71">
        <v>2</v>
      </c>
      <c r="B210" s="64" t="s">
        <v>232</v>
      </c>
      <c r="C210" s="53"/>
      <c r="D210" s="42">
        <v>1</v>
      </c>
      <c r="E210" s="12"/>
      <c r="F210" s="12">
        <v>2</v>
      </c>
      <c r="G210" s="10"/>
      <c r="H210" s="118"/>
      <c r="I210" s="10"/>
      <c r="J210" s="91"/>
      <c r="K210" s="105"/>
      <c r="L210" s="119"/>
      <c r="M210" s="10"/>
      <c r="N210" s="10"/>
      <c r="O210" s="71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45" outlineLevel="1" x14ac:dyDescent="0.25">
      <c r="A211" s="71">
        <v>3</v>
      </c>
      <c r="B211" s="64" t="s">
        <v>233</v>
      </c>
      <c r="C211" s="53"/>
      <c r="D211" s="42">
        <v>1</v>
      </c>
      <c r="E211" s="12"/>
      <c r="F211" s="12">
        <v>2</v>
      </c>
      <c r="G211" s="10"/>
      <c r="H211" s="118"/>
      <c r="I211" s="10"/>
      <c r="J211" s="91"/>
      <c r="K211" s="105"/>
      <c r="L211" s="119"/>
      <c r="M211" s="10"/>
      <c r="N211" s="10"/>
      <c r="O211" s="71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45" outlineLevel="1" x14ac:dyDescent="0.25">
      <c r="A212" s="71">
        <v>4</v>
      </c>
      <c r="B212" s="64" t="s">
        <v>234</v>
      </c>
      <c r="C212" s="53"/>
      <c r="D212" s="42">
        <v>1</v>
      </c>
      <c r="E212" s="12"/>
      <c r="F212" s="12">
        <v>2</v>
      </c>
      <c r="G212" s="10"/>
      <c r="H212" s="118"/>
      <c r="I212" s="10"/>
      <c r="J212" s="91"/>
      <c r="K212" s="105"/>
      <c r="L212" s="119"/>
      <c r="M212" s="10"/>
      <c r="N212" s="10"/>
      <c r="O212" s="71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45" outlineLevel="1" x14ac:dyDescent="0.25">
      <c r="A213" s="71">
        <v>5</v>
      </c>
      <c r="B213" s="64" t="s">
        <v>235</v>
      </c>
      <c r="C213" s="53"/>
      <c r="D213" s="42">
        <v>1</v>
      </c>
      <c r="E213" s="12"/>
      <c r="F213" s="12">
        <v>2</v>
      </c>
      <c r="G213" s="10"/>
      <c r="H213" s="118"/>
      <c r="I213" s="10"/>
      <c r="J213" s="91"/>
      <c r="K213" s="105"/>
      <c r="L213" s="119"/>
      <c r="M213" s="10"/>
      <c r="N213" s="10"/>
      <c r="O213" s="71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45" outlineLevel="1" x14ac:dyDescent="0.25">
      <c r="A214" s="71">
        <v>6</v>
      </c>
      <c r="B214" s="64" t="s">
        <v>105</v>
      </c>
      <c r="C214" s="53" t="s">
        <v>106</v>
      </c>
      <c r="D214" s="42">
        <v>1</v>
      </c>
      <c r="E214" s="12"/>
      <c r="F214" s="12">
        <v>2</v>
      </c>
      <c r="G214" s="10"/>
      <c r="H214" s="118"/>
      <c r="I214" s="10"/>
      <c r="J214" s="91"/>
      <c r="K214" s="105"/>
      <c r="L214" s="119"/>
      <c r="M214" s="10"/>
      <c r="N214" s="10"/>
      <c r="O214" s="71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45" ht="40.5" x14ac:dyDescent="0.25">
      <c r="A215" s="71">
        <v>7</v>
      </c>
      <c r="B215" s="64" t="s">
        <v>365</v>
      </c>
      <c r="C215" s="55"/>
      <c r="D215" s="42">
        <v>7</v>
      </c>
      <c r="E215" s="12"/>
      <c r="F215" s="12">
        <v>2</v>
      </c>
      <c r="G215" s="10"/>
      <c r="H215" s="118"/>
      <c r="I215" s="10"/>
      <c r="J215" s="91"/>
      <c r="K215" s="105"/>
      <c r="L215" s="119"/>
      <c r="M215" s="10"/>
      <c r="N215" s="10"/>
      <c r="O215" s="71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45" ht="15.75" outlineLevel="1" x14ac:dyDescent="0.4">
      <c r="A216" s="71">
        <v>8</v>
      </c>
      <c r="B216" s="64" t="s">
        <v>409</v>
      </c>
      <c r="C216" s="53"/>
      <c r="D216" s="42">
        <v>1</v>
      </c>
      <c r="E216" s="12"/>
      <c r="F216" s="12">
        <v>2</v>
      </c>
      <c r="G216" s="10"/>
      <c r="H216" s="118"/>
      <c r="I216" s="10"/>
      <c r="J216" s="91"/>
      <c r="K216" s="105"/>
      <c r="L216" s="119"/>
      <c r="M216" s="152"/>
      <c r="N216" s="10"/>
      <c r="O216" s="71"/>
      <c r="P216" s="10"/>
      <c r="Q216" s="10"/>
      <c r="R216" s="10"/>
      <c r="S216" s="10"/>
      <c r="T216" s="10"/>
      <c r="U216" s="10"/>
      <c r="V216" s="10"/>
      <c r="W216" s="10"/>
      <c r="X216" s="10"/>
      <c r="Y216" s="163">
        <f>L216+L215+L214+L213+L212+L211+L210+L209</f>
        <v>0</v>
      </c>
      <c r="Z216" s="122">
        <f>Y216/1.23</f>
        <v>0</v>
      </c>
      <c r="AA216" s="122">
        <f>Y216-Z216</f>
        <v>0</v>
      </c>
    </row>
    <row r="217" spans="1:45" s="89" customFormat="1" outlineLevel="1" x14ac:dyDescent="0.25">
      <c r="A217" s="338" t="s">
        <v>455</v>
      </c>
      <c r="B217" s="339"/>
      <c r="C217" s="339"/>
      <c r="D217" s="339"/>
      <c r="E217" s="339"/>
      <c r="F217" s="339"/>
      <c r="G217" s="88"/>
      <c r="H217" s="275"/>
      <c r="I217" s="88"/>
      <c r="J217" s="90"/>
      <c r="K217" s="99">
        <v>0.23</v>
      </c>
      <c r="L217" s="106"/>
      <c r="M217" s="106"/>
      <c r="N217" s="106"/>
      <c r="O217" s="316"/>
      <c r="P217" s="106"/>
      <c r="Q217" s="106"/>
      <c r="R217" s="106"/>
      <c r="S217" s="106"/>
      <c r="T217" s="106"/>
      <c r="U217" s="106"/>
      <c r="V217" s="106"/>
      <c r="W217" s="106"/>
      <c r="X217" s="106"/>
      <c r="Y217" s="317"/>
      <c r="Z217" s="317"/>
      <c r="AA217" s="317"/>
      <c r="AB217" s="318">
        <f>L218+L219</f>
        <v>0</v>
      </c>
      <c r="AC217" s="319">
        <f>J218+J219</f>
        <v>0</v>
      </c>
      <c r="AE217" s="320">
        <f>K218+K219</f>
        <v>0</v>
      </c>
      <c r="AG217" s="326">
        <f>AB217+AB208+AB206+AB204</f>
        <v>0</v>
      </c>
      <c r="AH217" s="322">
        <f>AC217+AC208+AC206+AC204</f>
        <v>0</v>
      </c>
      <c r="AJ217" s="315"/>
      <c r="AK217" s="235"/>
      <c r="AL217" s="235"/>
      <c r="AM217" s="221"/>
      <c r="AN217" s="221"/>
      <c r="AO217" s="221"/>
      <c r="AP217" s="221"/>
      <c r="AQ217" s="221"/>
      <c r="AR217" s="221"/>
      <c r="AS217" s="221"/>
    </row>
    <row r="218" spans="1:45" outlineLevel="1" x14ac:dyDescent="0.25">
      <c r="A218" s="71">
        <v>1</v>
      </c>
      <c r="B218" s="64" t="s">
        <v>456</v>
      </c>
      <c r="C218" s="53"/>
      <c r="D218" s="42">
        <v>3</v>
      </c>
      <c r="E218" s="12"/>
      <c r="F218" s="12">
        <v>4</v>
      </c>
      <c r="G218" s="10"/>
      <c r="H218" s="114"/>
      <c r="I218" s="10"/>
      <c r="J218" s="91"/>
      <c r="K218" s="105"/>
      <c r="L218" s="119"/>
      <c r="M218" s="10"/>
      <c r="N218" s="10"/>
      <c r="O218" s="71" t="s">
        <v>444</v>
      </c>
      <c r="P218" s="10"/>
      <c r="Q218" s="10"/>
      <c r="R218" s="10"/>
      <c r="S218" s="10" t="s">
        <v>440</v>
      </c>
      <c r="T218" s="10"/>
      <c r="U218" s="71" t="s">
        <v>444</v>
      </c>
      <c r="V218" s="10"/>
      <c r="W218" s="10"/>
      <c r="X218" s="10" t="s">
        <v>440</v>
      </c>
      <c r="AJ218" s="315"/>
    </row>
    <row r="219" spans="1:45" ht="15.75" outlineLevel="1" x14ac:dyDescent="0.4">
      <c r="A219" s="71">
        <v>2</v>
      </c>
      <c r="B219" s="64" t="s">
        <v>457</v>
      </c>
      <c r="C219" s="53"/>
      <c r="D219" s="42">
        <v>2</v>
      </c>
      <c r="E219" s="12"/>
      <c r="F219" s="12">
        <v>4</v>
      </c>
      <c r="G219" s="10"/>
      <c r="H219" s="114"/>
      <c r="I219" s="10"/>
      <c r="J219" s="91"/>
      <c r="K219" s="105"/>
      <c r="L219" s="119"/>
      <c r="M219" s="10"/>
      <c r="N219" s="10"/>
      <c r="O219" s="71" t="s">
        <v>444</v>
      </c>
      <c r="P219" s="10"/>
      <c r="Q219" s="10"/>
      <c r="R219" s="10"/>
      <c r="S219" s="10" t="s">
        <v>440</v>
      </c>
      <c r="T219" s="10"/>
      <c r="U219" s="71" t="s">
        <v>444</v>
      </c>
      <c r="V219" s="10"/>
      <c r="W219" s="10"/>
      <c r="X219" s="10" t="s">
        <v>440</v>
      </c>
      <c r="Y219" s="163">
        <f>L219+L218</f>
        <v>0</v>
      </c>
      <c r="Z219" s="122">
        <f>Y219/1.23</f>
        <v>0</v>
      </c>
      <c r="AA219" s="122">
        <f>Y219-Z219</f>
        <v>0</v>
      </c>
      <c r="AJ219" s="315"/>
    </row>
    <row r="220" spans="1:45" s="89" customFormat="1" outlineLevel="1" x14ac:dyDescent="0.25">
      <c r="A220" s="338" t="s">
        <v>112</v>
      </c>
      <c r="B220" s="339"/>
      <c r="C220" s="339"/>
      <c r="D220" s="339"/>
      <c r="E220" s="339"/>
      <c r="F220" s="339"/>
      <c r="G220" s="88"/>
      <c r="H220" s="275"/>
      <c r="I220" s="88"/>
      <c r="J220" s="90"/>
      <c r="K220" s="99">
        <v>0.23</v>
      </c>
      <c r="L220" s="95"/>
      <c r="M220" s="106"/>
      <c r="N220" s="106"/>
      <c r="O220" s="316"/>
      <c r="P220" s="106"/>
      <c r="Q220" s="106"/>
      <c r="R220" s="106"/>
      <c r="S220" s="106"/>
      <c r="T220" s="106"/>
      <c r="U220" s="106"/>
      <c r="V220" s="106"/>
      <c r="W220" s="106"/>
      <c r="X220" s="106"/>
      <c r="Y220" s="317"/>
      <c r="Z220" s="317"/>
      <c r="AA220" s="317"/>
      <c r="AB220" s="318">
        <f>L221+L222+L223</f>
        <v>0</v>
      </c>
      <c r="AC220" s="319">
        <f>J221+J222+J223</f>
        <v>0</v>
      </c>
      <c r="AE220" s="320">
        <f>K221+K222+K223</f>
        <v>0</v>
      </c>
      <c r="AG220" s="241">
        <f>AB220</f>
        <v>0</v>
      </c>
      <c r="AH220" s="317">
        <f>AC220</f>
        <v>0</v>
      </c>
      <c r="AJ220" s="315"/>
      <c r="AK220" s="235"/>
      <c r="AL220" s="235"/>
      <c r="AM220" s="221"/>
      <c r="AN220" s="221"/>
      <c r="AO220" s="221"/>
      <c r="AP220" s="221"/>
      <c r="AQ220" s="221"/>
      <c r="AR220" s="221"/>
      <c r="AS220" s="221"/>
    </row>
    <row r="221" spans="1:45" outlineLevel="1" x14ac:dyDescent="0.25">
      <c r="A221" s="71">
        <v>1</v>
      </c>
      <c r="B221" s="64" t="s">
        <v>458</v>
      </c>
      <c r="C221" s="53"/>
      <c r="D221" s="42">
        <v>3</v>
      </c>
      <c r="E221" s="12"/>
      <c r="F221" s="12">
        <v>2</v>
      </c>
      <c r="G221" s="10"/>
      <c r="H221" s="118"/>
      <c r="I221" s="29"/>
      <c r="J221" s="91"/>
      <c r="K221" s="105"/>
      <c r="L221" s="97"/>
      <c r="M221" s="10"/>
      <c r="N221" s="10"/>
      <c r="O221" s="71"/>
      <c r="P221" s="10"/>
      <c r="Q221" s="10"/>
      <c r="R221" s="10"/>
      <c r="S221" s="10"/>
      <c r="T221" s="10"/>
      <c r="U221" s="10"/>
      <c r="V221" s="10"/>
      <c r="W221" s="10"/>
      <c r="X221" s="10"/>
      <c r="AJ221" s="315"/>
    </row>
    <row r="222" spans="1:45" outlineLevel="1" x14ac:dyDescent="0.25">
      <c r="A222" s="71">
        <v>1</v>
      </c>
      <c r="B222" s="64" t="s">
        <v>208</v>
      </c>
      <c r="C222" s="53"/>
      <c r="D222" s="42">
        <v>1</v>
      </c>
      <c r="E222" s="12"/>
      <c r="F222" s="12">
        <v>2</v>
      </c>
      <c r="G222" s="10"/>
      <c r="H222" s="118"/>
      <c r="I222" s="29"/>
      <c r="J222" s="91"/>
      <c r="K222" s="105"/>
      <c r="L222" s="97"/>
      <c r="M222" s="10"/>
      <c r="N222" s="10"/>
      <c r="O222" s="71"/>
      <c r="P222" s="10"/>
      <c r="Q222" s="10"/>
      <c r="R222" s="10"/>
      <c r="S222" s="10"/>
      <c r="T222" s="10"/>
      <c r="U222" s="10"/>
      <c r="V222" s="10"/>
      <c r="W222" s="10"/>
      <c r="X222" s="10"/>
      <c r="AJ222" s="315"/>
    </row>
    <row r="223" spans="1:45" x14ac:dyDescent="0.25">
      <c r="A223" s="71">
        <v>2</v>
      </c>
      <c r="B223" s="64" t="s">
        <v>209</v>
      </c>
      <c r="C223" s="53"/>
      <c r="D223" s="42">
        <v>1</v>
      </c>
      <c r="E223" s="12"/>
      <c r="F223" s="12">
        <v>2</v>
      </c>
      <c r="G223" s="10"/>
      <c r="H223" s="118"/>
      <c r="I223" s="29"/>
      <c r="J223" s="91"/>
      <c r="K223" s="105"/>
      <c r="L223" s="97"/>
      <c r="M223" s="153"/>
      <c r="N223" s="10"/>
      <c r="O223" s="71"/>
      <c r="P223" s="10"/>
      <c r="Q223" s="10"/>
      <c r="R223" s="10"/>
      <c r="S223" s="10"/>
      <c r="T223" s="10"/>
      <c r="U223" s="10"/>
      <c r="V223" s="10"/>
      <c r="W223" s="10"/>
      <c r="X223" s="10"/>
      <c r="Y223" s="172">
        <f>L223+L222+L221</f>
        <v>0</v>
      </c>
      <c r="Z223" s="122">
        <f>Y223/1.23</f>
        <v>0</v>
      </c>
      <c r="AA223" s="122">
        <f>Y223-Z223</f>
        <v>0</v>
      </c>
      <c r="AJ223" s="315"/>
    </row>
    <row r="224" spans="1:45" s="89" customFormat="1" outlineLevel="1" x14ac:dyDescent="0.25">
      <c r="A224" s="338" t="s">
        <v>125</v>
      </c>
      <c r="B224" s="339"/>
      <c r="C224" s="339"/>
      <c r="D224" s="339"/>
      <c r="E224" s="339"/>
      <c r="F224" s="339"/>
      <c r="G224" s="88"/>
      <c r="H224" s="275"/>
      <c r="I224" s="88"/>
      <c r="J224" s="328"/>
      <c r="K224" s="99">
        <v>0.23</v>
      </c>
      <c r="L224" s="95"/>
      <c r="M224" s="106"/>
      <c r="N224" s="106"/>
      <c r="O224" s="316"/>
      <c r="P224" s="106"/>
      <c r="Q224" s="106"/>
      <c r="R224" s="106"/>
      <c r="S224" s="106"/>
      <c r="T224" s="106"/>
      <c r="U224" s="106"/>
      <c r="V224" s="106"/>
      <c r="W224" s="106"/>
      <c r="X224" s="106"/>
      <c r="Y224" s="317"/>
      <c r="Z224" s="317"/>
      <c r="AA224" s="317"/>
      <c r="AB224" s="318">
        <f>L225+L226+L227</f>
        <v>0</v>
      </c>
      <c r="AC224" s="319">
        <f>J225+J226+J227</f>
        <v>0</v>
      </c>
      <c r="AE224" s="320">
        <f>K225+K226+K227</f>
        <v>0</v>
      </c>
      <c r="AG224" s="321">
        <f>AB224</f>
        <v>0</v>
      </c>
      <c r="AH224" s="322">
        <f>AC224</f>
        <v>0</v>
      </c>
      <c r="AJ224" s="315"/>
      <c r="AK224" s="235"/>
      <c r="AL224" s="235"/>
      <c r="AM224" s="221"/>
      <c r="AN224" s="221"/>
      <c r="AO224" s="221"/>
      <c r="AP224" s="221"/>
      <c r="AQ224" s="221"/>
      <c r="AR224" s="221"/>
      <c r="AS224" s="221"/>
    </row>
    <row r="225" spans="1:36" outlineLevel="1" x14ac:dyDescent="0.25">
      <c r="A225" s="71">
        <v>1</v>
      </c>
      <c r="B225" s="65" t="s">
        <v>98</v>
      </c>
      <c r="C225" s="56" t="s">
        <v>99</v>
      </c>
      <c r="D225" s="43">
        <v>1</v>
      </c>
      <c r="E225" s="12">
        <v>2</v>
      </c>
      <c r="F225" s="12">
        <v>4</v>
      </c>
      <c r="G225" s="10"/>
      <c r="H225" s="114"/>
      <c r="I225" s="10"/>
      <c r="J225" s="91"/>
      <c r="K225" s="105"/>
      <c r="L225" s="97"/>
      <c r="M225" s="10"/>
      <c r="N225" s="10"/>
      <c r="O225" s="71" t="s">
        <v>444</v>
      </c>
      <c r="P225" s="10"/>
      <c r="Q225" s="10"/>
      <c r="R225" s="10"/>
      <c r="S225" s="10" t="s">
        <v>440</v>
      </c>
      <c r="T225" s="10"/>
      <c r="U225" s="71" t="s">
        <v>444</v>
      </c>
      <c r="V225" s="10"/>
      <c r="W225" s="10"/>
      <c r="X225" s="10" t="s">
        <v>440</v>
      </c>
      <c r="AJ225" s="315"/>
    </row>
    <row r="226" spans="1:36" outlineLevel="1" x14ac:dyDescent="0.25">
      <c r="A226" s="71">
        <v>2</v>
      </c>
      <c r="B226" s="65" t="s">
        <v>100</v>
      </c>
      <c r="C226" s="56" t="s">
        <v>101</v>
      </c>
      <c r="D226" s="43">
        <v>1</v>
      </c>
      <c r="E226" s="12"/>
      <c r="F226" s="12">
        <v>2</v>
      </c>
      <c r="G226" s="10"/>
      <c r="H226" s="118"/>
      <c r="I226" s="29"/>
      <c r="J226" s="91"/>
      <c r="K226" s="105"/>
      <c r="L226" s="97"/>
      <c r="M226" s="10"/>
      <c r="N226" s="10"/>
      <c r="O226" s="71"/>
      <c r="P226" s="10"/>
      <c r="Q226" s="10"/>
      <c r="R226" s="10"/>
      <c r="S226" s="10"/>
      <c r="T226" s="10"/>
      <c r="U226" s="10"/>
      <c r="V226" s="10"/>
      <c r="W226" s="10"/>
      <c r="X226" s="10"/>
      <c r="AJ226" s="315"/>
    </row>
    <row r="227" spans="1:36" x14ac:dyDescent="0.25">
      <c r="A227" s="71">
        <v>3</v>
      </c>
      <c r="B227" s="65" t="s">
        <v>100</v>
      </c>
      <c r="C227" s="56" t="s">
        <v>101</v>
      </c>
      <c r="D227" s="43">
        <v>1</v>
      </c>
      <c r="E227" s="12"/>
      <c r="F227" s="12">
        <v>2</v>
      </c>
      <c r="G227" s="10"/>
      <c r="H227" s="118"/>
      <c r="I227" s="29"/>
      <c r="J227" s="91"/>
      <c r="K227" s="105"/>
      <c r="L227" s="97"/>
      <c r="M227" s="153"/>
      <c r="N227" s="10"/>
      <c r="O227" s="71"/>
      <c r="P227" s="10"/>
      <c r="Q227" s="10"/>
      <c r="R227" s="10"/>
      <c r="S227" s="10"/>
      <c r="T227" s="10"/>
      <c r="U227" s="10"/>
      <c r="V227" s="10"/>
      <c r="W227" s="10"/>
      <c r="X227" s="10"/>
      <c r="Y227" s="172">
        <f>L227+L226+L225</f>
        <v>0</v>
      </c>
      <c r="Z227" s="122">
        <f>Y227/1.23</f>
        <v>0</v>
      </c>
      <c r="AA227" s="122">
        <f>Y227-Z227</f>
        <v>0</v>
      </c>
      <c r="AJ227" s="315"/>
    </row>
    <row r="228" spans="1:36" ht="17.25" hidden="1" customHeight="1" x14ac:dyDescent="0.25">
      <c r="A228" s="361" t="s">
        <v>369</v>
      </c>
      <c r="B228" s="362"/>
      <c r="C228" s="362"/>
      <c r="D228" s="362"/>
      <c r="E228" s="362"/>
      <c r="F228" s="362"/>
      <c r="G228" s="362"/>
      <c r="H228" s="362"/>
      <c r="I228" s="363"/>
      <c r="J228" s="104">
        <f>SUM(J158:J227)</f>
        <v>0</v>
      </c>
      <c r="K228" s="82">
        <f>ROUND(J228*0.23,2)</f>
        <v>0</v>
      </c>
      <c r="L228" s="69">
        <f>J228 + K228</f>
        <v>0</v>
      </c>
      <c r="M228" s="10"/>
      <c r="N228" s="10"/>
      <c r="O228" s="71"/>
      <c r="P228" s="10"/>
      <c r="Q228" s="10"/>
      <c r="R228" s="10"/>
      <c r="S228" s="10"/>
      <c r="T228" s="10"/>
      <c r="U228" s="10"/>
      <c r="V228" s="10"/>
      <c r="W228" s="10"/>
      <c r="X228" s="10"/>
      <c r="AJ228" s="315"/>
    </row>
    <row r="229" spans="1:36" hidden="1" x14ac:dyDescent="0.25">
      <c r="A229" s="47"/>
      <c r="B229" s="48"/>
      <c r="C229" s="57"/>
      <c r="D229" s="48"/>
      <c r="E229" s="48"/>
      <c r="F229" s="1"/>
      <c r="J229" s="1"/>
      <c r="K229" s="12"/>
      <c r="L229" s="10"/>
      <c r="M229" s="10"/>
      <c r="N229" s="10"/>
      <c r="O229" s="71"/>
      <c r="P229" s="10"/>
      <c r="Q229" s="10"/>
      <c r="R229" s="10"/>
      <c r="S229" s="10"/>
      <c r="T229" s="10"/>
      <c r="U229" s="10"/>
      <c r="V229" s="10"/>
      <c r="W229" s="10"/>
      <c r="X229" s="10"/>
      <c r="AJ229" s="315"/>
    </row>
    <row r="230" spans="1:36" ht="23.25" hidden="1" customHeight="1" x14ac:dyDescent="0.25">
      <c r="A230" s="14"/>
      <c r="B230" s="74" t="s">
        <v>370</v>
      </c>
      <c r="C230" s="52"/>
      <c r="D230" s="44"/>
      <c r="E230" s="17"/>
      <c r="F230" s="24"/>
      <c r="G230" s="25"/>
      <c r="H230" s="113"/>
      <c r="I230" s="26"/>
      <c r="J230" s="103"/>
      <c r="K230" s="105"/>
      <c r="L230" s="97"/>
      <c r="M230" s="10"/>
      <c r="N230" s="10"/>
      <c r="O230" s="71"/>
      <c r="P230" s="10"/>
      <c r="Q230" s="10"/>
      <c r="R230" s="10"/>
      <c r="S230" s="10"/>
      <c r="T230" s="10"/>
      <c r="U230" s="10"/>
      <c r="V230" s="10"/>
      <c r="W230" s="10"/>
      <c r="X230" s="10"/>
      <c r="AJ230" s="315"/>
    </row>
    <row r="231" spans="1:36" outlineLevel="1" x14ac:dyDescent="0.25">
      <c r="A231" s="340" t="s">
        <v>225</v>
      </c>
      <c r="B231" s="341"/>
      <c r="C231" s="341"/>
      <c r="D231" s="341"/>
      <c r="E231" s="341"/>
      <c r="F231" s="341"/>
      <c r="G231" s="19"/>
      <c r="H231" s="112"/>
      <c r="I231" s="18"/>
      <c r="J231" s="100"/>
      <c r="K231" s="99">
        <v>0.23</v>
      </c>
      <c r="L231" s="95"/>
      <c r="M231" s="10"/>
      <c r="N231" s="10"/>
      <c r="O231" s="71"/>
      <c r="P231" s="10"/>
      <c r="Q231" s="10"/>
      <c r="R231" s="10"/>
      <c r="S231" s="10"/>
      <c r="T231" s="10"/>
      <c r="U231" s="10"/>
      <c r="V231" s="10"/>
      <c r="W231" s="10"/>
      <c r="X231" s="10"/>
      <c r="AB231" s="184">
        <f>L232+L233+L234+L235+L236+L237+L238+L239+L240+L241+L242</f>
        <v>0</v>
      </c>
      <c r="AC231" s="197">
        <f>J232+J233+J234+J235+J236+J237+J238+J239+J240+J241+J242</f>
        <v>0</v>
      </c>
      <c r="AE231" s="208">
        <f>K232+K233+K234+K235+K236+K237+K238+K239+K240+K241+K242</f>
        <v>0</v>
      </c>
      <c r="AJ231" s="315"/>
    </row>
    <row r="232" spans="1:36" outlineLevel="1" x14ac:dyDescent="0.25">
      <c r="A232" s="2">
        <v>1</v>
      </c>
      <c r="B232" s="7" t="s">
        <v>12</v>
      </c>
      <c r="C232" s="51">
        <v>2002</v>
      </c>
      <c r="D232" s="36">
        <v>1</v>
      </c>
      <c r="E232" s="2">
        <v>4</v>
      </c>
      <c r="F232" s="22">
        <v>4</v>
      </c>
      <c r="G232" s="9"/>
      <c r="H232" s="114"/>
      <c r="I232" s="10"/>
      <c r="J232" s="91"/>
      <c r="K232" s="105"/>
      <c r="L232" s="97"/>
      <c r="M232" s="10"/>
      <c r="N232" s="10"/>
      <c r="O232" s="71" t="s">
        <v>444</v>
      </c>
      <c r="P232" s="10"/>
      <c r="Q232" s="10"/>
      <c r="R232" s="10"/>
      <c r="S232" s="10" t="s">
        <v>444</v>
      </c>
      <c r="T232" s="10"/>
      <c r="U232" s="10" t="s">
        <v>444</v>
      </c>
      <c r="V232" s="10"/>
      <c r="W232" s="10"/>
      <c r="X232" s="10" t="s">
        <v>445</v>
      </c>
    </row>
    <row r="233" spans="1:36" outlineLevel="1" x14ac:dyDescent="0.25">
      <c r="A233" s="2">
        <v>2</v>
      </c>
      <c r="B233" s="64" t="s">
        <v>63</v>
      </c>
      <c r="C233" s="53">
        <v>2009</v>
      </c>
      <c r="D233" s="42">
        <v>1</v>
      </c>
      <c r="E233" s="12">
        <v>6</v>
      </c>
      <c r="F233" s="12">
        <v>4</v>
      </c>
      <c r="G233" s="10"/>
      <c r="H233" s="114"/>
      <c r="I233" s="10"/>
      <c r="J233" s="91"/>
      <c r="K233" s="105"/>
      <c r="L233" s="97"/>
      <c r="M233" s="10"/>
      <c r="N233" s="10"/>
      <c r="O233" s="71" t="s">
        <v>444</v>
      </c>
      <c r="P233" s="10"/>
      <c r="Q233" s="10" t="s">
        <v>442</v>
      </c>
      <c r="R233" s="10"/>
      <c r="S233" s="10" t="s">
        <v>444</v>
      </c>
      <c r="T233" s="10"/>
      <c r="U233" s="10" t="s">
        <v>444</v>
      </c>
      <c r="V233" s="10"/>
      <c r="W233" s="10" t="s">
        <v>442</v>
      </c>
      <c r="X233" s="10" t="s">
        <v>445</v>
      </c>
    </row>
    <row r="234" spans="1:36" outlineLevel="1" x14ac:dyDescent="0.25">
      <c r="A234" s="2">
        <v>3</v>
      </c>
      <c r="B234" s="64" t="s">
        <v>64</v>
      </c>
      <c r="C234" s="53">
        <v>2009</v>
      </c>
      <c r="D234" s="42">
        <v>1</v>
      </c>
      <c r="E234" s="12"/>
      <c r="F234" s="12">
        <v>2</v>
      </c>
      <c r="G234" s="10"/>
      <c r="H234" s="114"/>
      <c r="I234" s="10"/>
      <c r="J234" s="91"/>
      <c r="K234" s="105"/>
      <c r="L234" s="97"/>
      <c r="M234" s="10"/>
      <c r="N234" s="10"/>
      <c r="O234" s="71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36" outlineLevel="1" x14ac:dyDescent="0.25">
      <c r="A235" s="2">
        <v>4</v>
      </c>
      <c r="B235" s="64" t="s">
        <v>97</v>
      </c>
      <c r="C235" s="53">
        <v>2009</v>
      </c>
      <c r="D235" s="42">
        <v>1</v>
      </c>
      <c r="E235" s="12"/>
      <c r="F235" s="12">
        <v>2</v>
      </c>
      <c r="G235" s="10"/>
      <c r="H235" s="118"/>
      <c r="I235" s="29"/>
      <c r="J235" s="91"/>
      <c r="K235" s="105"/>
      <c r="L235" s="97"/>
      <c r="M235" s="10"/>
      <c r="N235" s="10"/>
      <c r="O235" s="71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36" outlineLevel="1" x14ac:dyDescent="0.25">
      <c r="A236" s="2">
        <v>5</v>
      </c>
      <c r="B236" s="64" t="s">
        <v>109</v>
      </c>
      <c r="C236" s="53">
        <v>9050856</v>
      </c>
      <c r="D236" s="42">
        <v>1</v>
      </c>
      <c r="E236" s="12"/>
      <c r="F236" s="12">
        <v>2</v>
      </c>
      <c r="G236" s="10"/>
      <c r="H236" s="114"/>
      <c r="I236" s="10"/>
      <c r="J236" s="91"/>
      <c r="K236" s="105"/>
      <c r="L236" s="97"/>
      <c r="M236" s="10"/>
      <c r="N236" s="10"/>
      <c r="O236" s="71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36" outlineLevel="1" x14ac:dyDescent="0.25">
      <c r="A237" s="2">
        <v>6</v>
      </c>
      <c r="B237" s="64" t="s">
        <v>110</v>
      </c>
      <c r="C237" s="53">
        <v>3521</v>
      </c>
      <c r="D237" s="42">
        <v>1</v>
      </c>
      <c r="E237" s="12"/>
      <c r="F237" s="12">
        <v>2</v>
      </c>
      <c r="G237" s="10"/>
      <c r="H237" s="114"/>
      <c r="I237" s="10"/>
      <c r="J237" s="91"/>
      <c r="K237" s="105"/>
      <c r="L237" s="97"/>
      <c r="M237" s="10"/>
      <c r="N237" s="10"/>
      <c r="O237" s="71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36" outlineLevel="1" x14ac:dyDescent="0.25">
      <c r="A238" s="2">
        <v>7</v>
      </c>
      <c r="B238" s="64" t="s">
        <v>111</v>
      </c>
      <c r="C238" s="53">
        <v>3525</v>
      </c>
      <c r="D238" s="42">
        <v>1</v>
      </c>
      <c r="E238" s="12"/>
      <c r="F238" s="12">
        <v>2</v>
      </c>
      <c r="G238" s="10"/>
      <c r="H238" s="114"/>
      <c r="I238" s="10"/>
      <c r="J238" s="91"/>
      <c r="K238" s="105"/>
      <c r="L238" s="97"/>
      <c r="M238" s="10"/>
      <c r="N238" s="10"/>
      <c r="O238" s="71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36" outlineLevel="1" x14ac:dyDescent="0.25">
      <c r="A239" s="2">
        <v>8</v>
      </c>
      <c r="B239" s="64" t="s">
        <v>128</v>
      </c>
      <c r="C239" s="53" t="s">
        <v>129</v>
      </c>
      <c r="D239" s="42">
        <v>1</v>
      </c>
      <c r="E239" s="12"/>
      <c r="F239" s="12">
        <v>2</v>
      </c>
      <c r="G239" s="10"/>
      <c r="H239" s="114"/>
      <c r="I239" s="10"/>
      <c r="J239" s="91"/>
      <c r="K239" s="105"/>
      <c r="L239" s="97"/>
      <c r="M239" s="10"/>
      <c r="N239" s="10"/>
      <c r="O239" s="71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36" outlineLevel="1" x14ac:dyDescent="0.25">
      <c r="A240" s="2">
        <v>9</v>
      </c>
      <c r="B240" s="64" t="s">
        <v>100</v>
      </c>
      <c r="C240" s="53" t="s">
        <v>130</v>
      </c>
      <c r="D240" s="42">
        <v>1</v>
      </c>
      <c r="E240" s="12"/>
      <c r="F240" s="12">
        <v>2</v>
      </c>
      <c r="G240" s="10"/>
      <c r="H240" s="118"/>
      <c r="I240" s="29"/>
      <c r="J240" s="91"/>
      <c r="K240" s="105"/>
      <c r="L240" s="97"/>
      <c r="M240" s="10"/>
      <c r="N240" s="10"/>
      <c r="O240" s="71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36" outlineLevel="1" x14ac:dyDescent="0.25">
      <c r="A241" s="2">
        <v>10</v>
      </c>
      <c r="B241" s="64" t="s">
        <v>189</v>
      </c>
      <c r="C241" s="53" t="s">
        <v>190</v>
      </c>
      <c r="D241" s="42">
        <v>1</v>
      </c>
      <c r="E241" s="12"/>
      <c r="F241" s="12">
        <v>2</v>
      </c>
      <c r="G241" s="10"/>
      <c r="H241" s="114"/>
      <c r="I241" s="10"/>
      <c r="J241" s="91"/>
      <c r="K241" s="105"/>
      <c r="L241" s="97"/>
      <c r="M241" s="10"/>
      <c r="N241" s="10"/>
      <c r="O241" s="71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36" x14ac:dyDescent="0.25">
      <c r="A242" s="2">
        <v>11</v>
      </c>
      <c r="B242" s="7" t="s">
        <v>322</v>
      </c>
      <c r="C242" s="51" t="s">
        <v>323</v>
      </c>
      <c r="D242" s="38">
        <v>1</v>
      </c>
      <c r="E242" s="2">
        <v>2</v>
      </c>
      <c r="F242" s="8">
        <v>2</v>
      </c>
      <c r="G242" s="9"/>
      <c r="H242" s="114"/>
      <c r="I242" s="10"/>
      <c r="J242" s="91"/>
      <c r="K242" s="105"/>
      <c r="L242" s="97"/>
      <c r="M242" s="153"/>
      <c r="N242" s="10"/>
      <c r="O242" s="71" t="s">
        <v>444</v>
      </c>
      <c r="P242" s="10"/>
      <c r="Q242" s="10"/>
      <c r="R242" s="10"/>
      <c r="S242" s="10"/>
      <c r="T242" s="10"/>
      <c r="U242" s="71" t="s">
        <v>444</v>
      </c>
      <c r="V242" s="10"/>
      <c r="W242" s="10"/>
      <c r="X242" s="10"/>
      <c r="Y242" s="172">
        <f>L242+L241+L240+L239+L238+L237+L236+L235+L234+L233+L232</f>
        <v>0</v>
      </c>
      <c r="Z242" s="122">
        <f>Y242/1.23</f>
        <v>0</v>
      </c>
      <c r="AA242" s="122">
        <f>Y242-Z242</f>
        <v>0</v>
      </c>
    </row>
    <row r="243" spans="1:36" outlineLevel="1" x14ac:dyDescent="0.25">
      <c r="A243" s="340" t="s">
        <v>237</v>
      </c>
      <c r="B243" s="341"/>
      <c r="C243" s="341"/>
      <c r="D243" s="341"/>
      <c r="E243" s="341"/>
      <c r="F243" s="341"/>
      <c r="G243" s="19"/>
      <c r="H243" s="112"/>
      <c r="I243" s="18"/>
      <c r="J243" s="100"/>
      <c r="K243" s="99">
        <v>0.23</v>
      </c>
      <c r="L243" s="95"/>
      <c r="M243" s="10"/>
      <c r="N243" s="10"/>
      <c r="O243" s="71"/>
      <c r="P243" s="10"/>
      <c r="Q243" s="10"/>
      <c r="R243" s="10"/>
      <c r="S243" s="10"/>
      <c r="T243" s="10"/>
      <c r="U243" s="10"/>
      <c r="V243" s="10"/>
      <c r="W243" s="10"/>
      <c r="X243" s="10"/>
      <c r="AB243" s="184">
        <f>L244+L245+L246+L247</f>
        <v>0</v>
      </c>
      <c r="AC243" s="197">
        <f>J244+J245+J246+J247</f>
        <v>0</v>
      </c>
      <c r="AE243" s="208">
        <f>K244+K245+K246+K247</f>
        <v>0</v>
      </c>
      <c r="AJ243" s="315"/>
    </row>
    <row r="244" spans="1:36" outlineLevel="1" x14ac:dyDescent="0.25">
      <c r="A244" s="2">
        <v>1</v>
      </c>
      <c r="B244" s="7" t="s">
        <v>238</v>
      </c>
      <c r="C244" s="51"/>
      <c r="D244" s="36">
        <v>1</v>
      </c>
      <c r="E244" s="2"/>
      <c r="F244" s="8">
        <v>2</v>
      </c>
      <c r="G244" s="10"/>
      <c r="H244" s="118"/>
      <c r="I244" s="29"/>
      <c r="J244" s="91"/>
      <c r="K244" s="105"/>
      <c r="L244" s="97"/>
      <c r="M244" s="10"/>
      <c r="N244" s="10"/>
      <c r="O244" s="71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36" outlineLevel="1" x14ac:dyDescent="0.25">
      <c r="A245" s="2">
        <v>2</v>
      </c>
      <c r="B245" s="7" t="s">
        <v>239</v>
      </c>
      <c r="C245" s="51"/>
      <c r="D245" s="36">
        <v>1</v>
      </c>
      <c r="E245" s="2"/>
      <c r="F245" s="8">
        <v>2</v>
      </c>
      <c r="G245" s="10"/>
      <c r="H245" s="118"/>
      <c r="I245" s="29"/>
      <c r="J245" s="91"/>
      <c r="K245" s="105"/>
      <c r="L245" s="97"/>
      <c r="M245" s="10"/>
      <c r="N245" s="10"/>
      <c r="O245" s="71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36" ht="27" outlineLevel="1" x14ac:dyDescent="0.25">
      <c r="A246" s="2">
        <v>3</v>
      </c>
      <c r="B246" s="7" t="s">
        <v>240</v>
      </c>
      <c r="C246" s="51"/>
      <c r="D246" s="36">
        <v>2</v>
      </c>
      <c r="E246" s="2"/>
      <c r="F246" s="8">
        <v>2</v>
      </c>
      <c r="G246" s="10"/>
      <c r="H246" s="118"/>
      <c r="I246" s="29"/>
      <c r="J246" s="91"/>
      <c r="K246" s="105"/>
      <c r="L246" s="97"/>
      <c r="M246" s="10"/>
      <c r="N246" s="10"/>
      <c r="O246" s="71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36" x14ac:dyDescent="0.25">
      <c r="A247" s="2">
        <v>4</v>
      </c>
      <c r="B247" s="7" t="s">
        <v>241</v>
      </c>
      <c r="C247" s="51" t="s">
        <v>242</v>
      </c>
      <c r="D247" s="36">
        <v>1</v>
      </c>
      <c r="E247" s="2"/>
      <c r="F247" s="8">
        <v>2</v>
      </c>
      <c r="G247" s="10"/>
      <c r="H247" s="118"/>
      <c r="I247" s="29"/>
      <c r="J247" s="91"/>
      <c r="K247" s="105"/>
      <c r="L247" s="97"/>
      <c r="M247" s="153"/>
      <c r="N247" s="10"/>
      <c r="O247" s="71"/>
      <c r="P247" s="10"/>
      <c r="Q247" s="10"/>
      <c r="R247" s="10"/>
      <c r="S247" s="10"/>
      <c r="T247" s="10"/>
      <c r="U247" s="10"/>
      <c r="V247" s="10"/>
      <c r="W247" s="10"/>
      <c r="X247" s="10"/>
      <c r="Y247" s="172">
        <f>L247+L246+L245+L244</f>
        <v>0</v>
      </c>
      <c r="Z247" s="122">
        <f>Y247/1.23</f>
        <v>0</v>
      </c>
      <c r="AA247" s="122">
        <f>Y247-Z247</f>
        <v>0</v>
      </c>
    </row>
    <row r="248" spans="1:36" outlineLevel="1" x14ac:dyDescent="0.25">
      <c r="A248" s="340" t="s">
        <v>349</v>
      </c>
      <c r="B248" s="341"/>
      <c r="C248" s="341"/>
      <c r="D248" s="341"/>
      <c r="E248" s="341"/>
      <c r="F248" s="341"/>
      <c r="G248" s="19"/>
      <c r="H248" s="112"/>
      <c r="I248" s="18"/>
      <c r="J248" s="100"/>
      <c r="K248" s="99">
        <v>0.23</v>
      </c>
      <c r="L248" s="95"/>
      <c r="M248" s="10"/>
      <c r="N248" s="10"/>
      <c r="O248" s="71"/>
      <c r="P248" s="10"/>
      <c r="Q248" s="10"/>
      <c r="R248" s="10"/>
      <c r="S248" s="10"/>
      <c r="T248" s="10"/>
      <c r="U248" s="10"/>
      <c r="V248" s="10"/>
      <c r="W248" s="10"/>
      <c r="X248" s="10"/>
      <c r="AB248" s="184">
        <f>L249+L250+L252+L253</f>
        <v>0</v>
      </c>
      <c r="AC248" s="197">
        <f>J249+J250+J252+J253</f>
        <v>0</v>
      </c>
      <c r="AE248" s="208">
        <f>K249+K250+K252+K253</f>
        <v>0</v>
      </c>
      <c r="AJ248" s="315"/>
    </row>
    <row r="249" spans="1:36" outlineLevel="1" x14ac:dyDescent="0.25">
      <c r="A249" s="2">
        <v>1</v>
      </c>
      <c r="B249" s="7" t="s">
        <v>13</v>
      </c>
      <c r="C249" s="51">
        <v>2002</v>
      </c>
      <c r="D249" s="36">
        <v>1</v>
      </c>
      <c r="E249" s="2"/>
      <c r="F249" s="8">
        <v>2</v>
      </c>
      <c r="G249" s="10"/>
      <c r="H249" s="118"/>
      <c r="I249" s="29"/>
      <c r="J249" s="91"/>
      <c r="K249" s="105"/>
      <c r="L249" s="97"/>
      <c r="M249" s="10"/>
      <c r="N249" s="10"/>
      <c r="O249" s="71"/>
      <c r="P249" s="10"/>
      <c r="Q249" s="10"/>
      <c r="R249" s="10"/>
      <c r="S249" s="10"/>
      <c r="T249" s="10"/>
      <c r="U249" s="10"/>
      <c r="V249" s="10"/>
      <c r="W249" s="10"/>
      <c r="X249" s="10"/>
      <c r="AJ249" s="315"/>
    </row>
    <row r="250" spans="1:36" outlineLevel="1" x14ac:dyDescent="0.25">
      <c r="A250" s="2">
        <v>2</v>
      </c>
      <c r="B250" s="7" t="s">
        <v>221</v>
      </c>
      <c r="C250" s="51" t="s">
        <v>220</v>
      </c>
      <c r="D250" s="36">
        <v>1</v>
      </c>
      <c r="E250" s="2"/>
      <c r="F250" s="8">
        <v>3</v>
      </c>
      <c r="G250" s="10"/>
      <c r="H250" s="118"/>
      <c r="I250" s="29"/>
      <c r="J250" s="91"/>
      <c r="K250" s="105"/>
      <c r="L250" s="97"/>
      <c r="M250" s="10"/>
      <c r="N250" s="10"/>
      <c r="O250" s="71"/>
      <c r="P250" s="10"/>
      <c r="Q250" s="10"/>
      <c r="R250" s="10"/>
      <c r="S250" s="10"/>
      <c r="T250" s="10"/>
      <c r="U250" s="10"/>
      <c r="V250" s="10"/>
      <c r="W250" s="10"/>
      <c r="X250" s="10"/>
      <c r="AJ250" s="315"/>
    </row>
    <row r="251" spans="1:36" hidden="1" outlineLevel="3" x14ac:dyDescent="0.25">
      <c r="A251" s="2">
        <v>3</v>
      </c>
      <c r="B251" s="7" t="s">
        <v>324</v>
      </c>
      <c r="C251" s="51">
        <v>2002</v>
      </c>
      <c r="D251" s="38">
        <v>1</v>
      </c>
      <c r="E251" s="2"/>
      <c r="F251" s="8">
        <v>2</v>
      </c>
      <c r="G251" s="10"/>
      <c r="H251" s="114"/>
      <c r="I251" s="10"/>
      <c r="J251" s="101"/>
      <c r="K251" s="105"/>
      <c r="L251" s="97"/>
      <c r="M251" s="10"/>
      <c r="N251" s="10"/>
      <c r="O251" s="71"/>
      <c r="P251" s="10"/>
      <c r="Q251" s="10"/>
      <c r="R251" s="10"/>
      <c r="S251" s="10"/>
      <c r="T251" s="10"/>
      <c r="U251" s="10"/>
      <c r="V251" s="10"/>
      <c r="W251" s="10"/>
      <c r="X251" s="10"/>
      <c r="AJ251" s="315"/>
    </row>
    <row r="252" spans="1:36" x14ac:dyDescent="0.25">
      <c r="A252" s="2">
        <v>4</v>
      </c>
      <c r="B252" s="7" t="s">
        <v>325</v>
      </c>
      <c r="C252" s="51"/>
      <c r="D252" s="38">
        <v>1</v>
      </c>
      <c r="E252" s="2"/>
      <c r="F252" s="8">
        <v>2</v>
      </c>
      <c r="G252" s="9"/>
      <c r="H252" s="114"/>
      <c r="I252" s="10"/>
      <c r="J252" s="91"/>
      <c r="K252" s="105"/>
      <c r="L252" s="97"/>
      <c r="M252" s="10"/>
      <c r="N252" s="10"/>
      <c r="O252" s="71"/>
      <c r="P252" s="10"/>
      <c r="Q252" s="10"/>
      <c r="R252" s="10"/>
      <c r="S252" s="10"/>
      <c r="T252" s="10"/>
      <c r="U252" s="10"/>
      <c r="V252" s="10"/>
      <c r="W252" s="10"/>
      <c r="X252" s="10"/>
      <c r="AJ252" s="315"/>
    </row>
    <row r="253" spans="1:36" x14ac:dyDescent="0.25">
      <c r="A253" s="2">
        <v>5</v>
      </c>
      <c r="B253" s="7" t="s">
        <v>410</v>
      </c>
      <c r="C253" s="51"/>
      <c r="D253" s="38">
        <v>1</v>
      </c>
      <c r="E253" s="2"/>
      <c r="F253" s="8">
        <v>2</v>
      </c>
      <c r="G253" s="9"/>
      <c r="H253" s="114"/>
      <c r="I253" s="10"/>
      <c r="J253" s="91"/>
      <c r="K253" s="105"/>
      <c r="L253" s="97"/>
      <c r="M253" s="153"/>
      <c r="N253" s="10"/>
      <c r="O253" s="71"/>
      <c r="P253" s="10"/>
      <c r="Q253" s="10"/>
      <c r="R253" s="10"/>
      <c r="S253" s="10"/>
      <c r="T253" s="10"/>
      <c r="U253" s="10"/>
      <c r="V253" s="10"/>
      <c r="W253" s="10"/>
      <c r="X253" s="10"/>
      <c r="Y253" s="172">
        <f>L253+L252+L250+L249</f>
        <v>0</v>
      </c>
      <c r="Z253" s="122">
        <f>Y253/1.23</f>
        <v>0</v>
      </c>
      <c r="AA253" s="122">
        <f>Y253-Z253</f>
        <v>0</v>
      </c>
      <c r="AJ253" s="315"/>
    </row>
    <row r="254" spans="1:36" outlineLevel="1" x14ac:dyDescent="0.25">
      <c r="A254" s="340" t="s">
        <v>226</v>
      </c>
      <c r="B254" s="341"/>
      <c r="C254" s="341"/>
      <c r="D254" s="341"/>
      <c r="E254" s="341"/>
      <c r="F254" s="341"/>
      <c r="G254" s="18"/>
      <c r="H254" s="112"/>
      <c r="I254" s="18"/>
      <c r="J254" s="100"/>
      <c r="K254" s="99">
        <v>0.23</v>
      </c>
      <c r="L254" s="95"/>
      <c r="M254" s="10"/>
      <c r="N254" s="10"/>
      <c r="O254" s="71"/>
      <c r="P254" s="10"/>
      <c r="Q254" s="10"/>
      <c r="R254" s="10"/>
      <c r="S254" s="10"/>
      <c r="T254" s="10"/>
      <c r="U254" s="10"/>
      <c r="V254" s="10"/>
      <c r="W254" s="10"/>
      <c r="X254" s="10"/>
      <c r="AB254" s="184">
        <f>L255+L256+L257</f>
        <v>0</v>
      </c>
      <c r="AC254" s="197">
        <f>J255+J256+J257</f>
        <v>0</v>
      </c>
      <c r="AE254" s="208">
        <f>K255+K256+K257</f>
        <v>0</v>
      </c>
      <c r="AJ254" s="315"/>
    </row>
    <row r="255" spans="1:36" outlineLevel="1" x14ac:dyDescent="0.25">
      <c r="A255" s="2">
        <v>1</v>
      </c>
      <c r="B255" s="7" t="s">
        <v>15</v>
      </c>
      <c r="C255" s="51">
        <v>2002</v>
      </c>
      <c r="D255" s="36">
        <v>1</v>
      </c>
      <c r="E255" s="2"/>
      <c r="F255" s="22">
        <v>2</v>
      </c>
      <c r="G255" s="10"/>
      <c r="H255" s="118"/>
      <c r="I255" s="29"/>
      <c r="J255" s="91"/>
      <c r="K255" s="105"/>
      <c r="L255" s="97"/>
      <c r="M255" s="10"/>
      <c r="N255" s="10"/>
      <c r="O255" s="71"/>
      <c r="P255" s="10"/>
      <c r="Q255" s="10"/>
      <c r="R255" s="10"/>
      <c r="S255" s="10"/>
      <c r="T255" s="10"/>
      <c r="U255" s="10"/>
      <c r="V255" s="10"/>
      <c r="W255" s="10"/>
      <c r="X255" s="10"/>
      <c r="AJ255" s="315"/>
    </row>
    <row r="256" spans="1:36" outlineLevel="1" x14ac:dyDescent="0.25">
      <c r="A256" s="2">
        <v>2</v>
      </c>
      <c r="B256" s="7" t="s">
        <v>195</v>
      </c>
      <c r="C256" s="51"/>
      <c r="D256" s="36">
        <v>1</v>
      </c>
      <c r="E256" s="2"/>
      <c r="F256" s="22">
        <v>2</v>
      </c>
      <c r="G256" s="10"/>
      <c r="H256" s="118"/>
      <c r="I256" s="29"/>
      <c r="J256" s="91"/>
      <c r="K256" s="105"/>
      <c r="L256" s="97"/>
      <c r="M256" s="10"/>
      <c r="N256" s="10"/>
      <c r="O256" s="71"/>
      <c r="P256" s="10"/>
      <c r="Q256" s="10"/>
      <c r="R256" s="10"/>
      <c r="S256" s="10"/>
      <c r="T256" s="10"/>
      <c r="U256" s="10"/>
      <c r="V256" s="10"/>
      <c r="W256" s="10"/>
      <c r="X256" s="10"/>
      <c r="AJ256" s="315"/>
    </row>
    <row r="257" spans="1:36" x14ac:dyDescent="0.25">
      <c r="A257" s="2">
        <v>3</v>
      </c>
      <c r="B257" s="7" t="s">
        <v>195</v>
      </c>
      <c r="C257" s="51"/>
      <c r="D257" s="36">
        <v>1</v>
      </c>
      <c r="E257" s="2"/>
      <c r="F257" s="22">
        <v>2</v>
      </c>
      <c r="G257" s="10"/>
      <c r="H257" s="118"/>
      <c r="I257" s="29"/>
      <c r="J257" s="91"/>
      <c r="K257" s="105"/>
      <c r="L257" s="97"/>
      <c r="M257" s="153"/>
      <c r="N257" s="10"/>
      <c r="O257" s="71"/>
      <c r="P257" s="10"/>
      <c r="Q257" s="10"/>
      <c r="R257" s="10"/>
      <c r="S257" s="10"/>
      <c r="T257" s="10"/>
      <c r="U257" s="10"/>
      <c r="V257" s="10"/>
      <c r="W257" s="10"/>
      <c r="X257" s="10"/>
      <c r="Y257" s="172">
        <f>L257+L256+L255</f>
        <v>0</v>
      </c>
      <c r="Z257" s="122">
        <f>Y257/1.23</f>
        <v>0</v>
      </c>
      <c r="AA257" s="122">
        <f>Y257-Z257</f>
        <v>0</v>
      </c>
      <c r="AJ257" s="315"/>
    </row>
    <row r="258" spans="1:36" outlineLevel="1" x14ac:dyDescent="0.25">
      <c r="A258" s="340" t="s">
        <v>230</v>
      </c>
      <c r="B258" s="341"/>
      <c r="C258" s="341"/>
      <c r="D258" s="341"/>
      <c r="E258" s="341"/>
      <c r="F258" s="341"/>
      <c r="G258" s="18"/>
      <c r="H258" s="112"/>
      <c r="I258" s="18"/>
      <c r="J258" s="100"/>
      <c r="K258" s="99">
        <v>0.23</v>
      </c>
      <c r="L258" s="95"/>
      <c r="M258" s="10"/>
      <c r="N258" s="10"/>
      <c r="O258" s="71"/>
      <c r="P258" s="10"/>
      <c r="Q258" s="10"/>
      <c r="R258" s="10"/>
      <c r="S258" s="10"/>
      <c r="T258" s="10"/>
      <c r="U258" s="10"/>
      <c r="V258" s="10"/>
      <c r="W258" s="10"/>
      <c r="X258" s="10"/>
      <c r="AB258" s="184">
        <f>L259</f>
        <v>0</v>
      </c>
      <c r="AC258" s="197">
        <f>J259</f>
        <v>0</v>
      </c>
      <c r="AE258" s="208">
        <f>K259</f>
        <v>0</v>
      </c>
      <c r="AJ258" s="315"/>
    </row>
    <row r="259" spans="1:36" x14ac:dyDescent="0.25">
      <c r="A259" s="2">
        <v>1</v>
      </c>
      <c r="B259" s="7" t="s">
        <v>231</v>
      </c>
      <c r="C259" s="51">
        <v>2002</v>
      </c>
      <c r="D259" s="36">
        <v>1</v>
      </c>
      <c r="E259" s="2"/>
      <c r="F259" s="22">
        <v>2</v>
      </c>
      <c r="G259" s="10"/>
      <c r="H259" s="118"/>
      <c r="I259" s="29"/>
      <c r="J259" s="91"/>
      <c r="K259" s="105"/>
      <c r="L259" s="97"/>
      <c r="M259" s="153"/>
      <c r="N259" s="10"/>
      <c r="O259" s="71"/>
      <c r="P259" s="10"/>
      <c r="Q259" s="10"/>
      <c r="R259" s="10"/>
      <c r="S259" s="10"/>
      <c r="T259" s="10"/>
      <c r="U259" s="10"/>
      <c r="V259" s="10"/>
      <c r="W259" s="10"/>
      <c r="X259" s="10"/>
      <c r="Y259" s="172">
        <f>L259</f>
        <v>0</v>
      </c>
      <c r="Z259" s="122">
        <f>Y259/1.23</f>
        <v>0</v>
      </c>
      <c r="AA259" s="122">
        <f>Y259-Z259</f>
        <v>0</v>
      </c>
      <c r="AJ259" s="315"/>
    </row>
    <row r="260" spans="1:36" outlineLevel="1" x14ac:dyDescent="0.25">
      <c r="A260" s="367" t="s">
        <v>58</v>
      </c>
      <c r="B260" s="368"/>
      <c r="C260" s="368"/>
      <c r="D260" s="368"/>
      <c r="E260" s="368"/>
      <c r="F260" s="368"/>
      <c r="G260" s="18"/>
      <c r="H260" s="112"/>
      <c r="I260" s="18"/>
      <c r="J260" s="100"/>
      <c r="K260" s="99">
        <v>0.23</v>
      </c>
      <c r="L260" s="95"/>
      <c r="M260" s="10"/>
      <c r="N260" s="10"/>
      <c r="O260" s="71"/>
      <c r="P260" s="10"/>
      <c r="Q260" s="10"/>
      <c r="R260" s="10"/>
      <c r="S260" s="10"/>
      <c r="T260" s="10"/>
      <c r="U260" s="10"/>
      <c r="V260" s="10"/>
      <c r="W260" s="10"/>
      <c r="X260" s="10"/>
      <c r="AB260" s="184">
        <f>L261</f>
        <v>0</v>
      </c>
      <c r="AC260" s="197">
        <f>J261</f>
        <v>0</v>
      </c>
      <c r="AE260" s="208">
        <f>K261</f>
        <v>0</v>
      </c>
      <c r="AJ260" s="315"/>
    </row>
    <row r="261" spans="1:36" x14ac:dyDescent="0.25">
      <c r="A261" s="2">
        <v>1</v>
      </c>
      <c r="B261" s="7" t="s">
        <v>222</v>
      </c>
      <c r="C261" s="51"/>
      <c r="D261" s="36">
        <v>1</v>
      </c>
      <c r="E261" s="2"/>
      <c r="F261" s="22">
        <v>2</v>
      </c>
      <c r="G261" s="9"/>
      <c r="H261" s="118"/>
      <c r="I261" s="29"/>
      <c r="J261" s="91"/>
      <c r="K261" s="105"/>
      <c r="L261" s="97"/>
      <c r="M261" s="153"/>
      <c r="N261" s="10"/>
      <c r="O261" s="71"/>
      <c r="P261" s="10"/>
      <c r="Q261" s="10"/>
      <c r="R261" s="10"/>
      <c r="S261" s="10"/>
      <c r="T261" s="10"/>
      <c r="U261" s="10"/>
      <c r="V261" s="10"/>
      <c r="W261" s="10"/>
      <c r="X261" s="10"/>
      <c r="Y261" s="172">
        <f>L261</f>
        <v>0</v>
      </c>
      <c r="Z261" s="122">
        <f>Y261/1.23</f>
        <v>0</v>
      </c>
      <c r="AA261" s="122">
        <f>Y261-Z261</f>
        <v>0</v>
      </c>
    </row>
    <row r="262" spans="1:36" outlineLevel="1" x14ac:dyDescent="0.25">
      <c r="A262" s="367" t="s">
        <v>144</v>
      </c>
      <c r="B262" s="368"/>
      <c r="C262" s="368"/>
      <c r="D262" s="368"/>
      <c r="E262" s="368"/>
      <c r="F262" s="368"/>
      <c r="G262" s="18"/>
      <c r="H262" s="112"/>
      <c r="I262" s="18"/>
      <c r="J262" s="100"/>
      <c r="K262" s="99">
        <v>0.23</v>
      </c>
      <c r="L262" s="106"/>
      <c r="M262" s="10"/>
      <c r="N262" s="10"/>
      <c r="O262" s="71"/>
      <c r="P262" s="10"/>
      <c r="Q262" s="10"/>
      <c r="R262" s="10"/>
      <c r="S262" s="10"/>
      <c r="T262" s="10"/>
      <c r="U262" s="10"/>
      <c r="V262" s="10"/>
      <c r="W262" s="10"/>
      <c r="X262" s="10"/>
      <c r="AB262" s="184">
        <f>L263</f>
        <v>0</v>
      </c>
      <c r="AC262" s="197">
        <f>J263</f>
        <v>0</v>
      </c>
      <c r="AE262" s="208">
        <f>K263</f>
        <v>0</v>
      </c>
      <c r="AJ262" s="315"/>
    </row>
    <row r="263" spans="1:36" ht="15.75" x14ac:dyDescent="0.4">
      <c r="A263" s="2">
        <v>1</v>
      </c>
      <c r="B263" s="7" t="s">
        <v>42</v>
      </c>
      <c r="C263" s="51"/>
      <c r="D263" s="38">
        <v>1</v>
      </c>
      <c r="E263" s="2"/>
      <c r="F263" s="14">
        <v>2</v>
      </c>
      <c r="G263" s="10"/>
      <c r="H263" s="114"/>
      <c r="I263" s="10"/>
      <c r="J263" s="91"/>
      <c r="K263" s="105"/>
      <c r="L263" s="119"/>
      <c r="M263" s="152"/>
      <c r="N263" s="10"/>
      <c r="O263" s="71"/>
      <c r="P263" s="10"/>
      <c r="Q263" s="10"/>
      <c r="R263" s="10"/>
      <c r="S263" s="10"/>
      <c r="T263" s="10"/>
      <c r="U263" s="10"/>
      <c r="V263" s="10"/>
      <c r="W263" s="10"/>
      <c r="X263" s="10"/>
      <c r="Y263" s="163">
        <f>L263</f>
        <v>0</v>
      </c>
      <c r="Z263" s="122">
        <f>Y263/1.23</f>
        <v>0</v>
      </c>
      <c r="AA263" s="122">
        <f>Y263-Z263</f>
        <v>0</v>
      </c>
      <c r="AJ263" s="315"/>
    </row>
    <row r="264" spans="1:36" outlineLevel="1" x14ac:dyDescent="0.25">
      <c r="A264" s="340" t="s">
        <v>341</v>
      </c>
      <c r="B264" s="341"/>
      <c r="C264" s="341"/>
      <c r="D264" s="341"/>
      <c r="E264" s="341"/>
      <c r="F264" s="341"/>
      <c r="G264" s="18"/>
      <c r="H264" s="112"/>
      <c r="I264" s="18"/>
      <c r="J264" s="100"/>
      <c r="K264" s="99">
        <v>0.23</v>
      </c>
      <c r="L264" s="106"/>
      <c r="M264" s="10"/>
      <c r="N264" s="10"/>
      <c r="O264" s="71"/>
      <c r="P264" s="10"/>
      <c r="Q264" s="10"/>
      <c r="R264" s="10"/>
      <c r="S264" s="10"/>
      <c r="T264" s="10"/>
      <c r="U264" s="10"/>
      <c r="V264" s="10"/>
      <c r="W264" s="10"/>
      <c r="X264" s="10"/>
      <c r="AB264" s="184">
        <f>L265</f>
        <v>0</v>
      </c>
      <c r="AC264" s="197">
        <f>J265</f>
        <v>0</v>
      </c>
      <c r="AE264" s="208">
        <f>K265</f>
        <v>0</v>
      </c>
      <c r="AJ264" s="315"/>
    </row>
    <row r="265" spans="1:36" ht="15.75" x14ac:dyDescent="0.4">
      <c r="A265" s="2">
        <v>1</v>
      </c>
      <c r="B265" s="7" t="s">
        <v>342</v>
      </c>
      <c r="C265" s="51" t="s">
        <v>333</v>
      </c>
      <c r="D265" s="38">
        <v>1</v>
      </c>
      <c r="E265" s="2"/>
      <c r="F265" s="14">
        <v>2</v>
      </c>
      <c r="G265" s="10"/>
      <c r="H265" s="114"/>
      <c r="I265" s="10"/>
      <c r="J265" s="91"/>
      <c r="K265" s="105"/>
      <c r="L265" s="119"/>
      <c r="M265" s="10"/>
      <c r="N265" s="10"/>
      <c r="O265" s="71"/>
      <c r="P265" s="10"/>
      <c r="Q265" s="10"/>
      <c r="R265" s="10"/>
      <c r="S265" s="10"/>
      <c r="T265" s="10"/>
      <c r="U265" s="10"/>
      <c r="V265" s="10"/>
      <c r="W265" s="10"/>
      <c r="X265" s="10"/>
      <c r="Y265" s="163">
        <f>L265</f>
        <v>0</v>
      </c>
      <c r="Z265" s="122">
        <f>Y265/1.23</f>
        <v>0</v>
      </c>
      <c r="AA265" s="122">
        <f>Y265-Z265</f>
        <v>0</v>
      </c>
      <c r="AJ265" s="315"/>
    </row>
    <row r="266" spans="1:36" outlineLevel="1" x14ac:dyDescent="0.25">
      <c r="A266" s="340" t="s">
        <v>77</v>
      </c>
      <c r="B266" s="341"/>
      <c r="C266" s="341"/>
      <c r="D266" s="341"/>
      <c r="E266" s="341"/>
      <c r="F266" s="341"/>
      <c r="G266" s="18"/>
      <c r="H266" s="112"/>
      <c r="I266" s="18"/>
      <c r="J266" s="100"/>
      <c r="K266" s="99">
        <v>0.23</v>
      </c>
      <c r="L266" s="106"/>
      <c r="M266" s="10"/>
      <c r="N266" s="10"/>
      <c r="O266" s="71"/>
      <c r="P266" s="10"/>
      <c r="Q266" s="10"/>
      <c r="R266" s="10"/>
      <c r="S266" s="10"/>
      <c r="T266" s="10"/>
      <c r="U266" s="10"/>
      <c r="V266" s="10"/>
      <c r="W266" s="10"/>
      <c r="X266" s="10"/>
      <c r="AB266" s="184">
        <f>L267+L268+L269</f>
        <v>0</v>
      </c>
      <c r="AC266" s="197">
        <f>J267+J268+J269</f>
        <v>0</v>
      </c>
      <c r="AE266" s="208">
        <f>K267+K268+K269</f>
        <v>0</v>
      </c>
      <c r="AJ266" s="315"/>
    </row>
    <row r="267" spans="1:36" outlineLevel="1" x14ac:dyDescent="0.25">
      <c r="A267" s="71">
        <v>1</v>
      </c>
      <c r="B267" s="64" t="s">
        <v>61</v>
      </c>
      <c r="C267" s="53">
        <v>2010</v>
      </c>
      <c r="D267" s="42">
        <v>1</v>
      </c>
      <c r="E267" s="12">
        <v>6</v>
      </c>
      <c r="F267" s="12">
        <v>4</v>
      </c>
      <c r="G267" s="10"/>
      <c r="H267" s="114"/>
      <c r="I267" s="10"/>
      <c r="J267" s="91"/>
      <c r="K267" s="105"/>
      <c r="L267" s="119"/>
      <c r="M267" s="10"/>
      <c r="N267" s="10"/>
      <c r="O267" s="71" t="s">
        <v>444</v>
      </c>
      <c r="P267" s="10"/>
      <c r="Q267" s="10" t="s">
        <v>442</v>
      </c>
      <c r="R267" s="10"/>
      <c r="S267" s="10" t="s">
        <v>444</v>
      </c>
      <c r="T267" s="10"/>
      <c r="U267" s="10" t="s">
        <v>444</v>
      </c>
      <c r="V267" s="10"/>
      <c r="W267" s="10" t="s">
        <v>442</v>
      </c>
      <c r="X267" s="10" t="s">
        <v>445</v>
      </c>
      <c r="AJ267" s="315"/>
    </row>
    <row r="268" spans="1:36" outlineLevel="1" x14ac:dyDescent="0.25">
      <c r="A268" s="71">
        <v>2</v>
      </c>
      <c r="B268" s="64" t="s">
        <v>62</v>
      </c>
      <c r="C268" s="53">
        <v>2010</v>
      </c>
      <c r="D268" s="42">
        <v>1</v>
      </c>
      <c r="E268" s="12"/>
      <c r="F268" s="12">
        <v>2</v>
      </c>
      <c r="G268" s="10"/>
      <c r="H268" s="114"/>
      <c r="I268" s="10"/>
      <c r="J268" s="91"/>
      <c r="K268" s="105"/>
      <c r="L268" s="119"/>
      <c r="M268" s="10"/>
      <c r="N268" s="10"/>
      <c r="O268" s="71"/>
      <c r="P268" s="10"/>
      <c r="Q268" s="10"/>
      <c r="R268" s="10"/>
      <c r="S268" s="10"/>
      <c r="T268" s="10"/>
      <c r="U268" s="10"/>
      <c r="V268" s="10"/>
      <c r="W268" s="10"/>
      <c r="X268" s="10"/>
      <c r="AJ268" s="315"/>
    </row>
    <row r="269" spans="1:36" ht="15.75" x14ac:dyDescent="0.4">
      <c r="A269" s="71">
        <v>3</v>
      </c>
      <c r="B269" s="64" t="s">
        <v>212</v>
      </c>
      <c r="C269" s="53"/>
      <c r="D269" s="42">
        <v>1</v>
      </c>
      <c r="E269" s="12"/>
      <c r="F269" s="12">
        <v>2</v>
      </c>
      <c r="G269" s="10"/>
      <c r="H269" s="114"/>
      <c r="I269" s="10"/>
      <c r="J269" s="91"/>
      <c r="K269" s="105"/>
      <c r="L269" s="119"/>
      <c r="M269" s="152"/>
      <c r="N269" s="10"/>
      <c r="O269" s="71"/>
      <c r="P269" s="10"/>
      <c r="Q269" s="10"/>
      <c r="R269" s="10"/>
      <c r="S269" s="10"/>
      <c r="T269" s="10"/>
      <c r="U269" s="10"/>
      <c r="V269" s="10"/>
      <c r="W269" s="10"/>
      <c r="X269" s="10"/>
      <c r="Y269" s="163">
        <f>L269+L268+L267</f>
        <v>0</v>
      </c>
      <c r="Z269" s="122">
        <f>Y269/1.23</f>
        <v>0</v>
      </c>
      <c r="AA269" s="122">
        <f>Y269-Z269</f>
        <v>0</v>
      </c>
      <c r="AJ269" s="315"/>
    </row>
    <row r="270" spans="1:36" outlineLevel="1" x14ac:dyDescent="0.25">
      <c r="A270" s="340" t="s">
        <v>328</v>
      </c>
      <c r="B270" s="341"/>
      <c r="C270" s="341"/>
      <c r="D270" s="341"/>
      <c r="E270" s="341"/>
      <c r="F270" s="341"/>
      <c r="G270" s="20"/>
      <c r="H270" s="115"/>
      <c r="I270" s="21"/>
      <c r="J270" s="102"/>
      <c r="K270" s="99">
        <v>0.23</v>
      </c>
      <c r="L270" s="106"/>
      <c r="M270" s="10"/>
      <c r="N270" s="10"/>
      <c r="O270" s="71"/>
      <c r="P270" s="10"/>
      <c r="Q270" s="10"/>
      <c r="R270" s="10"/>
      <c r="S270" s="10"/>
      <c r="T270" s="10"/>
      <c r="U270" s="10"/>
      <c r="V270" s="10"/>
      <c r="W270" s="10"/>
      <c r="X270" s="10"/>
      <c r="AB270" s="184">
        <f>L271+L272</f>
        <v>0</v>
      </c>
      <c r="AC270" s="197">
        <f>J271+J272</f>
        <v>0</v>
      </c>
      <c r="AE270" s="208">
        <f>K271+K272</f>
        <v>0</v>
      </c>
      <c r="AJ270" s="315"/>
    </row>
    <row r="271" spans="1:36" outlineLevel="1" x14ac:dyDescent="0.25">
      <c r="A271" s="71">
        <v>1</v>
      </c>
      <c r="B271" s="64" t="s">
        <v>329</v>
      </c>
      <c r="C271" s="53">
        <v>2009</v>
      </c>
      <c r="D271" s="42">
        <v>1</v>
      </c>
      <c r="E271" s="12">
        <v>2</v>
      </c>
      <c r="F271" s="12">
        <v>4</v>
      </c>
      <c r="G271" s="10"/>
      <c r="H271" s="114"/>
      <c r="I271" s="10"/>
      <c r="J271" s="91"/>
      <c r="K271" s="105"/>
      <c r="L271" s="119"/>
      <c r="M271" s="10"/>
      <c r="N271" s="10"/>
      <c r="O271" s="71" t="s">
        <v>444</v>
      </c>
      <c r="P271" s="10"/>
      <c r="Q271" s="10"/>
      <c r="R271" s="10"/>
      <c r="S271" s="10" t="s">
        <v>440</v>
      </c>
      <c r="T271" s="10"/>
      <c r="U271" s="10" t="s">
        <v>440</v>
      </c>
      <c r="V271" s="10"/>
      <c r="W271" s="10"/>
      <c r="X271" s="10" t="s">
        <v>445</v>
      </c>
      <c r="AJ271" s="315"/>
    </row>
    <row r="272" spans="1:36" ht="15.75" x14ac:dyDescent="0.4">
      <c r="A272" s="71">
        <v>2</v>
      </c>
      <c r="B272" s="64" t="s">
        <v>189</v>
      </c>
      <c r="C272" s="53">
        <v>2009</v>
      </c>
      <c r="D272" s="42">
        <v>1</v>
      </c>
      <c r="E272" s="12"/>
      <c r="F272" s="12">
        <v>2</v>
      </c>
      <c r="G272" s="10"/>
      <c r="H272" s="114"/>
      <c r="I272" s="10"/>
      <c r="J272" s="91"/>
      <c r="K272" s="105"/>
      <c r="L272" s="119"/>
      <c r="M272" s="152"/>
      <c r="N272" s="10"/>
      <c r="O272" s="71"/>
      <c r="P272" s="10"/>
      <c r="Q272" s="10"/>
      <c r="R272" s="10"/>
      <c r="S272" s="10"/>
      <c r="T272" s="10"/>
      <c r="U272" s="10"/>
      <c r="V272" s="10"/>
      <c r="W272" s="10"/>
      <c r="X272" s="10"/>
      <c r="Y272" s="163">
        <f>L272+L271</f>
        <v>0</v>
      </c>
      <c r="Z272" s="122">
        <f>Y272/1.23</f>
        <v>0</v>
      </c>
      <c r="AA272" s="122">
        <f>Y272-Z272</f>
        <v>0</v>
      </c>
      <c r="AJ272" s="315"/>
    </row>
    <row r="273" spans="1:45" outlineLevel="1" x14ac:dyDescent="0.25">
      <c r="A273" s="340" t="s">
        <v>348</v>
      </c>
      <c r="B273" s="341"/>
      <c r="C273" s="341"/>
      <c r="D273" s="341"/>
      <c r="E273" s="341"/>
      <c r="F273" s="341"/>
      <c r="G273" s="20"/>
      <c r="H273" s="115"/>
      <c r="I273" s="21"/>
      <c r="J273" s="102"/>
      <c r="K273" s="99">
        <v>0.23</v>
      </c>
      <c r="L273" s="106"/>
      <c r="M273" s="10"/>
      <c r="N273" s="10"/>
      <c r="O273" s="71"/>
      <c r="P273" s="10"/>
      <c r="Q273" s="10"/>
      <c r="R273" s="10"/>
      <c r="S273" s="10"/>
      <c r="T273" s="10"/>
      <c r="U273" s="10"/>
      <c r="V273" s="10"/>
      <c r="W273" s="10"/>
      <c r="X273" s="10"/>
      <c r="AB273" s="184">
        <f>L274+L275</f>
        <v>0</v>
      </c>
      <c r="AC273" s="197">
        <f>J274+J275</f>
        <v>0</v>
      </c>
      <c r="AE273" s="208">
        <f>K274+K275</f>
        <v>0</v>
      </c>
      <c r="AJ273" s="315"/>
    </row>
    <row r="274" spans="1:45" outlineLevel="1" x14ac:dyDescent="0.25">
      <c r="A274" s="71">
        <v>1</v>
      </c>
      <c r="B274" s="64" t="s">
        <v>351</v>
      </c>
      <c r="C274" s="53">
        <v>2009</v>
      </c>
      <c r="D274" s="42">
        <v>1</v>
      </c>
      <c r="E274" s="12">
        <v>2</v>
      </c>
      <c r="F274" s="12">
        <v>4</v>
      </c>
      <c r="G274" s="10"/>
      <c r="H274" s="114"/>
      <c r="I274" s="10"/>
      <c r="J274" s="91"/>
      <c r="K274" s="105"/>
      <c r="L274" s="119"/>
      <c r="M274" s="10"/>
      <c r="N274" s="10"/>
      <c r="O274" s="71" t="s">
        <v>444</v>
      </c>
      <c r="P274" s="10"/>
      <c r="Q274" s="10"/>
      <c r="R274" s="10"/>
      <c r="S274" s="10" t="s">
        <v>440</v>
      </c>
      <c r="T274" s="10"/>
      <c r="U274" s="10" t="s">
        <v>440</v>
      </c>
      <c r="V274" s="10"/>
      <c r="W274" s="10"/>
      <c r="X274" s="10" t="s">
        <v>445</v>
      </c>
      <c r="AJ274" s="315"/>
    </row>
    <row r="275" spans="1:45" ht="15.75" x14ac:dyDescent="0.4">
      <c r="A275" s="71">
        <v>2</v>
      </c>
      <c r="B275" s="64" t="s">
        <v>350</v>
      </c>
      <c r="C275" s="53">
        <v>2009</v>
      </c>
      <c r="D275" s="42">
        <v>1</v>
      </c>
      <c r="E275" s="12"/>
      <c r="F275" s="12">
        <v>2</v>
      </c>
      <c r="G275" s="10"/>
      <c r="H275" s="114"/>
      <c r="I275" s="10"/>
      <c r="J275" s="91"/>
      <c r="K275" s="105"/>
      <c r="L275" s="97"/>
      <c r="M275" s="152"/>
      <c r="N275" s="10"/>
      <c r="O275" s="71"/>
      <c r="P275" s="10"/>
      <c r="Q275" s="10"/>
      <c r="R275" s="10"/>
      <c r="S275" s="10"/>
      <c r="T275" s="10"/>
      <c r="U275" s="10"/>
      <c r="V275" s="10"/>
      <c r="W275" s="10"/>
      <c r="X275" s="10"/>
      <c r="Y275" s="163">
        <f>L275+L274</f>
        <v>0</v>
      </c>
      <c r="Z275" s="122">
        <f>Y275/1.23</f>
        <v>0</v>
      </c>
      <c r="AA275" s="122">
        <f>Y275-Z275</f>
        <v>0</v>
      </c>
      <c r="AJ275" s="315"/>
    </row>
    <row r="276" spans="1:45" outlineLevel="1" x14ac:dyDescent="0.25">
      <c r="A276" s="340" t="s">
        <v>227</v>
      </c>
      <c r="B276" s="341"/>
      <c r="C276" s="341"/>
      <c r="D276" s="341"/>
      <c r="E276" s="341"/>
      <c r="F276" s="341"/>
      <c r="G276" s="20"/>
      <c r="H276" s="115"/>
      <c r="I276" s="21"/>
      <c r="J276" s="102"/>
      <c r="K276" s="99">
        <v>0.23</v>
      </c>
      <c r="L276" s="95"/>
      <c r="M276" s="10"/>
      <c r="N276" s="10"/>
      <c r="O276" s="71"/>
      <c r="P276" s="10"/>
      <c r="Q276" s="10"/>
      <c r="R276" s="10"/>
      <c r="S276" s="10"/>
      <c r="T276" s="10"/>
      <c r="U276" s="10"/>
      <c r="V276" s="10"/>
      <c r="W276" s="10"/>
      <c r="X276" s="10"/>
      <c r="AB276" s="184">
        <f>L277+L278</f>
        <v>0</v>
      </c>
      <c r="AC276" s="197">
        <f>J277+J278</f>
        <v>0</v>
      </c>
      <c r="AE276" s="208">
        <f>K277+K278</f>
        <v>0</v>
      </c>
      <c r="AJ276" s="315"/>
    </row>
    <row r="277" spans="1:45" outlineLevel="1" x14ac:dyDescent="0.25">
      <c r="A277" s="71">
        <v>1</v>
      </c>
      <c r="B277" s="64" t="s">
        <v>224</v>
      </c>
      <c r="C277" s="53">
        <v>2010</v>
      </c>
      <c r="D277" s="42">
        <v>1</v>
      </c>
      <c r="E277" s="12">
        <v>2</v>
      </c>
      <c r="F277" s="12">
        <v>4</v>
      </c>
      <c r="G277" s="10"/>
      <c r="H277" s="114"/>
      <c r="I277" s="10"/>
      <c r="J277" s="91"/>
      <c r="K277" s="105"/>
      <c r="L277" s="97"/>
      <c r="M277" s="10"/>
      <c r="N277" s="10"/>
      <c r="O277" s="71" t="s">
        <v>444</v>
      </c>
      <c r="P277" s="10"/>
      <c r="Q277" s="10"/>
      <c r="R277" s="10"/>
      <c r="S277" s="10" t="s">
        <v>440</v>
      </c>
      <c r="T277" s="10"/>
      <c r="U277" s="10" t="s">
        <v>440</v>
      </c>
      <c r="V277" s="10"/>
      <c r="W277" s="10"/>
      <c r="X277" s="10" t="s">
        <v>445</v>
      </c>
      <c r="AJ277" s="315"/>
    </row>
    <row r="278" spans="1:45" x14ac:dyDescent="0.25">
      <c r="A278" s="71">
        <v>2</v>
      </c>
      <c r="B278" s="64" t="s">
        <v>223</v>
      </c>
      <c r="C278" s="53">
        <v>2010</v>
      </c>
      <c r="D278" s="42">
        <v>2</v>
      </c>
      <c r="E278" s="12"/>
      <c r="F278" s="12">
        <v>2</v>
      </c>
      <c r="G278" s="10"/>
      <c r="H278" s="114"/>
      <c r="I278" s="10"/>
      <c r="J278" s="91"/>
      <c r="K278" s="105"/>
      <c r="L278" s="97"/>
      <c r="M278" s="155"/>
      <c r="N278" s="10"/>
      <c r="O278" s="71"/>
      <c r="P278" s="10"/>
      <c r="Q278" s="10"/>
      <c r="R278" s="10"/>
      <c r="S278" s="10"/>
      <c r="T278" s="10"/>
      <c r="U278" s="10"/>
      <c r="V278" s="10"/>
      <c r="W278" s="10"/>
      <c r="X278" s="10"/>
      <c r="Y278" s="168">
        <f>L278+L277</f>
        <v>0</v>
      </c>
      <c r="Z278" s="122">
        <f>Y278/1.23</f>
        <v>0</v>
      </c>
      <c r="AA278" s="122">
        <f>Y278-Z278</f>
        <v>0</v>
      </c>
      <c r="AJ278" s="315"/>
    </row>
    <row r="279" spans="1:45" outlineLevel="1" x14ac:dyDescent="0.25">
      <c r="A279" s="340" t="s">
        <v>228</v>
      </c>
      <c r="B279" s="341"/>
      <c r="C279" s="341"/>
      <c r="D279" s="341"/>
      <c r="E279" s="341"/>
      <c r="F279" s="341"/>
      <c r="G279" s="18"/>
      <c r="H279" s="112"/>
      <c r="I279" s="18"/>
      <c r="J279" s="100"/>
      <c r="K279" s="99">
        <v>0.23</v>
      </c>
      <c r="L279" s="95"/>
      <c r="M279" s="10"/>
      <c r="N279" s="10"/>
      <c r="O279" s="71"/>
      <c r="P279" s="10"/>
      <c r="Q279" s="10"/>
      <c r="R279" s="10"/>
      <c r="S279" s="10"/>
      <c r="T279" s="10"/>
      <c r="U279" s="10"/>
      <c r="V279" s="10"/>
      <c r="W279" s="10"/>
      <c r="X279" s="10"/>
      <c r="AB279" s="184">
        <f>L280</f>
        <v>0</v>
      </c>
      <c r="AC279" s="197">
        <f>J280</f>
        <v>0</v>
      </c>
      <c r="AE279" s="208">
        <f>K280</f>
        <v>0</v>
      </c>
      <c r="AG279" s="49" t="e">
        <f>AG281-AG280</f>
        <v>#REF!</v>
      </c>
      <c r="AH279" s="122" t="e">
        <f>AH281-AH280</f>
        <v>#REF!</v>
      </c>
      <c r="AJ279" s="315"/>
    </row>
    <row r="280" spans="1:45" x14ac:dyDescent="0.25">
      <c r="A280" s="71">
        <v>1</v>
      </c>
      <c r="B280" s="64" t="s">
        <v>113</v>
      </c>
      <c r="C280" s="53"/>
      <c r="D280" s="42">
        <v>1</v>
      </c>
      <c r="E280" s="12">
        <v>2</v>
      </c>
      <c r="F280" s="12">
        <v>2</v>
      </c>
      <c r="G280" s="10"/>
      <c r="H280" s="114"/>
      <c r="I280" s="10"/>
      <c r="J280" s="91"/>
      <c r="K280" s="105"/>
      <c r="L280" s="97"/>
      <c r="M280" s="10"/>
      <c r="N280" s="10"/>
      <c r="O280" s="71" t="s">
        <v>444</v>
      </c>
      <c r="P280" s="10"/>
      <c r="Q280" s="10"/>
      <c r="R280" s="10"/>
      <c r="S280" s="10"/>
      <c r="T280" s="10"/>
      <c r="U280" s="10" t="s">
        <v>444</v>
      </c>
      <c r="V280" s="10"/>
      <c r="W280" s="10"/>
      <c r="X280" s="10"/>
      <c r="Y280" s="168">
        <f>L280</f>
        <v>0</v>
      </c>
      <c r="Z280" s="122">
        <f>Y280/1.23</f>
        <v>0</v>
      </c>
      <c r="AA280" s="122">
        <f>Y280-Z280</f>
        <v>0</v>
      </c>
      <c r="AG280" s="1">
        <v>1177.2</v>
      </c>
      <c r="AH280" s="122">
        <f>AC281</f>
        <v>0</v>
      </c>
    </row>
    <row r="281" spans="1:45" s="89" customFormat="1" outlineLevel="1" x14ac:dyDescent="0.25">
      <c r="A281" s="338" t="s">
        <v>229</v>
      </c>
      <c r="B281" s="339"/>
      <c r="C281" s="339"/>
      <c r="D281" s="339"/>
      <c r="E281" s="339"/>
      <c r="F281" s="339"/>
      <c r="G281" s="88"/>
      <c r="H281" s="275"/>
      <c r="I281" s="88"/>
      <c r="J281" s="90"/>
      <c r="K281" s="99">
        <v>0.08</v>
      </c>
      <c r="L281" s="95"/>
      <c r="M281" s="106"/>
      <c r="N281" s="106"/>
      <c r="O281" s="316"/>
      <c r="P281" s="106"/>
      <c r="Q281" s="106"/>
      <c r="R281" s="106"/>
      <c r="S281" s="106"/>
      <c r="T281" s="106"/>
      <c r="U281" s="106"/>
      <c r="V281" s="106"/>
      <c r="W281" s="106"/>
      <c r="X281" s="106"/>
      <c r="Y281" s="317"/>
      <c r="Z281" s="317"/>
      <c r="AA281" s="317"/>
      <c r="AB281" s="318">
        <f>L282+L283+L287</f>
        <v>0</v>
      </c>
      <c r="AC281" s="319">
        <f>J282+J283+J287</f>
        <v>0</v>
      </c>
      <c r="AD281" s="317">
        <f>K282+K283+K287</f>
        <v>0</v>
      </c>
      <c r="AE281" s="327"/>
      <c r="AG281" s="326" t="e">
        <f>AB281+AB279+AB276+AB273+AB270+AB266+AB264+AB262+#REF!+AB260+AB258+AB254+AB248+AB243+AB231</f>
        <v>#REF!</v>
      </c>
      <c r="AH281" s="322" t="e">
        <f>AC281+AC279+AC276+AC273+AC270+AC266+AC264+AC262+#REF!+AC260+AC258+AC254+AC248+AC243+AC231</f>
        <v>#REF!</v>
      </c>
      <c r="AJ281" s="337"/>
      <c r="AK281" s="337"/>
      <c r="AL281" s="235"/>
      <c r="AM281" s="221"/>
      <c r="AN281" s="221"/>
      <c r="AO281" s="221"/>
      <c r="AP281" s="221"/>
      <c r="AQ281" s="221"/>
      <c r="AR281" s="221"/>
      <c r="AS281" s="221"/>
    </row>
    <row r="282" spans="1:45" outlineLevel="1" x14ac:dyDescent="0.25">
      <c r="A282" s="2">
        <v>1</v>
      </c>
      <c r="B282" s="7" t="s">
        <v>14</v>
      </c>
      <c r="C282" s="51"/>
      <c r="D282" s="36">
        <v>1</v>
      </c>
      <c r="E282" s="2">
        <v>2</v>
      </c>
      <c r="F282" s="8">
        <v>4</v>
      </c>
      <c r="G282" s="10"/>
      <c r="H282" s="114"/>
      <c r="I282" s="10"/>
      <c r="J282" s="91"/>
      <c r="K282" s="105">
        <f>J282*0.08</f>
        <v>0</v>
      </c>
      <c r="L282" s="97"/>
      <c r="M282" s="10"/>
      <c r="N282" s="10"/>
      <c r="O282" s="71" t="s">
        <v>444</v>
      </c>
      <c r="P282" s="10"/>
      <c r="Q282" s="10"/>
      <c r="R282" s="10"/>
      <c r="S282" s="10" t="s">
        <v>440</v>
      </c>
      <c r="T282" s="10"/>
      <c r="U282" s="10" t="s">
        <v>440</v>
      </c>
      <c r="V282" s="10"/>
      <c r="W282" s="10"/>
      <c r="X282" s="10" t="s">
        <v>445</v>
      </c>
    </row>
    <row r="283" spans="1:45" x14ac:dyDescent="0.25">
      <c r="A283" s="2">
        <v>2</v>
      </c>
      <c r="B283" s="16" t="s">
        <v>211</v>
      </c>
      <c r="C283" s="51"/>
      <c r="D283" s="36">
        <v>1</v>
      </c>
      <c r="E283" s="2"/>
      <c r="F283" s="8">
        <v>2</v>
      </c>
      <c r="G283" s="10"/>
      <c r="H283" s="114"/>
      <c r="I283" s="10"/>
      <c r="J283" s="91"/>
      <c r="K283" s="105">
        <f t="shared" ref="K283:K286" si="1">J283*0.08</f>
        <v>0</v>
      </c>
      <c r="L283" s="97"/>
      <c r="M283" s="10"/>
      <c r="N283" s="10"/>
      <c r="O283" s="71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45" ht="17.25" hidden="1" customHeight="1" x14ac:dyDescent="0.25">
      <c r="A284" s="361" t="s">
        <v>370</v>
      </c>
      <c r="B284" s="362"/>
      <c r="C284" s="362"/>
      <c r="D284" s="362"/>
      <c r="E284" s="362"/>
      <c r="F284" s="362"/>
      <c r="G284" s="362"/>
      <c r="H284" s="362"/>
      <c r="I284" s="363"/>
      <c r="J284" s="104">
        <f>SUM(J232:J283)</f>
        <v>0</v>
      </c>
      <c r="K284" s="105">
        <f t="shared" si="1"/>
        <v>0</v>
      </c>
      <c r="L284" s="97">
        <f t="shared" ref="L284:L286" si="2">K284+J284</f>
        <v>0</v>
      </c>
      <c r="M284" s="10"/>
      <c r="N284" s="10"/>
      <c r="O284" s="71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45" hidden="1" x14ac:dyDescent="0.25">
      <c r="A285" s="47"/>
      <c r="B285" s="48"/>
      <c r="C285" s="57"/>
      <c r="D285" s="48"/>
      <c r="E285" s="48"/>
      <c r="F285" s="48"/>
      <c r="J285" s="1"/>
      <c r="K285" s="105">
        <f t="shared" si="1"/>
        <v>0</v>
      </c>
      <c r="L285" s="97">
        <f t="shared" si="2"/>
        <v>0</v>
      </c>
      <c r="M285" s="10"/>
      <c r="N285" s="10"/>
      <c r="O285" s="71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45" ht="22.5" hidden="1" customHeight="1" x14ac:dyDescent="0.25">
      <c r="A286" s="72"/>
      <c r="B286" s="75" t="s">
        <v>371</v>
      </c>
      <c r="C286" s="60"/>
      <c r="D286" s="45"/>
      <c r="E286" s="30"/>
      <c r="F286" s="30"/>
      <c r="G286" s="26"/>
      <c r="H286" s="113"/>
      <c r="I286" s="26"/>
      <c r="J286" s="103"/>
      <c r="K286" s="105">
        <f t="shared" si="1"/>
        <v>0</v>
      </c>
      <c r="L286" s="97">
        <f t="shared" si="2"/>
        <v>0</v>
      </c>
      <c r="M286" s="10"/>
      <c r="N286" s="10"/>
      <c r="O286" s="71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45" x14ac:dyDescent="0.25">
      <c r="A287" s="2">
        <v>3</v>
      </c>
      <c r="B287" s="16" t="s">
        <v>411</v>
      </c>
      <c r="C287" s="51"/>
      <c r="D287" s="36">
        <v>1</v>
      </c>
      <c r="E287" s="2"/>
      <c r="F287" s="8">
        <v>2</v>
      </c>
      <c r="G287" s="10"/>
      <c r="H287" s="114"/>
      <c r="I287" s="10"/>
      <c r="J287" s="91"/>
      <c r="K287" s="105"/>
      <c r="L287" s="97"/>
      <c r="M287" s="155"/>
      <c r="N287" s="10"/>
      <c r="O287" s="71"/>
      <c r="P287" s="10"/>
      <c r="Q287" s="10"/>
      <c r="R287" s="10"/>
      <c r="S287" s="10"/>
      <c r="T287" s="10"/>
      <c r="U287" s="10"/>
      <c r="V287" s="10"/>
      <c r="W287" s="10"/>
      <c r="X287" s="10"/>
      <c r="Y287" s="168">
        <f>L287+L283+L282</f>
        <v>0</v>
      </c>
      <c r="Z287" s="122">
        <f>Y287/1.08</f>
        <v>0</v>
      </c>
      <c r="AA287" s="122">
        <f>Y287-Z287</f>
        <v>0</v>
      </c>
    </row>
    <row r="288" spans="1:45" s="89" customFormat="1" outlineLevel="1" x14ac:dyDescent="0.25">
      <c r="A288" s="338" t="s">
        <v>443</v>
      </c>
      <c r="B288" s="339"/>
      <c r="C288" s="339"/>
      <c r="D288" s="339"/>
      <c r="E288" s="339"/>
      <c r="F288" s="339"/>
      <c r="G288" s="88"/>
      <c r="H288" s="275"/>
      <c r="I288" s="88"/>
      <c r="J288" s="90"/>
      <c r="K288" s="99">
        <v>0.23</v>
      </c>
      <c r="L288" s="95"/>
      <c r="M288" s="142"/>
      <c r="N288" s="142"/>
      <c r="O288" s="151"/>
      <c r="P288" s="143"/>
      <c r="Q288" s="143"/>
      <c r="R288" s="143"/>
      <c r="S288" s="143"/>
      <c r="T288" s="143"/>
      <c r="U288" s="143"/>
      <c r="V288" s="143"/>
      <c r="W288" s="143"/>
      <c r="X288" s="143"/>
      <c r="Y288" s="317"/>
      <c r="Z288" s="317"/>
      <c r="AA288" s="317"/>
      <c r="AB288" s="318">
        <f>L289+L290+L291+L292+L293+L294+L295+L296+L297+L298+L299+L300+L301+L302+L303+L304+L305+L306+L307+L308+L309+L310+L311+L312+L313+L314+L315+L316+L317+L318+L319+L320+L321+L322+L323+L324+L325+L326+L327+L328+L329+L330+L331+L332+L333+L334+L335+L336+L337</f>
        <v>0</v>
      </c>
      <c r="AC288" s="319">
        <f>J289+J290+J291+J292+J293+J294+J295+J296+J297+J298+J299+J300+J301+J302+J303+J304+J305+J306+J307+J308+J309+J310+J311+J312+J313+J314+J315+J316+J317+J318+J319+J320+J321++J322+J323+J324+J325+J326+J327+J328+J329+J330+J331+J332+J333++J334+J335+J336+J337</f>
        <v>0</v>
      </c>
      <c r="AE288" s="320">
        <f>K289+K290+K291+K292+K293+K294+K295+K296+K297+K298+K299+K300+K301+K302+K303+K304+K305+K306+K307+K308+K309+K310+K311+K312+K313+K314+K315+K316+K317+K318+K319+K320+K321+K322+K323+K324+K325+K326+K327+K328+K329+K330+K331+K332+K333+K334+K335+K336+K337</f>
        <v>0</v>
      </c>
      <c r="AG288" s="321">
        <f>AB288</f>
        <v>0</v>
      </c>
      <c r="AH288" s="322">
        <f>AC288</f>
        <v>0</v>
      </c>
      <c r="AJ288" s="315"/>
      <c r="AK288" s="235"/>
      <c r="AL288" s="235"/>
      <c r="AM288" s="221"/>
      <c r="AN288" s="221"/>
      <c r="AO288" s="221"/>
      <c r="AP288" s="221"/>
      <c r="AQ288" s="221"/>
      <c r="AR288" s="221"/>
      <c r="AS288" s="221"/>
    </row>
    <row r="289" spans="1:24" outlineLevel="1" x14ac:dyDescent="0.25">
      <c r="A289" s="71">
        <v>1</v>
      </c>
      <c r="B289" s="64" t="s">
        <v>243</v>
      </c>
      <c r="C289" s="53">
        <v>2012</v>
      </c>
      <c r="D289" s="40">
        <v>1</v>
      </c>
      <c r="E289" s="12"/>
      <c r="F289" s="12">
        <v>4</v>
      </c>
      <c r="G289" s="10"/>
      <c r="H289" s="114"/>
      <c r="I289" s="10"/>
      <c r="J289" s="91"/>
      <c r="K289" s="98"/>
      <c r="L289" s="97"/>
      <c r="M289" s="134"/>
      <c r="N289" s="134" t="s">
        <v>440</v>
      </c>
      <c r="O289" s="141"/>
      <c r="P289" s="134"/>
      <c r="Q289" s="134" t="s">
        <v>440</v>
      </c>
      <c r="R289" s="134"/>
      <c r="S289" s="134"/>
      <c r="T289" s="134" t="s">
        <v>440</v>
      </c>
      <c r="U289" s="134"/>
      <c r="V289" s="134"/>
      <c r="W289" s="134" t="s">
        <v>440</v>
      </c>
      <c r="X289" s="134"/>
    </row>
    <row r="290" spans="1:24" outlineLevel="1" x14ac:dyDescent="0.25">
      <c r="A290" s="71">
        <v>2</v>
      </c>
      <c r="B290" s="64" t="s">
        <v>272</v>
      </c>
      <c r="C290" s="53">
        <v>2012</v>
      </c>
      <c r="D290" s="40">
        <v>1</v>
      </c>
      <c r="E290" s="12">
        <v>2</v>
      </c>
      <c r="F290" s="8">
        <v>4</v>
      </c>
      <c r="G290" s="10"/>
      <c r="H290" s="114"/>
      <c r="I290" s="10"/>
      <c r="J290" s="91"/>
      <c r="K290" s="98"/>
      <c r="L290" s="97"/>
      <c r="M290" s="134"/>
      <c r="N290" s="134" t="s">
        <v>439</v>
      </c>
      <c r="O290" s="141"/>
      <c r="P290" s="134"/>
      <c r="Q290" s="134" t="s">
        <v>440</v>
      </c>
      <c r="R290" s="134"/>
      <c r="S290" s="134"/>
      <c r="T290" s="134" t="s">
        <v>439</v>
      </c>
      <c r="U290" s="134"/>
      <c r="V290" s="134"/>
      <c r="W290" s="134" t="s">
        <v>440</v>
      </c>
      <c r="X290" s="134"/>
    </row>
    <row r="291" spans="1:24" outlineLevel="1" x14ac:dyDescent="0.25">
      <c r="A291" s="71">
        <v>3</v>
      </c>
      <c r="B291" s="64" t="s">
        <v>272</v>
      </c>
      <c r="C291" s="53">
        <v>2012</v>
      </c>
      <c r="D291" s="40">
        <v>1</v>
      </c>
      <c r="E291" s="12">
        <v>2</v>
      </c>
      <c r="F291" s="8">
        <v>4</v>
      </c>
      <c r="G291" s="10"/>
      <c r="H291" s="114"/>
      <c r="I291" s="10"/>
      <c r="J291" s="91"/>
      <c r="K291" s="98"/>
      <c r="L291" s="97"/>
      <c r="M291" s="134"/>
      <c r="N291" s="134" t="s">
        <v>439</v>
      </c>
      <c r="O291" s="141"/>
      <c r="P291" s="134"/>
      <c r="Q291" s="134" t="s">
        <v>440</v>
      </c>
      <c r="R291" s="134"/>
      <c r="S291" s="134"/>
      <c r="T291" s="134" t="s">
        <v>439</v>
      </c>
      <c r="U291" s="134"/>
      <c r="V291" s="134"/>
      <c r="W291" s="134" t="s">
        <v>440</v>
      </c>
      <c r="X291" s="134"/>
    </row>
    <row r="292" spans="1:24" outlineLevel="1" x14ac:dyDescent="0.25">
      <c r="A292" s="71">
        <v>4</v>
      </c>
      <c r="B292" s="64" t="s">
        <v>274</v>
      </c>
      <c r="C292" s="53">
        <v>2012</v>
      </c>
      <c r="D292" s="40">
        <v>1</v>
      </c>
      <c r="E292" s="12">
        <v>2</v>
      </c>
      <c r="F292" s="8">
        <v>4</v>
      </c>
      <c r="G292" s="10"/>
      <c r="H292" s="114"/>
      <c r="I292" s="10"/>
      <c r="J292" s="91"/>
      <c r="K292" s="98"/>
      <c r="L292" s="97"/>
      <c r="M292" s="134"/>
      <c r="N292" s="134" t="s">
        <v>439</v>
      </c>
      <c r="O292" s="141"/>
      <c r="P292" s="134"/>
      <c r="Q292" s="134" t="s">
        <v>440</v>
      </c>
      <c r="R292" s="134"/>
      <c r="S292" s="134"/>
      <c r="T292" s="134" t="s">
        <v>439</v>
      </c>
      <c r="U292" s="134"/>
      <c r="V292" s="134"/>
      <c r="W292" s="134" t="s">
        <v>440</v>
      </c>
      <c r="X292" s="134"/>
    </row>
    <row r="293" spans="1:24" outlineLevel="1" x14ac:dyDescent="0.25">
      <c r="A293" s="71">
        <v>5</v>
      </c>
      <c r="B293" s="64" t="s">
        <v>272</v>
      </c>
      <c r="C293" s="53">
        <v>2012</v>
      </c>
      <c r="D293" s="40">
        <v>1</v>
      </c>
      <c r="E293" s="12">
        <v>2</v>
      </c>
      <c r="F293" s="8">
        <v>4</v>
      </c>
      <c r="G293" s="10"/>
      <c r="H293" s="114"/>
      <c r="I293" s="10"/>
      <c r="J293" s="91"/>
      <c r="K293" s="98"/>
      <c r="L293" s="97"/>
      <c r="M293" s="134"/>
      <c r="N293" s="134" t="s">
        <v>439</v>
      </c>
      <c r="O293" s="141"/>
      <c r="P293" s="134"/>
      <c r="Q293" s="134" t="s">
        <v>440</v>
      </c>
      <c r="R293" s="134"/>
      <c r="S293" s="134"/>
      <c r="T293" s="134" t="s">
        <v>439</v>
      </c>
      <c r="U293" s="134"/>
      <c r="V293" s="134"/>
      <c r="W293" s="134" t="s">
        <v>440</v>
      </c>
      <c r="X293" s="134"/>
    </row>
    <row r="294" spans="1:24" outlineLevel="1" x14ac:dyDescent="0.25">
      <c r="A294" s="71">
        <v>6</v>
      </c>
      <c r="B294" s="64" t="s">
        <v>275</v>
      </c>
      <c r="C294" s="53">
        <v>2012</v>
      </c>
      <c r="D294" s="40">
        <v>1</v>
      </c>
      <c r="E294" s="12">
        <v>2</v>
      </c>
      <c r="F294" s="8">
        <v>4</v>
      </c>
      <c r="G294" s="10"/>
      <c r="H294" s="114"/>
      <c r="I294" s="10"/>
      <c r="J294" s="91"/>
      <c r="K294" s="98"/>
      <c r="L294" s="97"/>
      <c r="M294" s="134"/>
      <c r="N294" s="134" t="s">
        <v>439</v>
      </c>
      <c r="O294" s="141"/>
      <c r="P294" s="134"/>
      <c r="Q294" s="134" t="s">
        <v>440</v>
      </c>
      <c r="R294" s="134"/>
      <c r="S294" s="134"/>
      <c r="T294" s="134" t="s">
        <v>439</v>
      </c>
      <c r="U294" s="134"/>
      <c r="V294" s="134"/>
      <c r="W294" s="134" t="s">
        <v>440</v>
      </c>
      <c r="X294" s="134"/>
    </row>
    <row r="295" spans="1:24" outlineLevel="1" x14ac:dyDescent="0.25">
      <c r="A295" s="71">
        <v>7</v>
      </c>
      <c r="B295" s="64" t="s">
        <v>275</v>
      </c>
      <c r="C295" s="53">
        <v>2012</v>
      </c>
      <c r="D295" s="40">
        <v>1</v>
      </c>
      <c r="E295" s="12">
        <v>2</v>
      </c>
      <c r="F295" s="8">
        <v>4</v>
      </c>
      <c r="G295" s="10"/>
      <c r="H295" s="114"/>
      <c r="I295" s="10"/>
      <c r="J295" s="91"/>
      <c r="K295" s="98"/>
      <c r="L295" s="97"/>
      <c r="M295" s="134"/>
      <c r="N295" s="134" t="s">
        <v>439</v>
      </c>
      <c r="O295" s="141"/>
      <c r="P295" s="134"/>
      <c r="Q295" s="134" t="s">
        <v>440</v>
      </c>
      <c r="R295" s="134"/>
      <c r="S295" s="134"/>
      <c r="T295" s="134" t="s">
        <v>439</v>
      </c>
      <c r="U295" s="134"/>
      <c r="V295" s="134"/>
      <c r="W295" s="134" t="s">
        <v>440</v>
      </c>
      <c r="X295" s="134"/>
    </row>
    <row r="296" spans="1:24" outlineLevel="1" x14ac:dyDescent="0.25">
      <c r="A296" s="71">
        <v>8</v>
      </c>
      <c r="B296" s="64" t="s">
        <v>273</v>
      </c>
      <c r="C296" s="53">
        <v>2012</v>
      </c>
      <c r="D296" s="40">
        <v>1</v>
      </c>
      <c r="E296" s="12">
        <v>2</v>
      </c>
      <c r="F296" s="8">
        <v>4</v>
      </c>
      <c r="G296" s="10"/>
      <c r="H296" s="114"/>
      <c r="I296" s="10"/>
      <c r="J296" s="91"/>
      <c r="K296" s="98"/>
      <c r="L296" s="97"/>
      <c r="M296" s="134"/>
      <c r="N296" s="134" t="s">
        <v>439</v>
      </c>
      <c r="O296" s="141"/>
      <c r="P296" s="134"/>
      <c r="Q296" s="134" t="s">
        <v>440</v>
      </c>
      <c r="R296" s="134"/>
      <c r="S296" s="134"/>
      <c r="T296" s="134" t="s">
        <v>439</v>
      </c>
      <c r="U296" s="134"/>
      <c r="V296" s="134"/>
      <c r="W296" s="134" t="s">
        <v>440</v>
      </c>
      <c r="X296" s="134"/>
    </row>
    <row r="297" spans="1:24" outlineLevel="1" x14ac:dyDescent="0.25">
      <c r="A297" s="71">
        <v>9</v>
      </c>
      <c r="B297" s="64" t="s">
        <v>275</v>
      </c>
      <c r="C297" s="53">
        <v>2012</v>
      </c>
      <c r="D297" s="40">
        <v>1</v>
      </c>
      <c r="E297" s="12">
        <v>2</v>
      </c>
      <c r="F297" s="8">
        <v>4</v>
      </c>
      <c r="G297" s="10"/>
      <c r="H297" s="114"/>
      <c r="I297" s="10"/>
      <c r="J297" s="91"/>
      <c r="K297" s="98"/>
      <c r="L297" s="97"/>
      <c r="M297" s="134"/>
      <c r="N297" s="134" t="s">
        <v>439</v>
      </c>
      <c r="O297" s="141"/>
      <c r="P297" s="134"/>
      <c r="Q297" s="134" t="s">
        <v>440</v>
      </c>
      <c r="R297" s="134"/>
      <c r="S297" s="134"/>
      <c r="T297" s="134" t="s">
        <v>439</v>
      </c>
      <c r="U297" s="134"/>
      <c r="V297" s="134"/>
      <c r="W297" s="134" t="s">
        <v>440</v>
      </c>
      <c r="X297" s="134"/>
    </row>
    <row r="298" spans="1:24" outlineLevel="1" x14ac:dyDescent="0.25">
      <c r="A298" s="71">
        <v>10</v>
      </c>
      <c r="B298" s="64" t="s">
        <v>276</v>
      </c>
      <c r="C298" s="53">
        <v>2012</v>
      </c>
      <c r="D298" s="40">
        <v>1</v>
      </c>
      <c r="E298" s="12">
        <v>2</v>
      </c>
      <c r="F298" s="8">
        <v>4</v>
      </c>
      <c r="G298" s="10"/>
      <c r="H298" s="114"/>
      <c r="I298" s="10"/>
      <c r="J298" s="91"/>
      <c r="K298" s="98"/>
      <c r="L298" s="97"/>
      <c r="M298" s="134"/>
      <c r="N298" s="134" t="s">
        <v>439</v>
      </c>
      <c r="O298" s="141"/>
      <c r="P298" s="134"/>
      <c r="Q298" s="134" t="s">
        <v>440</v>
      </c>
      <c r="R298" s="134"/>
      <c r="S298" s="134"/>
      <c r="T298" s="134" t="s">
        <v>439</v>
      </c>
      <c r="U298" s="134"/>
      <c r="V298" s="134"/>
      <c r="W298" s="134" t="s">
        <v>440</v>
      </c>
      <c r="X298" s="134"/>
    </row>
    <row r="299" spans="1:24" outlineLevel="1" x14ac:dyDescent="0.25">
      <c r="A299" s="71">
        <v>11</v>
      </c>
      <c r="B299" s="64" t="s">
        <v>276</v>
      </c>
      <c r="C299" s="53">
        <v>2012</v>
      </c>
      <c r="D299" s="40">
        <v>1</v>
      </c>
      <c r="E299" s="12">
        <v>2</v>
      </c>
      <c r="F299" s="8">
        <v>4</v>
      </c>
      <c r="G299" s="10"/>
      <c r="H299" s="114"/>
      <c r="I299" s="10"/>
      <c r="J299" s="91"/>
      <c r="K299" s="98"/>
      <c r="L299" s="97"/>
      <c r="M299" s="134"/>
      <c r="N299" s="134" t="s">
        <v>439</v>
      </c>
      <c r="O299" s="141"/>
      <c r="P299" s="134"/>
      <c r="Q299" s="134" t="s">
        <v>440</v>
      </c>
      <c r="R299" s="134"/>
      <c r="S299" s="134"/>
      <c r="T299" s="134" t="s">
        <v>439</v>
      </c>
      <c r="U299" s="134"/>
      <c r="V299" s="134"/>
      <c r="W299" s="134" t="s">
        <v>440</v>
      </c>
      <c r="X299" s="134"/>
    </row>
    <row r="300" spans="1:24" outlineLevel="1" x14ac:dyDescent="0.25">
      <c r="A300" s="71">
        <v>12</v>
      </c>
      <c r="B300" s="64" t="s">
        <v>276</v>
      </c>
      <c r="C300" s="53">
        <v>2012</v>
      </c>
      <c r="D300" s="40">
        <v>1</v>
      </c>
      <c r="E300" s="12">
        <v>2</v>
      </c>
      <c r="F300" s="8">
        <v>4</v>
      </c>
      <c r="G300" s="10"/>
      <c r="H300" s="114"/>
      <c r="I300" s="10"/>
      <c r="J300" s="91"/>
      <c r="K300" s="98"/>
      <c r="L300" s="97"/>
      <c r="M300" s="134"/>
      <c r="N300" s="134" t="s">
        <v>439</v>
      </c>
      <c r="O300" s="141"/>
      <c r="P300" s="134"/>
      <c r="Q300" s="134" t="s">
        <v>440</v>
      </c>
      <c r="R300" s="134"/>
      <c r="S300" s="134"/>
      <c r="T300" s="134" t="s">
        <v>439</v>
      </c>
      <c r="U300" s="134"/>
      <c r="V300" s="134"/>
      <c r="W300" s="134" t="s">
        <v>440</v>
      </c>
      <c r="X300" s="134"/>
    </row>
    <row r="301" spans="1:24" outlineLevel="1" x14ac:dyDescent="0.25">
      <c r="A301" s="71">
        <v>13</v>
      </c>
      <c r="B301" s="64" t="s">
        <v>273</v>
      </c>
      <c r="C301" s="53">
        <v>2012</v>
      </c>
      <c r="D301" s="40">
        <v>1</v>
      </c>
      <c r="E301" s="12">
        <v>2</v>
      </c>
      <c r="F301" s="8">
        <v>4</v>
      </c>
      <c r="G301" s="10"/>
      <c r="H301" s="114"/>
      <c r="I301" s="10"/>
      <c r="J301" s="91"/>
      <c r="K301" s="98"/>
      <c r="L301" s="97"/>
      <c r="M301" s="134"/>
      <c r="N301" s="134" t="s">
        <v>439</v>
      </c>
      <c r="O301" s="141"/>
      <c r="P301" s="134"/>
      <c r="Q301" s="134" t="s">
        <v>440</v>
      </c>
      <c r="R301" s="134"/>
      <c r="S301" s="134"/>
      <c r="T301" s="134" t="s">
        <v>439</v>
      </c>
      <c r="U301" s="134"/>
      <c r="V301" s="134"/>
      <c r="W301" s="134" t="s">
        <v>440</v>
      </c>
      <c r="X301" s="134"/>
    </row>
    <row r="302" spans="1:24" outlineLevel="1" x14ac:dyDescent="0.25">
      <c r="A302" s="71">
        <v>14</v>
      </c>
      <c r="B302" s="64" t="s">
        <v>277</v>
      </c>
      <c r="C302" s="53">
        <v>2012</v>
      </c>
      <c r="D302" s="40">
        <v>1</v>
      </c>
      <c r="E302" s="12">
        <v>2</v>
      </c>
      <c r="F302" s="8">
        <v>4</v>
      </c>
      <c r="G302" s="10"/>
      <c r="H302" s="114"/>
      <c r="I302" s="10"/>
      <c r="J302" s="91"/>
      <c r="K302" s="98"/>
      <c r="L302" s="97"/>
      <c r="M302" s="134"/>
      <c r="N302" s="134" t="s">
        <v>439</v>
      </c>
      <c r="O302" s="141"/>
      <c r="P302" s="134"/>
      <c r="Q302" s="134" t="s">
        <v>440</v>
      </c>
      <c r="R302" s="134"/>
      <c r="S302" s="134"/>
      <c r="T302" s="134" t="s">
        <v>439</v>
      </c>
      <c r="U302" s="134"/>
      <c r="V302" s="134"/>
      <c r="W302" s="134" t="s">
        <v>440</v>
      </c>
      <c r="X302" s="134"/>
    </row>
    <row r="303" spans="1:24" outlineLevel="1" x14ac:dyDescent="0.25">
      <c r="A303" s="71">
        <v>15</v>
      </c>
      <c r="B303" s="64" t="s">
        <v>276</v>
      </c>
      <c r="C303" s="53">
        <v>2012</v>
      </c>
      <c r="D303" s="40">
        <v>1</v>
      </c>
      <c r="E303" s="12">
        <v>2</v>
      </c>
      <c r="F303" s="8">
        <v>4</v>
      </c>
      <c r="G303" s="10"/>
      <c r="H303" s="114"/>
      <c r="I303" s="10"/>
      <c r="J303" s="91"/>
      <c r="K303" s="98"/>
      <c r="L303" s="97"/>
      <c r="M303" s="134"/>
      <c r="N303" s="134" t="s">
        <v>439</v>
      </c>
      <c r="O303" s="141"/>
      <c r="P303" s="134"/>
      <c r="Q303" s="134" t="s">
        <v>440</v>
      </c>
      <c r="R303" s="134"/>
      <c r="S303" s="134"/>
      <c r="T303" s="134" t="s">
        <v>439</v>
      </c>
      <c r="U303" s="134"/>
      <c r="V303" s="134"/>
      <c r="W303" s="134" t="s">
        <v>440</v>
      </c>
      <c r="X303" s="134"/>
    </row>
    <row r="304" spans="1:24" outlineLevel="1" x14ac:dyDescent="0.25">
      <c r="A304" s="71">
        <v>16</v>
      </c>
      <c r="B304" s="64" t="s">
        <v>278</v>
      </c>
      <c r="C304" s="53">
        <v>2012</v>
      </c>
      <c r="D304" s="40">
        <v>1</v>
      </c>
      <c r="E304" s="12">
        <v>2</v>
      </c>
      <c r="F304" s="8">
        <v>4</v>
      </c>
      <c r="G304" s="10"/>
      <c r="H304" s="114"/>
      <c r="I304" s="10"/>
      <c r="J304" s="91"/>
      <c r="K304" s="98"/>
      <c r="L304" s="97"/>
      <c r="M304" s="134"/>
      <c r="N304" s="134" t="s">
        <v>439</v>
      </c>
      <c r="O304" s="141"/>
      <c r="P304" s="134"/>
      <c r="Q304" s="134" t="s">
        <v>440</v>
      </c>
      <c r="R304" s="134"/>
      <c r="S304" s="134"/>
      <c r="T304" s="134" t="s">
        <v>439</v>
      </c>
      <c r="U304" s="134"/>
      <c r="V304" s="134"/>
      <c r="W304" s="134" t="s">
        <v>440</v>
      </c>
      <c r="X304" s="134"/>
    </row>
    <row r="305" spans="1:24" outlineLevel="1" x14ac:dyDescent="0.25">
      <c r="A305" s="71">
        <v>17</v>
      </c>
      <c r="B305" s="64" t="s">
        <v>275</v>
      </c>
      <c r="C305" s="53">
        <v>2012</v>
      </c>
      <c r="D305" s="40">
        <v>1</v>
      </c>
      <c r="E305" s="12">
        <v>2</v>
      </c>
      <c r="F305" s="8">
        <v>4</v>
      </c>
      <c r="G305" s="10"/>
      <c r="H305" s="114"/>
      <c r="I305" s="10"/>
      <c r="J305" s="91"/>
      <c r="K305" s="98"/>
      <c r="L305" s="97"/>
      <c r="M305" s="134"/>
      <c r="N305" s="134" t="s">
        <v>439</v>
      </c>
      <c r="O305" s="141"/>
      <c r="P305" s="134"/>
      <c r="Q305" s="134" t="s">
        <v>440</v>
      </c>
      <c r="R305" s="134"/>
      <c r="S305" s="134"/>
      <c r="T305" s="134" t="s">
        <v>439</v>
      </c>
      <c r="U305" s="134"/>
      <c r="V305" s="134"/>
      <c r="W305" s="134" t="s">
        <v>440</v>
      </c>
      <c r="X305" s="134"/>
    </row>
    <row r="306" spans="1:24" outlineLevel="1" x14ac:dyDescent="0.25">
      <c r="A306" s="71">
        <v>18</v>
      </c>
      <c r="B306" s="64" t="s">
        <v>273</v>
      </c>
      <c r="C306" s="53">
        <v>2012</v>
      </c>
      <c r="D306" s="40">
        <v>1</v>
      </c>
      <c r="E306" s="12">
        <v>2</v>
      </c>
      <c r="F306" s="8">
        <v>4</v>
      </c>
      <c r="G306" s="10"/>
      <c r="H306" s="114"/>
      <c r="I306" s="10"/>
      <c r="J306" s="91"/>
      <c r="K306" s="98"/>
      <c r="L306" s="97"/>
      <c r="M306" s="134"/>
      <c r="N306" s="134" t="s">
        <v>439</v>
      </c>
      <c r="O306" s="141"/>
      <c r="P306" s="134"/>
      <c r="Q306" s="134" t="s">
        <v>440</v>
      </c>
      <c r="R306" s="134"/>
      <c r="S306" s="134"/>
      <c r="T306" s="134" t="s">
        <v>439</v>
      </c>
      <c r="U306" s="134"/>
      <c r="V306" s="134"/>
      <c r="W306" s="134" t="s">
        <v>440</v>
      </c>
      <c r="X306" s="134"/>
    </row>
    <row r="307" spans="1:24" outlineLevel="1" x14ac:dyDescent="0.25">
      <c r="A307" s="71">
        <v>19</v>
      </c>
      <c r="B307" s="64" t="s">
        <v>273</v>
      </c>
      <c r="C307" s="53">
        <v>2012</v>
      </c>
      <c r="D307" s="40">
        <v>1</v>
      </c>
      <c r="E307" s="12">
        <v>2</v>
      </c>
      <c r="F307" s="8">
        <v>4</v>
      </c>
      <c r="G307" s="10"/>
      <c r="H307" s="114"/>
      <c r="I307" s="10"/>
      <c r="J307" s="91"/>
      <c r="K307" s="98"/>
      <c r="L307" s="97"/>
      <c r="M307" s="134"/>
      <c r="N307" s="134" t="s">
        <v>439</v>
      </c>
      <c r="O307" s="141"/>
      <c r="P307" s="134"/>
      <c r="Q307" s="134" t="s">
        <v>440</v>
      </c>
      <c r="R307" s="134"/>
      <c r="S307" s="134"/>
      <c r="T307" s="134" t="s">
        <v>439</v>
      </c>
      <c r="U307" s="134"/>
      <c r="V307" s="134"/>
      <c r="W307" s="134" t="s">
        <v>440</v>
      </c>
      <c r="X307" s="134"/>
    </row>
    <row r="308" spans="1:24" outlineLevel="1" x14ac:dyDescent="0.25">
      <c r="A308" s="71">
        <v>20</v>
      </c>
      <c r="B308" s="64" t="s">
        <v>273</v>
      </c>
      <c r="C308" s="53">
        <v>2012</v>
      </c>
      <c r="D308" s="40">
        <v>1</v>
      </c>
      <c r="E308" s="12">
        <v>2</v>
      </c>
      <c r="F308" s="8">
        <v>4</v>
      </c>
      <c r="G308" s="10"/>
      <c r="H308" s="114"/>
      <c r="I308" s="10"/>
      <c r="J308" s="91"/>
      <c r="K308" s="98"/>
      <c r="L308" s="97"/>
      <c r="M308" s="134"/>
      <c r="N308" s="134" t="s">
        <v>439</v>
      </c>
      <c r="O308" s="141"/>
      <c r="P308" s="134"/>
      <c r="Q308" s="134" t="s">
        <v>440</v>
      </c>
      <c r="R308" s="134"/>
      <c r="S308" s="134"/>
      <c r="T308" s="134" t="s">
        <v>439</v>
      </c>
      <c r="U308" s="134"/>
      <c r="V308" s="134"/>
      <c r="W308" s="134" t="s">
        <v>440</v>
      </c>
      <c r="X308" s="134"/>
    </row>
    <row r="309" spans="1:24" outlineLevel="1" x14ac:dyDescent="0.25">
      <c r="A309" s="71">
        <v>21</v>
      </c>
      <c r="B309" s="64" t="s">
        <v>277</v>
      </c>
      <c r="C309" s="53">
        <v>2012</v>
      </c>
      <c r="D309" s="40">
        <v>1</v>
      </c>
      <c r="E309" s="12">
        <v>2</v>
      </c>
      <c r="F309" s="8">
        <v>4</v>
      </c>
      <c r="G309" s="10"/>
      <c r="H309" s="114"/>
      <c r="I309" s="10"/>
      <c r="J309" s="91"/>
      <c r="K309" s="98"/>
      <c r="L309" s="97"/>
      <c r="M309" s="134"/>
      <c r="N309" s="134" t="s">
        <v>439</v>
      </c>
      <c r="O309" s="141"/>
      <c r="P309" s="134"/>
      <c r="Q309" s="134" t="s">
        <v>440</v>
      </c>
      <c r="R309" s="134"/>
      <c r="S309" s="134"/>
      <c r="T309" s="134" t="s">
        <v>439</v>
      </c>
      <c r="U309" s="134"/>
      <c r="V309" s="134"/>
      <c r="W309" s="134" t="s">
        <v>440</v>
      </c>
      <c r="X309" s="134"/>
    </row>
    <row r="310" spans="1:24" outlineLevel="1" x14ac:dyDescent="0.25">
      <c r="A310" s="71">
        <v>22</v>
      </c>
      <c r="B310" s="64" t="s">
        <v>276</v>
      </c>
      <c r="C310" s="53">
        <v>2012</v>
      </c>
      <c r="D310" s="40">
        <v>1</v>
      </c>
      <c r="E310" s="12">
        <v>2</v>
      </c>
      <c r="F310" s="8">
        <v>4</v>
      </c>
      <c r="G310" s="10"/>
      <c r="H310" s="114"/>
      <c r="I310" s="10"/>
      <c r="J310" s="91"/>
      <c r="K310" s="98"/>
      <c r="L310" s="97"/>
      <c r="M310" s="134"/>
      <c r="N310" s="134" t="s">
        <v>439</v>
      </c>
      <c r="O310" s="141"/>
      <c r="P310" s="134"/>
      <c r="Q310" s="134" t="s">
        <v>440</v>
      </c>
      <c r="R310" s="134"/>
      <c r="S310" s="134"/>
      <c r="T310" s="134" t="s">
        <v>439</v>
      </c>
      <c r="U310" s="134"/>
      <c r="V310" s="134"/>
      <c r="W310" s="134" t="s">
        <v>440</v>
      </c>
      <c r="X310" s="134"/>
    </row>
    <row r="311" spans="1:24" outlineLevel="1" x14ac:dyDescent="0.25">
      <c r="A311" s="71">
        <v>23</v>
      </c>
      <c r="B311" s="64" t="s">
        <v>273</v>
      </c>
      <c r="C311" s="53">
        <v>2012</v>
      </c>
      <c r="D311" s="40">
        <v>1</v>
      </c>
      <c r="E311" s="12">
        <v>2</v>
      </c>
      <c r="F311" s="8">
        <v>4</v>
      </c>
      <c r="G311" s="10"/>
      <c r="H311" s="114"/>
      <c r="I311" s="10"/>
      <c r="J311" s="91"/>
      <c r="K311" s="98"/>
      <c r="L311" s="97"/>
      <c r="M311" s="134"/>
      <c r="N311" s="134" t="s">
        <v>439</v>
      </c>
      <c r="O311" s="141"/>
      <c r="P311" s="134"/>
      <c r="Q311" s="134" t="s">
        <v>440</v>
      </c>
      <c r="R311" s="134"/>
      <c r="S311" s="134"/>
      <c r="T311" s="134" t="s">
        <v>439</v>
      </c>
      <c r="U311" s="134"/>
      <c r="V311" s="134"/>
      <c r="W311" s="134" t="s">
        <v>440</v>
      </c>
      <c r="X311" s="134"/>
    </row>
    <row r="312" spans="1:24" outlineLevel="1" x14ac:dyDescent="0.25">
      <c r="A312" s="71">
        <v>24</v>
      </c>
      <c r="B312" s="64" t="s">
        <v>272</v>
      </c>
      <c r="C312" s="53">
        <v>2012</v>
      </c>
      <c r="D312" s="40">
        <v>1</v>
      </c>
      <c r="E312" s="12">
        <v>2</v>
      </c>
      <c r="F312" s="8">
        <v>4</v>
      </c>
      <c r="G312" s="10"/>
      <c r="H312" s="114"/>
      <c r="I312" s="10"/>
      <c r="J312" s="91"/>
      <c r="K312" s="98"/>
      <c r="L312" s="97"/>
      <c r="M312" s="134"/>
      <c r="N312" s="134" t="s">
        <v>439</v>
      </c>
      <c r="O312" s="141"/>
      <c r="P312" s="134"/>
      <c r="Q312" s="134" t="s">
        <v>440</v>
      </c>
      <c r="R312" s="134"/>
      <c r="S312" s="134"/>
      <c r="T312" s="134" t="s">
        <v>439</v>
      </c>
      <c r="U312" s="134"/>
      <c r="V312" s="134"/>
      <c r="W312" s="134" t="s">
        <v>440</v>
      </c>
      <c r="X312" s="134"/>
    </row>
    <row r="313" spans="1:24" outlineLevel="1" x14ac:dyDescent="0.25">
      <c r="A313" s="71">
        <v>25</v>
      </c>
      <c r="B313" s="64" t="s">
        <v>277</v>
      </c>
      <c r="C313" s="53">
        <v>2012</v>
      </c>
      <c r="D313" s="40">
        <v>1</v>
      </c>
      <c r="E313" s="12">
        <v>2</v>
      </c>
      <c r="F313" s="8">
        <v>4</v>
      </c>
      <c r="G313" s="10"/>
      <c r="H313" s="114"/>
      <c r="I313" s="10"/>
      <c r="J313" s="91"/>
      <c r="K313" s="98"/>
      <c r="L313" s="97"/>
      <c r="M313" s="134"/>
      <c r="N313" s="134" t="s">
        <v>439</v>
      </c>
      <c r="O313" s="141"/>
      <c r="P313" s="134"/>
      <c r="Q313" s="134" t="s">
        <v>440</v>
      </c>
      <c r="R313" s="134"/>
      <c r="S313" s="134"/>
      <c r="T313" s="134" t="s">
        <v>439</v>
      </c>
      <c r="U313" s="134"/>
      <c r="V313" s="134"/>
      <c r="W313" s="134" t="s">
        <v>440</v>
      </c>
      <c r="X313" s="134"/>
    </row>
    <row r="314" spans="1:24" outlineLevel="1" x14ac:dyDescent="0.25">
      <c r="A314" s="71">
        <v>26</v>
      </c>
      <c r="B314" s="64" t="s">
        <v>275</v>
      </c>
      <c r="C314" s="53">
        <v>2012</v>
      </c>
      <c r="D314" s="40">
        <v>1</v>
      </c>
      <c r="E314" s="12">
        <v>2</v>
      </c>
      <c r="F314" s="8">
        <v>4</v>
      </c>
      <c r="G314" s="10"/>
      <c r="H314" s="114"/>
      <c r="I314" s="10"/>
      <c r="J314" s="91"/>
      <c r="K314" s="98"/>
      <c r="L314" s="97"/>
      <c r="M314" s="134"/>
      <c r="N314" s="134" t="s">
        <v>439</v>
      </c>
      <c r="O314" s="141"/>
      <c r="P314" s="134"/>
      <c r="Q314" s="134" t="s">
        <v>440</v>
      </c>
      <c r="R314" s="134"/>
      <c r="S314" s="134"/>
      <c r="T314" s="134" t="s">
        <v>439</v>
      </c>
      <c r="U314" s="134"/>
      <c r="V314" s="134"/>
      <c r="W314" s="134" t="s">
        <v>440</v>
      </c>
      <c r="X314" s="134"/>
    </row>
    <row r="315" spans="1:24" outlineLevel="1" x14ac:dyDescent="0.25">
      <c r="A315" s="71">
        <v>27</v>
      </c>
      <c r="B315" s="64" t="s">
        <v>273</v>
      </c>
      <c r="C315" s="53">
        <v>2012</v>
      </c>
      <c r="D315" s="40">
        <v>1</v>
      </c>
      <c r="E315" s="12">
        <v>2</v>
      </c>
      <c r="F315" s="8">
        <v>4</v>
      </c>
      <c r="G315" s="10"/>
      <c r="H315" s="114"/>
      <c r="I315" s="10"/>
      <c r="J315" s="91"/>
      <c r="K315" s="98"/>
      <c r="L315" s="97"/>
      <c r="M315" s="134"/>
      <c r="N315" s="134" t="s">
        <v>439</v>
      </c>
      <c r="O315" s="141"/>
      <c r="P315" s="134"/>
      <c r="Q315" s="134" t="s">
        <v>440</v>
      </c>
      <c r="R315" s="134"/>
      <c r="S315" s="134"/>
      <c r="T315" s="134" t="s">
        <v>439</v>
      </c>
      <c r="U315" s="134"/>
      <c r="V315" s="134"/>
      <c r="W315" s="134" t="s">
        <v>440</v>
      </c>
      <c r="X315" s="134"/>
    </row>
    <row r="316" spans="1:24" outlineLevel="1" x14ac:dyDescent="0.25">
      <c r="A316" s="71">
        <v>28</v>
      </c>
      <c r="B316" s="64" t="s">
        <v>274</v>
      </c>
      <c r="C316" s="53">
        <v>2012</v>
      </c>
      <c r="D316" s="40">
        <v>1</v>
      </c>
      <c r="E316" s="12">
        <v>2</v>
      </c>
      <c r="F316" s="8">
        <v>4</v>
      </c>
      <c r="G316" s="10"/>
      <c r="H316" s="114"/>
      <c r="I316" s="10"/>
      <c r="J316" s="91"/>
      <c r="K316" s="98"/>
      <c r="L316" s="97"/>
      <c r="M316" s="134"/>
      <c r="N316" s="134" t="s">
        <v>439</v>
      </c>
      <c r="O316" s="141"/>
      <c r="P316" s="134"/>
      <c r="Q316" s="134" t="s">
        <v>440</v>
      </c>
      <c r="R316" s="134"/>
      <c r="S316" s="134"/>
      <c r="T316" s="134" t="s">
        <v>439</v>
      </c>
      <c r="U316" s="134"/>
      <c r="V316" s="134"/>
      <c r="W316" s="134" t="s">
        <v>440</v>
      </c>
      <c r="X316" s="134"/>
    </row>
    <row r="317" spans="1:24" outlineLevel="1" x14ac:dyDescent="0.25">
      <c r="A317" s="71">
        <v>29</v>
      </c>
      <c r="B317" s="64" t="s">
        <v>280</v>
      </c>
      <c r="C317" s="53">
        <v>2012</v>
      </c>
      <c r="D317" s="40">
        <v>1</v>
      </c>
      <c r="E317" s="12">
        <v>2</v>
      </c>
      <c r="F317" s="8">
        <v>4</v>
      </c>
      <c r="G317" s="10"/>
      <c r="H317" s="114"/>
      <c r="I317" s="10"/>
      <c r="J317" s="91"/>
      <c r="K317" s="98"/>
      <c r="L317" s="97"/>
      <c r="M317" s="134"/>
      <c r="N317" s="134" t="s">
        <v>439</v>
      </c>
      <c r="O317" s="141"/>
      <c r="P317" s="134"/>
      <c r="Q317" s="134" t="s">
        <v>440</v>
      </c>
      <c r="R317" s="134"/>
      <c r="S317" s="134"/>
      <c r="T317" s="134" t="s">
        <v>439</v>
      </c>
      <c r="U317" s="134"/>
      <c r="V317" s="134"/>
      <c r="W317" s="134" t="s">
        <v>440</v>
      </c>
      <c r="X317" s="134"/>
    </row>
    <row r="318" spans="1:24" outlineLevel="1" x14ac:dyDescent="0.25">
      <c r="A318" s="71">
        <v>30</v>
      </c>
      <c r="B318" s="64" t="s">
        <v>280</v>
      </c>
      <c r="C318" s="53">
        <v>2012</v>
      </c>
      <c r="D318" s="40">
        <v>1</v>
      </c>
      <c r="E318" s="12">
        <v>2</v>
      </c>
      <c r="F318" s="8">
        <v>4</v>
      </c>
      <c r="G318" s="10"/>
      <c r="H318" s="114"/>
      <c r="I318" s="10"/>
      <c r="J318" s="91"/>
      <c r="K318" s="98"/>
      <c r="L318" s="97"/>
      <c r="M318" s="134"/>
      <c r="N318" s="134" t="s">
        <v>439</v>
      </c>
      <c r="O318" s="141"/>
      <c r="P318" s="134"/>
      <c r="Q318" s="134" t="s">
        <v>440</v>
      </c>
      <c r="R318" s="134"/>
      <c r="S318" s="134"/>
      <c r="T318" s="134" t="s">
        <v>439</v>
      </c>
      <c r="U318" s="134"/>
      <c r="V318" s="134"/>
      <c r="W318" s="134" t="s">
        <v>440</v>
      </c>
      <c r="X318" s="134"/>
    </row>
    <row r="319" spans="1:24" outlineLevel="1" x14ac:dyDescent="0.25">
      <c r="A319" s="71">
        <v>31</v>
      </c>
      <c r="B319" s="64" t="s">
        <v>280</v>
      </c>
      <c r="C319" s="53">
        <v>2012</v>
      </c>
      <c r="D319" s="40">
        <v>1</v>
      </c>
      <c r="E319" s="12">
        <v>2</v>
      </c>
      <c r="F319" s="8">
        <v>4</v>
      </c>
      <c r="G319" s="10"/>
      <c r="H319" s="114"/>
      <c r="I319" s="10"/>
      <c r="J319" s="91"/>
      <c r="K319" s="98"/>
      <c r="L319" s="97"/>
      <c r="M319" s="134"/>
      <c r="N319" s="134" t="s">
        <v>439</v>
      </c>
      <c r="O319" s="141"/>
      <c r="P319" s="134"/>
      <c r="Q319" s="134" t="s">
        <v>440</v>
      </c>
      <c r="R319" s="134"/>
      <c r="S319" s="134"/>
      <c r="T319" s="134" t="s">
        <v>439</v>
      </c>
      <c r="U319" s="134"/>
      <c r="V319" s="134"/>
      <c r="W319" s="134" t="s">
        <v>440</v>
      </c>
      <c r="X319" s="134"/>
    </row>
    <row r="320" spans="1:24" outlineLevel="1" x14ac:dyDescent="0.25">
      <c r="A320" s="71">
        <v>32</v>
      </c>
      <c r="B320" s="64" t="s">
        <v>279</v>
      </c>
      <c r="C320" s="53">
        <v>2012</v>
      </c>
      <c r="D320" s="40">
        <v>1</v>
      </c>
      <c r="E320" s="12">
        <v>2</v>
      </c>
      <c r="F320" s="8">
        <v>4</v>
      </c>
      <c r="G320" s="10"/>
      <c r="H320" s="114"/>
      <c r="I320" s="10"/>
      <c r="J320" s="91"/>
      <c r="K320" s="98"/>
      <c r="L320" s="97"/>
      <c r="M320" s="134"/>
      <c r="N320" s="134" t="s">
        <v>439</v>
      </c>
      <c r="O320" s="141"/>
      <c r="P320" s="134"/>
      <c r="Q320" s="134" t="s">
        <v>440</v>
      </c>
      <c r="R320" s="134"/>
      <c r="S320" s="134"/>
      <c r="T320" s="134" t="s">
        <v>439</v>
      </c>
      <c r="U320" s="134"/>
      <c r="V320" s="134"/>
      <c r="W320" s="134" t="s">
        <v>440</v>
      </c>
      <c r="X320" s="134"/>
    </row>
    <row r="321" spans="1:45" outlineLevel="1" x14ac:dyDescent="0.25">
      <c r="A321" s="71">
        <v>33</v>
      </c>
      <c r="B321" s="64" t="s">
        <v>275</v>
      </c>
      <c r="C321" s="53">
        <v>2012</v>
      </c>
      <c r="D321" s="40">
        <v>1</v>
      </c>
      <c r="E321" s="12">
        <v>2</v>
      </c>
      <c r="F321" s="8">
        <v>4</v>
      </c>
      <c r="G321" s="10"/>
      <c r="H321" s="114"/>
      <c r="I321" s="10"/>
      <c r="J321" s="91"/>
      <c r="K321" s="98"/>
      <c r="L321" s="97"/>
      <c r="M321" s="134"/>
      <c r="N321" s="134" t="s">
        <v>439</v>
      </c>
      <c r="O321" s="141"/>
      <c r="P321" s="134"/>
      <c r="Q321" s="134" t="s">
        <v>440</v>
      </c>
      <c r="R321" s="134"/>
      <c r="S321" s="134"/>
      <c r="T321" s="134" t="s">
        <v>439</v>
      </c>
      <c r="U321" s="134"/>
      <c r="V321" s="134"/>
      <c r="W321" s="134" t="s">
        <v>440</v>
      </c>
      <c r="X321" s="134"/>
    </row>
    <row r="322" spans="1:45" outlineLevel="1" x14ac:dyDescent="0.25">
      <c r="A322" s="71">
        <v>34</v>
      </c>
      <c r="B322" s="64" t="s">
        <v>277</v>
      </c>
      <c r="C322" s="53">
        <v>2012</v>
      </c>
      <c r="D322" s="40">
        <v>1</v>
      </c>
      <c r="E322" s="12">
        <v>2</v>
      </c>
      <c r="F322" s="8">
        <v>4</v>
      </c>
      <c r="G322" s="10"/>
      <c r="H322" s="114"/>
      <c r="I322" s="10"/>
      <c r="J322" s="91"/>
      <c r="K322" s="98"/>
      <c r="L322" s="97"/>
      <c r="M322" s="134"/>
      <c r="N322" s="134" t="s">
        <v>439</v>
      </c>
      <c r="O322" s="141"/>
      <c r="P322" s="134"/>
      <c r="Q322" s="134" t="s">
        <v>440</v>
      </c>
      <c r="R322" s="134"/>
      <c r="S322" s="134"/>
      <c r="T322" s="134" t="s">
        <v>439</v>
      </c>
      <c r="U322" s="134"/>
      <c r="V322" s="134"/>
      <c r="W322" s="134" t="s">
        <v>440</v>
      </c>
      <c r="X322" s="134"/>
    </row>
    <row r="323" spans="1:45" outlineLevel="1" x14ac:dyDescent="0.25">
      <c r="A323" s="71">
        <v>35</v>
      </c>
      <c r="B323" s="64" t="s">
        <v>276</v>
      </c>
      <c r="C323" s="53">
        <v>2012</v>
      </c>
      <c r="D323" s="40">
        <v>1</v>
      </c>
      <c r="E323" s="12">
        <v>2</v>
      </c>
      <c r="F323" s="8">
        <v>4</v>
      </c>
      <c r="G323" s="10"/>
      <c r="H323" s="114"/>
      <c r="I323" s="10"/>
      <c r="J323" s="91"/>
      <c r="K323" s="98"/>
      <c r="L323" s="97"/>
      <c r="M323" s="134"/>
      <c r="N323" s="134" t="s">
        <v>439</v>
      </c>
      <c r="O323" s="141"/>
      <c r="P323" s="134"/>
      <c r="Q323" s="134" t="s">
        <v>440</v>
      </c>
      <c r="R323" s="134"/>
      <c r="S323" s="134"/>
      <c r="T323" s="134" t="s">
        <v>439</v>
      </c>
      <c r="U323" s="134"/>
      <c r="V323" s="134"/>
      <c r="W323" s="134" t="s">
        <v>440</v>
      </c>
      <c r="X323" s="134"/>
    </row>
    <row r="324" spans="1:45" outlineLevel="1" x14ac:dyDescent="0.25">
      <c r="A324" s="71">
        <v>36</v>
      </c>
      <c r="B324" s="64" t="s">
        <v>279</v>
      </c>
      <c r="C324" s="53">
        <v>2012</v>
      </c>
      <c r="D324" s="40">
        <v>1</v>
      </c>
      <c r="E324" s="12">
        <v>2</v>
      </c>
      <c r="F324" s="8">
        <v>4</v>
      </c>
      <c r="G324" s="10"/>
      <c r="H324" s="114"/>
      <c r="I324" s="10"/>
      <c r="J324" s="91"/>
      <c r="K324" s="98"/>
      <c r="L324" s="97"/>
      <c r="M324" s="134"/>
      <c r="N324" s="134" t="s">
        <v>439</v>
      </c>
      <c r="O324" s="141"/>
      <c r="P324" s="134"/>
      <c r="Q324" s="134" t="s">
        <v>440</v>
      </c>
      <c r="R324" s="134"/>
      <c r="S324" s="134"/>
      <c r="T324" s="134" t="s">
        <v>439</v>
      </c>
      <c r="U324" s="134"/>
      <c r="V324" s="134"/>
      <c r="W324" s="134" t="s">
        <v>440</v>
      </c>
      <c r="X324" s="165"/>
    </row>
    <row r="325" spans="1:45" s="221" customFormat="1" outlineLevel="1" x14ac:dyDescent="0.25">
      <c r="A325" s="314">
        <v>37</v>
      </c>
      <c r="B325" s="329" t="s">
        <v>357</v>
      </c>
      <c r="C325" s="330">
        <v>2012</v>
      </c>
      <c r="D325" s="40">
        <v>1</v>
      </c>
      <c r="E325" s="331">
        <v>2</v>
      </c>
      <c r="F325" s="332">
        <v>4</v>
      </c>
      <c r="G325" s="313"/>
      <c r="H325" s="333"/>
      <c r="I325" s="313"/>
      <c r="J325" s="91"/>
      <c r="K325" s="98"/>
      <c r="L325" s="312"/>
      <c r="M325" s="216"/>
      <c r="N325" s="216" t="s">
        <v>439</v>
      </c>
      <c r="O325" s="215"/>
      <c r="P325" s="216"/>
      <c r="Q325" s="216" t="s">
        <v>440</v>
      </c>
      <c r="R325" s="216"/>
      <c r="S325" s="216"/>
      <c r="T325" s="216" t="s">
        <v>439</v>
      </c>
      <c r="U325" s="216"/>
      <c r="V325" s="216"/>
      <c r="W325" s="216" t="s">
        <v>440</v>
      </c>
      <c r="X325" s="217"/>
      <c r="Y325" s="218"/>
      <c r="Z325" s="218"/>
      <c r="AA325" s="218"/>
      <c r="AB325" s="219"/>
      <c r="AC325" s="334"/>
      <c r="AE325" s="335"/>
      <c r="AJ325" s="235"/>
      <c r="AK325" s="235"/>
      <c r="AL325" s="235"/>
    </row>
    <row r="326" spans="1:45" s="107" customFormat="1" outlineLevel="1" x14ac:dyDescent="0.25">
      <c r="A326" s="28">
        <v>38</v>
      </c>
      <c r="B326" s="33" t="s">
        <v>271</v>
      </c>
      <c r="C326" s="108">
        <v>2012</v>
      </c>
      <c r="D326" s="109">
        <v>1</v>
      </c>
      <c r="E326" s="110"/>
      <c r="F326" s="110">
        <v>2</v>
      </c>
      <c r="G326" s="10"/>
      <c r="H326" s="118"/>
      <c r="I326" s="10"/>
      <c r="J326" s="91"/>
      <c r="K326" s="98"/>
      <c r="L326" s="97"/>
      <c r="M326" s="156"/>
      <c r="N326" s="156" t="s">
        <v>440</v>
      </c>
      <c r="O326" s="157"/>
      <c r="P326" s="156"/>
      <c r="Q326" s="156"/>
      <c r="R326" s="156"/>
      <c r="S326" s="156"/>
      <c r="T326" s="156" t="s">
        <v>440</v>
      </c>
      <c r="U326" s="156"/>
      <c r="V326" s="156"/>
      <c r="W326" s="156"/>
      <c r="X326" s="166"/>
      <c r="Y326" s="171"/>
      <c r="Z326" s="171"/>
      <c r="AA326" s="171"/>
      <c r="AB326" s="204"/>
      <c r="AC326" s="201"/>
      <c r="AE326" s="212"/>
      <c r="AF326" s="1"/>
      <c r="AJ326" s="235"/>
      <c r="AK326" s="235"/>
      <c r="AL326" s="235"/>
      <c r="AM326" s="221"/>
      <c r="AN326" s="221"/>
      <c r="AO326" s="221"/>
      <c r="AP326" s="221"/>
      <c r="AQ326" s="221"/>
      <c r="AR326" s="221"/>
      <c r="AS326" s="221"/>
    </row>
    <row r="327" spans="1:45" s="107" customFormat="1" outlineLevel="1" x14ac:dyDescent="0.25">
      <c r="A327" s="28">
        <v>39</v>
      </c>
      <c r="B327" s="33" t="s">
        <v>285</v>
      </c>
      <c r="C327" s="108">
        <v>2012</v>
      </c>
      <c r="D327" s="109">
        <v>1</v>
      </c>
      <c r="E327" s="110"/>
      <c r="F327" s="110">
        <v>2</v>
      </c>
      <c r="G327" s="29"/>
      <c r="H327" s="118"/>
      <c r="I327" s="10"/>
      <c r="J327" s="91"/>
      <c r="K327" s="98"/>
      <c r="L327" s="97"/>
      <c r="M327" s="156"/>
      <c r="N327" s="156" t="s">
        <v>440</v>
      </c>
      <c r="O327" s="157"/>
      <c r="P327" s="156"/>
      <c r="Q327" s="156"/>
      <c r="R327" s="156"/>
      <c r="S327" s="156"/>
      <c r="T327" s="156" t="s">
        <v>440</v>
      </c>
      <c r="U327" s="156"/>
      <c r="V327" s="156"/>
      <c r="W327" s="156"/>
      <c r="X327" s="166"/>
      <c r="Y327" s="171"/>
      <c r="Z327" s="171"/>
      <c r="AA327" s="171"/>
      <c r="AB327" s="204"/>
      <c r="AC327" s="201"/>
      <c r="AE327" s="212"/>
      <c r="AF327" s="1"/>
      <c r="AJ327" s="235"/>
      <c r="AK327" s="235"/>
      <c r="AL327" s="235"/>
      <c r="AM327" s="221"/>
      <c r="AN327" s="221"/>
      <c r="AO327" s="221"/>
      <c r="AP327" s="221"/>
      <c r="AQ327" s="221"/>
      <c r="AR327" s="221"/>
      <c r="AS327" s="221"/>
    </row>
    <row r="328" spans="1:45" s="107" customFormat="1" ht="14.25" customHeight="1" outlineLevel="1" x14ac:dyDescent="0.25">
      <c r="A328" s="28">
        <v>40</v>
      </c>
      <c r="B328" s="33" t="s">
        <v>286</v>
      </c>
      <c r="C328" s="108">
        <v>2012</v>
      </c>
      <c r="D328" s="109">
        <v>1</v>
      </c>
      <c r="E328" s="110"/>
      <c r="F328" s="110">
        <v>2</v>
      </c>
      <c r="G328" s="29"/>
      <c r="H328" s="118"/>
      <c r="I328" s="10"/>
      <c r="J328" s="91"/>
      <c r="K328" s="98"/>
      <c r="L328" s="97"/>
      <c r="M328" s="156"/>
      <c r="N328" s="156" t="s">
        <v>440</v>
      </c>
      <c r="O328" s="157"/>
      <c r="P328" s="156"/>
      <c r="Q328" s="156"/>
      <c r="R328" s="156"/>
      <c r="S328" s="156"/>
      <c r="T328" s="156" t="s">
        <v>440</v>
      </c>
      <c r="U328" s="156"/>
      <c r="V328" s="156"/>
      <c r="W328" s="156"/>
      <c r="X328" s="166"/>
      <c r="Y328" s="171"/>
      <c r="Z328" s="171"/>
      <c r="AA328" s="171"/>
      <c r="AB328" s="204"/>
      <c r="AC328" s="201"/>
      <c r="AE328" s="212"/>
      <c r="AF328" s="1"/>
      <c r="AJ328" s="235"/>
      <c r="AK328" s="235"/>
      <c r="AL328" s="235"/>
      <c r="AM328" s="221"/>
      <c r="AN328" s="221"/>
      <c r="AO328" s="221"/>
      <c r="AP328" s="221"/>
      <c r="AQ328" s="221"/>
      <c r="AR328" s="221"/>
      <c r="AS328" s="221"/>
    </row>
    <row r="329" spans="1:45" outlineLevel="1" x14ac:dyDescent="0.25">
      <c r="A329" s="71">
        <v>41</v>
      </c>
      <c r="B329" s="64" t="s">
        <v>287</v>
      </c>
      <c r="C329" s="53">
        <v>2012</v>
      </c>
      <c r="D329" s="40">
        <v>3</v>
      </c>
      <c r="E329" s="12"/>
      <c r="F329" s="12">
        <v>4</v>
      </c>
      <c r="G329" s="10"/>
      <c r="H329" s="114"/>
      <c r="I329" s="10"/>
      <c r="J329" s="91"/>
      <c r="K329" s="98"/>
      <c r="L329" s="97"/>
      <c r="M329" s="134"/>
      <c r="N329" s="134" t="s">
        <v>440</v>
      </c>
      <c r="O329" s="141"/>
      <c r="P329" s="134"/>
      <c r="Q329" s="134" t="s">
        <v>440</v>
      </c>
      <c r="R329" s="134"/>
      <c r="S329" s="134"/>
      <c r="T329" s="134" t="s">
        <v>440</v>
      </c>
      <c r="U329" s="134"/>
      <c r="V329" s="134"/>
      <c r="W329" s="134" t="s">
        <v>440</v>
      </c>
      <c r="X329" s="165"/>
    </row>
    <row r="330" spans="1:45" s="107" customFormat="1" outlineLevel="1" x14ac:dyDescent="0.25">
      <c r="A330" s="28">
        <v>42</v>
      </c>
      <c r="B330" s="33" t="s">
        <v>288</v>
      </c>
      <c r="C330" s="108">
        <v>2012</v>
      </c>
      <c r="D330" s="109">
        <v>8</v>
      </c>
      <c r="E330" s="110"/>
      <c r="F330" s="110">
        <v>2</v>
      </c>
      <c r="G330" s="29"/>
      <c r="H330" s="118"/>
      <c r="I330" s="10"/>
      <c r="J330" s="91"/>
      <c r="K330" s="98"/>
      <c r="L330" s="97"/>
      <c r="M330" s="156"/>
      <c r="N330" s="156" t="s">
        <v>440</v>
      </c>
      <c r="O330" s="157"/>
      <c r="P330" s="156"/>
      <c r="Q330" s="156"/>
      <c r="R330" s="156"/>
      <c r="S330" s="156"/>
      <c r="T330" s="156" t="s">
        <v>440</v>
      </c>
      <c r="U330" s="156"/>
      <c r="V330" s="156"/>
      <c r="W330" s="156"/>
      <c r="X330" s="166"/>
      <c r="Y330" s="171"/>
      <c r="Z330" s="171"/>
      <c r="AA330" s="171"/>
      <c r="AB330" s="204"/>
      <c r="AC330" s="201"/>
      <c r="AE330" s="212"/>
      <c r="AF330" s="1"/>
      <c r="AJ330" s="235"/>
      <c r="AK330" s="235"/>
      <c r="AL330" s="235"/>
      <c r="AM330" s="221"/>
      <c r="AN330" s="221"/>
      <c r="AO330" s="221"/>
      <c r="AP330" s="221"/>
      <c r="AQ330" s="221"/>
      <c r="AR330" s="221"/>
      <c r="AS330" s="221"/>
    </row>
    <row r="331" spans="1:45" s="107" customFormat="1" outlineLevel="1" x14ac:dyDescent="0.25">
      <c r="A331" s="28">
        <v>43</v>
      </c>
      <c r="B331" s="33" t="s">
        <v>290</v>
      </c>
      <c r="C331" s="108">
        <v>2012</v>
      </c>
      <c r="D331" s="109">
        <v>8</v>
      </c>
      <c r="E331" s="110"/>
      <c r="F331" s="110">
        <v>2</v>
      </c>
      <c r="G331" s="29"/>
      <c r="H331" s="118"/>
      <c r="I331" s="10"/>
      <c r="J331" s="91"/>
      <c r="K331" s="98"/>
      <c r="L331" s="97"/>
      <c r="M331" s="156"/>
      <c r="N331" s="156" t="s">
        <v>440</v>
      </c>
      <c r="O331" s="157"/>
      <c r="P331" s="156"/>
      <c r="Q331" s="156"/>
      <c r="R331" s="156"/>
      <c r="S331" s="156"/>
      <c r="T331" s="156" t="s">
        <v>440</v>
      </c>
      <c r="U331" s="156"/>
      <c r="V331" s="156"/>
      <c r="W331" s="156"/>
      <c r="X331" s="166"/>
      <c r="Y331" s="171"/>
      <c r="Z331" s="171"/>
      <c r="AA331" s="171"/>
      <c r="AB331" s="204"/>
      <c r="AC331" s="201"/>
      <c r="AE331" s="212"/>
      <c r="AF331" s="1"/>
      <c r="AJ331" s="235"/>
      <c r="AK331" s="235"/>
      <c r="AL331" s="235"/>
      <c r="AM331" s="221"/>
      <c r="AN331" s="221"/>
      <c r="AO331" s="221"/>
      <c r="AP331" s="221"/>
      <c r="AQ331" s="221"/>
      <c r="AR331" s="221"/>
      <c r="AS331" s="221"/>
    </row>
    <row r="332" spans="1:45" s="107" customFormat="1" outlineLevel="1" x14ac:dyDescent="0.25">
      <c r="A332" s="28">
        <v>44</v>
      </c>
      <c r="B332" s="33" t="s">
        <v>289</v>
      </c>
      <c r="C332" s="108">
        <v>2012</v>
      </c>
      <c r="D332" s="109">
        <v>10</v>
      </c>
      <c r="E332" s="110"/>
      <c r="F332" s="110">
        <v>2</v>
      </c>
      <c r="G332" s="29"/>
      <c r="H332" s="118"/>
      <c r="I332" s="10"/>
      <c r="J332" s="91"/>
      <c r="K332" s="98"/>
      <c r="L332" s="97"/>
      <c r="M332" s="156"/>
      <c r="N332" s="156" t="s">
        <v>440</v>
      </c>
      <c r="O332" s="157"/>
      <c r="P332" s="156"/>
      <c r="Q332" s="156"/>
      <c r="R332" s="156"/>
      <c r="S332" s="156"/>
      <c r="T332" s="156" t="s">
        <v>440</v>
      </c>
      <c r="U332" s="156"/>
      <c r="V332" s="156"/>
      <c r="W332" s="156"/>
      <c r="X332" s="166"/>
      <c r="Y332" s="171"/>
      <c r="Z332" s="171"/>
      <c r="AA332" s="171"/>
      <c r="AB332" s="204"/>
      <c r="AC332" s="201"/>
      <c r="AE332" s="212"/>
      <c r="AF332" s="1"/>
      <c r="AJ332" s="235"/>
      <c r="AK332" s="235"/>
      <c r="AL332" s="235"/>
      <c r="AM332" s="221"/>
      <c r="AN332" s="221"/>
      <c r="AO332" s="221"/>
      <c r="AP332" s="221"/>
      <c r="AQ332" s="221"/>
      <c r="AR332" s="221"/>
      <c r="AS332" s="221"/>
    </row>
    <row r="333" spans="1:45" s="221" customFormat="1" x14ac:dyDescent="0.25">
      <c r="A333" s="314">
        <v>45</v>
      </c>
      <c r="B333" s="329" t="s">
        <v>291</v>
      </c>
      <c r="C333" s="330">
        <v>2012</v>
      </c>
      <c r="D333" s="40">
        <v>1</v>
      </c>
      <c r="E333" s="331"/>
      <c r="F333" s="332">
        <v>4</v>
      </c>
      <c r="G333" s="313"/>
      <c r="H333" s="333"/>
      <c r="I333" s="313"/>
      <c r="J333" s="91"/>
      <c r="K333" s="98"/>
      <c r="L333" s="312"/>
      <c r="M333" s="216"/>
      <c r="N333" s="216" t="s">
        <v>440</v>
      </c>
      <c r="O333" s="215"/>
      <c r="P333" s="216"/>
      <c r="Q333" s="216" t="s">
        <v>440</v>
      </c>
      <c r="R333" s="216"/>
      <c r="S333" s="216"/>
      <c r="T333" s="216" t="s">
        <v>440</v>
      </c>
      <c r="U333" s="216"/>
      <c r="V333" s="216"/>
      <c r="W333" s="216" t="s">
        <v>440</v>
      </c>
      <c r="X333" s="217"/>
      <c r="Y333" s="218"/>
      <c r="Z333" s="218"/>
      <c r="AA333" s="218"/>
      <c r="AB333" s="219"/>
      <c r="AC333" s="334"/>
      <c r="AE333" s="335"/>
      <c r="AJ333" s="235"/>
      <c r="AK333" s="235"/>
      <c r="AL333" s="235"/>
    </row>
    <row r="334" spans="1:45" s="107" customFormat="1" outlineLevel="1" x14ac:dyDescent="0.25">
      <c r="A334" s="28">
        <v>46</v>
      </c>
      <c r="B334" s="33" t="s">
        <v>418</v>
      </c>
      <c r="C334" s="108">
        <v>2020</v>
      </c>
      <c r="D334" s="109">
        <v>1</v>
      </c>
      <c r="E334" s="110"/>
      <c r="F334" s="110">
        <v>2</v>
      </c>
      <c r="G334" s="29"/>
      <c r="H334" s="118"/>
      <c r="I334" s="10"/>
      <c r="J334" s="91"/>
      <c r="K334" s="98"/>
      <c r="L334" s="97"/>
      <c r="M334" s="156"/>
      <c r="N334" s="156" t="s">
        <v>440</v>
      </c>
      <c r="O334" s="157"/>
      <c r="P334" s="156"/>
      <c r="Q334" s="156"/>
      <c r="R334" s="156"/>
      <c r="S334" s="156"/>
      <c r="T334" s="156" t="s">
        <v>440</v>
      </c>
      <c r="U334" s="156"/>
      <c r="V334" s="156"/>
      <c r="W334" s="156"/>
      <c r="X334" s="166"/>
      <c r="Y334" s="171"/>
      <c r="Z334" s="171"/>
      <c r="AA334" s="171"/>
      <c r="AB334" s="204"/>
      <c r="AC334" s="201"/>
      <c r="AE334" s="212"/>
      <c r="AF334" s="1"/>
      <c r="AJ334" s="235"/>
      <c r="AK334" s="235"/>
      <c r="AL334" s="235"/>
      <c r="AM334" s="221"/>
      <c r="AN334" s="221"/>
      <c r="AO334" s="221"/>
      <c r="AP334" s="221"/>
      <c r="AQ334" s="221"/>
      <c r="AR334" s="221"/>
      <c r="AS334" s="221"/>
    </row>
    <row r="335" spans="1:45" s="107" customFormat="1" outlineLevel="1" x14ac:dyDescent="0.25">
      <c r="A335" s="28">
        <v>48</v>
      </c>
      <c r="B335" s="33" t="s">
        <v>419</v>
      </c>
      <c r="C335" s="108">
        <v>2020</v>
      </c>
      <c r="D335" s="109">
        <v>1</v>
      </c>
      <c r="E335" s="110"/>
      <c r="F335" s="110">
        <v>2</v>
      </c>
      <c r="G335" s="29"/>
      <c r="H335" s="118"/>
      <c r="I335" s="10"/>
      <c r="J335" s="91"/>
      <c r="K335" s="98"/>
      <c r="L335" s="97"/>
      <c r="M335" s="156"/>
      <c r="N335" s="156" t="s">
        <v>440</v>
      </c>
      <c r="O335" s="157"/>
      <c r="P335" s="156"/>
      <c r="Q335" s="156"/>
      <c r="R335" s="156"/>
      <c r="S335" s="156"/>
      <c r="T335" s="156" t="s">
        <v>440</v>
      </c>
      <c r="U335" s="156"/>
      <c r="V335" s="156"/>
      <c r="W335" s="156"/>
      <c r="X335" s="166"/>
      <c r="Y335" s="171"/>
      <c r="Z335" s="171"/>
      <c r="AA335" s="171"/>
      <c r="AB335" s="204"/>
      <c r="AC335" s="201"/>
      <c r="AE335" s="212"/>
      <c r="AF335" s="1"/>
      <c r="AJ335" s="235"/>
      <c r="AK335" s="235"/>
      <c r="AL335" s="235"/>
      <c r="AM335" s="221"/>
      <c r="AN335" s="221"/>
      <c r="AO335" s="221"/>
      <c r="AP335" s="221"/>
      <c r="AQ335" s="221"/>
      <c r="AR335" s="221"/>
      <c r="AS335" s="221"/>
    </row>
    <row r="336" spans="1:45" s="107" customFormat="1" outlineLevel="1" x14ac:dyDescent="0.25">
      <c r="A336" s="28">
        <v>49</v>
      </c>
      <c r="B336" s="33" t="s">
        <v>420</v>
      </c>
      <c r="C336" s="108">
        <v>2017</v>
      </c>
      <c r="D336" s="109">
        <v>1</v>
      </c>
      <c r="E336" s="110"/>
      <c r="F336" s="110">
        <v>2</v>
      </c>
      <c r="G336" s="29"/>
      <c r="H336" s="118"/>
      <c r="I336" s="10"/>
      <c r="J336" s="91"/>
      <c r="K336" s="98"/>
      <c r="L336" s="97"/>
      <c r="M336" s="156"/>
      <c r="N336" s="156" t="s">
        <v>440</v>
      </c>
      <c r="O336" s="157"/>
      <c r="P336" s="156"/>
      <c r="Q336" s="156"/>
      <c r="R336" s="156"/>
      <c r="S336" s="156"/>
      <c r="T336" s="156" t="s">
        <v>440</v>
      </c>
      <c r="U336" s="156"/>
      <c r="V336" s="156"/>
      <c r="W336" s="156"/>
      <c r="X336" s="166"/>
      <c r="Y336" s="173">
        <f>L336+L334+L333+L332+L331+L330+L329+L328+L327+L326+L325+L324+L323+L322+L321+L320+L319+L318+L317+L316+L315+L314+L313+L312+L311+L310+L309+L308+L307+L306+L305+L304+L303+L302+L301+L300+L299+L298+L297+L296+L295+L294+L293+L292+L291+L290+L289+L288</f>
        <v>0</v>
      </c>
      <c r="Z336" s="171">
        <f>Y336/1.23</f>
        <v>0</v>
      </c>
      <c r="AA336" s="171">
        <f>Y336-Z336</f>
        <v>0</v>
      </c>
      <c r="AB336" s="204"/>
      <c r="AC336" s="201"/>
      <c r="AE336" s="212"/>
      <c r="AF336" s="1"/>
      <c r="AJ336" s="235"/>
      <c r="AK336" s="235"/>
      <c r="AL336" s="235"/>
      <c r="AM336" s="221"/>
      <c r="AN336" s="221"/>
      <c r="AO336" s="221"/>
      <c r="AP336" s="221"/>
      <c r="AQ336" s="221"/>
      <c r="AR336" s="221"/>
      <c r="AS336" s="221"/>
    </row>
    <row r="337" spans="1:45" s="107" customFormat="1" outlineLevel="1" x14ac:dyDescent="0.25">
      <c r="A337" s="28">
        <v>46</v>
      </c>
      <c r="B337" s="33" t="s">
        <v>479</v>
      </c>
      <c r="C337" s="108">
        <v>2022</v>
      </c>
      <c r="D337" s="109">
        <v>1</v>
      </c>
      <c r="E337" s="110"/>
      <c r="F337" s="110">
        <v>2</v>
      </c>
      <c r="G337" s="29"/>
      <c r="H337" s="118"/>
      <c r="I337" s="10"/>
      <c r="J337" s="91"/>
      <c r="K337" s="98"/>
      <c r="L337" s="97"/>
      <c r="M337" s="156"/>
      <c r="N337" s="156" t="s">
        <v>440</v>
      </c>
      <c r="O337" s="157"/>
      <c r="P337" s="156"/>
      <c r="Q337" s="156"/>
      <c r="R337" s="156"/>
      <c r="S337" s="156"/>
      <c r="T337" s="156" t="s">
        <v>440</v>
      </c>
      <c r="U337" s="156"/>
      <c r="V337" s="156"/>
      <c r="W337" s="156"/>
      <c r="X337" s="166"/>
      <c r="Y337" s="173">
        <f>L337+L335+L334+L333+L332+L331+L330+L329+L328+L327+L326+L325+L324+L323+L322+L321+L320+L319+L318+L317+L316+L315+L314+L313+L312+L311+L310+L309+L308+L307+L306+L305+L304+L303+L302+L301+L300+L299+L298+L297+L296+L295+L294+L293+L292+L291+L290+L289</f>
        <v>0</v>
      </c>
      <c r="Z337" s="171">
        <f>Y337/1.23</f>
        <v>0</v>
      </c>
      <c r="AA337" s="171">
        <f>Y337-Z337</f>
        <v>0</v>
      </c>
      <c r="AB337" s="204"/>
      <c r="AC337" s="201"/>
      <c r="AE337" s="212"/>
      <c r="AF337" s="1"/>
      <c r="AJ337" s="235"/>
      <c r="AK337" s="235"/>
      <c r="AL337" s="235"/>
      <c r="AM337" s="221"/>
      <c r="AN337" s="221"/>
      <c r="AO337" s="221"/>
      <c r="AP337" s="221"/>
      <c r="AQ337" s="221"/>
      <c r="AR337" s="221"/>
      <c r="AS337" s="221"/>
    </row>
    <row r="338" spans="1:45" ht="16.5" hidden="1" x14ac:dyDescent="0.25">
      <c r="A338" s="361" t="s">
        <v>371</v>
      </c>
      <c r="B338" s="362"/>
      <c r="C338" s="362"/>
      <c r="D338" s="362"/>
      <c r="E338" s="362"/>
      <c r="F338" s="362"/>
      <c r="G338" s="362"/>
      <c r="H338" s="362"/>
      <c r="I338" s="363"/>
      <c r="J338" s="104">
        <f>SUM(J289:J337)</f>
        <v>0</v>
      </c>
      <c r="K338" s="82">
        <f>ROUND(J338*0.23,2)</f>
        <v>0</v>
      </c>
      <c r="L338" s="69">
        <f>J338 + K338</f>
        <v>0</v>
      </c>
    </row>
    <row r="339" spans="1:45" hidden="1" x14ac:dyDescent="0.25">
      <c r="A339" s="50"/>
      <c r="B339" s="50"/>
      <c r="C339" s="61"/>
      <c r="D339" s="50"/>
      <c r="E339" s="50"/>
      <c r="F339" s="1"/>
      <c r="J339" s="1"/>
      <c r="K339" s="12"/>
      <c r="L339" s="97">
        <f>SUM(L289:L337)</f>
        <v>0</v>
      </c>
    </row>
    <row r="340" spans="1:45" ht="22.5" hidden="1" customHeight="1" collapsed="1" x14ac:dyDescent="0.25">
      <c r="B340" s="76" t="s">
        <v>372</v>
      </c>
      <c r="K340" s="105"/>
      <c r="L340" s="97"/>
    </row>
    <row r="341" spans="1:45" s="221" customFormat="1" outlineLevel="1" x14ac:dyDescent="0.25">
      <c r="A341" s="338" t="s">
        <v>118</v>
      </c>
      <c r="B341" s="339"/>
      <c r="C341" s="339"/>
      <c r="D341" s="339"/>
      <c r="E341" s="339"/>
      <c r="F341" s="339"/>
      <c r="G341" s="88"/>
      <c r="H341" s="236"/>
      <c r="I341" s="88"/>
      <c r="J341" s="90">
        <f>SUM(J338)</f>
        <v>0</v>
      </c>
      <c r="K341" s="99">
        <v>0.23</v>
      </c>
      <c r="L341" s="95"/>
      <c r="M341" s="214"/>
      <c r="N341" s="214"/>
      <c r="O341" s="215"/>
      <c r="P341" s="216"/>
      <c r="Q341" s="216"/>
      <c r="R341" s="216"/>
      <c r="S341" s="216"/>
      <c r="T341" s="216"/>
      <c r="U341" s="216"/>
      <c r="V341" s="216"/>
      <c r="W341" s="216"/>
      <c r="X341" s="217"/>
      <c r="Y341" s="218"/>
      <c r="Z341" s="218"/>
      <c r="AA341" s="218"/>
      <c r="AB341" s="219">
        <f>L342+L343+L344+L345+L346+L347+L348+L349+L350+L351+L352+L353+L354+L355+L356+L357+L358+L359+L360+L361+L362+L363+L364+L365+L366+L367+L368+L369+L370+L371+L372+L373+L374+L375+L376+L377+L378++L379+L380+L381+L382+L383+L384+L385+L386</f>
        <v>0</v>
      </c>
      <c r="AC341" s="220">
        <f>J342+J343+J344+J345+J346+J347+J348+J349+J350+J351+J352+J353+J354+J355+J356+J357+J358+J359+J360+J361+J362+J363+J364+J365+J366+J367+J368+J369+J370+J371+J372+J373+J374+J375+J376+J377+J378+J379+J380+J381+J382+J383+J384+J385+J386</f>
        <v>0</v>
      </c>
      <c r="AE341" s="222">
        <f>K342+K343+K344+K345+K346+K347+K348+K349+K350+K351+K352+K353+K354+K355+K356+K357+K358+K359+K360+K361+K362+K363+K364+K365+K366+K367+K368+K369+K370+K371+K372+K373+K374+K375+K376+K377+K378+K379+K380+K381+K382+K383+K384+K385+K386</f>
        <v>0</v>
      </c>
      <c r="AG341" s="223"/>
      <c r="AH341" s="224"/>
      <c r="AJ341" s="315"/>
      <c r="AK341" s="235"/>
      <c r="AL341" s="235"/>
    </row>
    <row r="342" spans="1:45" outlineLevel="1" x14ac:dyDescent="0.25">
      <c r="A342" s="71">
        <v>1</v>
      </c>
      <c r="B342" s="64" t="s">
        <v>148</v>
      </c>
      <c r="C342" s="53" t="s">
        <v>147</v>
      </c>
      <c r="D342" s="42">
        <v>1</v>
      </c>
      <c r="E342" s="12">
        <v>2</v>
      </c>
      <c r="F342" s="8">
        <v>4</v>
      </c>
      <c r="G342" s="10"/>
      <c r="H342" s="114"/>
      <c r="I342" s="10"/>
      <c r="J342" s="91"/>
      <c r="K342" s="105"/>
      <c r="L342" s="97"/>
      <c r="M342" s="139" t="s">
        <v>439</v>
      </c>
      <c r="N342" s="134"/>
      <c r="O342" s="141"/>
      <c r="P342" s="134"/>
      <c r="Q342" s="139" t="s">
        <v>440</v>
      </c>
      <c r="R342" s="134"/>
      <c r="S342" s="134"/>
      <c r="T342" s="139" t="s">
        <v>439</v>
      </c>
      <c r="U342" s="134"/>
      <c r="V342" s="134"/>
      <c r="W342" s="139" t="s">
        <v>440</v>
      </c>
      <c r="X342" s="134"/>
    </row>
    <row r="343" spans="1:45" outlineLevel="1" x14ac:dyDescent="0.25">
      <c r="A343" s="71">
        <v>2</v>
      </c>
      <c r="B343" s="64" t="s">
        <v>152</v>
      </c>
      <c r="C343" s="53" t="s">
        <v>149</v>
      </c>
      <c r="D343" s="42">
        <v>1</v>
      </c>
      <c r="E343" s="12">
        <v>2</v>
      </c>
      <c r="F343" s="8">
        <v>4</v>
      </c>
      <c r="G343" s="10"/>
      <c r="H343" s="114"/>
      <c r="I343" s="10"/>
      <c r="J343" s="91"/>
      <c r="K343" s="105"/>
      <c r="L343" s="97"/>
      <c r="M343" s="139" t="s">
        <v>439</v>
      </c>
      <c r="N343" s="134"/>
      <c r="O343" s="141"/>
      <c r="P343" s="134"/>
      <c r="Q343" s="139" t="s">
        <v>440</v>
      </c>
      <c r="R343" s="134"/>
      <c r="S343" s="134"/>
      <c r="T343" s="139" t="s">
        <v>439</v>
      </c>
      <c r="U343" s="134"/>
      <c r="V343" s="134"/>
      <c r="W343" s="139" t="s">
        <v>440</v>
      </c>
      <c r="X343" s="134"/>
    </row>
    <row r="344" spans="1:45" outlineLevel="1" x14ac:dyDescent="0.25">
      <c r="A344" s="71">
        <v>3</v>
      </c>
      <c r="B344" s="64" t="s">
        <v>153</v>
      </c>
      <c r="C344" s="53" t="s">
        <v>150</v>
      </c>
      <c r="D344" s="42">
        <v>1</v>
      </c>
      <c r="E344" s="12">
        <v>2</v>
      </c>
      <c r="F344" s="8">
        <v>4</v>
      </c>
      <c r="G344" s="10"/>
      <c r="H344" s="114"/>
      <c r="I344" s="10"/>
      <c r="J344" s="91"/>
      <c r="K344" s="105"/>
      <c r="L344" s="97"/>
      <c r="M344" s="139" t="s">
        <v>439</v>
      </c>
      <c r="N344" s="134"/>
      <c r="O344" s="141"/>
      <c r="P344" s="134"/>
      <c r="Q344" s="139" t="s">
        <v>440</v>
      </c>
      <c r="R344" s="134"/>
      <c r="S344" s="134"/>
      <c r="T344" s="139" t="s">
        <v>439</v>
      </c>
      <c r="U344" s="134"/>
      <c r="V344" s="134"/>
      <c r="W344" s="139" t="s">
        <v>440</v>
      </c>
      <c r="X344" s="134"/>
    </row>
    <row r="345" spans="1:45" outlineLevel="1" x14ac:dyDescent="0.25">
      <c r="A345" s="71">
        <v>4</v>
      </c>
      <c r="B345" s="64" t="s">
        <v>151</v>
      </c>
      <c r="C345" s="53" t="s">
        <v>154</v>
      </c>
      <c r="D345" s="42">
        <v>1</v>
      </c>
      <c r="E345" s="12">
        <v>2</v>
      </c>
      <c r="F345" s="8">
        <v>4</v>
      </c>
      <c r="G345" s="10"/>
      <c r="H345" s="114"/>
      <c r="I345" s="10"/>
      <c r="J345" s="91"/>
      <c r="K345" s="105"/>
      <c r="L345" s="97"/>
      <c r="M345" s="139" t="s">
        <v>439</v>
      </c>
      <c r="N345" s="134"/>
      <c r="O345" s="141"/>
      <c r="P345" s="134"/>
      <c r="Q345" s="139" t="s">
        <v>440</v>
      </c>
      <c r="R345" s="134"/>
      <c r="S345" s="134"/>
      <c r="T345" s="139" t="s">
        <v>439</v>
      </c>
      <c r="U345" s="134"/>
      <c r="V345" s="134"/>
      <c r="W345" s="139" t="s">
        <v>440</v>
      </c>
      <c r="X345" s="134"/>
    </row>
    <row r="346" spans="1:45" outlineLevel="1" x14ac:dyDescent="0.25">
      <c r="A346" s="71">
        <v>5</v>
      </c>
      <c r="B346" s="64" t="s">
        <v>155</v>
      </c>
      <c r="C346" s="53" t="s">
        <v>156</v>
      </c>
      <c r="D346" s="42">
        <v>1</v>
      </c>
      <c r="E346" s="12">
        <v>2</v>
      </c>
      <c r="F346" s="8">
        <v>4</v>
      </c>
      <c r="G346" s="10"/>
      <c r="H346" s="114"/>
      <c r="I346" s="10"/>
      <c r="J346" s="91"/>
      <c r="K346" s="105"/>
      <c r="L346" s="97"/>
      <c r="M346" s="139" t="s">
        <v>439</v>
      </c>
      <c r="N346" s="134"/>
      <c r="O346" s="141"/>
      <c r="P346" s="134"/>
      <c r="Q346" s="139" t="s">
        <v>440</v>
      </c>
      <c r="R346" s="134"/>
      <c r="S346" s="134"/>
      <c r="T346" s="139" t="s">
        <v>439</v>
      </c>
      <c r="U346" s="134"/>
      <c r="V346" s="134"/>
      <c r="W346" s="139" t="s">
        <v>440</v>
      </c>
      <c r="X346" s="134"/>
    </row>
    <row r="347" spans="1:45" outlineLevel="1" x14ac:dyDescent="0.25">
      <c r="A347" s="71">
        <v>6</v>
      </c>
      <c r="B347" s="64" t="s">
        <v>158</v>
      </c>
      <c r="C347" s="53" t="s">
        <v>157</v>
      </c>
      <c r="D347" s="42">
        <v>1</v>
      </c>
      <c r="E347" s="12">
        <v>2</v>
      </c>
      <c r="F347" s="8">
        <v>4</v>
      </c>
      <c r="G347" s="10"/>
      <c r="H347" s="114"/>
      <c r="I347" s="10"/>
      <c r="J347" s="91"/>
      <c r="K347" s="105"/>
      <c r="L347" s="97"/>
      <c r="M347" s="139" t="s">
        <v>439</v>
      </c>
      <c r="N347" s="134"/>
      <c r="O347" s="141"/>
      <c r="P347" s="134"/>
      <c r="Q347" s="139" t="s">
        <v>440</v>
      </c>
      <c r="R347" s="134"/>
      <c r="S347" s="134"/>
      <c r="T347" s="139" t="s">
        <v>439</v>
      </c>
      <c r="U347" s="134"/>
      <c r="V347" s="134"/>
      <c r="W347" s="139" t="s">
        <v>440</v>
      </c>
      <c r="X347" s="134"/>
    </row>
    <row r="348" spans="1:45" outlineLevel="1" x14ac:dyDescent="0.25">
      <c r="A348" s="71">
        <v>7</v>
      </c>
      <c r="B348" s="64" t="s">
        <v>159</v>
      </c>
      <c r="C348" s="53" t="s">
        <v>160</v>
      </c>
      <c r="D348" s="42">
        <v>1</v>
      </c>
      <c r="E348" s="12">
        <v>2</v>
      </c>
      <c r="F348" s="8">
        <v>4</v>
      </c>
      <c r="G348" s="10"/>
      <c r="H348" s="114"/>
      <c r="I348" s="10"/>
      <c r="J348" s="91"/>
      <c r="K348" s="105"/>
      <c r="L348" s="97"/>
      <c r="M348" s="139" t="s">
        <v>439</v>
      </c>
      <c r="N348" s="134"/>
      <c r="O348" s="141"/>
      <c r="P348" s="134"/>
      <c r="Q348" s="139" t="s">
        <v>440</v>
      </c>
      <c r="R348" s="134"/>
      <c r="S348" s="134"/>
      <c r="T348" s="139" t="s">
        <v>439</v>
      </c>
      <c r="U348" s="134"/>
      <c r="V348" s="134"/>
      <c r="W348" s="139" t="s">
        <v>440</v>
      </c>
      <c r="X348" s="134"/>
    </row>
    <row r="349" spans="1:45" outlineLevel="1" x14ac:dyDescent="0.25">
      <c r="A349" s="71">
        <v>8</v>
      </c>
      <c r="B349" s="64" t="s">
        <v>161</v>
      </c>
      <c r="C349" s="53" t="s">
        <v>162</v>
      </c>
      <c r="D349" s="42">
        <v>1</v>
      </c>
      <c r="E349" s="12">
        <v>2</v>
      </c>
      <c r="F349" s="8">
        <v>4</v>
      </c>
      <c r="G349" s="10"/>
      <c r="H349" s="114"/>
      <c r="I349" s="10"/>
      <c r="J349" s="91"/>
      <c r="K349" s="105"/>
      <c r="L349" s="97"/>
      <c r="M349" s="139" t="s">
        <v>439</v>
      </c>
      <c r="N349" s="134"/>
      <c r="O349" s="141"/>
      <c r="P349" s="134"/>
      <c r="Q349" s="139" t="s">
        <v>440</v>
      </c>
      <c r="R349" s="134"/>
      <c r="S349" s="134"/>
      <c r="T349" s="139" t="s">
        <v>439</v>
      </c>
      <c r="U349" s="134"/>
      <c r="V349" s="134"/>
      <c r="W349" s="139" t="s">
        <v>440</v>
      </c>
      <c r="X349" s="134"/>
    </row>
    <row r="350" spans="1:45" outlineLevel="1" x14ac:dyDescent="0.25">
      <c r="A350" s="71">
        <v>9</v>
      </c>
      <c r="B350" s="64" t="s">
        <v>163</v>
      </c>
      <c r="C350" s="53" t="s">
        <v>164</v>
      </c>
      <c r="D350" s="42">
        <v>1</v>
      </c>
      <c r="E350" s="12">
        <v>2</v>
      </c>
      <c r="F350" s="8">
        <v>4</v>
      </c>
      <c r="G350" s="10"/>
      <c r="H350" s="114"/>
      <c r="I350" s="10"/>
      <c r="J350" s="91"/>
      <c r="K350" s="105"/>
      <c r="L350" s="97"/>
      <c r="M350" s="139" t="s">
        <v>439</v>
      </c>
      <c r="N350" s="134"/>
      <c r="O350" s="141"/>
      <c r="P350" s="134"/>
      <c r="Q350" s="139" t="s">
        <v>440</v>
      </c>
      <c r="R350" s="134"/>
      <c r="S350" s="134"/>
      <c r="T350" s="139" t="s">
        <v>439</v>
      </c>
      <c r="U350" s="134"/>
      <c r="V350" s="134"/>
      <c r="W350" s="139" t="s">
        <v>440</v>
      </c>
      <c r="X350" s="134"/>
    </row>
    <row r="351" spans="1:45" outlineLevel="1" x14ac:dyDescent="0.25">
      <c r="A351" s="71">
        <v>10</v>
      </c>
      <c r="B351" s="64" t="s">
        <v>165</v>
      </c>
      <c r="C351" s="53" t="s">
        <v>166</v>
      </c>
      <c r="D351" s="42">
        <v>1</v>
      </c>
      <c r="E351" s="12">
        <v>2</v>
      </c>
      <c r="F351" s="8">
        <v>4</v>
      </c>
      <c r="G351" s="10"/>
      <c r="H351" s="114"/>
      <c r="I351" s="10"/>
      <c r="J351" s="91"/>
      <c r="K351" s="105"/>
      <c r="L351" s="97"/>
      <c r="M351" s="139" t="s">
        <v>439</v>
      </c>
      <c r="N351" s="134"/>
      <c r="O351" s="141"/>
      <c r="P351" s="134"/>
      <c r="Q351" s="139" t="s">
        <v>440</v>
      </c>
      <c r="R351" s="134"/>
      <c r="S351" s="134"/>
      <c r="T351" s="139" t="s">
        <v>439</v>
      </c>
      <c r="U351" s="134"/>
      <c r="V351" s="134"/>
      <c r="W351" s="139" t="s">
        <v>440</v>
      </c>
      <c r="X351" s="134"/>
    </row>
    <row r="352" spans="1:45" outlineLevel="1" x14ac:dyDescent="0.25">
      <c r="A352" s="71">
        <v>11</v>
      </c>
      <c r="B352" s="64" t="s">
        <v>167</v>
      </c>
      <c r="C352" s="53" t="s">
        <v>168</v>
      </c>
      <c r="D352" s="42">
        <v>1</v>
      </c>
      <c r="E352" s="12">
        <v>2</v>
      </c>
      <c r="F352" s="8">
        <v>4</v>
      </c>
      <c r="G352" s="10"/>
      <c r="H352" s="114"/>
      <c r="I352" s="10"/>
      <c r="J352" s="91"/>
      <c r="K352" s="105"/>
      <c r="L352" s="97"/>
      <c r="M352" s="139" t="s">
        <v>439</v>
      </c>
      <c r="N352" s="134"/>
      <c r="O352" s="141"/>
      <c r="P352" s="134"/>
      <c r="Q352" s="139" t="s">
        <v>440</v>
      </c>
      <c r="R352" s="134"/>
      <c r="S352" s="134"/>
      <c r="T352" s="139" t="s">
        <v>439</v>
      </c>
      <c r="U352" s="134"/>
      <c r="V352" s="134"/>
      <c r="W352" s="139" t="s">
        <v>440</v>
      </c>
      <c r="X352" s="134"/>
    </row>
    <row r="353" spans="1:24" outlineLevel="1" x14ac:dyDescent="0.25">
      <c r="A353" s="71">
        <v>12</v>
      </c>
      <c r="B353" s="64" t="s">
        <v>169</v>
      </c>
      <c r="C353" s="53" t="s">
        <v>170</v>
      </c>
      <c r="D353" s="42">
        <v>1</v>
      </c>
      <c r="E353" s="12">
        <v>2</v>
      </c>
      <c r="F353" s="8">
        <v>4</v>
      </c>
      <c r="G353" s="10"/>
      <c r="H353" s="114"/>
      <c r="I353" s="10"/>
      <c r="J353" s="91"/>
      <c r="K353" s="105"/>
      <c r="L353" s="97"/>
      <c r="M353" s="139" t="s">
        <v>439</v>
      </c>
      <c r="N353" s="134"/>
      <c r="O353" s="141"/>
      <c r="P353" s="134"/>
      <c r="Q353" s="139" t="s">
        <v>440</v>
      </c>
      <c r="R353" s="134"/>
      <c r="S353" s="134"/>
      <c r="T353" s="139" t="s">
        <v>439</v>
      </c>
      <c r="U353" s="134"/>
      <c r="V353" s="134"/>
      <c r="W353" s="139" t="s">
        <v>440</v>
      </c>
      <c r="X353" s="134"/>
    </row>
    <row r="354" spans="1:24" outlineLevel="1" x14ac:dyDescent="0.25">
      <c r="A354" s="71">
        <v>13</v>
      </c>
      <c r="B354" s="64" t="s">
        <v>171</v>
      </c>
      <c r="C354" s="53" t="s">
        <v>172</v>
      </c>
      <c r="D354" s="42">
        <v>1</v>
      </c>
      <c r="E354" s="12">
        <v>2</v>
      </c>
      <c r="F354" s="8">
        <v>4</v>
      </c>
      <c r="G354" s="10"/>
      <c r="H354" s="114"/>
      <c r="I354" s="10"/>
      <c r="J354" s="91"/>
      <c r="K354" s="105"/>
      <c r="L354" s="97"/>
      <c r="M354" s="139" t="s">
        <v>439</v>
      </c>
      <c r="N354" s="134"/>
      <c r="O354" s="141"/>
      <c r="P354" s="134"/>
      <c r="Q354" s="139" t="s">
        <v>440</v>
      </c>
      <c r="R354" s="134"/>
      <c r="S354" s="134"/>
      <c r="T354" s="139" t="s">
        <v>439</v>
      </c>
      <c r="U354" s="134"/>
      <c r="V354" s="134"/>
      <c r="W354" s="139" t="s">
        <v>440</v>
      </c>
      <c r="X354" s="134"/>
    </row>
    <row r="355" spans="1:24" outlineLevel="1" x14ac:dyDescent="0.25">
      <c r="A355" s="71">
        <v>14</v>
      </c>
      <c r="B355" s="64" t="s">
        <v>173</v>
      </c>
      <c r="C355" s="53" t="s">
        <v>174</v>
      </c>
      <c r="D355" s="42">
        <v>1</v>
      </c>
      <c r="E355" s="12">
        <v>2</v>
      </c>
      <c r="F355" s="8">
        <v>4</v>
      </c>
      <c r="G355" s="10"/>
      <c r="H355" s="114"/>
      <c r="I355" s="10"/>
      <c r="J355" s="91"/>
      <c r="K355" s="105"/>
      <c r="L355" s="97"/>
      <c r="M355" s="139" t="s">
        <v>439</v>
      </c>
      <c r="N355" s="134"/>
      <c r="O355" s="141"/>
      <c r="P355" s="134"/>
      <c r="Q355" s="139" t="s">
        <v>440</v>
      </c>
      <c r="R355" s="134"/>
      <c r="S355" s="134"/>
      <c r="T355" s="139" t="s">
        <v>439</v>
      </c>
      <c r="U355" s="134"/>
      <c r="V355" s="134"/>
      <c r="W355" s="139" t="s">
        <v>440</v>
      </c>
      <c r="X355" s="134"/>
    </row>
    <row r="356" spans="1:24" outlineLevel="1" x14ac:dyDescent="0.25">
      <c r="A356" s="71">
        <v>15</v>
      </c>
      <c r="B356" s="64" t="s">
        <v>175</v>
      </c>
      <c r="C356" s="53" t="s">
        <v>178</v>
      </c>
      <c r="D356" s="42">
        <v>1</v>
      </c>
      <c r="E356" s="12">
        <v>2</v>
      </c>
      <c r="F356" s="8">
        <v>4</v>
      </c>
      <c r="G356" s="10"/>
      <c r="H356" s="114"/>
      <c r="I356" s="10"/>
      <c r="J356" s="91"/>
      <c r="K356" s="105"/>
      <c r="L356" s="97"/>
      <c r="M356" s="139" t="s">
        <v>439</v>
      </c>
      <c r="N356" s="134"/>
      <c r="O356" s="141"/>
      <c r="P356" s="134"/>
      <c r="Q356" s="139" t="s">
        <v>440</v>
      </c>
      <c r="R356" s="134"/>
      <c r="S356" s="134"/>
      <c r="T356" s="139" t="s">
        <v>439</v>
      </c>
      <c r="U356" s="134"/>
      <c r="V356" s="134"/>
      <c r="W356" s="139" t="s">
        <v>440</v>
      </c>
      <c r="X356" s="134"/>
    </row>
    <row r="357" spans="1:24" outlineLevel="1" x14ac:dyDescent="0.25">
      <c r="A357" s="71">
        <v>16</v>
      </c>
      <c r="B357" s="64" t="s">
        <v>176</v>
      </c>
      <c r="C357" s="53" t="s">
        <v>177</v>
      </c>
      <c r="D357" s="42">
        <v>1</v>
      </c>
      <c r="E357" s="12">
        <v>2</v>
      </c>
      <c r="F357" s="8">
        <v>4</v>
      </c>
      <c r="G357" s="10"/>
      <c r="H357" s="114"/>
      <c r="I357" s="10"/>
      <c r="J357" s="91"/>
      <c r="K357" s="105"/>
      <c r="L357" s="97"/>
      <c r="M357" s="139" t="s">
        <v>439</v>
      </c>
      <c r="N357" s="134"/>
      <c r="O357" s="141"/>
      <c r="P357" s="134"/>
      <c r="Q357" s="139" t="s">
        <v>440</v>
      </c>
      <c r="R357" s="134"/>
      <c r="S357" s="134"/>
      <c r="T357" s="139" t="s">
        <v>439</v>
      </c>
      <c r="U357" s="134"/>
      <c r="V357" s="134"/>
      <c r="W357" s="139" t="s">
        <v>440</v>
      </c>
      <c r="X357" s="134"/>
    </row>
    <row r="358" spans="1:24" outlineLevel="1" x14ac:dyDescent="0.25">
      <c r="A358" s="71">
        <v>17</v>
      </c>
      <c r="B358" s="64" t="s">
        <v>180</v>
      </c>
      <c r="C358" s="53" t="s">
        <v>179</v>
      </c>
      <c r="D358" s="42">
        <v>1</v>
      </c>
      <c r="E358" s="12">
        <v>2</v>
      </c>
      <c r="F358" s="8">
        <v>4</v>
      </c>
      <c r="G358" s="10"/>
      <c r="H358" s="114"/>
      <c r="I358" s="10"/>
      <c r="J358" s="91"/>
      <c r="K358" s="105"/>
      <c r="L358" s="97"/>
      <c r="M358" s="139" t="s">
        <v>439</v>
      </c>
      <c r="N358" s="134"/>
      <c r="O358" s="141"/>
      <c r="P358" s="134"/>
      <c r="Q358" s="139" t="s">
        <v>440</v>
      </c>
      <c r="R358" s="134"/>
      <c r="S358" s="134"/>
      <c r="T358" s="139" t="s">
        <v>439</v>
      </c>
      <c r="U358" s="134"/>
      <c r="V358" s="134"/>
      <c r="W358" s="139" t="s">
        <v>440</v>
      </c>
      <c r="X358" s="134"/>
    </row>
    <row r="359" spans="1:24" outlineLevel="1" x14ac:dyDescent="0.25">
      <c r="A359" s="71">
        <v>18</v>
      </c>
      <c r="B359" s="64" t="s">
        <v>181</v>
      </c>
      <c r="C359" s="53" t="s">
        <v>182</v>
      </c>
      <c r="D359" s="42">
        <v>1</v>
      </c>
      <c r="E359" s="12">
        <v>2</v>
      </c>
      <c r="F359" s="8">
        <v>4</v>
      </c>
      <c r="G359" s="10"/>
      <c r="H359" s="114"/>
      <c r="I359" s="10"/>
      <c r="J359" s="91"/>
      <c r="K359" s="105"/>
      <c r="L359" s="97"/>
      <c r="M359" s="139" t="s">
        <v>439</v>
      </c>
      <c r="N359" s="134"/>
      <c r="O359" s="141"/>
      <c r="P359" s="134"/>
      <c r="Q359" s="139" t="s">
        <v>440</v>
      </c>
      <c r="R359" s="134"/>
      <c r="S359" s="134"/>
      <c r="T359" s="139" t="s">
        <v>439</v>
      </c>
      <c r="U359" s="134"/>
      <c r="V359" s="134"/>
      <c r="W359" s="139" t="s">
        <v>440</v>
      </c>
      <c r="X359" s="134"/>
    </row>
    <row r="360" spans="1:24" outlineLevel="1" x14ac:dyDescent="0.25">
      <c r="A360" s="71">
        <v>19</v>
      </c>
      <c r="B360" s="64" t="s">
        <v>183</v>
      </c>
      <c r="C360" s="53" t="s">
        <v>184</v>
      </c>
      <c r="D360" s="42">
        <v>1</v>
      </c>
      <c r="E360" s="12">
        <v>2</v>
      </c>
      <c r="F360" s="8">
        <v>4</v>
      </c>
      <c r="G360" s="10"/>
      <c r="H360" s="114"/>
      <c r="I360" s="10"/>
      <c r="J360" s="91"/>
      <c r="K360" s="105"/>
      <c r="L360" s="97"/>
      <c r="M360" s="139" t="s">
        <v>439</v>
      </c>
      <c r="N360" s="134"/>
      <c r="O360" s="141"/>
      <c r="P360" s="134"/>
      <c r="Q360" s="139" t="s">
        <v>440</v>
      </c>
      <c r="R360" s="134"/>
      <c r="S360" s="134"/>
      <c r="T360" s="139" t="s">
        <v>439</v>
      </c>
      <c r="U360" s="134"/>
      <c r="V360" s="134"/>
      <c r="W360" s="139" t="s">
        <v>440</v>
      </c>
      <c r="X360" s="134"/>
    </row>
    <row r="361" spans="1:24" outlineLevel="1" x14ac:dyDescent="0.25">
      <c r="A361" s="71">
        <v>20</v>
      </c>
      <c r="B361" s="64" t="s">
        <v>185</v>
      </c>
      <c r="C361" s="53" t="s">
        <v>186</v>
      </c>
      <c r="D361" s="42">
        <v>1</v>
      </c>
      <c r="E361" s="12">
        <v>2</v>
      </c>
      <c r="F361" s="8">
        <v>4</v>
      </c>
      <c r="G361" s="10"/>
      <c r="H361" s="114"/>
      <c r="I361" s="10"/>
      <c r="J361" s="91"/>
      <c r="K361" s="105"/>
      <c r="L361" s="97"/>
      <c r="M361" s="139" t="s">
        <v>439</v>
      </c>
      <c r="N361" s="134"/>
      <c r="O361" s="141"/>
      <c r="P361" s="134"/>
      <c r="Q361" s="139" t="s">
        <v>440</v>
      </c>
      <c r="R361" s="134"/>
      <c r="S361" s="134"/>
      <c r="T361" s="139" t="s">
        <v>439</v>
      </c>
      <c r="U361" s="134"/>
      <c r="V361" s="134"/>
      <c r="W361" s="139" t="s">
        <v>440</v>
      </c>
      <c r="X361" s="134"/>
    </row>
    <row r="362" spans="1:24" outlineLevel="1" x14ac:dyDescent="0.25">
      <c r="A362" s="71">
        <v>21</v>
      </c>
      <c r="B362" s="64" t="s">
        <v>187</v>
      </c>
      <c r="C362" s="53" t="s">
        <v>188</v>
      </c>
      <c r="D362" s="42">
        <v>1</v>
      </c>
      <c r="E362" s="12">
        <v>2</v>
      </c>
      <c r="F362" s="8">
        <v>4</v>
      </c>
      <c r="G362" s="10"/>
      <c r="H362" s="114"/>
      <c r="I362" s="10"/>
      <c r="J362" s="91"/>
      <c r="K362" s="105"/>
      <c r="L362" s="97"/>
      <c r="M362" s="139" t="s">
        <v>439</v>
      </c>
      <c r="N362" s="134"/>
      <c r="O362" s="141"/>
      <c r="P362" s="134"/>
      <c r="Q362" s="139" t="s">
        <v>440</v>
      </c>
      <c r="R362" s="134"/>
      <c r="S362" s="134"/>
      <c r="T362" s="139" t="s">
        <v>439</v>
      </c>
      <c r="U362" s="134"/>
      <c r="V362" s="134"/>
      <c r="W362" s="139" t="s">
        <v>440</v>
      </c>
      <c r="X362" s="134"/>
    </row>
    <row r="363" spans="1:24" outlineLevel="1" x14ac:dyDescent="0.25">
      <c r="A363" s="71">
        <v>22</v>
      </c>
      <c r="B363" s="64" t="s">
        <v>191</v>
      </c>
      <c r="C363" s="53" t="s">
        <v>192</v>
      </c>
      <c r="D363" s="42">
        <v>1</v>
      </c>
      <c r="E363" s="12">
        <v>2</v>
      </c>
      <c r="F363" s="8">
        <v>4</v>
      </c>
      <c r="G363" s="10"/>
      <c r="H363" s="114"/>
      <c r="I363" s="10"/>
      <c r="J363" s="91"/>
      <c r="K363" s="105"/>
      <c r="L363" s="97"/>
      <c r="M363" s="139" t="s">
        <v>439</v>
      </c>
      <c r="N363" s="134"/>
      <c r="O363" s="141"/>
      <c r="P363" s="134"/>
      <c r="Q363" s="139" t="s">
        <v>440</v>
      </c>
      <c r="R363" s="134"/>
      <c r="S363" s="134"/>
      <c r="T363" s="139" t="s">
        <v>439</v>
      </c>
      <c r="U363" s="134"/>
      <c r="V363" s="134"/>
      <c r="W363" s="139" t="s">
        <v>440</v>
      </c>
      <c r="X363" s="134"/>
    </row>
    <row r="364" spans="1:24" outlineLevel="1" x14ac:dyDescent="0.25">
      <c r="A364" s="71">
        <v>23</v>
      </c>
      <c r="B364" s="64" t="s">
        <v>200</v>
      </c>
      <c r="C364" s="53" t="s">
        <v>193</v>
      </c>
      <c r="D364" s="42">
        <v>1</v>
      </c>
      <c r="E364" s="12">
        <v>2</v>
      </c>
      <c r="F364" s="8">
        <v>4</v>
      </c>
      <c r="G364" s="10"/>
      <c r="H364" s="114"/>
      <c r="I364" s="10"/>
      <c r="J364" s="91"/>
      <c r="K364" s="105"/>
      <c r="L364" s="97"/>
      <c r="M364" s="139" t="s">
        <v>439</v>
      </c>
      <c r="N364" s="134"/>
      <c r="O364" s="141"/>
      <c r="P364" s="134"/>
      <c r="Q364" s="139" t="s">
        <v>440</v>
      </c>
      <c r="R364" s="134"/>
      <c r="S364" s="134"/>
      <c r="T364" s="139" t="s">
        <v>439</v>
      </c>
      <c r="U364" s="134"/>
      <c r="V364" s="134"/>
      <c r="W364" s="139" t="s">
        <v>440</v>
      </c>
      <c r="X364" s="134"/>
    </row>
    <row r="365" spans="1:24" outlineLevel="1" x14ac:dyDescent="0.25">
      <c r="A365" s="71">
        <v>24</v>
      </c>
      <c r="B365" s="64" t="s">
        <v>201</v>
      </c>
      <c r="C365" s="53"/>
      <c r="D365" s="42">
        <v>1</v>
      </c>
      <c r="E365" s="12">
        <v>2</v>
      </c>
      <c r="F365" s="8">
        <v>4</v>
      </c>
      <c r="G365" s="10"/>
      <c r="H365" s="114"/>
      <c r="I365" s="10"/>
      <c r="J365" s="91"/>
      <c r="K365" s="105"/>
      <c r="L365" s="97"/>
      <c r="M365" s="139" t="s">
        <v>439</v>
      </c>
      <c r="N365" s="134"/>
      <c r="O365" s="141"/>
      <c r="P365" s="134"/>
      <c r="Q365" s="139" t="s">
        <v>440</v>
      </c>
      <c r="R365" s="134"/>
      <c r="S365" s="134"/>
      <c r="T365" s="139" t="s">
        <v>439</v>
      </c>
      <c r="U365" s="134"/>
      <c r="V365" s="134"/>
      <c r="W365" s="139" t="s">
        <v>440</v>
      </c>
      <c r="X365" s="134"/>
    </row>
    <row r="366" spans="1:24" outlineLevel="1" x14ac:dyDescent="0.25">
      <c r="A366" s="71">
        <v>25</v>
      </c>
      <c r="B366" s="64" t="s">
        <v>353</v>
      </c>
      <c r="C366" s="53"/>
      <c r="D366" s="40">
        <v>1</v>
      </c>
      <c r="E366" s="12">
        <v>4</v>
      </c>
      <c r="F366" s="8">
        <v>4</v>
      </c>
      <c r="G366" s="10"/>
      <c r="H366" s="114"/>
      <c r="I366" s="10"/>
      <c r="J366" s="91"/>
      <c r="K366" s="105"/>
      <c r="L366" s="97"/>
      <c r="M366" s="134" t="s">
        <v>439</v>
      </c>
      <c r="N366" s="134"/>
      <c r="O366" s="141"/>
      <c r="P366" s="134"/>
      <c r="Q366" s="134" t="s">
        <v>439</v>
      </c>
      <c r="R366" s="134"/>
      <c r="S366" s="134"/>
      <c r="T366" s="134" t="s">
        <v>439</v>
      </c>
      <c r="U366" s="134"/>
      <c r="V366" s="134"/>
      <c r="W366" s="134" t="s">
        <v>439</v>
      </c>
      <c r="X366" s="134"/>
    </row>
    <row r="367" spans="1:24" outlineLevel="1" x14ac:dyDescent="0.25">
      <c r="A367" s="71">
        <v>26</v>
      </c>
      <c r="B367" s="64" t="s">
        <v>413</v>
      </c>
      <c r="C367" s="53"/>
      <c r="D367" s="42">
        <v>1</v>
      </c>
      <c r="E367" s="12"/>
      <c r="F367" s="12">
        <v>2</v>
      </c>
      <c r="G367" s="10"/>
      <c r="H367" s="114"/>
      <c r="I367" s="10"/>
      <c r="J367" s="91"/>
      <c r="K367" s="105"/>
      <c r="L367" s="97"/>
      <c r="M367" s="139" t="s">
        <v>440</v>
      </c>
      <c r="N367" s="134"/>
      <c r="O367" s="141"/>
      <c r="P367" s="134"/>
      <c r="Q367" s="134"/>
      <c r="R367" s="134"/>
      <c r="S367" s="134"/>
      <c r="T367" s="139" t="s">
        <v>440</v>
      </c>
      <c r="U367" s="134"/>
      <c r="V367" s="134"/>
      <c r="W367" s="134"/>
      <c r="X367" s="134"/>
    </row>
    <row r="368" spans="1:24" outlineLevel="1" x14ac:dyDescent="0.25">
      <c r="A368" s="71">
        <v>27</v>
      </c>
      <c r="B368" s="64" t="s">
        <v>414</v>
      </c>
      <c r="C368" s="53"/>
      <c r="D368" s="42">
        <v>1</v>
      </c>
      <c r="E368" s="12"/>
      <c r="F368" s="12">
        <v>2</v>
      </c>
      <c r="G368" s="10"/>
      <c r="H368" s="114"/>
      <c r="I368" s="10"/>
      <c r="J368" s="91"/>
      <c r="K368" s="105"/>
      <c r="L368" s="97"/>
      <c r="M368" s="139" t="s">
        <v>440</v>
      </c>
      <c r="N368" s="134"/>
      <c r="O368" s="141"/>
      <c r="P368" s="134"/>
      <c r="Q368" s="134"/>
      <c r="R368" s="134"/>
      <c r="S368" s="134"/>
      <c r="T368" s="139" t="s">
        <v>440</v>
      </c>
      <c r="U368" s="134"/>
      <c r="V368" s="134"/>
      <c r="W368" s="134"/>
      <c r="X368" s="134"/>
    </row>
    <row r="369" spans="1:24" outlineLevel="1" x14ac:dyDescent="0.25">
      <c r="A369" s="71">
        <v>28</v>
      </c>
      <c r="B369" s="64" t="s">
        <v>202</v>
      </c>
      <c r="C369" s="53"/>
      <c r="D369" s="42">
        <v>1</v>
      </c>
      <c r="E369" s="12"/>
      <c r="F369" s="12">
        <v>2</v>
      </c>
      <c r="G369" s="10"/>
      <c r="H369" s="114"/>
      <c r="I369" s="10"/>
      <c r="J369" s="91"/>
      <c r="K369" s="105"/>
      <c r="L369" s="97"/>
      <c r="M369" s="139" t="s">
        <v>440</v>
      </c>
      <c r="N369" s="134"/>
      <c r="O369" s="141"/>
      <c r="P369" s="134"/>
      <c r="Q369" s="134"/>
      <c r="R369" s="134"/>
      <c r="S369" s="134"/>
      <c r="T369" s="139" t="s">
        <v>440</v>
      </c>
      <c r="U369" s="134"/>
      <c r="V369" s="134"/>
      <c r="W369" s="134"/>
      <c r="X369" s="134"/>
    </row>
    <row r="370" spans="1:24" outlineLevel="1" x14ac:dyDescent="0.25">
      <c r="A370" s="71">
        <v>29</v>
      </c>
      <c r="B370" s="64" t="s">
        <v>203</v>
      </c>
      <c r="C370" s="53"/>
      <c r="D370" s="42">
        <v>1</v>
      </c>
      <c r="E370" s="12"/>
      <c r="F370" s="12">
        <v>2</v>
      </c>
      <c r="G370" s="10"/>
      <c r="H370" s="114"/>
      <c r="I370" s="10"/>
      <c r="J370" s="91"/>
      <c r="K370" s="105"/>
      <c r="L370" s="97"/>
      <c r="M370" s="139" t="s">
        <v>440</v>
      </c>
      <c r="N370" s="134"/>
      <c r="O370" s="141"/>
      <c r="P370" s="134"/>
      <c r="Q370" s="134"/>
      <c r="R370" s="134"/>
      <c r="S370" s="134"/>
      <c r="T370" s="139" t="s">
        <v>440</v>
      </c>
      <c r="U370" s="134"/>
      <c r="V370" s="134"/>
      <c r="W370" s="134"/>
      <c r="X370" s="134"/>
    </row>
    <row r="371" spans="1:24" outlineLevel="1" x14ac:dyDescent="0.25">
      <c r="A371" s="71">
        <v>30</v>
      </c>
      <c r="B371" s="64" t="s">
        <v>415</v>
      </c>
      <c r="C371" s="53"/>
      <c r="D371" s="42">
        <v>1</v>
      </c>
      <c r="E371" s="12"/>
      <c r="F371" s="12">
        <v>2</v>
      </c>
      <c r="G371" s="10"/>
      <c r="H371" s="114"/>
      <c r="I371" s="10"/>
      <c r="J371" s="91"/>
      <c r="K371" s="105"/>
      <c r="L371" s="97"/>
      <c r="M371" s="139" t="s">
        <v>440</v>
      </c>
      <c r="N371" s="134"/>
      <c r="O371" s="141"/>
      <c r="P371" s="134"/>
      <c r="Q371" s="134"/>
      <c r="R371" s="134"/>
      <c r="S371" s="134"/>
      <c r="T371" s="139" t="s">
        <v>440</v>
      </c>
      <c r="U371" s="134"/>
      <c r="V371" s="134"/>
      <c r="W371" s="134"/>
      <c r="X371" s="134"/>
    </row>
    <row r="372" spans="1:24" outlineLevel="1" x14ac:dyDescent="0.25">
      <c r="A372" s="71">
        <v>31</v>
      </c>
      <c r="B372" s="64" t="s">
        <v>416</v>
      </c>
      <c r="C372" s="53"/>
      <c r="D372" s="42">
        <v>1</v>
      </c>
      <c r="E372" s="12"/>
      <c r="F372" s="12">
        <v>2</v>
      </c>
      <c r="G372" s="10"/>
      <c r="H372" s="114"/>
      <c r="I372" s="10"/>
      <c r="J372" s="91"/>
      <c r="K372" s="105"/>
      <c r="L372" s="97"/>
      <c r="M372" s="139" t="s">
        <v>440</v>
      </c>
      <c r="N372" s="134"/>
      <c r="O372" s="141"/>
      <c r="P372" s="134"/>
      <c r="Q372" s="134"/>
      <c r="R372" s="134"/>
      <c r="S372" s="134"/>
      <c r="T372" s="139" t="s">
        <v>440</v>
      </c>
      <c r="U372" s="134"/>
      <c r="V372" s="134"/>
      <c r="W372" s="134"/>
      <c r="X372" s="134"/>
    </row>
    <row r="373" spans="1:24" outlineLevel="1" x14ac:dyDescent="0.25">
      <c r="A373" s="71">
        <v>32</v>
      </c>
      <c r="B373" s="64" t="s">
        <v>204</v>
      </c>
      <c r="C373" s="53"/>
      <c r="D373" s="42">
        <v>1</v>
      </c>
      <c r="E373" s="12"/>
      <c r="F373" s="12">
        <v>2</v>
      </c>
      <c r="G373" s="10"/>
      <c r="H373" s="114"/>
      <c r="I373" s="10"/>
      <c r="J373" s="91"/>
      <c r="K373" s="105"/>
      <c r="L373" s="97"/>
      <c r="M373" s="139" t="s">
        <v>440</v>
      </c>
      <c r="N373" s="134"/>
      <c r="O373" s="141"/>
      <c r="P373" s="134"/>
      <c r="Q373" s="134"/>
      <c r="R373" s="134"/>
      <c r="S373" s="134"/>
      <c r="T373" s="139" t="s">
        <v>440</v>
      </c>
      <c r="U373" s="134"/>
      <c r="V373" s="134"/>
      <c r="W373" s="134"/>
      <c r="X373" s="134"/>
    </row>
    <row r="374" spans="1:24" outlineLevel="1" x14ac:dyDescent="0.25">
      <c r="A374" s="71">
        <v>33</v>
      </c>
      <c r="B374" s="64" t="s">
        <v>204</v>
      </c>
      <c r="C374" s="53"/>
      <c r="D374" s="42">
        <v>1</v>
      </c>
      <c r="E374" s="12"/>
      <c r="F374" s="12">
        <v>2</v>
      </c>
      <c r="G374" s="10"/>
      <c r="H374" s="114"/>
      <c r="I374" s="10"/>
      <c r="J374" s="91"/>
      <c r="K374" s="105"/>
      <c r="L374" s="97"/>
      <c r="M374" s="139" t="s">
        <v>440</v>
      </c>
      <c r="N374" s="134"/>
      <c r="O374" s="141"/>
      <c r="P374" s="134"/>
      <c r="Q374" s="134"/>
      <c r="R374" s="134"/>
      <c r="S374" s="134"/>
      <c r="T374" s="139" t="s">
        <v>440</v>
      </c>
      <c r="U374" s="134"/>
      <c r="V374" s="134"/>
      <c r="W374" s="134"/>
      <c r="X374" s="134"/>
    </row>
    <row r="375" spans="1:24" outlineLevel="1" x14ac:dyDescent="0.25">
      <c r="A375" s="71">
        <v>34</v>
      </c>
      <c r="B375" s="64" t="s">
        <v>205</v>
      </c>
      <c r="C375" s="53"/>
      <c r="D375" s="42">
        <v>1</v>
      </c>
      <c r="E375" s="12"/>
      <c r="F375" s="12">
        <v>2</v>
      </c>
      <c r="G375" s="10"/>
      <c r="H375" s="114"/>
      <c r="I375" s="10"/>
      <c r="J375" s="91"/>
      <c r="K375" s="105"/>
      <c r="L375" s="97"/>
      <c r="M375" s="139" t="s">
        <v>440</v>
      </c>
      <c r="N375" s="134"/>
      <c r="O375" s="141"/>
      <c r="P375" s="134"/>
      <c r="Q375" s="134"/>
      <c r="R375" s="134"/>
      <c r="S375" s="134"/>
      <c r="T375" s="139" t="s">
        <v>440</v>
      </c>
      <c r="U375" s="134"/>
      <c r="V375" s="134"/>
      <c r="W375" s="134"/>
      <c r="X375" s="134"/>
    </row>
    <row r="376" spans="1:24" outlineLevel="1" x14ac:dyDescent="0.25">
      <c r="A376" s="71">
        <v>35</v>
      </c>
      <c r="B376" s="64" t="s">
        <v>205</v>
      </c>
      <c r="C376" s="53"/>
      <c r="D376" s="42">
        <v>1</v>
      </c>
      <c r="E376" s="12"/>
      <c r="F376" s="12">
        <v>2</v>
      </c>
      <c r="G376" s="10"/>
      <c r="H376" s="114"/>
      <c r="I376" s="10"/>
      <c r="J376" s="91"/>
      <c r="K376" s="105"/>
      <c r="L376" s="97"/>
      <c r="M376" s="139" t="s">
        <v>440</v>
      </c>
      <c r="N376" s="134"/>
      <c r="O376" s="141"/>
      <c r="P376" s="134"/>
      <c r="Q376" s="134"/>
      <c r="R376" s="134"/>
      <c r="S376" s="134"/>
      <c r="T376" s="139" t="s">
        <v>440</v>
      </c>
      <c r="U376" s="134"/>
      <c r="V376" s="134"/>
      <c r="W376" s="134"/>
      <c r="X376" s="134"/>
    </row>
    <row r="377" spans="1:24" outlineLevel="1" x14ac:dyDescent="0.25">
      <c r="A377" s="71">
        <v>36</v>
      </c>
      <c r="B377" s="64" t="s">
        <v>204</v>
      </c>
      <c r="C377" s="53"/>
      <c r="D377" s="42">
        <v>1</v>
      </c>
      <c r="E377" s="12"/>
      <c r="F377" s="12">
        <v>2</v>
      </c>
      <c r="G377" s="10"/>
      <c r="H377" s="114"/>
      <c r="I377" s="10"/>
      <c r="J377" s="91"/>
      <c r="K377" s="105"/>
      <c r="L377" s="97"/>
      <c r="M377" s="139" t="s">
        <v>440</v>
      </c>
      <c r="N377" s="134"/>
      <c r="O377" s="141"/>
      <c r="P377" s="134"/>
      <c r="Q377" s="134"/>
      <c r="R377" s="134"/>
      <c r="S377" s="134"/>
      <c r="T377" s="139" t="s">
        <v>440</v>
      </c>
      <c r="U377" s="134"/>
      <c r="V377" s="134"/>
      <c r="W377" s="134"/>
      <c r="X377" s="134"/>
    </row>
    <row r="378" spans="1:24" outlineLevel="1" x14ac:dyDescent="0.25">
      <c r="A378" s="71">
        <v>37</v>
      </c>
      <c r="B378" s="64" t="s">
        <v>204</v>
      </c>
      <c r="C378" s="53"/>
      <c r="D378" s="42">
        <v>1</v>
      </c>
      <c r="E378" s="12"/>
      <c r="F378" s="12">
        <v>2</v>
      </c>
      <c r="G378" s="10"/>
      <c r="H378" s="114"/>
      <c r="I378" s="10"/>
      <c r="J378" s="91"/>
      <c r="K378" s="105"/>
      <c r="L378" s="97"/>
      <c r="M378" s="139" t="s">
        <v>440</v>
      </c>
      <c r="N378" s="134"/>
      <c r="O378" s="141"/>
      <c r="P378" s="134"/>
      <c r="Q378" s="134"/>
      <c r="R378" s="134"/>
      <c r="S378" s="134"/>
      <c r="T378" s="139" t="s">
        <v>440</v>
      </c>
      <c r="U378" s="134"/>
      <c r="V378" s="134"/>
      <c r="W378" s="134"/>
      <c r="X378" s="134"/>
    </row>
    <row r="379" spans="1:24" outlineLevel="1" x14ac:dyDescent="0.25">
      <c r="A379" s="71">
        <v>38</v>
      </c>
      <c r="B379" s="64" t="s">
        <v>204</v>
      </c>
      <c r="C379" s="53"/>
      <c r="D379" s="42">
        <v>1</v>
      </c>
      <c r="E379" s="12"/>
      <c r="F379" s="12">
        <v>2</v>
      </c>
      <c r="G379" s="10"/>
      <c r="H379" s="114"/>
      <c r="I379" s="10"/>
      <c r="J379" s="91"/>
      <c r="K379" s="105"/>
      <c r="L379" s="97"/>
      <c r="M379" s="139" t="s">
        <v>440</v>
      </c>
      <c r="N379" s="134"/>
      <c r="O379" s="141"/>
      <c r="P379" s="134"/>
      <c r="Q379" s="134"/>
      <c r="R379" s="134"/>
      <c r="S379" s="134"/>
      <c r="T379" s="139" t="s">
        <v>440</v>
      </c>
      <c r="U379" s="134"/>
      <c r="V379" s="134"/>
      <c r="W379" s="134"/>
      <c r="X379" s="134"/>
    </row>
    <row r="380" spans="1:24" outlineLevel="1" x14ac:dyDescent="0.25">
      <c r="A380" s="71">
        <v>39</v>
      </c>
      <c r="B380" s="64" t="s">
        <v>204</v>
      </c>
      <c r="C380" s="53"/>
      <c r="D380" s="42">
        <v>1</v>
      </c>
      <c r="E380" s="12"/>
      <c r="F380" s="12">
        <v>2</v>
      </c>
      <c r="G380" s="10"/>
      <c r="H380" s="114"/>
      <c r="I380" s="10"/>
      <c r="J380" s="91"/>
      <c r="K380" s="105"/>
      <c r="L380" s="97"/>
      <c r="M380" s="139" t="s">
        <v>440</v>
      </c>
      <c r="N380" s="134"/>
      <c r="O380" s="141"/>
      <c r="P380" s="134"/>
      <c r="Q380" s="134"/>
      <c r="R380" s="134"/>
      <c r="S380" s="134"/>
      <c r="T380" s="139" t="s">
        <v>440</v>
      </c>
      <c r="U380" s="134"/>
      <c r="V380" s="134"/>
      <c r="W380" s="134"/>
      <c r="X380" s="134"/>
    </row>
    <row r="381" spans="1:24" outlineLevel="1" x14ac:dyDescent="0.25">
      <c r="A381" s="71">
        <v>40</v>
      </c>
      <c r="B381" s="64" t="s">
        <v>205</v>
      </c>
      <c r="C381" s="53"/>
      <c r="D381" s="42">
        <v>1</v>
      </c>
      <c r="E381" s="12"/>
      <c r="F381" s="12">
        <v>2</v>
      </c>
      <c r="G381" s="10"/>
      <c r="H381" s="114"/>
      <c r="I381" s="10"/>
      <c r="J381" s="91"/>
      <c r="K381" s="105"/>
      <c r="L381" s="97"/>
      <c r="M381" s="139" t="s">
        <v>440</v>
      </c>
      <c r="N381" s="134"/>
      <c r="O381" s="141"/>
      <c r="P381" s="134"/>
      <c r="Q381" s="134"/>
      <c r="R381" s="134"/>
      <c r="S381" s="134"/>
      <c r="T381" s="139" t="s">
        <v>440</v>
      </c>
      <c r="U381" s="134"/>
      <c r="V381" s="134"/>
      <c r="W381" s="134"/>
      <c r="X381" s="134"/>
    </row>
    <row r="382" spans="1:24" outlineLevel="1" x14ac:dyDescent="0.25">
      <c r="A382" s="71">
        <v>41</v>
      </c>
      <c r="B382" s="64" t="s">
        <v>206</v>
      </c>
      <c r="C382" s="53"/>
      <c r="D382" s="42">
        <v>1</v>
      </c>
      <c r="E382" s="12"/>
      <c r="F382" s="12">
        <v>2</v>
      </c>
      <c r="G382" s="10"/>
      <c r="H382" s="114"/>
      <c r="I382" s="10"/>
      <c r="J382" s="91"/>
      <c r="K382" s="105"/>
      <c r="L382" s="97"/>
      <c r="M382" s="139" t="s">
        <v>440</v>
      </c>
      <c r="N382" s="134"/>
      <c r="O382" s="141"/>
      <c r="P382" s="134"/>
      <c r="Q382" s="134"/>
      <c r="R382" s="134"/>
      <c r="S382" s="134"/>
      <c r="T382" s="139" t="s">
        <v>440</v>
      </c>
      <c r="U382" s="134"/>
      <c r="V382" s="134"/>
      <c r="W382" s="134"/>
      <c r="X382" s="134"/>
    </row>
    <row r="383" spans="1:24" outlineLevel="1" x14ac:dyDescent="0.25">
      <c r="A383" s="71">
        <v>42</v>
      </c>
      <c r="B383" s="64" t="s">
        <v>207</v>
      </c>
      <c r="C383" s="53"/>
      <c r="D383" s="42">
        <v>1</v>
      </c>
      <c r="E383" s="12"/>
      <c r="F383" s="12">
        <v>2</v>
      </c>
      <c r="G383" s="10"/>
      <c r="H383" s="114"/>
      <c r="I383" s="10"/>
      <c r="J383" s="91"/>
      <c r="K383" s="105"/>
      <c r="L383" s="97"/>
      <c r="M383" s="139" t="s">
        <v>440</v>
      </c>
      <c r="N383" s="134"/>
      <c r="O383" s="141"/>
      <c r="P383" s="134"/>
      <c r="Q383" s="134"/>
      <c r="R383" s="134"/>
      <c r="S383" s="134"/>
      <c r="T383" s="139" t="s">
        <v>440</v>
      </c>
      <c r="U383" s="134"/>
      <c r="V383" s="134"/>
      <c r="W383" s="134"/>
      <c r="X383" s="134"/>
    </row>
    <row r="384" spans="1:24" outlineLevel="1" x14ac:dyDescent="0.25">
      <c r="A384" s="71">
        <v>43</v>
      </c>
      <c r="B384" s="64" t="s">
        <v>358</v>
      </c>
      <c r="C384" s="53"/>
      <c r="D384" s="42">
        <v>3</v>
      </c>
      <c r="E384" s="12"/>
      <c r="F384" s="12">
        <v>2</v>
      </c>
      <c r="G384" s="10"/>
      <c r="H384" s="114"/>
      <c r="I384" s="10"/>
      <c r="J384" s="91"/>
      <c r="K384" s="105"/>
      <c r="L384" s="97"/>
      <c r="M384" s="139" t="s">
        <v>440</v>
      </c>
      <c r="N384" s="134"/>
      <c r="O384" s="141"/>
      <c r="P384" s="134"/>
      <c r="Q384" s="134"/>
      <c r="R384" s="134"/>
      <c r="S384" s="134"/>
      <c r="T384" s="139" t="s">
        <v>440</v>
      </c>
      <c r="U384" s="134"/>
      <c r="V384" s="134"/>
      <c r="W384" s="134"/>
      <c r="X384" s="134"/>
    </row>
    <row r="385" spans="1:45" ht="27" outlineLevel="1" x14ac:dyDescent="0.25">
      <c r="A385" s="71">
        <v>44</v>
      </c>
      <c r="B385" s="64" t="s">
        <v>194</v>
      </c>
      <c r="C385" s="63">
        <v>43001859</v>
      </c>
      <c r="D385" s="42">
        <v>1</v>
      </c>
      <c r="E385" s="12"/>
      <c r="F385" s="12">
        <v>2</v>
      </c>
      <c r="G385" s="10"/>
      <c r="H385" s="114"/>
      <c r="I385" s="10"/>
      <c r="J385" s="91"/>
      <c r="K385" s="105"/>
      <c r="L385" s="97"/>
      <c r="M385" s="139" t="s">
        <v>440</v>
      </c>
      <c r="N385" s="134"/>
      <c r="O385" s="141"/>
      <c r="P385" s="134"/>
      <c r="Q385" s="134"/>
      <c r="R385" s="134"/>
      <c r="S385" s="134"/>
      <c r="T385" s="139" t="s">
        <v>440</v>
      </c>
      <c r="U385" s="134"/>
      <c r="V385" s="134"/>
      <c r="W385" s="134"/>
      <c r="X385" s="134"/>
    </row>
    <row r="386" spans="1:45" ht="27" x14ac:dyDescent="0.25">
      <c r="A386" s="71">
        <v>45</v>
      </c>
      <c r="B386" s="64" t="s">
        <v>236</v>
      </c>
      <c r="C386" s="63"/>
      <c r="D386" s="42">
        <v>1</v>
      </c>
      <c r="E386" s="12">
        <v>2</v>
      </c>
      <c r="F386" s="8">
        <v>4</v>
      </c>
      <c r="G386" s="10"/>
      <c r="H386" s="114"/>
      <c r="I386" s="10"/>
      <c r="J386" s="91"/>
      <c r="K386" s="105"/>
      <c r="L386" s="97"/>
      <c r="M386" s="139" t="s">
        <v>439</v>
      </c>
      <c r="N386" s="134"/>
      <c r="O386" s="141"/>
      <c r="P386" s="134"/>
      <c r="Q386" s="139" t="s">
        <v>440</v>
      </c>
      <c r="R386" s="134"/>
      <c r="S386" s="134"/>
      <c r="T386" s="139" t="s">
        <v>439</v>
      </c>
      <c r="U386" s="134"/>
      <c r="V386" s="134"/>
      <c r="W386" s="139" t="s">
        <v>440</v>
      </c>
      <c r="X386" s="134"/>
      <c r="Y386" s="172">
        <f>L386+L385+L384+L383+L382+L381+L380+L379+L378+L377+L376+L375+L374+L373+L372+L371+L370+L369+L368+L367+L366+L365+L364+L363+L362+L361+L360+L359+L358+L357+L356+L355+L354+L353+L352+L351+L350+L349+L348+L347+L346+L345+L344+L343+L342</f>
        <v>0</v>
      </c>
      <c r="Z386" s="122">
        <f>Y386/1.23</f>
        <v>0</v>
      </c>
      <c r="AA386" s="122">
        <f>Y386-Z386</f>
        <v>0</v>
      </c>
    </row>
    <row r="387" spans="1:45" outlineLevel="1" x14ac:dyDescent="0.25">
      <c r="A387" s="340" t="s">
        <v>107</v>
      </c>
      <c r="B387" s="341"/>
      <c r="C387" s="341"/>
      <c r="D387" s="341"/>
      <c r="E387" s="341"/>
      <c r="F387" s="341"/>
      <c r="G387" s="18"/>
      <c r="H387" s="112"/>
      <c r="I387" s="18"/>
      <c r="J387" s="100"/>
      <c r="K387" s="99">
        <v>0.23</v>
      </c>
      <c r="L387" s="95"/>
      <c r="M387" s="142"/>
      <c r="N387" s="142"/>
      <c r="O387" s="151"/>
      <c r="P387" s="143"/>
      <c r="Q387" s="143"/>
      <c r="R387" s="143"/>
      <c r="S387" s="143"/>
      <c r="T387" s="143"/>
      <c r="U387" s="143"/>
      <c r="V387" s="143"/>
      <c r="W387" s="143"/>
      <c r="X387" s="143"/>
      <c r="AB387" s="184">
        <f>L388</f>
        <v>0</v>
      </c>
      <c r="AC387" s="197">
        <f>J388</f>
        <v>0</v>
      </c>
      <c r="AE387" s="208">
        <f>K388</f>
        <v>0</v>
      </c>
      <c r="AJ387" s="315"/>
    </row>
    <row r="388" spans="1:45" x14ac:dyDescent="0.25">
      <c r="A388" s="71">
        <v>1</v>
      </c>
      <c r="B388" s="64" t="s">
        <v>412</v>
      </c>
      <c r="C388" s="53" t="s">
        <v>108</v>
      </c>
      <c r="D388" s="42">
        <v>2</v>
      </c>
      <c r="E388" s="12"/>
      <c r="F388" s="12">
        <v>2</v>
      </c>
      <c r="G388" s="10"/>
      <c r="H388" s="114"/>
      <c r="I388" s="10"/>
      <c r="J388" s="91"/>
      <c r="K388" s="105"/>
      <c r="L388" s="97"/>
      <c r="M388" s="139" t="s">
        <v>440</v>
      </c>
      <c r="N388" s="134"/>
      <c r="O388" s="141"/>
      <c r="P388" s="134"/>
      <c r="Q388" s="134"/>
      <c r="R388" s="134"/>
      <c r="S388" s="134"/>
      <c r="T388" s="139" t="s">
        <v>440</v>
      </c>
      <c r="U388" s="134"/>
      <c r="V388" s="134"/>
      <c r="W388" s="134"/>
      <c r="X388" s="134"/>
      <c r="Y388" s="172">
        <f>L388</f>
        <v>0</v>
      </c>
      <c r="Z388" s="122">
        <f>Y388/1.23</f>
        <v>0</v>
      </c>
      <c r="AA388" s="122">
        <f>Y388-Z388</f>
        <v>0</v>
      </c>
      <c r="AJ388" s="315"/>
    </row>
    <row r="389" spans="1:45" ht="16.5" hidden="1" x14ac:dyDescent="0.25">
      <c r="A389" s="361" t="s">
        <v>372</v>
      </c>
      <c r="B389" s="362"/>
      <c r="C389" s="362"/>
      <c r="D389" s="362"/>
      <c r="E389" s="362"/>
      <c r="F389" s="362"/>
      <c r="G389" s="362"/>
      <c r="H389" s="362"/>
      <c r="I389" s="363"/>
      <c r="J389" s="70">
        <f>SUM(J342:J388)</f>
        <v>0</v>
      </c>
      <c r="K389" s="82">
        <f>ROUND(J389*0.23,2)</f>
        <v>0</v>
      </c>
      <c r="L389" s="69">
        <f>J389 + K389</f>
        <v>0</v>
      </c>
      <c r="AJ389" s="315"/>
    </row>
    <row r="390" spans="1:45" hidden="1" x14ac:dyDescent="0.25">
      <c r="J390" s="1"/>
      <c r="K390" s="13"/>
      <c r="L390" s="1"/>
      <c r="AJ390" s="315"/>
    </row>
    <row r="391" spans="1:45" outlineLevel="1" x14ac:dyDescent="0.25">
      <c r="A391" s="340" t="s">
        <v>450</v>
      </c>
      <c r="B391" s="341"/>
      <c r="C391" s="341"/>
      <c r="D391" s="341"/>
      <c r="E391" s="341"/>
      <c r="F391" s="341"/>
      <c r="G391" s="18"/>
      <c r="H391" s="112"/>
      <c r="I391" s="18"/>
      <c r="J391" s="100"/>
      <c r="K391" s="99">
        <v>0.23</v>
      </c>
      <c r="L391" s="95"/>
      <c r="M391" s="142"/>
      <c r="N391" s="142"/>
      <c r="O391" s="151"/>
      <c r="P391" s="143"/>
      <c r="Q391" s="143"/>
      <c r="R391" s="143"/>
      <c r="S391" s="143"/>
      <c r="T391" s="143"/>
      <c r="U391" s="143"/>
      <c r="V391" s="143"/>
      <c r="W391" s="143"/>
      <c r="X391" s="143"/>
      <c r="AB391" s="184">
        <f>L392+L393</f>
        <v>0</v>
      </c>
      <c r="AC391" s="197">
        <f>J392+J393</f>
        <v>0</v>
      </c>
      <c r="AE391" s="208">
        <f>K392+K393</f>
        <v>0</v>
      </c>
      <c r="AJ391" s="315"/>
    </row>
    <row r="392" spans="1:45" x14ac:dyDescent="0.25">
      <c r="A392" s="71">
        <v>1</v>
      </c>
      <c r="B392" s="64" t="s">
        <v>449</v>
      </c>
      <c r="C392" s="160">
        <v>44531</v>
      </c>
      <c r="D392" s="42">
        <v>3</v>
      </c>
      <c r="E392" s="12"/>
      <c r="F392" s="12">
        <v>2</v>
      </c>
      <c r="G392" s="10"/>
      <c r="H392" s="114"/>
      <c r="I392" s="10"/>
      <c r="J392" s="91"/>
      <c r="K392" s="105"/>
      <c r="L392" s="97"/>
      <c r="M392" s="139" t="s">
        <v>440</v>
      </c>
      <c r="N392" s="134"/>
      <c r="O392" s="141"/>
      <c r="P392" s="134"/>
      <c r="Q392" s="134"/>
      <c r="R392" s="134"/>
      <c r="S392" s="134"/>
      <c r="T392" s="139" t="s">
        <v>440</v>
      </c>
      <c r="U392" s="134"/>
      <c r="V392" s="134"/>
      <c r="W392" s="134"/>
      <c r="X392" s="134"/>
      <c r="Y392" s="172">
        <f>L392</f>
        <v>0</v>
      </c>
      <c r="Z392" s="122">
        <f>Y392/1.23</f>
        <v>0</v>
      </c>
      <c r="AA392" s="122">
        <f>Y392-Z392</f>
        <v>0</v>
      </c>
      <c r="AJ392" s="315"/>
    </row>
    <row r="393" spans="1:45" x14ac:dyDescent="0.25">
      <c r="A393" s="71">
        <v>2</v>
      </c>
      <c r="B393" s="64" t="s">
        <v>480</v>
      </c>
      <c r="C393" s="196">
        <v>2022</v>
      </c>
      <c r="D393" s="42">
        <v>3</v>
      </c>
      <c r="E393" s="12"/>
      <c r="F393" s="12">
        <v>2</v>
      </c>
      <c r="G393" s="10"/>
      <c r="H393" s="114"/>
      <c r="I393" s="10"/>
      <c r="J393" s="91"/>
      <c r="K393" s="105"/>
      <c r="L393" s="97"/>
      <c r="M393" s="139" t="s">
        <v>440</v>
      </c>
      <c r="N393" s="134"/>
      <c r="O393" s="141"/>
      <c r="P393" s="134"/>
      <c r="Q393" s="134"/>
      <c r="R393" s="134"/>
      <c r="S393" s="134"/>
      <c r="T393" s="139" t="s">
        <v>440</v>
      </c>
      <c r="U393" s="134"/>
      <c r="V393" s="134"/>
      <c r="W393" s="134"/>
      <c r="X393" s="134"/>
      <c r="Y393" s="172">
        <f>L393</f>
        <v>0</v>
      </c>
      <c r="Z393" s="122">
        <f>Y393/1.23</f>
        <v>0</v>
      </c>
      <c r="AA393" s="122">
        <f>Y393-Z393</f>
        <v>0</v>
      </c>
      <c r="AJ393" s="315"/>
    </row>
    <row r="394" spans="1:45" s="89" customFormat="1" outlineLevel="1" x14ac:dyDescent="0.25">
      <c r="A394" s="338" t="s">
        <v>451</v>
      </c>
      <c r="B394" s="339"/>
      <c r="C394" s="339"/>
      <c r="D394" s="339"/>
      <c r="E394" s="339"/>
      <c r="F394" s="339"/>
      <c r="G394" s="88"/>
      <c r="H394" s="275"/>
      <c r="I394" s="88"/>
      <c r="J394" s="90"/>
      <c r="K394" s="99">
        <v>0.23</v>
      </c>
      <c r="L394" s="95"/>
      <c r="M394" s="142"/>
      <c r="N394" s="142"/>
      <c r="O394" s="151"/>
      <c r="P394" s="143"/>
      <c r="Q394" s="143"/>
      <c r="R394" s="143"/>
      <c r="S394" s="143"/>
      <c r="T394" s="143"/>
      <c r="U394" s="143"/>
      <c r="V394" s="143"/>
      <c r="W394" s="143"/>
      <c r="X394" s="143"/>
      <c r="Y394" s="317"/>
      <c r="Z394" s="317"/>
      <c r="AA394" s="317"/>
      <c r="AB394" s="318">
        <f>L395</f>
        <v>0</v>
      </c>
      <c r="AC394" s="319">
        <f>J395</f>
        <v>0</v>
      </c>
      <c r="AE394" s="320">
        <f>K395</f>
        <v>0</v>
      </c>
      <c r="AG394" s="326">
        <f>AB394+AB391+AB387+AB341+AB398</f>
        <v>0</v>
      </c>
      <c r="AH394" s="322">
        <f>AC394+AC391+AC387+AC341+AC398</f>
        <v>0</v>
      </c>
      <c r="AJ394" s="315"/>
      <c r="AK394" s="235"/>
      <c r="AL394" s="235"/>
      <c r="AM394" s="221"/>
      <c r="AN394" s="221"/>
      <c r="AO394" s="221"/>
      <c r="AP394" s="221"/>
      <c r="AQ394" s="221"/>
      <c r="AR394" s="221"/>
      <c r="AS394" s="221"/>
    </row>
    <row r="395" spans="1:45" x14ac:dyDescent="0.25">
      <c r="A395" s="71">
        <v>1</v>
      </c>
      <c r="B395" s="64" t="s">
        <v>449</v>
      </c>
      <c r="C395" s="160">
        <v>44378</v>
      </c>
      <c r="D395" s="42">
        <v>2</v>
      </c>
      <c r="E395" s="12"/>
      <c r="F395" s="12">
        <v>2</v>
      </c>
      <c r="G395" s="10"/>
      <c r="H395" s="114"/>
      <c r="I395" s="10"/>
      <c r="J395" s="91"/>
      <c r="K395" s="105"/>
      <c r="L395" s="97"/>
      <c r="M395" s="139" t="s">
        <v>440</v>
      </c>
      <c r="N395" s="134"/>
      <c r="O395" s="141"/>
      <c r="P395" s="134"/>
      <c r="Q395" s="134"/>
      <c r="R395" s="134"/>
      <c r="S395" s="134"/>
      <c r="T395" s="139" t="s">
        <v>440</v>
      </c>
      <c r="U395" s="134"/>
      <c r="V395" s="134"/>
      <c r="W395" s="134"/>
      <c r="X395" s="134"/>
      <c r="Y395" s="172">
        <f>L395</f>
        <v>0</v>
      </c>
      <c r="Z395" s="122">
        <f>Y395/1.23</f>
        <v>0</v>
      </c>
      <c r="AA395" s="122">
        <f>Y395-Z395</f>
        <v>0</v>
      </c>
      <c r="AJ395" s="315"/>
    </row>
    <row r="396" spans="1:45" s="89" customFormat="1" outlineLevel="1" x14ac:dyDescent="0.25">
      <c r="A396" s="338" t="s">
        <v>481</v>
      </c>
      <c r="B396" s="339"/>
      <c r="C396" s="339"/>
      <c r="D396" s="339"/>
      <c r="E396" s="339"/>
      <c r="F396" s="339"/>
      <c r="G396" s="88"/>
      <c r="H396" s="275"/>
      <c r="I396" s="88"/>
      <c r="J396" s="90"/>
      <c r="K396" s="99">
        <v>0.23</v>
      </c>
      <c r="L396" s="95"/>
      <c r="M396" s="142"/>
      <c r="N396" s="142"/>
      <c r="O396" s="151"/>
      <c r="P396" s="143"/>
      <c r="Q396" s="143"/>
      <c r="R396" s="143"/>
      <c r="S396" s="143"/>
      <c r="T396" s="143"/>
      <c r="U396" s="143"/>
      <c r="V396" s="143"/>
      <c r="W396" s="143"/>
      <c r="X396" s="143"/>
      <c r="Y396" s="317"/>
      <c r="Z396" s="317"/>
      <c r="AA396" s="317"/>
      <c r="AB396" s="318">
        <f>L397</f>
        <v>0</v>
      </c>
      <c r="AC396" s="319">
        <f>J397</f>
        <v>0</v>
      </c>
      <c r="AE396" s="320">
        <f>K397</f>
        <v>0</v>
      </c>
      <c r="AG396" s="321">
        <f>AB396</f>
        <v>0</v>
      </c>
      <c r="AH396" s="322">
        <f>AC396</f>
        <v>0</v>
      </c>
      <c r="AJ396" s="315"/>
      <c r="AK396" s="235"/>
      <c r="AL396" s="235"/>
      <c r="AM396" s="221"/>
      <c r="AN396" s="221"/>
      <c r="AO396" s="221"/>
      <c r="AP396" s="221"/>
      <c r="AQ396" s="221"/>
      <c r="AR396" s="221"/>
      <c r="AS396" s="221"/>
    </row>
    <row r="397" spans="1:45" x14ac:dyDescent="0.25">
      <c r="A397" s="71">
        <v>1</v>
      </c>
      <c r="B397" s="64" t="s">
        <v>482</v>
      </c>
      <c r="C397" s="160"/>
      <c r="D397" s="42">
        <v>1</v>
      </c>
      <c r="E397" s="12"/>
      <c r="F397" s="12">
        <v>6</v>
      </c>
      <c r="G397" s="10"/>
      <c r="H397" s="114"/>
      <c r="I397" s="10"/>
      <c r="J397" s="91"/>
      <c r="K397" s="105"/>
      <c r="L397" s="97"/>
      <c r="M397" s="139" t="s">
        <v>440</v>
      </c>
      <c r="N397" s="134"/>
      <c r="O397" s="141"/>
      <c r="P397" s="134"/>
      <c r="Q397" s="134"/>
      <c r="R397" s="134"/>
      <c r="S397" s="134"/>
      <c r="T397" s="139" t="s">
        <v>440</v>
      </c>
      <c r="U397" s="134"/>
      <c r="V397" s="134"/>
      <c r="W397" s="134"/>
      <c r="X397" s="134"/>
      <c r="Y397" s="172">
        <f>L397</f>
        <v>0</v>
      </c>
      <c r="Z397" s="122">
        <f>Y397/1.23</f>
        <v>0</v>
      </c>
      <c r="AA397" s="122">
        <f>Y397-Z397</f>
        <v>0</v>
      </c>
      <c r="AJ397" s="315"/>
    </row>
    <row r="398" spans="1:45" outlineLevel="1" x14ac:dyDescent="0.25">
      <c r="A398" s="340" t="s">
        <v>483</v>
      </c>
      <c r="B398" s="341"/>
      <c r="C398" s="341"/>
      <c r="D398" s="341"/>
      <c r="E398" s="341"/>
      <c r="F398" s="341"/>
      <c r="G398" s="18"/>
      <c r="H398" s="112"/>
      <c r="I398" s="18"/>
      <c r="J398" s="100"/>
      <c r="K398" s="99">
        <v>0.23</v>
      </c>
      <c r="L398" s="95"/>
      <c r="M398" s="142"/>
      <c r="N398" s="142"/>
      <c r="O398" s="151"/>
      <c r="P398" s="143"/>
      <c r="Q398" s="143"/>
      <c r="R398" s="143"/>
      <c r="S398" s="143"/>
      <c r="T398" s="143"/>
      <c r="U398" s="143"/>
      <c r="V398" s="143"/>
      <c r="W398" s="143"/>
      <c r="X398" s="143"/>
      <c r="AB398" s="184">
        <f>L399</f>
        <v>0</v>
      </c>
      <c r="AC398" s="197">
        <f>J399</f>
        <v>0</v>
      </c>
      <c r="AE398" s="208">
        <f>K399</f>
        <v>0</v>
      </c>
      <c r="AJ398" s="315"/>
    </row>
    <row r="399" spans="1:45" x14ac:dyDescent="0.25">
      <c r="A399" s="71">
        <v>1</v>
      </c>
      <c r="B399" s="64" t="s">
        <v>480</v>
      </c>
      <c r="C399" s="160"/>
      <c r="D399" s="42">
        <v>3</v>
      </c>
      <c r="E399" s="12"/>
      <c r="F399" s="12">
        <v>2</v>
      </c>
      <c r="G399" s="10"/>
      <c r="H399" s="114"/>
      <c r="I399" s="10"/>
      <c r="J399" s="91"/>
      <c r="K399" s="105"/>
      <c r="L399" s="97"/>
      <c r="M399" s="139" t="s">
        <v>440</v>
      </c>
      <c r="N399" s="134"/>
      <c r="O399" s="141"/>
      <c r="P399" s="134"/>
      <c r="Q399" s="134"/>
      <c r="R399" s="134"/>
      <c r="S399" s="134"/>
      <c r="T399" s="139" t="s">
        <v>440</v>
      </c>
      <c r="U399" s="134"/>
      <c r="V399" s="134"/>
      <c r="W399" s="134"/>
      <c r="X399" s="134"/>
      <c r="Y399" s="172">
        <f>L399</f>
        <v>0</v>
      </c>
      <c r="Z399" s="122">
        <f>Y399/1.23</f>
        <v>0</v>
      </c>
      <c r="AA399" s="122">
        <f>Y399-Z399</f>
        <v>0</v>
      </c>
      <c r="AJ399" s="315"/>
    </row>
    <row r="400" spans="1:45" s="89" customFormat="1" outlineLevel="1" x14ac:dyDescent="0.25">
      <c r="A400" s="338" t="s">
        <v>484</v>
      </c>
      <c r="B400" s="339"/>
      <c r="C400" s="339"/>
      <c r="D400" s="339"/>
      <c r="E400" s="339"/>
      <c r="F400" s="339"/>
      <c r="G400" s="88"/>
      <c r="H400" s="275"/>
      <c r="I400" s="88"/>
      <c r="J400" s="90"/>
      <c r="K400" s="99">
        <v>0.23</v>
      </c>
      <c r="L400" s="95"/>
      <c r="M400" s="142"/>
      <c r="N400" s="142"/>
      <c r="O400" s="151"/>
      <c r="P400" s="143"/>
      <c r="Q400" s="143"/>
      <c r="R400" s="143"/>
      <c r="S400" s="143"/>
      <c r="T400" s="143"/>
      <c r="U400" s="143"/>
      <c r="V400" s="143"/>
      <c r="W400" s="143"/>
      <c r="X400" s="143"/>
      <c r="Y400" s="317"/>
      <c r="Z400" s="317"/>
      <c r="AA400" s="317"/>
      <c r="AB400" s="318">
        <f>L401+L402+L403+L404</f>
        <v>0</v>
      </c>
      <c r="AC400" s="319">
        <f>J401+J402+J403+J404</f>
        <v>0</v>
      </c>
      <c r="AE400" s="320">
        <f>K401+K402+K403+K404</f>
        <v>0</v>
      </c>
      <c r="AG400" s="321">
        <f>AB400</f>
        <v>0</v>
      </c>
      <c r="AH400" s="322">
        <f>AC400</f>
        <v>0</v>
      </c>
      <c r="AJ400" s="315"/>
      <c r="AK400" s="235"/>
      <c r="AL400" s="235"/>
      <c r="AM400" s="221"/>
      <c r="AN400" s="221"/>
      <c r="AO400" s="221"/>
      <c r="AP400" s="221"/>
      <c r="AQ400" s="221"/>
      <c r="AR400" s="221"/>
      <c r="AS400" s="221"/>
    </row>
    <row r="401" spans="1:36" x14ac:dyDescent="0.25">
      <c r="A401" s="71">
        <v>1</v>
      </c>
      <c r="B401" s="64" t="s">
        <v>485</v>
      </c>
      <c r="C401" s="160"/>
      <c r="D401" s="42">
        <v>2</v>
      </c>
      <c r="E401" s="12">
        <v>2</v>
      </c>
      <c r="F401" s="12">
        <v>2</v>
      </c>
      <c r="G401" s="10"/>
      <c r="H401" s="114"/>
      <c r="I401" s="10"/>
      <c r="J401" s="91"/>
      <c r="K401" s="105"/>
      <c r="L401" s="97"/>
      <c r="M401" s="139" t="s">
        <v>440</v>
      </c>
      <c r="N401" s="134"/>
      <c r="O401" s="141"/>
      <c r="P401" s="134"/>
      <c r="Q401" s="134"/>
      <c r="R401" s="134"/>
      <c r="S401" s="134"/>
      <c r="T401" s="139" t="s">
        <v>440</v>
      </c>
      <c r="U401" s="134"/>
      <c r="V401" s="134"/>
      <c r="W401" s="134"/>
      <c r="X401" s="134"/>
      <c r="Y401" s="172">
        <f>L401</f>
        <v>0</v>
      </c>
      <c r="Z401" s="122">
        <f>Y401/1.23</f>
        <v>0</v>
      </c>
      <c r="AA401" s="122">
        <f>Y401-Z401</f>
        <v>0</v>
      </c>
      <c r="AJ401" s="315"/>
    </row>
    <row r="402" spans="1:36" x14ac:dyDescent="0.25">
      <c r="A402" s="71">
        <v>2</v>
      </c>
      <c r="B402" s="64" t="s">
        <v>486</v>
      </c>
      <c r="C402" s="160"/>
      <c r="D402" s="42">
        <v>1</v>
      </c>
      <c r="E402" s="12"/>
      <c r="F402" s="12">
        <v>2</v>
      </c>
      <c r="G402" s="10"/>
      <c r="H402" s="114"/>
      <c r="I402" s="10"/>
      <c r="J402" s="91"/>
      <c r="K402" s="105"/>
      <c r="L402" s="97"/>
      <c r="M402" s="139" t="s">
        <v>440</v>
      </c>
      <c r="N402" s="134"/>
      <c r="O402" s="141"/>
      <c r="P402" s="134"/>
      <c r="Q402" s="134"/>
      <c r="R402" s="134"/>
      <c r="S402" s="134"/>
      <c r="T402" s="139" t="s">
        <v>440</v>
      </c>
      <c r="U402" s="134"/>
      <c r="V402" s="134"/>
      <c r="W402" s="134"/>
      <c r="X402" s="134"/>
      <c r="Y402" s="172">
        <f>L402</f>
        <v>0</v>
      </c>
      <c r="Z402" s="122">
        <f>Y402/1.23</f>
        <v>0</v>
      </c>
      <c r="AA402" s="122">
        <f>Y402-Z402</f>
        <v>0</v>
      </c>
      <c r="AJ402" s="315"/>
    </row>
    <row r="403" spans="1:36" x14ac:dyDescent="0.25">
      <c r="A403" s="71">
        <v>3</v>
      </c>
      <c r="B403" s="64" t="s">
        <v>487</v>
      </c>
      <c r="C403" s="160"/>
      <c r="D403" s="42">
        <v>2</v>
      </c>
      <c r="E403" s="12"/>
      <c r="F403" s="12">
        <v>2</v>
      </c>
      <c r="G403" s="10"/>
      <c r="H403" s="114"/>
      <c r="I403" s="10"/>
      <c r="J403" s="91"/>
      <c r="K403" s="105"/>
      <c r="L403" s="97"/>
      <c r="M403" s="139" t="s">
        <v>440</v>
      </c>
      <c r="N403" s="134"/>
      <c r="O403" s="141"/>
      <c r="P403" s="134"/>
      <c r="Q403" s="134"/>
      <c r="R403" s="134"/>
      <c r="S403" s="134"/>
      <c r="T403" s="139" t="s">
        <v>440</v>
      </c>
      <c r="U403" s="134"/>
      <c r="V403" s="134"/>
      <c r="W403" s="134"/>
      <c r="X403" s="134"/>
      <c r="Y403" s="172">
        <f>L403</f>
        <v>0</v>
      </c>
      <c r="Z403" s="122">
        <f>Y403/1.23</f>
        <v>0</v>
      </c>
      <c r="AA403" s="122">
        <f>Y403-Z403</f>
        <v>0</v>
      </c>
      <c r="AJ403" s="315"/>
    </row>
    <row r="404" spans="1:36" x14ac:dyDescent="0.25">
      <c r="A404" s="71">
        <v>4</v>
      </c>
      <c r="B404" s="64" t="s">
        <v>488</v>
      </c>
      <c r="C404" s="160"/>
      <c r="D404" s="42">
        <v>1</v>
      </c>
      <c r="E404" s="12"/>
      <c r="F404" s="12">
        <v>2</v>
      </c>
      <c r="G404" s="10"/>
      <c r="H404" s="114"/>
      <c r="I404" s="10"/>
      <c r="J404" s="91"/>
      <c r="K404" s="105"/>
      <c r="L404" s="97"/>
      <c r="M404" s="139" t="s">
        <v>440</v>
      </c>
      <c r="N404" s="134"/>
      <c r="O404" s="141"/>
      <c r="P404" s="134"/>
      <c r="Q404" s="134"/>
      <c r="R404" s="134"/>
      <c r="S404" s="134"/>
      <c r="T404" s="139" t="s">
        <v>440</v>
      </c>
      <c r="U404" s="134"/>
      <c r="V404" s="134"/>
      <c r="W404" s="134"/>
      <c r="X404" s="134"/>
      <c r="Y404" s="172">
        <f>L404</f>
        <v>0</v>
      </c>
      <c r="Z404" s="122">
        <f>Y404/1.23</f>
        <v>0</v>
      </c>
      <c r="AA404" s="122">
        <f>Y404-Z404</f>
        <v>0</v>
      </c>
      <c r="AJ404" s="315"/>
    </row>
    <row r="406" spans="1:36" x14ac:dyDescent="0.25">
      <c r="AB406" s="184" t="e">
        <f>AB400+AB398+AB396+AB394+AB391+AB387+AB341+AB288+AB281+AB279+AB276+AB273+AB270+AB266+AB264+AB262+#REF!+AB260+AB258+AB254+AB248+AB243+AB231+AB224+AB220+AB217+AB208+AB206+AB204+AB200+AB198+AB195+AB193+AB191+AB188+AB184+AB178+AB175+AB172+AB166+AB164+AB162+AB157+AB154+AB144+AB140+AB137+AB133+AB123+AB120+AB118+#REF!+AB106+AB97+AB86+AB79+#REF!+#REF!+#REF!+AB72+#REF!+#REF!+#REF!+AB70+AB65+AB61+AB52+#REF!+AB49+AB44+AB42+AB40+AB37+AB32+AB30+AB26+AB24+AB20+AB11+AB6+AB4</f>
        <v>#REF!</v>
      </c>
      <c r="AC406" s="197" t="e">
        <f>AC400+AC398+AC396+AC394+AC391+AC387+AC341+AC288+AC281+AC279+AC276+AC273+AC270+AC266+AC264+AC262+#REF!+AC260+AC258+AC254+AC248+AC243+AC231+AC224+AC220+AC217+AC208+AC206+AC204+AC200+AC198+AC195+AC193+AC191+AC188+AC184+AC178+AC175+AC172+AC166+AC164+AC162+AC157+AC154+AC144+AC140+AC137+AC133+AC123+AC120+AC118+AC117+#REF!+AC106+AC97+AC86+AC79+#REF!+#REF!+#REF!+AC72+#REF!+#REF!+#REF!+AC70+AC65+AC61+AC52+#REF!+AC49+AC44+AC42+AC40+AC37+AC32+AC30+AC26+AC24+AC20+AC11+AC6+AC4</f>
        <v>#REF!</v>
      </c>
      <c r="AD406" s="122">
        <f>AD281+AD166</f>
        <v>0</v>
      </c>
      <c r="AE406" s="208" t="e">
        <f>AE400+AE398+AE396+AE394+AE391+AE387+AE341+AE288+AE279+AE276+AE273+AE270+AE266+AE264+AE262+#REF!+AE260+AE258+AE254+AE248+AE243+AE231+AE224+AE220+AE217+AE208+AE206+AE204+AE200+AE198+AE195+AE193+AE191+AE188+AE184+AE178+AE175+AE172+AE164+AE162+AE157+AE154+AE144+AE140+AE137+AE133+AE123+AE120+AE118+#REF!+AE106+AE97+AE86+AE79+#REF!+#REF!+#REF!+AE72+#REF!+#REF!+#REF!+AE70+AE65+AE61+AE52+#REF!+AE49+AE44+AE42+AE40+AE37+AE32+AE30+AE26+AE24+AE20+AE11+AE6+AE4</f>
        <v>#REF!</v>
      </c>
      <c r="AG406" s="49" t="e">
        <f>AG400+AG396+AG394+AG288+AG281+AG224+AG220+AG217+AG200+AG178+AG172+AG166+AG164+AG162+AG154+AG144+AG140+AG133+AG123+AG118+#REF!+AG86+AG79+AG70+#REF!</f>
        <v>#REF!</v>
      </c>
      <c r="AH406" s="122" t="e">
        <f>AH400+AH396+AH394+AH288+AH281+AH224+AH220+AH217+AH200+AH178+AH172+AH166+AH164+AH162+AH154+AH144+AH140+AH133+AH123+AH118+#REF!+AH86+AH79+AH70+#REF!</f>
        <v>#REF!</v>
      </c>
    </row>
    <row r="407" spans="1:36" x14ac:dyDescent="0.25">
      <c r="AC407" s="197"/>
      <c r="AD407" s="122"/>
      <c r="AG407" s="49" t="e">
        <f>AB406-AG406</f>
        <v>#REF!</v>
      </c>
    </row>
    <row r="408" spans="1:36" x14ac:dyDescent="0.25">
      <c r="AE408" s="208" t="e">
        <f>AE406+AD406+AC406</f>
        <v>#REF!</v>
      </c>
    </row>
  </sheetData>
  <autoFilter ref="A2:J388" xr:uid="{00000000-0009-0000-0000-000000000000}"/>
  <mergeCells count="79">
    <mergeCell ref="A389:I389"/>
    <mergeCell ref="A288:F288"/>
    <mergeCell ref="A284:I284"/>
    <mergeCell ref="A387:F387"/>
    <mergeCell ref="A341:F341"/>
    <mergeCell ref="A338:I338"/>
    <mergeCell ref="A262:F262"/>
    <mergeCell ref="A281:F281"/>
    <mergeCell ref="A273:F273"/>
    <mergeCell ref="A276:F276"/>
    <mergeCell ref="A279:F279"/>
    <mergeCell ref="A264:F264"/>
    <mergeCell ref="A396:F396"/>
    <mergeCell ref="A398:F398"/>
    <mergeCell ref="A400:F400"/>
    <mergeCell ref="A391:F391"/>
    <mergeCell ref="A394:F394"/>
    <mergeCell ref="A260:F260"/>
    <mergeCell ref="A258:F258"/>
    <mergeCell ref="A198:F198"/>
    <mergeCell ref="A206:F206"/>
    <mergeCell ref="A200:F200"/>
    <mergeCell ref="A204:F204"/>
    <mergeCell ref="A188:J188"/>
    <mergeCell ref="A154:F154"/>
    <mergeCell ref="A97:F97"/>
    <mergeCell ref="A162:F162"/>
    <mergeCell ref="A144:F144"/>
    <mergeCell ref="A157:F157"/>
    <mergeCell ref="A133:F133"/>
    <mergeCell ref="A123:F123"/>
    <mergeCell ref="A118:F118"/>
    <mergeCell ref="A191:F191"/>
    <mergeCell ref="A217:F217"/>
    <mergeCell ref="A248:F248"/>
    <mergeCell ref="A224:F224"/>
    <mergeCell ref="A228:I228"/>
    <mergeCell ref="A231:F231"/>
    <mergeCell ref="A243:F243"/>
    <mergeCell ref="A220:F220"/>
    <mergeCell ref="A44:F44"/>
    <mergeCell ref="A4:F4"/>
    <mergeCell ref="A6:F6"/>
    <mergeCell ref="A11:F11"/>
    <mergeCell ref="A26:F26"/>
    <mergeCell ref="A24:F24"/>
    <mergeCell ref="A20:F20"/>
    <mergeCell ref="A266:F266"/>
    <mergeCell ref="A270:F270"/>
    <mergeCell ref="A208:F208"/>
    <mergeCell ref="A86:F86"/>
    <mergeCell ref="A172:F172"/>
    <mergeCell ref="A168:F168"/>
    <mergeCell ref="A137:F137"/>
    <mergeCell ref="A193:F193"/>
    <mergeCell ref="A164:F164"/>
    <mergeCell ref="A175:F175"/>
    <mergeCell ref="A254:F254"/>
    <mergeCell ref="A178:F178"/>
    <mergeCell ref="A140:F140"/>
    <mergeCell ref="A106:F106"/>
    <mergeCell ref="A184:F184"/>
    <mergeCell ref="A195:F195"/>
    <mergeCell ref="A166:F166"/>
    <mergeCell ref="A49:F49"/>
    <mergeCell ref="A79:F79"/>
    <mergeCell ref="A72:F72"/>
    <mergeCell ref="M1:X1"/>
    <mergeCell ref="M2:X2"/>
    <mergeCell ref="A1:L1"/>
    <mergeCell ref="A32:F32"/>
    <mergeCell ref="A37:F37"/>
    <mergeCell ref="A65:F65"/>
    <mergeCell ref="A52:F52"/>
    <mergeCell ref="A40:F40"/>
    <mergeCell ref="A42:F42"/>
    <mergeCell ref="A70:F70"/>
    <mergeCell ref="A61:F61"/>
    <mergeCell ref="A30:F30"/>
  </mergeCells>
  <pageMargins left="0.23622047244094491" right="0.23622047244094491" top="0.59055118110236227" bottom="0.47244094488188981" header="0.51181102362204722" footer="0.31496062992125984"/>
  <pageSetup paperSize="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"/>
  <sheetViews>
    <sheetView workbookViewId="0">
      <selection activeCell="M15" sqref="M15"/>
    </sheetView>
  </sheetViews>
  <sheetFormatPr defaultColWidth="9.140625" defaultRowHeight="13.5" outlineLevelRow="1" x14ac:dyDescent="0.25"/>
  <cols>
    <col min="1" max="1" width="4.140625" style="73" customWidth="1"/>
    <col min="2" max="2" width="56.5703125" style="66" customWidth="1"/>
    <col min="3" max="3" width="16.42578125" style="62" customWidth="1"/>
    <col min="4" max="4" width="5.85546875" style="46" customWidth="1"/>
    <col min="5" max="5" width="10.42578125" style="13" customWidth="1"/>
    <col min="6" max="6" width="6.85546875" style="13" customWidth="1"/>
    <col min="7" max="9" width="9.85546875" style="1" customWidth="1"/>
    <col min="10" max="10" width="12.42578125" style="32" customWidth="1"/>
    <col min="11" max="11" width="6.5703125" style="83" customWidth="1"/>
    <col min="12" max="12" width="11.140625" style="49" customWidth="1"/>
    <col min="13" max="16384" width="9.140625" style="1"/>
  </cols>
  <sheetData>
    <row r="1" spans="1:13" ht="18.75" customHeight="1" x14ac:dyDescent="0.25">
      <c r="A1" s="350" t="s">
        <v>382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3" ht="54" x14ac:dyDescent="0.25">
      <c r="A2" s="2" t="s">
        <v>48</v>
      </c>
      <c r="B2" s="3" t="s">
        <v>43</v>
      </c>
      <c r="C2" s="3" t="s">
        <v>359</v>
      </c>
      <c r="D2" s="34" t="s">
        <v>331</v>
      </c>
      <c r="E2" s="4" t="s">
        <v>19</v>
      </c>
      <c r="F2" s="5" t="s">
        <v>20</v>
      </c>
      <c r="G2" s="4" t="s">
        <v>50</v>
      </c>
      <c r="H2" s="6" t="s">
        <v>51</v>
      </c>
      <c r="I2" s="6" t="s">
        <v>52</v>
      </c>
      <c r="J2" s="31" t="s">
        <v>53</v>
      </c>
      <c r="K2" s="31" t="s">
        <v>364</v>
      </c>
      <c r="L2" s="67" t="s">
        <v>424</v>
      </c>
    </row>
    <row r="3" spans="1:13" x14ac:dyDescent="0.25">
      <c r="A3" s="2"/>
      <c r="B3" s="7"/>
      <c r="C3" s="51"/>
      <c r="D3" s="36"/>
      <c r="E3" s="2"/>
      <c r="F3" s="14"/>
      <c r="G3" s="15" t="s">
        <v>363</v>
      </c>
      <c r="H3" s="15" t="s">
        <v>363</v>
      </c>
      <c r="I3" s="15" t="s">
        <v>363</v>
      </c>
      <c r="J3" s="15" t="s">
        <v>363</v>
      </c>
      <c r="K3" s="68" t="s">
        <v>361</v>
      </c>
      <c r="L3" s="68" t="s">
        <v>361</v>
      </c>
    </row>
    <row r="4" spans="1:13" s="89" customFormat="1" x14ac:dyDescent="0.25">
      <c r="A4" s="338" t="s">
        <v>44</v>
      </c>
      <c r="B4" s="339"/>
      <c r="C4" s="339"/>
      <c r="D4" s="339"/>
      <c r="E4" s="339"/>
      <c r="F4" s="339"/>
      <c r="G4" s="87"/>
      <c r="H4" s="88"/>
      <c r="I4" s="88"/>
      <c r="J4" s="90"/>
      <c r="K4" s="94" t="s">
        <v>381</v>
      </c>
      <c r="L4" s="95"/>
    </row>
    <row r="5" spans="1:13" outlineLevel="1" x14ac:dyDescent="0.25">
      <c r="A5" s="2">
        <v>1</v>
      </c>
      <c r="B5" s="7" t="s">
        <v>1</v>
      </c>
      <c r="C5" s="54" t="s">
        <v>16</v>
      </c>
      <c r="D5" s="41">
        <v>1</v>
      </c>
      <c r="E5" s="2"/>
      <c r="F5" s="8">
        <v>4</v>
      </c>
      <c r="G5" s="9"/>
      <c r="H5" s="10">
        <v>250</v>
      </c>
      <c r="I5" s="10">
        <v>50</v>
      </c>
      <c r="J5" s="91">
        <f t="shared" ref="J5:J10" si="0">(+H5*F5+G5*E5+I5)*D5</f>
        <v>1050</v>
      </c>
      <c r="K5" s="96">
        <f>J5*0.23</f>
        <v>241.5</v>
      </c>
      <c r="L5" s="97">
        <f>K5+J5</f>
        <v>1291.5</v>
      </c>
      <c r="M5" s="1">
        <f>H5+I5</f>
        <v>300</v>
      </c>
    </row>
    <row r="6" spans="1:13" outlineLevel="1" x14ac:dyDescent="0.25">
      <c r="A6" s="2">
        <v>2</v>
      </c>
      <c r="B6" s="7" t="s">
        <v>1</v>
      </c>
      <c r="C6" s="54" t="s">
        <v>17</v>
      </c>
      <c r="D6" s="41">
        <v>1</v>
      </c>
      <c r="E6" s="2"/>
      <c r="F6" s="8">
        <v>4</v>
      </c>
      <c r="G6" s="9"/>
      <c r="H6" s="10">
        <v>250</v>
      </c>
      <c r="I6" s="10">
        <v>50</v>
      </c>
      <c r="J6" s="91">
        <f t="shared" si="0"/>
        <v>1050</v>
      </c>
      <c r="K6" s="96">
        <f t="shared" ref="K6:K10" si="1">J6*0.23</f>
        <v>241.5</v>
      </c>
      <c r="L6" s="97">
        <f t="shared" ref="L6:L10" si="2">K6+J6</f>
        <v>1291.5</v>
      </c>
      <c r="M6" s="1">
        <f t="shared" ref="M6:M10" si="3">H6+I6</f>
        <v>300</v>
      </c>
    </row>
    <row r="7" spans="1:13" outlineLevel="1" x14ac:dyDescent="0.25">
      <c r="A7" s="2">
        <v>3</v>
      </c>
      <c r="B7" s="7" t="s">
        <v>2</v>
      </c>
      <c r="C7" s="51" t="s">
        <v>0</v>
      </c>
      <c r="D7" s="38">
        <v>1</v>
      </c>
      <c r="E7" s="2"/>
      <c r="F7" s="8">
        <v>2</v>
      </c>
      <c r="G7" s="9"/>
      <c r="H7" s="10">
        <v>250</v>
      </c>
      <c r="I7" s="10">
        <v>50</v>
      </c>
      <c r="J7" s="91">
        <f t="shared" si="0"/>
        <v>550</v>
      </c>
      <c r="K7" s="96">
        <f t="shared" si="1"/>
        <v>126.5</v>
      </c>
      <c r="L7" s="97">
        <f t="shared" si="2"/>
        <v>676.5</v>
      </c>
      <c r="M7" s="1">
        <f t="shared" si="3"/>
        <v>300</v>
      </c>
    </row>
    <row r="8" spans="1:13" outlineLevel="1" x14ac:dyDescent="0.25">
      <c r="A8" s="2">
        <v>4</v>
      </c>
      <c r="B8" s="7" t="s">
        <v>3</v>
      </c>
      <c r="C8" s="51" t="s">
        <v>0</v>
      </c>
      <c r="D8" s="38">
        <v>1</v>
      </c>
      <c r="E8" s="2">
        <v>4</v>
      </c>
      <c r="F8" s="8">
        <v>2</v>
      </c>
      <c r="G8" s="9"/>
      <c r="H8" s="10">
        <v>250</v>
      </c>
      <c r="I8" s="10">
        <v>50</v>
      </c>
      <c r="J8" s="91">
        <f t="shared" si="0"/>
        <v>550</v>
      </c>
      <c r="K8" s="96">
        <f t="shared" si="1"/>
        <v>126.5</v>
      </c>
      <c r="L8" s="97">
        <f t="shared" si="2"/>
        <v>676.5</v>
      </c>
      <c r="M8" s="1">
        <f t="shared" si="3"/>
        <v>300</v>
      </c>
    </row>
    <row r="9" spans="1:13" outlineLevel="1" x14ac:dyDescent="0.25">
      <c r="A9" s="2">
        <v>5</v>
      </c>
      <c r="B9" s="7" t="s">
        <v>327</v>
      </c>
      <c r="C9" s="54"/>
      <c r="D9" s="41">
        <v>3</v>
      </c>
      <c r="E9" s="2"/>
      <c r="F9" s="8">
        <v>2</v>
      </c>
      <c r="G9" s="9"/>
      <c r="H9" s="10">
        <v>250</v>
      </c>
      <c r="I9" s="10">
        <v>50</v>
      </c>
      <c r="J9" s="91">
        <f t="shared" si="0"/>
        <v>1650</v>
      </c>
      <c r="K9" s="96">
        <f t="shared" si="1"/>
        <v>379.5</v>
      </c>
      <c r="L9" s="97">
        <f t="shared" si="2"/>
        <v>2029.5</v>
      </c>
      <c r="M9" s="1">
        <f t="shared" si="3"/>
        <v>300</v>
      </c>
    </row>
    <row r="10" spans="1:13" outlineLevel="1" x14ac:dyDescent="0.25">
      <c r="A10" s="2">
        <v>6</v>
      </c>
      <c r="B10" s="7" t="s">
        <v>326</v>
      </c>
      <c r="C10" s="54"/>
      <c r="D10" s="41">
        <v>2</v>
      </c>
      <c r="E10" s="2"/>
      <c r="F10" s="22">
        <v>2</v>
      </c>
      <c r="G10" s="9"/>
      <c r="H10" s="10">
        <v>250</v>
      </c>
      <c r="I10" s="10">
        <v>50</v>
      </c>
      <c r="J10" s="91">
        <f t="shared" si="0"/>
        <v>1100</v>
      </c>
      <c r="K10" s="96">
        <f t="shared" si="1"/>
        <v>253</v>
      </c>
      <c r="L10" s="97">
        <f t="shared" si="2"/>
        <v>1353</v>
      </c>
      <c r="M10" s="1">
        <f t="shared" si="3"/>
        <v>300</v>
      </c>
    </row>
    <row r="11" spans="1:13" ht="17.25" hidden="1" customHeight="1" x14ac:dyDescent="0.25">
      <c r="A11" s="361" t="s">
        <v>370</v>
      </c>
      <c r="B11" s="362"/>
      <c r="C11" s="362"/>
      <c r="D11" s="362"/>
      <c r="E11" s="362"/>
      <c r="F11" s="362"/>
      <c r="G11" s="362"/>
      <c r="H11" s="362"/>
      <c r="I11" s="363"/>
      <c r="J11" s="92" t="e">
        <f>SUM(#REF!)</f>
        <v>#REF!</v>
      </c>
      <c r="K11" s="84" t="e">
        <f>ROUND(J11*0.23,2)</f>
        <v>#REF!</v>
      </c>
      <c r="L11" s="85" t="e">
        <f>J11 + K11</f>
        <v>#REF!</v>
      </c>
      <c r="M11" s="1">
        <f>SUM(M5:M10)</f>
        <v>1800</v>
      </c>
    </row>
    <row r="12" spans="1:13" hidden="1" x14ac:dyDescent="0.25">
      <c r="A12" s="47"/>
      <c r="B12" s="48"/>
      <c r="C12" s="57"/>
      <c r="D12" s="48"/>
      <c r="E12" s="48"/>
      <c r="F12" s="48"/>
      <c r="J12" s="1"/>
      <c r="K12" s="12"/>
      <c r="L12" s="97">
        <f>SUM(L5:L10)</f>
        <v>7318.5</v>
      </c>
    </row>
    <row r="13" spans="1:13" ht="22.5" hidden="1" customHeight="1" x14ac:dyDescent="0.25">
      <c r="A13" s="72"/>
      <c r="B13" s="75" t="s">
        <v>371</v>
      </c>
      <c r="C13" s="60"/>
      <c r="D13" s="86"/>
      <c r="E13" s="30"/>
      <c r="F13" s="30"/>
      <c r="G13" s="26"/>
      <c r="H13" s="26"/>
      <c r="I13" s="26"/>
      <c r="J13" s="93"/>
      <c r="K13" s="98"/>
      <c r="L13" s="97"/>
    </row>
    <row r="14" spans="1:13" x14ac:dyDescent="0.25">
      <c r="L14" s="49">
        <f>L10+L9+L8+L7+L6+L5</f>
        <v>7318.5</v>
      </c>
      <c r="M14" s="1">
        <f>M10+M9+M8+M7+M6+M5</f>
        <v>1800</v>
      </c>
    </row>
    <row r="15" spans="1:13" x14ac:dyDescent="0.25">
      <c r="M15" s="1">
        <f>M14*1.23</f>
        <v>2214</v>
      </c>
    </row>
  </sheetData>
  <mergeCells count="3">
    <mergeCell ref="A11:I11"/>
    <mergeCell ref="A4:F4"/>
    <mergeCell ref="A1:L1"/>
  </mergeCells>
  <pageMargins left="0.25" right="0.15" top="0.86" bottom="0.75" header="0.3" footer="0.3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9"/>
  <sheetViews>
    <sheetView workbookViewId="0">
      <selection activeCell="B25" sqref="B25"/>
    </sheetView>
  </sheetViews>
  <sheetFormatPr defaultColWidth="9.140625" defaultRowHeight="13.5" outlineLevelRow="1" x14ac:dyDescent="0.25"/>
  <cols>
    <col min="1" max="1" width="4.140625" style="73" customWidth="1"/>
    <col min="2" max="2" width="56.5703125" style="66" customWidth="1"/>
    <col min="3" max="3" width="16.42578125" style="62" customWidth="1"/>
    <col min="4" max="4" width="5.85546875" style="46" customWidth="1"/>
    <col min="5" max="5" width="10.42578125" style="13" customWidth="1"/>
    <col min="6" max="6" width="6.85546875" style="13" customWidth="1"/>
    <col min="7" max="9" width="9.85546875" style="1" customWidth="1"/>
    <col min="10" max="10" width="12.42578125" style="32" customWidth="1"/>
    <col min="11" max="11" width="8.85546875" style="83" customWidth="1"/>
    <col min="12" max="12" width="14.42578125" style="49" customWidth="1"/>
    <col min="13" max="16384" width="9.140625" style="1"/>
  </cols>
  <sheetData>
    <row r="1" spans="1:13" ht="18.75" customHeight="1" x14ac:dyDescent="0.25">
      <c r="A1" s="350" t="s">
        <v>390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3" ht="40.5" x14ac:dyDescent="0.25">
      <c r="A2" s="2" t="s">
        <v>48</v>
      </c>
      <c r="B2" s="3" t="s">
        <v>43</v>
      </c>
      <c r="C2" s="3" t="s">
        <v>359</v>
      </c>
      <c r="D2" s="34" t="s">
        <v>331</v>
      </c>
      <c r="E2" s="4" t="s">
        <v>19</v>
      </c>
      <c r="F2" s="5" t="s">
        <v>20</v>
      </c>
      <c r="G2" s="4" t="s">
        <v>50</v>
      </c>
      <c r="H2" s="6" t="s">
        <v>51</v>
      </c>
      <c r="I2" s="6" t="s">
        <v>52</v>
      </c>
      <c r="J2" s="31" t="s">
        <v>53</v>
      </c>
      <c r="K2" s="31" t="s">
        <v>364</v>
      </c>
      <c r="L2" s="67" t="s">
        <v>424</v>
      </c>
    </row>
    <row r="3" spans="1:13" x14ac:dyDescent="0.25">
      <c r="A3" s="2"/>
      <c r="B3" s="7"/>
      <c r="C3" s="51"/>
      <c r="D3" s="36"/>
      <c r="E3" s="2"/>
      <c r="F3" s="14"/>
      <c r="G3" s="15" t="s">
        <v>363</v>
      </c>
      <c r="H3" s="15" t="s">
        <v>363</v>
      </c>
      <c r="I3" s="15" t="s">
        <v>363</v>
      </c>
      <c r="J3" s="15" t="s">
        <v>363</v>
      </c>
      <c r="K3" s="68" t="s">
        <v>361</v>
      </c>
      <c r="L3" s="68" t="s">
        <v>361</v>
      </c>
    </row>
    <row r="4" spans="1:13" ht="17.25" hidden="1" customHeight="1" x14ac:dyDescent="0.25">
      <c r="A4" s="361" t="s">
        <v>370</v>
      </c>
      <c r="B4" s="362"/>
      <c r="C4" s="362"/>
      <c r="D4" s="362"/>
      <c r="E4" s="362"/>
      <c r="F4" s="362"/>
      <c r="G4" s="362"/>
      <c r="H4" s="362"/>
      <c r="I4" s="363"/>
      <c r="J4" s="92" t="e">
        <f>SUM(#REF!)</f>
        <v>#REF!</v>
      </c>
      <c r="K4" s="84" t="e">
        <f>ROUND(J4*0.23,2)</f>
        <v>#REF!</v>
      </c>
      <c r="L4" s="85" t="e">
        <f>J4 + K4</f>
        <v>#REF!</v>
      </c>
    </row>
    <row r="5" spans="1:13" hidden="1" x14ac:dyDescent="0.25">
      <c r="A5" s="47"/>
      <c r="B5" s="48"/>
      <c r="C5" s="57"/>
      <c r="D5" s="48"/>
      <c r="E5" s="48"/>
      <c r="F5" s="48"/>
      <c r="J5" s="1"/>
      <c r="K5" s="12"/>
      <c r="L5" s="10"/>
    </row>
    <row r="6" spans="1:13" ht="22.5" hidden="1" customHeight="1" x14ac:dyDescent="0.25">
      <c r="A6" s="72"/>
      <c r="B6" s="75" t="s">
        <v>371</v>
      </c>
      <c r="C6" s="60"/>
      <c r="D6" s="86"/>
      <c r="E6" s="30"/>
      <c r="F6" s="30"/>
      <c r="G6" s="26"/>
      <c r="H6" s="26"/>
      <c r="I6" s="26"/>
      <c r="J6" s="93"/>
      <c r="K6" s="98"/>
      <c r="L6" s="97"/>
    </row>
    <row r="7" spans="1:13" s="89" customFormat="1" outlineLevel="1" x14ac:dyDescent="0.25">
      <c r="A7" s="338" t="s">
        <v>380</v>
      </c>
      <c r="B7" s="339"/>
      <c r="C7" s="339"/>
      <c r="D7" s="339"/>
      <c r="E7" s="339"/>
      <c r="F7" s="339"/>
      <c r="G7" s="88"/>
      <c r="H7" s="88"/>
      <c r="I7" s="88"/>
      <c r="J7" s="90"/>
      <c r="K7" s="99">
        <v>0.23</v>
      </c>
      <c r="L7" s="95"/>
    </row>
    <row r="8" spans="1:13" outlineLevel="1" x14ac:dyDescent="0.25">
      <c r="A8" s="71">
        <v>1</v>
      </c>
      <c r="B8" s="64" t="s">
        <v>280</v>
      </c>
      <c r="C8" s="53"/>
      <c r="D8" s="40">
        <v>1</v>
      </c>
      <c r="E8" s="12">
        <v>12</v>
      </c>
      <c r="F8" s="8">
        <v>4</v>
      </c>
      <c r="G8" s="10">
        <v>170</v>
      </c>
      <c r="H8" s="10">
        <v>110</v>
      </c>
      <c r="I8" s="10">
        <v>50</v>
      </c>
      <c r="J8" s="91">
        <f t="shared" ref="J8:J15" si="0">(+H8*F8+G8*E8+I8)*D8</f>
        <v>2530</v>
      </c>
      <c r="K8" s="98">
        <f>J8*0.23</f>
        <v>581.9</v>
      </c>
      <c r="L8" s="97">
        <f>K8+J8</f>
        <v>3111.9</v>
      </c>
      <c r="M8" s="1">
        <f>G8+H8+I8</f>
        <v>330</v>
      </c>
    </row>
    <row r="9" spans="1:13" outlineLevel="1" x14ac:dyDescent="0.25">
      <c r="A9" s="71">
        <v>2</v>
      </c>
      <c r="B9" s="64" t="s">
        <v>281</v>
      </c>
      <c r="C9" s="53"/>
      <c r="D9" s="40">
        <v>1</v>
      </c>
      <c r="E9" s="12">
        <v>12</v>
      </c>
      <c r="F9" s="8">
        <v>4</v>
      </c>
      <c r="G9" s="10">
        <v>170</v>
      </c>
      <c r="H9" s="10">
        <v>110</v>
      </c>
      <c r="I9" s="10">
        <v>50</v>
      </c>
      <c r="J9" s="91">
        <f t="shared" si="0"/>
        <v>2530</v>
      </c>
      <c r="K9" s="98">
        <f t="shared" ref="K9:K18" si="1">J9*0.23</f>
        <v>581.9</v>
      </c>
      <c r="L9" s="97">
        <f t="shared" ref="L9:L18" si="2">K9+J9</f>
        <v>3111.9</v>
      </c>
      <c r="M9" s="1">
        <f t="shared" ref="M9:M17" si="3">G9+H9+I9</f>
        <v>330</v>
      </c>
    </row>
    <row r="10" spans="1:13" outlineLevel="1" x14ac:dyDescent="0.25">
      <c r="A10" s="71">
        <v>3</v>
      </c>
      <c r="B10" s="64" t="s">
        <v>282</v>
      </c>
      <c r="C10" s="53"/>
      <c r="D10" s="40">
        <v>1</v>
      </c>
      <c r="E10" s="12">
        <v>12</v>
      </c>
      <c r="F10" s="8">
        <v>4</v>
      </c>
      <c r="G10" s="10">
        <v>170</v>
      </c>
      <c r="H10" s="10">
        <v>110</v>
      </c>
      <c r="I10" s="10">
        <v>50</v>
      </c>
      <c r="J10" s="91">
        <f t="shared" si="0"/>
        <v>2530</v>
      </c>
      <c r="K10" s="98">
        <f t="shared" si="1"/>
        <v>581.9</v>
      </c>
      <c r="L10" s="97">
        <f t="shared" si="2"/>
        <v>3111.9</v>
      </c>
      <c r="M10" s="1">
        <f t="shared" si="3"/>
        <v>330</v>
      </c>
    </row>
    <row r="11" spans="1:13" outlineLevel="1" x14ac:dyDescent="0.25">
      <c r="A11" s="71">
        <v>4</v>
      </c>
      <c r="B11" s="64" t="s">
        <v>283</v>
      </c>
      <c r="C11" s="53"/>
      <c r="D11" s="40">
        <v>1</v>
      </c>
      <c r="E11" s="12">
        <v>12</v>
      </c>
      <c r="F11" s="8">
        <v>4</v>
      </c>
      <c r="G11" s="10">
        <v>170</v>
      </c>
      <c r="H11" s="10">
        <v>110</v>
      </c>
      <c r="I11" s="10">
        <v>50</v>
      </c>
      <c r="J11" s="91">
        <f t="shared" si="0"/>
        <v>2530</v>
      </c>
      <c r="K11" s="98">
        <f t="shared" si="1"/>
        <v>581.9</v>
      </c>
      <c r="L11" s="97">
        <f t="shared" si="2"/>
        <v>3111.9</v>
      </c>
      <c r="M11" s="1">
        <f t="shared" si="3"/>
        <v>330</v>
      </c>
    </row>
    <row r="12" spans="1:13" outlineLevel="1" x14ac:dyDescent="0.25">
      <c r="A12" s="71">
        <v>5</v>
      </c>
      <c r="B12" s="64" t="s">
        <v>280</v>
      </c>
      <c r="C12" s="53"/>
      <c r="D12" s="40">
        <v>1</v>
      </c>
      <c r="E12" s="12">
        <v>12</v>
      </c>
      <c r="F12" s="8">
        <v>4</v>
      </c>
      <c r="G12" s="10">
        <v>170</v>
      </c>
      <c r="H12" s="10">
        <v>110</v>
      </c>
      <c r="I12" s="10">
        <v>50</v>
      </c>
      <c r="J12" s="91">
        <f t="shared" si="0"/>
        <v>2530</v>
      </c>
      <c r="K12" s="98">
        <f t="shared" si="1"/>
        <v>581.9</v>
      </c>
      <c r="L12" s="97">
        <f t="shared" si="2"/>
        <v>3111.9</v>
      </c>
      <c r="M12" s="1">
        <f t="shared" si="3"/>
        <v>330</v>
      </c>
    </row>
    <row r="13" spans="1:13" outlineLevel="1" x14ac:dyDescent="0.25">
      <c r="A13" s="71">
        <v>6</v>
      </c>
      <c r="B13" s="64" t="s">
        <v>280</v>
      </c>
      <c r="C13" s="53"/>
      <c r="D13" s="40">
        <v>1</v>
      </c>
      <c r="E13" s="12">
        <v>12</v>
      </c>
      <c r="F13" s="8">
        <v>4</v>
      </c>
      <c r="G13" s="10">
        <v>170</v>
      </c>
      <c r="H13" s="10">
        <v>110</v>
      </c>
      <c r="I13" s="10">
        <v>50</v>
      </c>
      <c r="J13" s="91">
        <f t="shared" si="0"/>
        <v>2530</v>
      </c>
      <c r="K13" s="98">
        <f t="shared" si="1"/>
        <v>581.9</v>
      </c>
      <c r="L13" s="97">
        <f t="shared" si="2"/>
        <v>3111.9</v>
      </c>
      <c r="M13" s="1">
        <f t="shared" si="3"/>
        <v>330</v>
      </c>
    </row>
    <row r="14" spans="1:13" outlineLevel="1" x14ac:dyDescent="0.25">
      <c r="A14" s="71">
        <v>7</v>
      </c>
      <c r="B14" s="64" t="s">
        <v>273</v>
      </c>
      <c r="C14" s="53"/>
      <c r="D14" s="40">
        <v>1</v>
      </c>
      <c r="E14" s="12">
        <v>12</v>
      </c>
      <c r="F14" s="8">
        <v>4</v>
      </c>
      <c r="G14" s="10">
        <v>170</v>
      </c>
      <c r="H14" s="10">
        <v>110</v>
      </c>
      <c r="I14" s="10">
        <v>50</v>
      </c>
      <c r="J14" s="91">
        <f t="shared" si="0"/>
        <v>2530</v>
      </c>
      <c r="K14" s="98">
        <f t="shared" si="1"/>
        <v>581.9</v>
      </c>
      <c r="L14" s="97">
        <f t="shared" si="2"/>
        <v>3111.9</v>
      </c>
      <c r="M14" s="1">
        <f t="shared" si="3"/>
        <v>330</v>
      </c>
    </row>
    <row r="15" spans="1:13" outlineLevel="1" x14ac:dyDescent="0.25">
      <c r="A15" s="71">
        <v>8</v>
      </c>
      <c r="B15" s="64" t="s">
        <v>284</v>
      </c>
      <c r="C15" s="53"/>
      <c r="D15" s="40">
        <v>1</v>
      </c>
      <c r="E15" s="12">
        <v>12</v>
      </c>
      <c r="F15" s="8">
        <v>4</v>
      </c>
      <c r="G15" s="10">
        <v>170</v>
      </c>
      <c r="H15" s="10">
        <v>110</v>
      </c>
      <c r="I15" s="10">
        <v>50</v>
      </c>
      <c r="J15" s="91">
        <f t="shared" si="0"/>
        <v>2530</v>
      </c>
      <c r="K15" s="98">
        <f t="shared" si="1"/>
        <v>581.9</v>
      </c>
      <c r="L15" s="97">
        <f t="shared" si="2"/>
        <v>3111.9</v>
      </c>
      <c r="M15" s="1">
        <f t="shared" si="3"/>
        <v>330</v>
      </c>
    </row>
    <row r="16" spans="1:13" ht="16.5" hidden="1" x14ac:dyDescent="0.25">
      <c r="A16" s="361" t="s">
        <v>372</v>
      </c>
      <c r="B16" s="362"/>
      <c r="C16" s="362"/>
      <c r="D16" s="362"/>
      <c r="E16" s="362"/>
      <c r="F16" s="362"/>
      <c r="G16" s="362"/>
      <c r="H16" s="362"/>
      <c r="I16" s="363"/>
      <c r="J16" s="70" t="e">
        <f>SUM(#REF!)</f>
        <v>#REF!</v>
      </c>
      <c r="K16" s="98" t="e">
        <f t="shared" si="1"/>
        <v>#REF!</v>
      </c>
      <c r="L16" s="97" t="e">
        <f t="shared" si="2"/>
        <v>#REF!</v>
      </c>
      <c r="M16" s="1">
        <f t="shared" si="3"/>
        <v>0</v>
      </c>
    </row>
    <row r="17" spans="1:13" hidden="1" x14ac:dyDescent="0.25">
      <c r="J17" s="1"/>
      <c r="K17" s="98">
        <f t="shared" si="1"/>
        <v>0</v>
      </c>
      <c r="L17" s="97">
        <f t="shared" si="2"/>
        <v>0</v>
      </c>
      <c r="M17" s="1">
        <f t="shared" si="3"/>
        <v>0</v>
      </c>
    </row>
    <row r="18" spans="1:13" x14ac:dyDescent="0.25">
      <c r="A18" s="71">
        <v>9</v>
      </c>
      <c r="B18" s="64" t="s">
        <v>366</v>
      </c>
      <c r="C18" s="53">
        <v>2020</v>
      </c>
      <c r="D18" s="40">
        <v>5</v>
      </c>
      <c r="E18" s="12"/>
      <c r="F18" s="8">
        <v>12</v>
      </c>
      <c r="G18" s="10">
        <v>0</v>
      </c>
      <c r="H18" s="10">
        <v>250</v>
      </c>
      <c r="I18" s="10">
        <v>50</v>
      </c>
      <c r="J18" s="91">
        <f t="shared" ref="J18" si="4">(+H18*F18+G18*E18+I18)*D18</f>
        <v>15250</v>
      </c>
      <c r="K18" s="98">
        <f t="shared" si="1"/>
        <v>3507.5</v>
      </c>
      <c r="L18" s="97">
        <f t="shared" si="2"/>
        <v>18757.5</v>
      </c>
      <c r="M18" s="1">
        <f>M15+M14+M13+M12+M11+M10+M9+M8</f>
        <v>2640</v>
      </c>
    </row>
    <row r="19" spans="1:13" x14ac:dyDescent="0.25">
      <c r="L19" s="49">
        <f>L18+L15+L14+L13+L12+L11+L10+L9+L8</f>
        <v>43652.700000000012</v>
      </c>
      <c r="M19" s="1">
        <f>M18*1.23</f>
        <v>3247.2</v>
      </c>
    </row>
  </sheetData>
  <mergeCells count="4">
    <mergeCell ref="A1:L1"/>
    <mergeCell ref="A4:I4"/>
    <mergeCell ref="A7:F7"/>
    <mergeCell ref="A16:I16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0"/>
  <sheetViews>
    <sheetView workbookViewId="0">
      <selection activeCell="L3" sqref="L3"/>
    </sheetView>
  </sheetViews>
  <sheetFormatPr defaultColWidth="9.140625" defaultRowHeight="13.5" outlineLevelRow="1" x14ac:dyDescent="0.25"/>
  <cols>
    <col min="1" max="1" width="4.140625" style="73" customWidth="1"/>
    <col min="2" max="2" width="56.5703125" style="66" customWidth="1"/>
    <col min="3" max="3" width="16.42578125" style="62" customWidth="1"/>
    <col min="4" max="4" width="5.85546875" style="46" customWidth="1"/>
    <col min="5" max="5" width="10.42578125" style="13" customWidth="1"/>
    <col min="6" max="6" width="6.85546875" style="13" customWidth="1"/>
    <col min="7" max="9" width="9.85546875" style="1" customWidth="1"/>
    <col min="10" max="10" width="12.42578125" style="32" customWidth="1"/>
    <col min="11" max="11" width="6.5703125" style="83" customWidth="1"/>
    <col min="12" max="12" width="11.140625" style="49" customWidth="1"/>
    <col min="13" max="16384" width="9.140625" style="1"/>
  </cols>
  <sheetData>
    <row r="1" spans="1:12" ht="18.75" customHeight="1" x14ac:dyDescent="0.25">
      <c r="A1" s="350" t="s">
        <v>391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ht="54" x14ac:dyDescent="0.25">
      <c r="A2" s="2" t="s">
        <v>48</v>
      </c>
      <c r="B2" s="3" t="s">
        <v>43</v>
      </c>
      <c r="C2" s="3" t="s">
        <v>359</v>
      </c>
      <c r="D2" s="34" t="s">
        <v>331</v>
      </c>
      <c r="E2" s="4" t="s">
        <v>19</v>
      </c>
      <c r="F2" s="5" t="s">
        <v>20</v>
      </c>
      <c r="G2" s="4" t="s">
        <v>50</v>
      </c>
      <c r="H2" s="6" t="s">
        <v>51</v>
      </c>
      <c r="I2" s="6" t="s">
        <v>52</v>
      </c>
      <c r="J2" s="31" t="s">
        <v>53</v>
      </c>
      <c r="K2" s="31" t="s">
        <v>364</v>
      </c>
      <c r="L2" s="67" t="s">
        <v>424</v>
      </c>
    </row>
    <row r="3" spans="1:12" x14ac:dyDescent="0.25">
      <c r="A3" s="2"/>
      <c r="B3" s="7"/>
      <c r="C3" s="51"/>
      <c r="D3" s="36"/>
      <c r="E3" s="2"/>
      <c r="F3" s="14"/>
      <c r="G3" s="15" t="s">
        <v>363</v>
      </c>
      <c r="H3" s="15" t="s">
        <v>363</v>
      </c>
      <c r="I3" s="15" t="s">
        <v>363</v>
      </c>
      <c r="J3" s="15" t="s">
        <v>363</v>
      </c>
      <c r="K3" s="68" t="s">
        <v>361</v>
      </c>
      <c r="L3" s="68" t="s">
        <v>361</v>
      </c>
    </row>
    <row r="4" spans="1:12" ht="17.25" hidden="1" customHeight="1" x14ac:dyDescent="0.25">
      <c r="A4" s="361" t="s">
        <v>370</v>
      </c>
      <c r="B4" s="362"/>
      <c r="C4" s="362"/>
      <c r="D4" s="362"/>
      <c r="E4" s="362"/>
      <c r="F4" s="362"/>
      <c r="G4" s="362"/>
      <c r="H4" s="362"/>
      <c r="I4" s="363"/>
      <c r="J4" s="92" t="e">
        <f>SUM(#REF!)</f>
        <v>#REF!</v>
      </c>
      <c r="K4" s="84" t="e">
        <f>ROUND(J4*0.23,2)</f>
        <v>#REF!</v>
      </c>
      <c r="L4" s="85" t="e">
        <f>J4 + K4</f>
        <v>#REF!</v>
      </c>
    </row>
    <row r="5" spans="1:12" hidden="1" x14ac:dyDescent="0.25">
      <c r="A5" s="47"/>
      <c r="B5" s="48"/>
      <c r="C5" s="57"/>
      <c r="D5" s="48"/>
      <c r="E5" s="48"/>
      <c r="F5" s="48"/>
      <c r="J5" s="1"/>
      <c r="K5" s="12"/>
      <c r="L5" s="10"/>
    </row>
    <row r="6" spans="1:12" ht="22.5" hidden="1" customHeight="1" x14ac:dyDescent="0.25">
      <c r="A6" s="72"/>
      <c r="B6" s="75" t="s">
        <v>371</v>
      </c>
      <c r="C6" s="60"/>
      <c r="D6" s="86"/>
      <c r="E6" s="30"/>
      <c r="F6" s="30"/>
      <c r="G6" s="26"/>
      <c r="H6" s="26"/>
      <c r="I6" s="26"/>
      <c r="J6" s="93"/>
      <c r="K6" s="98"/>
      <c r="L6" s="97"/>
    </row>
    <row r="7" spans="1:12" s="89" customFormat="1" outlineLevel="1" x14ac:dyDescent="0.25">
      <c r="A7" s="338" t="s">
        <v>417</v>
      </c>
      <c r="B7" s="339"/>
      <c r="C7" s="339"/>
      <c r="D7" s="339"/>
      <c r="E7" s="339"/>
      <c r="F7" s="339"/>
      <c r="G7" s="88"/>
      <c r="H7" s="88"/>
      <c r="I7" s="88"/>
      <c r="J7" s="90"/>
      <c r="K7" s="99">
        <v>0.23</v>
      </c>
      <c r="L7" s="95"/>
    </row>
    <row r="8" spans="1:12" outlineLevel="1" x14ac:dyDescent="0.25">
      <c r="A8" s="71">
        <v>1</v>
      </c>
      <c r="B8" s="64" t="s">
        <v>421</v>
      </c>
      <c r="C8" s="53"/>
      <c r="D8" s="40">
        <v>2</v>
      </c>
      <c r="E8" s="12">
        <v>4</v>
      </c>
      <c r="F8" s="8">
        <v>4</v>
      </c>
      <c r="G8" s="10"/>
      <c r="H8" s="10"/>
      <c r="I8" s="10"/>
      <c r="J8" s="91">
        <f t="shared" ref="J8:J10" si="0">(+H8*F8+G8*E8+I8)*D8</f>
        <v>0</v>
      </c>
      <c r="K8" s="98"/>
      <c r="L8" s="97"/>
    </row>
    <row r="9" spans="1:12" ht="27" outlineLevel="1" x14ac:dyDescent="0.25">
      <c r="A9" s="71">
        <v>2</v>
      </c>
      <c r="B9" s="64" t="s">
        <v>422</v>
      </c>
      <c r="C9" s="53"/>
      <c r="D9" s="40">
        <v>2</v>
      </c>
      <c r="E9" s="12">
        <v>4</v>
      </c>
      <c r="F9" s="8">
        <v>4</v>
      </c>
      <c r="G9" s="10"/>
      <c r="H9" s="10"/>
      <c r="I9" s="10"/>
      <c r="J9" s="91">
        <f t="shared" si="0"/>
        <v>0</v>
      </c>
      <c r="K9" s="98"/>
      <c r="L9" s="97"/>
    </row>
    <row r="10" spans="1:12" ht="27" outlineLevel="1" x14ac:dyDescent="0.25">
      <c r="A10" s="71">
        <v>3</v>
      </c>
      <c r="B10" s="64" t="s">
        <v>423</v>
      </c>
      <c r="C10" s="53"/>
      <c r="D10" s="40">
        <v>2</v>
      </c>
      <c r="E10" s="12">
        <v>4</v>
      </c>
      <c r="F10" s="8">
        <v>4</v>
      </c>
      <c r="G10" s="10"/>
      <c r="H10" s="10"/>
      <c r="I10" s="10"/>
      <c r="J10" s="91">
        <f t="shared" si="0"/>
        <v>0</v>
      </c>
      <c r="K10" s="98"/>
      <c r="L10" s="97"/>
    </row>
  </sheetData>
  <mergeCells count="3">
    <mergeCell ref="A1:L1"/>
    <mergeCell ref="A4:I4"/>
    <mergeCell ref="A7:F7"/>
  </mergeCells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23"/>
  <sheetViews>
    <sheetView zoomScale="80" zoomScaleNormal="80" workbookViewId="0">
      <selection sqref="A1:L1"/>
    </sheetView>
  </sheetViews>
  <sheetFormatPr defaultColWidth="9.140625" defaultRowHeight="13.5" outlineLevelRow="1" x14ac:dyDescent="0.25"/>
  <cols>
    <col min="1" max="1" width="4.140625" style="73" customWidth="1"/>
    <col min="2" max="2" width="56.5703125" style="66" customWidth="1"/>
    <col min="3" max="3" width="16.42578125" style="62" customWidth="1"/>
    <col min="4" max="4" width="5.85546875" style="46" customWidth="1"/>
    <col min="5" max="5" width="10.42578125" style="13" customWidth="1"/>
    <col min="6" max="6" width="6.85546875" style="13" customWidth="1"/>
    <col min="7" max="9" width="9.85546875" style="1" customWidth="1"/>
    <col min="10" max="10" width="12.42578125" style="32" customWidth="1"/>
    <col min="11" max="11" width="13.28515625" style="83" customWidth="1"/>
    <col min="12" max="12" width="14.42578125" style="179" customWidth="1"/>
    <col min="13" max="13" width="14.7109375" style="227" customWidth="1"/>
    <col min="14" max="14" width="9.140625" style="174"/>
    <col min="15" max="15" width="9.140625" style="183"/>
    <col min="16" max="16" width="9.140625" style="227"/>
    <col min="17" max="18" width="9.140625" style="183"/>
    <col min="19" max="19" width="9.140625" style="227"/>
    <col min="20" max="20" width="10.5703125" style="180" customWidth="1"/>
    <col min="21" max="21" width="9.7109375" style="183" customWidth="1"/>
    <col min="22" max="22" width="12" style="179" customWidth="1"/>
    <col min="23" max="23" width="11" style="227" customWidth="1"/>
    <col min="24" max="24" width="11.85546875" style="232" customWidth="1"/>
    <col min="25" max="25" width="12.140625" style="230" customWidth="1"/>
    <col min="26" max="16384" width="9.140625" style="1"/>
  </cols>
  <sheetData>
    <row r="1" spans="1:25" ht="16.5" x14ac:dyDescent="0.25">
      <c r="A1" s="350" t="s">
        <v>491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25" ht="67.5" x14ac:dyDescent="0.25">
      <c r="A2" s="2" t="s">
        <v>48</v>
      </c>
      <c r="B2" s="3" t="s">
        <v>43</v>
      </c>
      <c r="C2" s="3" t="s">
        <v>359</v>
      </c>
      <c r="D2" s="34" t="s">
        <v>331</v>
      </c>
      <c r="E2" s="4" t="s">
        <v>461</v>
      </c>
      <c r="F2" s="5" t="s">
        <v>464</v>
      </c>
      <c r="G2" s="4" t="s">
        <v>50</v>
      </c>
      <c r="H2" s="6" t="s">
        <v>51</v>
      </c>
      <c r="I2" s="6" t="s">
        <v>52</v>
      </c>
      <c r="J2" s="31" t="s">
        <v>463</v>
      </c>
      <c r="K2" s="31" t="s">
        <v>364</v>
      </c>
      <c r="L2" s="252" t="s">
        <v>462</v>
      </c>
    </row>
    <row r="3" spans="1:25" x14ac:dyDescent="0.25">
      <c r="A3" s="2"/>
      <c r="B3" s="7"/>
      <c r="C3" s="51"/>
      <c r="D3" s="36"/>
      <c r="E3" s="2"/>
      <c r="F3" s="14"/>
      <c r="G3" s="15" t="s">
        <v>363</v>
      </c>
      <c r="H3" s="15" t="s">
        <v>363</v>
      </c>
      <c r="I3" s="15" t="s">
        <v>363</v>
      </c>
      <c r="J3" s="15" t="s">
        <v>363</v>
      </c>
      <c r="K3" s="68" t="s">
        <v>361</v>
      </c>
      <c r="L3" s="253" t="s">
        <v>361</v>
      </c>
      <c r="M3" s="176"/>
      <c r="O3" s="177"/>
      <c r="P3" s="229"/>
      <c r="Q3" s="177"/>
      <c r="R3" s="177"/>
      <c r="S3" s="229"/>
      <c r="T3" s="178"/>
      <c r="U3" s="177"/>
      <c r="V3" s="225"/>
      <c r="W3" s="229"/>
      <c r="X3" s="254"/>
    </row>
    <row r="4" spans="1:25" s="89" customFormat="1" outlineLevel="1" x14ac:dyDescent="0.25">
      <c r="A4" s="338" t="s">
        <v>380</v>
      </c>
      <c r="B4" s="339"/>
      <c r="C4" s="339"/>
      <c r="D4" s="339"/>
      <c r="E4" s="339"/>
      <c r="F4" s="339"/>
      <c r="G4" s="88"/>
      <c r="H4" s="88"/>
      <c r="I4" s="88"/>
      <c r="J4" s="90"/>
      <c r="K4" s="99">
        <v>0.23</v>
      </c>
      <c r="L4" s="255"/>
      <c r="M4" s="226"/>
      <c r="N4" s="175"/>
      <c r="O4" s="181"/>
      <c r="P4" s="226"/>
      <c r="Q4" s="181"/>
      <c r="R4" s="181"/>
      <c r="S4" s="226"/>
      <c r="T4" s="182"/>
      <c r="U4" s="181"/>
      <c r="V4" s="241"/>
      <c r="W4" s="226"/>
      <c r="X4" s="256"/>
      <c r="Y4" s="231"/>
    </row>
    <row r="5" spans="1:25" outlineLevel="1" x14ac:dyDescent="0.25">
      <c r="A5" s="71">
        <v>1</v>
      </c>
      <c r="B5" s="64" t="s">
        <v>280</v>
      </c>
      <c r="C5" s="53"/>
      <c r="D5" s="40">
        <v>1</v>
      </c>
      <c r="E5" s="12">
        <v>12</v>
      </c>
      <c r="F5" s="8">
        <v>4</v>
      </c>
      <c r="G5" s="10"/>
      <c r="H5" s="10"/>
      <c r="I5" s="10"/>
      <c r="J5" s="91"/>
      <c r="K5" s="98"/>
      <c r="L5" s="257"/>
      <c r="O5" s="179"/>
      <c r="Q5" s="179"/>
      <c r="R5" s="179"/>
      <c r="T5" s="179"/>
      <c r="U5" s="179"/>
    </row>
    <row r="6" spans="1:25" outlineLevel="1" x14ac:dyDescent="0.25">
      <c r="A6" s="71">
        <v>2</v>
      </c>
      <c r="B6" s="64" t="s">
        <v>281</v>
      </c>
      <c r="C6" s="53"/>
      <c r="D6" s="40">
        <v>1</v>
      </c>
      <c r="E6" s="12">
        <v>12</v>
      </c>
      <c r="F6" s="8">
        <v>4</v>
      </c>
      <c r="G6" s="10"/>
      <c r="H6" s="10"/>
      <c r="I6" s="10"/>
      <c r="J6" s="91"/>
      <c r="K6" s="98"/>
      <c r="L6" s="257"/>
      <c r="O6" s="179"/>
      <c r="Q6" s="179"/>
      <c r="R6" s="179"/>
      <c r="T6" s="179"/>
      <c r="U6" s="179"/>
    </row>
    <row r="7" spans="1:25" outlineLevel="1" x14ac:dyDescent="0.25">
      <c r="A7" s="71">
        <v>3</v>
      </c>
      <c r="B7" s="64" t="s">
        <v>282</v>
      </c>
      <c r="C7" s="53"/>
      <c r="D7" s="40">
        <v>1</v>
      </c>
      <c r="E7" s="12">
        <v>12</v>
      </c>
      <c r="F7" s="8">
        <v>4</v>
      </c>
      <c r="G7" s="10"/>
      <c r="H7" s="10"/>
      <c r="I7" s="10"/>
      <c r="J7" s="91"/>
      <c r="K7" s="98"/>
      <c r="L7" s="257"/>
      <c r="O7" s="179"/>
      <c r="Q7" s="179"/>
      <c r="R7" s="179"/>
      <c r="T7" s="179"/>
      <c r="U7" s="179"/>
    </row>
    <row r="8" spans="1:25" outlineLevel="1" x14ac:dyDescent="0.25">
      <c r="A8" s="71">
        <v>4</v>
      </c>
      <c r="B8" s="64" t="s">
        <v>283</v>
      </c>
      <c r="C8" s="53"/>
      <c r="D8" s="40">
        <v>1</v>
      </c>
      <c r="E8" s="12">
        <v>12</v>
      </c>
      <c r="F8" s="8">
        <v>4</v>
      </c>
      <c r="G8" s="10"/>
      <c r="H8" s="10"/>
      <c r="I8" s="10"/>
      <c r="J8" s="91"/>
      <c r="K8" s="98"/>
      <c r="L8" s="257"/>
      <c r="O8" s="179"/>
      <c r="Q8" s="179"/>
      <c r="R8" s="179"/>
      <c r="T8" s="179"/>
      <c r="U8" s="179"/>
    </row>
    <row r="9" spans="1:25" outlineLevel="1" x14ac:dyDescent="0.25">
      <c r="A9" s="71">
        <v>5</v>
      </c>
      <c r="B9" s="64" t="s">
        <v>280</v>
      </c>
      <c r="C9" s="53"/>
      <c r="D9" s="40">
        <v>1</v>
      </c>
      <c r="E9" s="12">
        <v>12</v>
      </c>
      <c r="F9" s="8">
        <v>4</v>
      </c>
      <c r="G9" s="10"/>
      <c r="H9" s="10"/>
      <c r="I9" s="10"/>
      <c r="J9" s="91"/>
      <c r="K9" s="98"/>
      <c r="L9" s="257"/>
      <c r="O9" s="179"/>
      <c r="Q9" s="179"/>
      <c r="R9" s="179"/>
      <c r="T9" s="179"/>
      <c r="U9" s="179"/>
    </row>
    <row r="10" spans="1:25" outlineLevel="1" x14ac:dyDescent="0.25">
      <c r="A10" s="71">
        <v>6</v>
      </c>
      <c r="B10" s="64" t="s">
        <v>280</v>
      </c>
      <c r="C10" s="53"/>
      <c r="D10" s="40">
        <v>1</v>
      </c>
      <c r="E10" s="12">
        <v>12</v>
      </c>
      <c r="F10" s="8">
        <v>4</v>
      </c>
      <c r="G10" s="10"/>
      <c r="H10" s="10"/>
      <c r="I10" s="10"/>
      <c r="J10" s="91"/>
      <c r="K10" s="98"/>
      <c r="L10" s="257"/>
      <c r="O10" s="179"/>
      <c r="Q10" s="179"/>
      <c r="R10" s="179"/>
      <c r="T10" s="179"/>
      <c r="U10" s="179"/>
    </row>
    <row r="11" spans="1:25" outlineLevel="1" x14ac:dyDescent="0.25">
      <c r="A11" s="71">
        <v>7</v>
      </c>
      <c r="B11" s="64" t="s">
        <v>273</v>
      </c>
      <c r="C11" s="53"/>
      <c r="D11" s="40">
        <v>1</v>
      </c>
      <c r="E11" s="12">
        <v>12</v>
      </c>
      <c r="F11" s="8">
        <v>4</v>
      </c>
      <c r="G11" s="10"/>
      <c r="H11" s="10"/>
      <c r="I11" s="10"/>
      <c r="J11" s="91"/>
      <c r="K11" s="98"/>
      <c r="L11" s="257"/>
      <c r="O11" s="179"/>
      <c r="Q11" s="179"/>
      <c r="R11" s="179"/>
      <c r="T11" s="179"/>
      <c r="U11" s="179"/>
    </row>
    <row r="12" spans="1:25" outlineLevel="1" x14ac:dyDescent="0.25">
      <c r="A12" s="71">
        <v>8</v>
      </c>
      <c r="B12" s="64" t="s">
        <v>284</v>
      </c>
      <c r="C12" s="53"/>
      <c r="D12" s="40">
        <v>1</v>
      </c>
      <c r="E12" s="12">
        <v>12</v>
      </c>
      <c r="F12" s="8">
        <v>4</v>
      </c>
      <c r="G12" s="10"/>
      <c r="H12" s="10"/>
      <c r="I12" s="10"/>
      <c r="J12" s="91"/>
      <c r="K12" s="98"/>
      <c r="L12" s="257"/>
      <c r="O12" s="179"/>
      <c r="Q12" s="179"/>
      <c r="R12" s="179"/>
      <c r="T12" s="179"/>
      <c r="U12" s="179"/>
    </row>
    <row r="13" spans="1:25" x14ac:dyDescent="0.25">
      <c r="A13" s="71">
        <v>9</v>
      </c>
      <c r="B13" s="64" t="s">
        <v>465</v>
      </c>
      <c r="C13" s="53"/>
      <c r="D13" s="40">
        <v>1</v>
      </c>
      <c r="E13" s="12">
        <v>12</v>
      </c>
      <c r="F13" s="8">
        <v>4</v>
      </c>
      <c r="G13" s="10"/>
      <c r="H13" s="10"/>
      <c r="I13" s="10"/>
      <c r="J13" s="91"/>
      <c r="K13" s="98"/>
      <c r="L13" s="257"/>
      <c r="O13" s="179"/>
      <c r="Q13" s="179"/>
      <c r="R13" s="179"/>
      <c r="T13" s="179"/>
      <c r="U13" s="179"/>
    </row>
    <row r="14" spans="1:25" x14ac:dyDescent="0.25">
      <c r="A14" s="71">
        <v>10</v>
      </c>
      <c r="B14" s="64" t="s">
        <v>466</v>
      </c>
      <c r="C14" s="53"/>
      <c r="D14" s="40">
        <v>1</v>
      </c>
      <c r="E14" s="12">
        <v>12</v>
      </c>
      <c r="F14" s="8">
        <v>4</v>
      </c>
      <c r="G14" s="10"/>
      <c r="H14" s="10"/>
      <c r="I14" s="10"/>
      <c r="J14" s="91"/>
      <c r="K14" s="98"/>
      <c r="L14" s="257"/>
      <c r="O14" s="179"/>
      <c r="Q14" s="179"/>
      <c r="R14" s="179"/>
      <c r="T14" s="179"/>
      <c r="U14" s="179"/>
    </row>
    <row r="15" spans="1:25" x14ac:dyDescent="0.25">
      <c r="A15" s="71">
        <v>11</v>
      </c>
      <c r="B15" s="64" t="s">
        <v>467</v>
      </c>
      <c r="C15" s="53"/>
      <c r="D15" s="40">
        <v>1</v>
      </c>
      <c r="E15" s="12">
        <v>12</v>
      </c>
      <c r="F15" s="8">
        <v>4</v>
      </c>
      <c r="G15" s="10"/>
      <c r="H15" s="10"/>
      <c r="I15" s="10"/>
      <c r="J15" s="91"/>
      <c r="K15" s="98"/>
      <c r="L15" s="257"/>
      <c r="O15" s="179"/>
      <c r="Q15" s="179"/>
      <c r="R15" s="179"/>
      <c r="T15" s="179"/>
      <c r="U15" s="179"/>
    </row>
    <row r="16" spans="1:25" x14ac:dyDescent="0.25">
      <c r="A16" s="71">
        <v>12</v>
      </c>
      <c r="B16" s="64" t="s">
        <v>468</v>
      </c>
      <c r="C16" s="53"/>
      <c r="D16" s="40">
        <v>1</v>
      </c>
      <c r="E16" s="12">
        <v>12</v>
      </c>
      <c r="F16" s="8">
        <v>4</v>
      </c>
      <c r="G16" s="10"/>
      <c r="H16" s="10"/>
      <c r="I16" s="10"/>
      <c r="J16" s="91"/>
      <c r="K16" s="98"/>
      <c r="L16" s="257"/>
      <c r="O16" s="179"/>
      <c r="Q16" s="179"/>
      <c r="R16" s="179"/>
      <c r="T16" s="179"/>
      <c r="U16" s="179"/>
    </row>
    <row r="17" spans="1:25" x14ac:dyDescent="0.25">
      <c r="A17" s="71">
        <v>13</v>
      </c>
      <c r="B17" s="64" t="s">
        <v>469</v>
      </c>
      <c r="C17" s="53"/>
      <c r="D17" s="40">
        <v>1</v>
      </c>
      <c r="E17" s="12">
        <v>12</v>
      </c>
      <c r="F17" s="8">
        <v>4</v>
      </c>
      <c r="G17" s="10"/>
      <c r="H17" s="10"/>
      <c r="I17" s="10"/>
      <c r="J17" s="91"/>
      <c r="K17" s="98"/>
      <c r="L17" s="257"/>
      <c r="O17" s="179"/>
      <c r="Q17" s="179"/>
      <c r="R17" s="179"/>
      <c r="T17" s="179"/>
      <c r="U17" s="179"/>
    </row>
    <row r="18" spans="1:25" x14ac:dyDescent="0.25">
      <c r="A18" s="71">
        <v>14</v>
      </c>
      <c r="B18" s="64" t="s">
        <v>470</v>
      </c>
      <c r="C18" s="53"/>
      <c r="D18" s="40">
        <v>1</v>
      </c>
      <c r="E18" s="12">
        <v>12</v>
      </c>
      <c r="F18" s="8">
        <v>4</v>
      </c>
      <c r="G18" s="10"/>
      <c r="H18" s="10"/>
      <c r="I18" s="10"/>
      <c r="J18" s="91"/>
      <c r="K18" s="98"/>
      <c r="L18" s="257"/>
      <c r="O18" s="179"/>
      <c r="Q18" s="179"/>
      <c r="R18" s="179"/>
      <c r="T18" s="179"/>
      <c r="U18" s="179"/>
    </row>
    <row r="19" spans="1:25" x14ac:dyDescent="0.25">
      <c r="A19" s="71">
        <v>15</v>
      </c>
      <c r="B19" s="161" t="s">
        <v>471</v>
      </c>
      <c r="C19" s="161" t="s">
        <v>472</v>
      </c>
      <c r="D19" s="42">
        <v>1</v>
      </c>
      <c r="E19" s="12"/>
      <c r="F19" s="12">
        <v>4</v>
      </c>
      <c r="G19" s="10"/>
      <c r="H19" s="10"/>
      <c r="I19" s="10"/>
      <c r="J19" s="91"/>
      <c r="K19" s="98"/>
      <c r="L19" s="257"/>
      <c r="O19" s="179"/>
      <c r="Q19" s="179"/>
      <c r="R19" s="179"/>
      <c r="T19" s="179"/>
      <c r="U19" s="179"/>
    </row>
    <row r="20" spans="1:25" x14ac:dyDescent="0.25">
      <c r="A20" s="71">
        <v>16</v>
      </c>
      <c r="B20" s="64" t="s">
        <v>366</v>
      </c>
      <c r="C20" s="53"/>
      <c r="D20" s="40">
        <v>11</v>
      </c>
      <c r="E20" s="12"/>
      <c r="F20" s="22">
        <v>12</v>
      </c>
      <c r="G20" s="10"/>
      <c r="H20" s="10"/>
      <c r="I20" s="10"/>
      <c r="J20" s="91"/>
      <c r="K20" s="98"/>
      <c r="L20" s="257"/>
      <c r="O20" s="179"/>
      <c r="Q20" s="179"/>
      <c r="R20" s="179"/>
      <c r="T20" s="179"/>
      <c r="U20" s="179"/>
    </row>
    <row r="21" spans="1:25" x14ac:dyDescent="0.25">
      <c r="L21" s="258"/>
      <c r="M21" s="228"/>
      <c r="O21" s="179"/>
      <c r="Q21" s="179"/>
      <c r="R21" s="179"/>
      <c r="T21" s="179"/>
      <c r="U21" s="179"/>
      <c r="Y21" s="233"/>
    </row>
    <row r="22" spans="1:25" x14ac:dyDescent="0.25">
      <c r="M22" s="228"/>
      <c r="O22" s="179"/>
      <c r="Q22" s="179"/>
      <c r="R22" s="179"/>
      <c r="T22" s="179"/>
      <c r="U22" s="179"/>
      <c r="V22" s="227"/>
      <c r="Y22" s="234"/>
    </row>
    <row r="23" spans="1:25" x14ac:dyDescent="0.25">
      <c r="N23" s="179"/>
      <c r="O23" s="179"/>
      <c r="Q23" s="179"/>
      <c r="R23" s="179"/>
    </row>
  </sheetData>
  <mergeCells count="2">
    <mergeCell ref="A1:L1"/>
    <mergeCell ref="A4:F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2"/>
  <sheetViews>
    <sheetView zoomScale="110" zoomScaleNormal="110" workbookViewId="0">
      <selection sqref="A1:L1"/>
    </sheetView>
  </sheetViews>
  <sheetFormatPr defaultColWidth="9.140625" defaultRowHeight="13.5" outlineLevelRow="1" x14ac:dyDescent="0.25"/>
  <cols>
    <col min="1" max="1" width="4.140625" style="73" customWidth="1"/>
    <col min="2" max="2" width="56.5703125" style="66" customWidth="1"/>
    <col min="3" max="3" width="16.42578125" style="62" customWidth="1"/>
    <col min="4" max="4" width="5.85546875" style="46" customWidth="1"/>
    <col min="5" max="5" width="10.42578125" style="13" customWidth="1"/>
    <col min="6" max="6" width="6.85546875" style="13" customWidth="1"/>
    <col min="7" max="7" width="9.85546875" style="1" customWidth="1"/>
    <col min="8" max="9" width="9.85546875" style="179" customWidth="1"/>
    <col min="10" max="10" width="12.42578125" style="272" customWidth="1"/>
    <col min="11" max="11" width="11.42578125" style="273" customWidth="1"/>
    <col min="12" max="12" width="11.140625" style="179" customWidth="1"/>
    <col min="13" max="13" width="13.140625" style="179" customWidth="1"/>
    <col min="14" max="18" width="9.140625" style="179"/>
    <col min="19" max="16384" width="9.140625" style="1"/>
  </cols>
  <sheetData>
    <row r="1" spans="1:18" ht="16.5" x14ac:dyDescent="0.25">
      <c r="A1" s="350" t="s">
        <v>490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8" ht="67.5" x14ac:dyDescent="0.25">
      <c r="A2" s="2" t="s">
        <v>48</v>
      </c>
      <c r="B2" s="3" t="s">
        <v>43</v>
      </c>
      <c r="C2" s="3" t="s">
        <v>359</v>
      </c>
      <c r="D2" s="34" t="s">
        <v>331</v>
      </c>
      <c r="E2" s="4" t="s">
        <v>461</v>
      </c>
      <c r="F2" s="5" t="s">
        <v>464</v>
      </c>
      <c r="G2" s="4" t="s">
        <v>50</v>
      </c>
      <c r="H2" s="252" t="s">
        <v>51</v>
      </c>
      <c r="I2" s="252" t="s">
        <v>52</v>
      </c>
      <c r="J2" s="259" t="s">
        <v>463</v>
      </c>
      <c r="K2" s="259" t="s">
        <v>364</v>
      </c>
      <c r="L2" s="252" t="s">
        <v>446</v>
      </c>
    </row>
    <row r="3" spans="1:18" x14ac:dyDescent="0.25">
      <c r="A3" s="2"/>
      <c r="B3" s="7"/>
      <c r="C3" s="51"/>
      <c r="D3" s="36"/>
      <c r="E3" s="2"/>
      <c r="F3" s="14"/>
      <c r="G3" s="15" t="s">
        <v>363</v>
      </c>
      <c r="H3" s="260" t="s">
        <v>363</v>
      </c>
      <c r="I3" s="260" t="s">
        <v>363</v>
      </c>
      <c r="J3" s="260" t="s">
        <v>363</v>
      </c>
      <c r="K3" s="253" t="s">
        <v>361</v>
      </c>
      <c r="L3" s="253" t="s">
        <v>361</v>
      </c>
      <c r="M3" s="261"/>
      <c r="N3" s="261"/>
      <c r="O3" s="261"/>
      <c r="P3" s="261"/>
      <c r="Q3" s="237"/>
      <c r="R3" s="237"/>
    </row>
    <row r="4" spans="1:18" ht="16.5" hidden="1" x14ac:dyDescent="0.25">
      <c r="A4" s="361" t="s">
        <v>370</v>
      </c>
      <c r="B4" s="362"/>
      <c r="C4" s="362"/>
      <c r="D4" s="362"/>
      <c r="E4" s="362"/>
      <c r="F4" s="362"/>
      <c r="G4" s="362"/>
      <c r="H4" s="362"/>
      <c r="I4" s="363"/>
      <c r="J4" s="262" t="e">
        <f>SUM(#REF!)</f>
        <v>#REF!</v>
      </c>
      <c r="K4" s="263" t="e">
        <f>ROUND(J4*0.23,2)</f>
        <v>#REF!</v>
      </c>
      <c r="L4" s="257" t="e">
        <f>J4 + K4</f>
        <v>#REF!</v>
      </c>
      <c r="M4" s="237"/>
      <c r="N4" s="237"/>
      <c r="O4" s="237"/>
      <c r="P4" s="237"/>
      <c r="Q4" s="237"/>
      <c r="R4" s="237"/>
    </row>
    <row r="5" spans="1:18" hidden="1" x14ac:dyDescent="0.25">
      <c r="A5" s="47"/>
      <c r="B5" s="48"/>
      <c r="C5" s="57"/>
      <c r="D5" s="48"/>
      <c r="E5" s="48"/>
      <c r="F5" s="48"/>
      <c r="J5" s="179"/>
      <c r="K5" s="264"/>
      <c r="L5" s="257"/>
      <c r="M5" s="237"/>
      <c r="N5" s="237"/>
      <c r="O5" s="237"/>
      <c r="P5" s="237"/>
      <c r="Q5" s="237"/>
      <c r="R5" s="237"/>
    </row>
    <row r="6" spans="1:18" ht="16.5" hidden="1" x14ac:dyDescent="0.25">
      <c r="A6" s="72"/>
      <c r="B6" s="75" t="s">
        <v>371</v>
      </c>
      <c r="C6" s="60"/>
      <c r="D6" s="86"/>
      <c r="E6" s="30"/>
      <c r="F6" s="30"/>
      <c r="G6" s="26"/>
      <c r="H6" s="265"/>
      <c r="I6" s="265"/>
      <c r="J6" s="266"/>
      <c r="K6" s="267"/>
      <c r="L6" s="257"/>
      <c r="M6" s="237"/>
      <c r="N6" s="237"/>
      <c r="O6" s="237"/>
      <c r="P6" s="237"/>
      <c r="Q6" s="237"/>
      <c r="R6" s="237"/>
    </row>
    <row r="7" spans="1:18" s="89" customFormat="1" outlineLevel="1" x14ac:dyDescent="0.25">
      <c r="A7" s="338" t="s">
        <v>417</v>
      </c>
      <c r="B7" s="339"/>
      <c r="C7" s="339"/>
      <c r="D7" s="339"/>
      <c r="E7" s="339"/>
      <c r="F7" s="339"/>
      <c r="G7" s="88"/>
      <c r="H7" s="268"/>
      <c r="I7" s="268"/>
      <c r="J7" s="269"/>
      <c r="K7" s="270">
        <v>0.23</v>
      </c>
      <c r="L7" s="255"/>
      <c r="M7" s="238"/>
      <c r="N7" s="238"/>
      <c r="O7" s="238"/>
      <c r="P7" s="238"/>
      <c r="Q7" s="238"/>
      <c r="R7" s="238"/>
    </row>
    <row r="8" spans="1:18" outlineLevel="1" x14ac:dyDescent="0.25">
      <c r="A8" s="71">
        <v>1</v>
      </c>
      <c r="B8" s="64" t="s">
        <v>421</v>
      </c>
      <c r="C8" s="53"/>
      <c r="D8" s="40">
        <v>2</v>
      </c>
      <c r="E8" s="12"/>
      <c r="F8" s="8">
        <v>4</v>
      </c>
      <c r="G8" s="10"/>
      <c r="H8" s="257"/>
      <c r="I8" s="257"/>
      <c r="J8" s="271"/>
      <c r="K8" s="267"/>
      <c r="L8" s="257"/>
      <c r="M8" s="237"/>
      <c r="N8" s="237"/>
      <c r="O8" s="237"/>
      <c r="P8" s="237"/>
      <c r="Q8" s="237"/>
      <c r="R8" s="237"/>
    </row>
    <row r="9" spans="1:18" ht="27" outlineLevel="1" x14ac:dyDescent="0.25">
      <c r="A9" s="71">
        <v>2</v>
      </c>
      <c r="B9" s="64" t="s">
        <v>422</v>
      </c>
      <c r="C9" s="53"/>
      <c r="D9" s="40">
        <v>2</v>
      </c>
      <c r="E9" s="12"/>
      <c r="F9" s="8">
        <v>4</v>
      </c>
      <c r="G9" s="10"/>
      <c r="H9" s="257"/>
      <c r="I9" s="257"/>
      <c r="J9" s="271"/>
      <c r="K9" s="267"/>
      <c r="L9" s="257"/>
      <c r="M9" s="237"/>
      <c r="N9" s="237"/>
      <c r="O9" s="237"/>
      <c r="P9" s="237"/>
      <c r="Q9" s="237"/>
      <c r="R9" s="237"/>
    </row>
    <row r="10" spans="1:18" ht="27" outlineLevel="1" x14ac:dyDescent="0.25">
      <c r="A10" s="71">
        <v>3</v>
      </c>
      <c r="B10" s="64" t="s">
        <v>423</v>
      </c>
      <c r="C10" s="53"/>
      <c r="D10" s="40">
        <v>2</v>
      </c>
      <c r="E10" s="12"/>
      <c r="F10" s="8">
        <v>4</v>
      </c>
      <c r="G10" s="10"/>
      <c r="H10" s="257"/>
      <c r="I10" s="257"/>
      <c r="J10" s="271"/>
      <c r="K10" s="267"/>
      <c r="L10" s="257"/>
      <c r="M10" s="237"/>
      <c r="N10" s="237"/>
      <c r="O10" s="237"/>
      <c r="P10" s="237"/>
      <c r="Q10" s="237"/>
      <c r="R10" s="237"/>
    </row>
    <row r="11" spans="1:18" ht="15.75" x14ac:dyDescent="0.4">
      <c r="L11" s="274"/>
      <c r="M11" s="239"/>
      <c r="N11" s="239"/>
      <c r="O11" s="239"/>
      <c r="P11" s="239"/>
      <c r="Q11" s="239"/>
      <c r="R11" s="237"/>
    </row>
    <row r="12" spans="1:18" x14ac:dyDescent="0.25">
      <c r="M12" s="240"/>
      <c r="N12" s="240"/>
      <c r="O12" s="240"/>
      <c r="P12" s="240"/>
      <c r="Q12" s="240"/>
      <c r="R12" s="237"/>
    </row>
  </sheetData>
  <mergeCells count="3">
    <mergeCell ref="A1:L1"/>
    <mergeCell ref="A4:I4"/>
    <mergeCell ref="A7:F7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Zadanie 1</vt:lpstr>
      <vt:lpstr>Zadanie 2</vt:lpstr>
      <vt:lpstr>Zadanie 3</vt:lpstr>
      <vt:lpstr>Zadanie 4</vt:lpstr>
      <vt:lpstr>zadanie2</vt:lpstr>
      <vt:lpstr>zadanie3</vt:lpstr>
      <vt:lpstr>'Zadanie 1'!Obszar_wydruku</vt:lpstr>
      <vt:lpstr>'Zadanie 1'!Tytuły_wydruku</vt:lpstr>
    </vt:vector>
  </TitlesOfParts>
  <Company>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Justyna Bittner-Dobak (p011969)</cp:lastModifiedBy>
  <cp:lastPrinted>2023-12-15T12:01:47Z</cp:lastPrinted>
  <dcterms:created xsi:type="dcterms:W3CDTF">2007-07-04T10:09:04Z</dcterms:created>
  <dcterms:modified xsi:type="dcterms:W3CDTF">2023-12-18T14:03:08Z</dcterms:modified>
</cp:coreProperties>
</file>