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F3CD0941-2C32-4843-95C8-14093C1B9A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g cen taryf. i konk.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1" l="1"/>
  <c r="B35" i="1"/>
  <c r="B34" i="1"/>
  <c r="B33" i="1"/>
  <c r="F23" i="1"/>
  <c r="H23" i="1" s="1"/>
  <c r="F16" i="1"/>
  <c r="H16" i="1" s="1"/>
  <c r="I16" i="1" s="1"/>
  <c r="I23" i="1" l="1"/>
  <c r="I4" i="1"/>
  <c r="F29" i="1"/>
  <c r="H29" i="1" l="1"/>
  <c r="I29" i="1" s="1"/>
  <c r="F22" i="1" l="1"/>
  <c r="H22" i="1" s="1"/>
  <c r="I22" i="1" s="1"/>
  <c r="F15" i="1"/>
  <c r="H15" i="1" s="1"/>
  <c r="I15" i="1" s="1"/>
  <c r="F11" i="1"/>
  <c r="F9" i="1"/>
  <c r="H9" i="1" s="1"/>
  <c r="I9" i="1" s="1"/>
  <c r="F21" i="1"/>
  <c r="F14" i="1"/>
  <c r="F8" i="1"/>
  <c r="C25" i="1"/>
  <c r="F24" i="1"/>
  <c r="C18" i="1"/>
  <c r="F17" i="1"/>
  <c r="F10" i="1"/>
  <c r="H10" i="1" s="1"/>
  <c r="F18" i="1" l="1"/>
  <c r="H18" i="1" s="1"/>
  <c r="I18" i="1" s="1"/>
  <c r="F25" i="1"/>
  <c r="H25" i="1" s="1"/>
  <c r="I25" i="1" s="1"/>
  <c r="H14" i="1"/>
  <c r="I14" i="1" s="1"/>
  <c r="H24" i="1"/>
  <c r="I24" i="1" s="1"/>
  <c r="H21" i="1"/>
  <c r="I21" i="1" s="1"/>
  <c r="H17" i="1"/>
  <c r="I17" i="1" s="1"/>
  <c r="I10" i="1"/>
  <c r="H8" i="1"/>
  <c r="I8" i="1" s="1"/>
  <c r="I32" i="1" s="1"/>
  <c r="I33" i="1" s="1"/>
  <c r="H11" i="1"/>
  <c r="I11" i="1" s="1"/>
</calcChain>
</file>

<file path=xl/sharedStrings.xml><?xml version="1.0" encoding="utf-8"?>
<sst xmlns="http://schemas.openxmlformats.org/spreadsheetml/2006/main" count="85" uniqueCount="39">
  <si>
    <t>jednostki miary</t>
  </si>
  <si>
    <t>kWh</t>
  </si>
  <si>
    <t>Opłata sieciowa zmienna</t>
  </si>
  <si>
    <t>kWh/h</t>
  </si>
  <si>
    <t xml:space="preserve">Opłata sieciowa stała </t>
  </si>
  <si>
    <t>licznik x m-c</t>
  </si>
  <si>
    <t>Kwota podatku Vat w zł</t>
  </si>
  <si>
    <t>Wartość brutto (kol. 6 + kol. 8)</t>
  </si>
  <si>
    <t>wartość netto (kol 3 x kol. 4 x kol. 5)</t>
  </si>
  <si>
    <t>Nazwa opłaty</t>
  </si>
  <si>
    <t>cena jednostkowa</t>
  </si>
  <si>
    <t>Stawka podatku Vat</t>
  </si>
  <si>
    <t xml:space="preserve">Opłata sieciowa stała (ilość jednostek = ilość godzin w trakcie trwania umowy x moc umowna) </t>
  </si>
  <si>
    <t>Suma gazu (kWh)</t>
  </si>
  <si>
    <t>Moc zamówiona</t>
  </si>
  <si>
    <t>ilość j.m. Zamówienie planowane wg faktur</t>
  </si>
  <si>
    <t>x</t>
  </si>
  <si>
    <t xml:space="preserve">licznik x m-c </t>
  </si>
  <si>
    <t>W-5.1 ZW Z PODATKU AKCYZOWEGO</t>
  </si>
  <si>
    <t>W-4 ZW Z PODATKU AKCYZOWEGO</t>
  </si>
  <si>
    <t>1. Suma brutto</t>
  </si>
  <si>
    <t>2. Suma netto (wartość brutto/1,23)</t>
  </si>
  <si>
    <t>Załącznik nr 3.1 do SWZ - kalkulator</t>
  </si>
  <si>
    <t>W-3.6 ZW Z PODATKU AKCYZOWEGO</t>
  </si>
  <si>
    <r>
      <t>Wykonawca</t>
    </r>
    <r>
      <rPr>
        <sz val="10"/>
        <color rgb="FF000000"/>
        <rFont val="Calibri Light"/>
        <family val="2"/>
        <charset val="238"/>
        <scheme val="major"/>
      </rPr>
      <t xml:space="preserve"> może skorzystać z przygotowanego przez Pełnomocnika </t>
    </r>
    <r>
      <rPr>
        <b/>
        <sz val="10"/>
        <color rgb="FF000000"/>
        <rFont val="Calibri Light"/>
        <family val="2"/>
        <charset val="238"/>
        <scheme val="major"/>
      </rPr>
      <t>Zamawiającego</t>
    </r>
    <r>
      <rPr>
        <sz val="10"/>
        <color rgb="FF000000"/>
        <rFont val="Calibri Light"/>
        <family val="2"/>
        <charset val="238"/>
        <scheme val="major"/>
      </rPr>
      <t xml:space="preserve"> kalkulatora stanowiącego </t>
    </r>
    <r>
      <rPr>
        <b/>
        <sz val="10"/>
        <color rgb="FF000000"/>
        <rFont val="Calibri Light"/>
        <family val="2"/>
        <charset val="238"/>
        <scheme val="major"/>
      </rPr>
      <t>Załącznik nr 3.1 do SWZ</t>
    </r>
    <r>
      <rPr>
        <sz val="10"/>
        <color rgb="FF000000"/>
        <rFont val="Calibri Light"/>
        <family val="2"/>
        <charset val="238"/>
        <scheme val="major"/>
      </rPr>
      <t>, przy czym  wyliczenia z kalkulatora nie  stanowią podstawy do jakichkolwiek roszczeń Wykonawcy w stosunku do Zamawiającego i sam kalkulator nie stanowi załącznika do oferty.</t>
    </r>
  </si>
  <si>
    <t>PSG O/Poznań</t>
  </si>
  <si>
    <t>Paliwo gazowe - wg cen taryfowych</t>
  </si>
  <si>
    <t>cena jednstkowa</t>
  </si>
  <si>
    <t>Bez podatku akcyzowego</t>
  </si>
  <si>
    <t>z podatkiem akcyzowym</t>
  </si>
  <si>
    <t>Paliwo gazowe - wg cen konkurencyjnych (bez podatku akcyzowego)</t>
  </si>
  <si>
    <t>„Kompleksowa dostawa gazu ziemnego wysokometanowego (grupa E) dla Gminy Świerzno na  okres od 01.09.2022 r. do 31.12.2023 r."</t>
  </si>
  <si>
    <t>Opłata - abonament za sprzedaż paliwa gazowego - wg cen taryfowych</t>
  </si>
  <si>
    <t>Opłata - abonament za sprzedaż paliwa gazowego - wg cen konkurencyjnych</t>
  </si>
  <si>
    <t>Opłata - abonament za sprzedaż paliwa gazowego wg cen taryfowych</t>
  </si>
  <si>
    <t>Opłata - abonament za sprzedaż paliwa gazowego wg cen konkurencyjnych</t>
  </si>
  <si>
    <t>Podsumowanie dla Tabel 1-4</t>
  </si>
  <si>
    <t>ilość miesięcy x ilość liczników wg cen taryfowych</t>
  </si>
  <si>
    <t>ilość miesięcy x ilość liczników wg cen konkurencyjnych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</si>
</sst>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  <font>
      <sz val="9"/>
      <color rgb="FFFF0000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166" fontId="9" fillId="0" borderId="1" xfId="0" applyNumberFormat="1" applyFont="1" applyFill="1" applyBorder="1" applyAlignment="1">
      <alignment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4" fontId="2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8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/>
    <xf numFmtId="166" fontId="5" fillId="0" borderId="0" xfId="0" applyNumberFormat="1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4" fontId="2" fillId="0" borderId="0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3" fontId="5" fillId="2" borderId="1" xfId="0" applyNumberFormat="1" applyFont="1" applyFill="1" applyBorder="1"/>
    <xf numFmtId="4" fontId="5" fillId="2" borderId="1" xfId="0" applyNumberFormat="1" applyFont="1" applyFill="1" applyBorder="1" applyAlignment="1"/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Border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165" fontId="8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wrapText="1"/>
    </xf>
    <xf numFmtId="0" fontId="0" fillId="2" borderId="0" xfId="0" applyFill="1"/>
    <xf numFmtId="3" fontId="2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zoomScale="90" zoomScaleNormal="90" workbookViewId="0">
      <pane ySplit="4" topLeftCell="A5" activePane="bottomLeft" state="frozen"/>
      <selection pane="bottomLeft" activeCell="A37" sqref="A37:I39"/>
    </sheetView>
  </sheetViews>
  <sheetFormatPr defaultRowHeight="15" x14ac:dyDescent="0.25"/>
  <cols>
    <col min="1" max="1" width="45" customWidth="1"/>
    <col min="2" max="2" width="13.7109375" customWidth="1"/>
    <col min="4" max="4" width="13.140625" customWidth="1"/>
    <col min="5" max="5" width="9.5703125" style="59" bestFit="1" customWidth="1"/>
    <col min="6" max="6" width="12.42578125" customWidth="1"/>
    <col min="7" max="7" width="10.5703125" customWidth="1"/>
    <col min="8" max="8" width="12" customWidth="1"/>
    <col min="9" max="9" width="13.5703125" customWidth="1"/>
  </cols>
  <sheetData>
    <row r="1" spans="1:10" x14ac:dyDescent="0.25">
      <c r="A1" s="14"/>
      <c r="B1" s="14"/>
      <c r="C1" s="14"/>
      <c r="D1" s="14"/>
      <c r="E1" s="49"/>
      <c r="F1" s="14"/>
      <c r="G1" s="63" t="s">
        <v>22</v>
      </c>
      <c r="H1" s="63"/>
      <c r="I1" s="63"/>
    </row>
    <row r="2" spans="1:10" ht="33.6" customHeight="1" x14ac:dyDescent="0.25">
      <c r="A2" s="64" t="s">
        <v>31</v>
      </c>
      <c r="B2" s="64"/>
      <c r="C2" s="64"/>
      <c r="D2" s="64"/>
      <c r="E2" s="64"/>
      <c r="F2" s="64"/>
      <c r="G2" s="64"/>
      <c r="H2" s="64"/>
      <c r="I2" s="64"/>
    </row>
    <row r="3" spans="1:10" ht="33.6" customHeight="1" x14ac:dyDescent="0.25">
      <c r="A3" s="36"/>
      <c r="B3" s="36"/>
      <c r="C3" s="36"/>
      <c r="D3" s="36"/>
      <c r="E3" s="50"/>
      <c r="F3" s="36"/>
      <c r="G3" s="36"/>
      <c r="H3" s="37" t="s">
        <v>28</v>
      </c>
      <c r="I3" s="37" t="s">
        <v>29</v>
      </c>
    </row>
    <row r="4" spans="1:10" ht="24" x14ac:dyDescent="0.25">
      <c r="A4" s="33"/>
      <c r="B4" s="33"/>
      <c r="C4" s="33"/>
      <c r="D4" s="33"/>
      <c r="E4" s="50"/>
      <c r="F4" s="33"/>
      <c r="G4" s="38" t="s">
        <v>27</v>
      </c>
      <c r="H4" s="39">
        <v>0.2</v>
      </c>
      <c r="I4" s="39">
        <f>H4+0.0039</f>
        <v>0.2039</v>
      </c>
    </row>
    <row r="5" spans="1:10" x14ac:dyDescent="0.25">
      <c r="A5" s="1">
        <v>1</v>
      </c>
      <c r="B5" s="1"/>
      <c r="C5" s="1"/>
      <c r="D5" s="1"/>
      <c r="E5" s="51"/>
      <c r="F5" s="2"/>
      <c r="G5" s="2" t="s">
        <v>18</v>
      </c>
      <c r="H5" s="2"/>
      <c r="I5" s="2" t="s">
        <v>25</v>
      </c>
      <c r="J5" s="20"/>
    </row>
    <row r="6" spans="1:10" ht="48" x14ac:dyDescent="0.25">
      <c r="A6" s="3" t="s">
        <v>9</v>
      </c>
      <c r="B6" s="3" t="s">
        <v>0</v>
      </c>
      <c r="C6" s="4" t="s">
        <v>16</v>
      </c>
      <c r="D6" s="5" t="s">
        <v>15</v>
      </c>
      <c r="E6" s="52" t="s">
        <v>10</v>
      </c>
      <c r="F6" s="6" t="s">
        <v>8</v>
      </c>
      <c r="G6" s="6" t="s">
        <v>11</v>
      </c>
      <c r="H6" s="6" t="s">
        <v>6</v>
      </c>
      <c r="I6" s="6" t="s">
        <v>7</v>
      </c>
      <c r="J6" s="20"/>
    </row>
    <row r="7" spans="1:10" x14ac:dyDescent="0.25">
      <c r="A7" s="40">
        <v>1</v>
      </c>
      <c r="B7" s="41">
        <v>2</v>
      </c>
      <c r="C7" s="42">
        <v>3</v>
      </c>
      <c r="D7" s="43">
        <v>4</v>
      </c>
      <c r="E7" s="60">
        <v>5</v>
      </c>
      <c r="F7" s="44">
        <v>6</v>
      </c>
      <c r="G7" s="44">
        <v>7</v>
      </c>
      <c r="H7" s="44">
        <v>8</v>
      </c>
      <c r="I7" s="44">
        <v>9</v>
      </c>
      <c r="J7" s="20"/>
    </row>
    <row r="8" spans="1:10" x14ac:dyDescent="0.25">
      <c r="A8" s="12" t="s">
        <v>26</v>
      </c>
      <c r="B8" s="7" t="s">
        <v>1</v>
      </c>
      <c r="C8" s="7">
        <v>1</v>
      </c>
      <c r="D8" s="11">
        <v>1088287</v>
      </c>
      <c r="E8" s="53"/>
      <c r="F8" s="8">
        <f>ROUND(C8*D8*E8,2)</f>
        <v>0</v>
      </c>
      <c r="G8" s="8">
        <v>23</v>
      </c>
      <c r="H8" s="8">
        <f t="shared" ref="H8:H11" si="0">ROUND(F8*G8%,2)</f>
        <v>0</v>
      </c>
      <c r="I8" s="8">
        <f t="shared" ref="I8" si="1">F8+H8</f>
        <v>0</v>
      </c>
      <c r="J8" s="20"/>
    </row>
    <row r="9" spans="1:10" x14ac:dyDescent="0.25">
      <c r="A9" s="12" t="s">
        <v>32</v>
      </c>
      <c r="B9" s="7" t="s">
        <v>17</v>
      </c>
      <c r="C9" s="21">
        <v>1</v>
      </c>
      <c r="D9" s="8">
        <v>48</v>
      </c>
      <c r="E9" s="54"/>
      <c r="F9" s="8">
        <f t="shared" ref="F9:F11" si="2">ROUND(C9*D9*E9,2)</f>
        <v>0</v>
      </c>
      <c r="G9" s="8">
        <v>23</v>
      </c>
      <c r="H9" s="8">
        <f t="shared" si="0"/>
        <v>0</v>
      </c>
      <c r="I9" s="8">
        <f>F9+H9</f>
        <v>0</v>
      </c>
      <c r="J9" s="20"/>
    </row>
    <row r="10" spans="1:10" x14ac:dyDescent="0.25">
      <c r="A10" s="12" t="s">
        <v>2</v>
      </c>
      <c r="B10" s="7" t="s">
        <v>1</v>
      </c>
      <c r="C10" s="7">
        <v>1</v>
      </c>
      <c r="D10" s="69">
        <v>1098186</v>
      </c>
      <c r="E10" s="55">
        <v>1.985E-2</v>
      </c>
      <c r="F10" s="8">
        <f t="shared" si="2"/>
        <v>21798.99</v>
      </c>
      <c r="G10" s="8">
        <v>23</v>
      </c>
      <c r="H10" s="8">
        <f t="shared" si="0"/>
        <v>5013.7700000000004</v>
      </c>
      <c r="I10" s="8">
        <f>F10+H10</f>
        <v>26812.760000000002</v>
      </c>
      <c r="J10" s="20"/>
    </row>
    <row r="11" spans="1:10" ht="24" x14ac:dyDescent="0.25">
      <c r="A11" s="30" t="s">
        <v>12</v>
      </c>
      <c r="B11" s="7" t="s">
        <v>3</v>
      </c>
      <c r="C11" s="7">
        <v>1</v>
      </c>
      <c r="D11" s="11">
        <v>8707560</v>
      </c>
      <c r="E11" s="55">
        <v>4.8500000000000001E-3</v>
      </c>
      <c r="F11" s="8">
        <f t="shared" si="2"/>
        <v>42231.67</v>
      </c>
      <c r="G11" s="8">
        <v>23</v>
      </c>
      <c r="H11" s="8">
        <f t="shared" si="0"/>
        <v>9713.2800000000007</v>
      </c>
      <c r="I11" s="8">
        <f>F11+H11</f>
        <v>51944.95</v>
      </c>
      <c r="J11" s="20"/>
    </row>
    <row r="12" spans="1:10" x14ac:dyDescent="0.25">
      <c r="A12" s="28">
        <v>2</v>
      </c>
      <c r="B12" s="28"/>
      <c r="C12" s="28"/>
      <c r="D12" s="28"/>
      <c r="E12" s="51"/>
      <c r="F12" s="29"/>
      <c r="G12" s="2" t="s">
        <v>19</v>
      </c>
      <c r="H12" s="29"/>
      <c r="I12" s="2" t="s">
        <v>25</v>
      </c>
      <c r="J12" s="20"/>
    </row>
    <row r="13" spans="1:10" ht="48" x14ac:dyDescent="0.25">
      <c r="A13" s="3" t="s">
        <v>9</v>
      </c>
      <c r="B13" s="3" t="s">
        <v>0</v>
      </c>
      <c r="C13" s="4" t="s">
        <v>16</v>
      </c>
      <c r="D13" s="5" t="s">
        <v>15</v>
      </c>
      <c r="E13" s="52" t="s">
        <v>10</v>
      </c>
      <c r="F13" s="6" t="s">
        <v>8</v>
      </c>
      <c r="G13" s="6" t="s">
        <v>11</v>
      </c>
      <c r="H13" s="6" t="s">
        <v>6</v>
      </c>
      <c r="I13" s="6" t="s">
        <v>7</v>
      </c>
      <c r="J13" s="20"/>
    </row>
    <row r="14" spans="1:10" x14ac:dyDescent="0.25">
      <c r="A14" s="12" t="s">
        <v>26</v>
      </c>
      <c r="B14" s="7" t="s">
        <v>1</v>
      </c>
      <c r="C14" s="7">
        <v>1</v>
      </c>
      <c r="D14" s="11">
        <v>218759</v>
      </c>
      <c r="E14" s="53"/>
      <c r="F14" s="8">
        <f>ROUND(C14*D14*E14,2)</f>
        <v>0</v>
      </c>
      <c r="G14" s="8">
        <v>23</v>
      </c>
      <c r="H14" s="8">
        <f t="shared" ref="H14:H18" si="3">ROUND(F14*G14%,2)</f>
        <v>0</v>
      </c>
      <c r="I14" s="8">
        <f t="shared" ref="I14" si="4">F14+H14</f>
        <v>0</v>
      </c>
      <c r="J14" s="20"/>
    </row>
    <row r="15" spans="1:10" x14ac:dyDescent="0.25">
      <c r="A15" s="12" t="s">
        <v>32</v>
      </c>
      <c r="B15" s="7" t="s">
        <v>5</v>
      </c>
      <c r="C15" s="21">
        <v>1</v>
      </c>
      <c r="D15" s="8">
        <v>16</v>
      </c>
      <c r="E15" s="54"/>
      <c r="F15" s="8">
        <f t="shared" ref="F15:F18" si="5">ROUND(C15*D15*E15,2)</f>
        <v>0</v>
      </c>
      <c r="G15" s="8">
        <v>23</v>
      </c>
      <c r="H15" s="8">
        <f t="shared" si="3"/>
        <v>0</v>
      </c>
      <c r="I15" s="8">
        <f>F15+H15</f>
        <v>0</v>
      </c>
      <c r="J15" s="20"/>
    </row>
    <row r="16" spans="1:10" x14ac:dyDescent="0.25">
      <c r="A16" s="12" t="s">
        <v>33</v>
      </c>
      <c r="B16" s="7" t="s">
        <v>5</v>
      </c>
      <c r="C16" s="21">
        <v>1</v>
      </c>
      <c r="D16" s="8">
        <v>32</v>
      </c>
      <c r="E16" s="54"/>
      <c r="F16" s="8">
        <f t="shared" ref="F16" si="6">ROUND(C16*D16*E16,2)</f>
        <v>0</v>
      </c>
      <c r="G16" s="8">
        <v>23</v>
      </c>
      <c r="H16" s="8">
        <f t="shared" ref="H16" si="7">ROUND(F16*G16%,2)</f>
        <v>0</v>
      </c>
      <c r="I16" s="8">
        <f>F16+H16</f>
        <v>0</v>
      </c>
      <c r="J16" s="20"/>
    </row>
    <row r="17" spans="1:10" x14ac:dyDescent="0.25">
      <c r="A17" s="12" t="s">
        <v>2</v>
      </c>
      <c r="B17" s="7" t="s">
        <v>1</v>
      </c>
      <c r="C17" s="7">
        <v>1</v>
      </c>
      <c r="D17" s="69">
        <v>531566</v>
      </c>
      <c r="E17" s="55">
        <v>3.2660000000000002E-2</v>
      </c>
      <c r="F17" s="8">
        <f t="shared" si="5"/>
        <v>17360.95</v>
      </c>
      <c r="G17" s="8">
        <v>23</v>
      </c>
      <c r="H17" s="8">
        <f t="shared" si="3"/>
        <v>3993.02</v>
      </c>
      <c r="I17" s="8">
        <f>F17+H17</f>
        <v>21353.97</v>
      </c>
      <c r="J17" s="20"/>
    </row>
    <row r="18" spans="1:10" x14ac:dyDescent="0.25">
      <c r="A18" s="12" t="s">
        <v>4</v>
      </c>
      <c r="B18" s="7" t="s">
        <v>5</v>
      </c>
      <c r="C18" s="7">
        <f>C15</f>
        <v>1</v>
      </c>
      <c r="D18" s="8">
        <v>48</v>
      </c>
      <c r="E18" s="55">
        <v>169.93</v>
      </c>
      <c r="F18" s="8">
        <f t="shared" si="5"/>
        <v>8156.64</v>
      </c>
      <c r="G18" s="8">
        <v>23</v>
      </c>
      <c r="H18" s="8">
        <f t="shared" si="3"/>
        <v>1876.03</v>
      </c>
      <c r="I18" s="8">
        <f>F18+H18</f>
        <v>10032.67</v>
      </c>
      <c r="J18" s="20"/>
    </row>
    <row r="19" spans="1:10" x14ac:dyDescent="0.25">
      <c r="A19" s="1">
        <v>3</v>
      </c>
      <c r="B19" s="1"/>
      <c r="C19" s="1"/>
      <c r="D19" s="1"/>
      <c r="E19" s="51"/>
      <c r="F19" s="2"/>
      <c r="G19" s="2" t="s">
        <v>23</v>
      </c>
      <c r="H19" s="2"/>
      <c r="I19" s="2" t="s">
        <v>25</v>
      </c>
      <c r="J19" s="20"/>
    </row>
    <row r="20" spans="1:10" ht="48" x14ac:dyDescent="0.25">
      <c r="A20" s="3" t="s">
        <v>9</v>
      </c>
      <c r="B20" s="3" t="s">
        <v>0</v>
      </c>
      <c r="C20" s="4" t="s">
        <v>16</v>
      </c>
      <c r="D20" s="5" t="s">
        <v>15</v>
      </c>
      <c r="E20" s="52" t="s">
        <v>10</v>
      </c>
      <c r="F20" s="6" t="s">
        <v>8</v>
      </c>
      <c r="G20" s="6" t="s">
        <v>11</v>
      </c>
      <c r="H20" s="6" t="s">
        <v>6</v>
      </c>
      <c r="I20" s="6" t="s">
        <v>7</v>
      </c>
      <c r="J20" s="20"/>
    </row>
    <row r="21" spans="1:10" x14ac:dyDescent="0.25">
      <c r="A21" s="12" t="s">
        <v>26</v>
      </c>
      <c r="B21" s="7" t="s">
        <v>1</v>
      </c>
      <c r="C21" s="7">
        <v>1</v>
      </c>
      <c r="D21" s="11">
        <v>32414</v>
      </c>
      <c r="E21" s="53"/>
      <c r="F21" s="8">
        <f>ROUND(C21*D21*E21,2)</f>
        <v>0</v>
      </c>
      <c r="G21" s="8">
        <v>23</v>
      </c>
      <c r="H21" s="8">
        <f t="shared" ref="H21:H25" si="8">ROUND(F21*G21%,2)</f>
        <v>0</v>
      </c>
      <c r="I21" s="8">
        <f t="shared" ref="I21" si="9">F21+H21</f>
        <v>0</v>
      </c>
      <c r="J21" s="20"/>
    </row>
    <row r="22" spans="1:10" x14ac:dyDescent="0.25">
      <c r="A22" s="12" t="s">
        <v>34</v>
      </c>
      <c r="B22" s="7" t="s">
        <v>5</v>
      </c>
      <c r="C22" s="21">
        <v>1</v>
      </c>
      <c r="D22" s="8">
        <v>16</v>
      </c>
      <c r="E22" s="54"/>
      <c r="F22" s="8">
        <f t="shared" ref="F22:F25" si="10">ROUND(C22*D22*E22,2)</f>
        <v>0</v>
      </c>
      <c r="G22" s="8">
        <v>23</v>
      </c>
      <c r="H22" s="8">
        <f t="shared" si="8"/>
        <v>0</v>
      </c>
      <c r="I22" s="8">
        <f>F22+H22</f>
        <v>0</v>
      </c>
      <c r="J22" s="20"/>
    </row>
    <row r="23" spans="1:10" x14ac:dyDescent="0.25">
      <c r="A23" s="12" t="s">
        <v>35</v>
      </c>
      <c r="B23" s="7" t="s">
        <v>5</v>
      </c>
      <c r="C23" s="21">
        <v>1</v>
      </c>
      <c r="D23" s="8">
        <v>48</v>
      </c>
      <c r="E23" s="54"/>
      <c r="F23" s="8">
        <f t="shared" ref="F23" si="11">ROUND(C23*D23*E23,2)</f>
        <v>0</v>
      </c>
      <c r="G23" s="8">
        <v>23</v>
      </c>
      <c r="H23" s="8">
        <f t="shared" ref="H23" si="12">ROUND(F23*G23%,2)</f>
        <v>0</v>
      </c>
      <c r="I23" s="8">
        <f>F23+H23</f>
        <v>0</v>
      </c>
      <c r="J23" s="20"/>
    </row>
    <row r="24" spans="1:10" x14ac:dyDescent="0.25">
      <c r="A24" s="12" t="s">
        <v>2</v>
      </c>
      <c r="B24" s="7" t="s">
        <v>1</v>
      </c>
      <c r="C24" s="7">
        <v>1</v>
      </c>
      <c r="D24" s="69">
        <v>109359</v>
      </c>
      <c r="E24" s="55">
        <v>3.4189999999999998E-2</v>
      </c>
      <c r="F24" s="8">
        <f t="shared" si="10"/>
        <v>3738.98</v>
      </c>
      <c r="G24" s="8">
        <v>23</v>
      </c>
      <c r="H24" s="8">
        <f t="shared" si="8"/>
        <v>859.97</v>
      </c>
      <c r="I24" s="8">
        <f>F24+H24</f>
        <v>4598.95</v>
      </c>
      <c r="J24" s="20"/>
    </row>
    <row r="25" spans="1:10" x14ac:dyDescent="0.25">
      <c r="A25" s="12" t="s">
        <v>4</v>
      </c>
      <c r="B25" s="7" t="s">
        <v>5</v>
      </c>
      <c r="C25" s="7">
        <f>C22</f>
        <v>1</v>
      </c>
      <c r="D25" s="8">
        <v>64</v>
      </c>
      <c r="E25" s="55">
        <v>30.69</v>
      </c>
      <c r="F25" s="8">
        <f t="shared" si="10"/>
        <v>1964.16</v>
      </c>
      <c r="G25" s="8">
        <v>23</v>
      </c>
      <c r="H25" s="8">
        <f t="shared" si="8"/>
        <v>451.76</v>
      </c>
      <c r="I25" s="8">
        <f>F25+H25</f>
        <v>2415.92</v>
      </c>
      <c r="J25" s="20"/>
    </row>
    <row r="26" spans="1:10" ht="32.450000000000003" hidden="1" customHeight="1" x14ac:dyDescent="0.25">
      <c r="A26" s="31"/>
      <c r="B26" s="9"/>
      <c r="C26" s="9"/>
      <c r="D26" s="32"/>
      <c r="E26" s="56"/>
      <c r="F26" s="32"/>
      <c r="G26" s="32"/>
      <c r="H26" s="32"/>
      <c r="I26" s="32"/>
    </row>
    <row r="27" spans="1:10" x14ac:dyDescent="0.25">
      <c r="A27" s="9">
        <v>4</v>
      </c>
      <c r="B27" s="9"/>
      <c r="C27" s="9"/>
      <c r="D27" s="22"/>
      <c r="E27" s="57"/>
      <c r="F27" s="19"/>
      <c r="G27" s="19"/>
      <c r="H27" s="19"/>
      <c r="I27" s="19"/>
    </row>
    <row r="28" spans="1:10" ht="48" x14ac:dyDescent="0.25">
      <c r="A28" s="3" t="s">
        <v>9</v>
      </c>
      <c r="B28" s="3" t="s">
        <v>0</v>
      </c>
      <c r="C28" s="4" t="s">
        <v>16</v>
      </c>
      <c r="D28" s="5" t="s">
        <v>15</v>
      </c>
      <c r="E28" s="52" t="s">
        <v>10</v>
      </c>
      <c r="F28" s="6" t="s">
        <v>8</v>
      </c>
      <c r="G28" s="6" t="s">
        <v>11</v>
      </c>
      <c r="H28" s="6" t="s">
        <v>6</v>
      </c>
      <c r="I28" s="6" t="s">
        <v>7</v>
      </c>
    </row>
    <row r="29" spans="1:10" x14ac:dyDescent="0.25">
      <c r="A29" s="12" t="s">
        <v>30</v>
      </c>
      <c r="B29" s="7" t="s">
        <v>1</v>
      </c>
      <c r="C29" s="7">
        <v>1</v>
      </c>
      <c r="D29" s="11">
        <v>399651</v>
      </c>
      <c r="E29" s="53"/>
      <c r="F29" s="8">
        <f>ROUND(C29*D29*E29,2)</f>
        <v>0</v>
      </c>
      <c r="G29" s="8">
        <v>23</v>
      </c>
      <c r="H29" s="8">
        <f t="shared" ref="H29" si="13">ROUND(F29*G29%,2)</f>
        <v>0</v>
      </c>
      <c r="I29" s="8">
        <f t="shared" ref="I29" si="14">F29+H29</f>
        <v>0</v>
      </c>
    </row>
    <row r="30" spans="1:10" x14ac:dyDescent="0.25">
      <c r="A30" s="9"/>
      <c r="B30" s="9"/>
      <c r="C30" s="9"/>
      <c r="D30" s="22"/>
      <c r="E30" s="57"/>
      <c r="F30" s="19"/>
      <c r="G30" s="19"/>
      <c r="H30" s="19"/>
      <c r="I30" s="19"/>
    </row>
    <row r="31" spans="1:10" x14ac:dyDescent="0.25">
      <c r="A31" s="9"/>
      <c r="B31" s="9"/>
      <c r="C31" s="9"/>
      <c r="D31" s="22"/>
      <c r="E31" s="65" t="s">
        <v>36</v>
      </c>
      <c r="F31" s="65"/>
      <c r="G31" s="65"/>
      <c r="H31" s="65"/>
      <c r="I31" s="19"/>
    </row>
    <row r="32" spans="1:10" x14ac:dyDescent="0.25">
      <c r="A32" s="15" t="s">
        <v>13</v>
      </c>
      <c r="B32" s="45">
        <f>D8+D14+D21+D29</f>
        <v>1739111</v>
      </c>
      <c r="C32" s="16"/>
      <c r="D32" s="17"/>
      <c r="E32" s="66" t="s">
        <v>20</v>
      </c>
      <c r="F32" s="66"/>
      <c r="G32" s="66"/>
      <c r="H32" s="66"/>
      <c r="I32" s="10">
        <f>SUM(I8:I29)</f>
        <v>117159.21999999999</v>
      </c>
    </row>
    <row r="33" spans="1:10" x14ac:dyDescent="0.25">
      <c r="A33" s="46" t="s">
        <v>14</v>
      </c>
      <c r="B33" s="34">
        <f>D11</f>
        <v>8707560</v>
      </c>
      <c r="C33" s="17"/>
      <c r="D33" s="17"/>
      <c r="E33" s="67" t="s">
        <v>21</v>
      </c>
      <c r="F33" s="67"/>
      <c r="G33" s="67"/>
      <c r="H33" s="67"/>
      <c r="I33" s="13">
        <f>ROUND(I32/1.23,2)</f>
        <v>95251.4</v>
      </c>
    </row>
    <row r="34" spans="1:10" x14ac:dyDescent="0.25">
      <c r="A34" s="47" t="s">
        <v>37</v>
      </c>
      <c r="B34" s="35">
        <f>D9+D15+D22</f>
        <v>80</v>
      </c>
      <c r="C34" s="14"/>
      <c r="D34" s="23"/>
      <c r="E34" s="68"/>
      <c r="F34" s="68"/>
      <c r="G34" s="68"/>
      <c r="H34" s="68"/>
      <c r="I34" s="24"/>
      <c r="J34" s="25"/>
    </row>
    <row r="35" spans="1:10" x14ac:dyDescent="0.25">
      <c r="A35" s="47" t="s">
        <v>38</v>
      </c>
      <c r="B35" s="48">
        <f>D16+D23</f>
        <v>80</v>
      </c>
      <c r="C35" s="18"/>
      <c r="D35" s="26"/>
      <c r="E35" s="61"/>
      <c r="F35" s="61"/>
      <c r="G35" s="61"/>
      <c r="H35" s="61"/>
      <c r="I35" s="27"/>
      <c r="J35" s="25"/>
    </row>
    <row r="36" spans="1:10" x14ac:dyDescent="0.25">
      <c r="A36" s="14"/>
      <c r="B36" s="14"/>
      <c r="C36" s="14"/>
      <c r="D36" s="23"/>
      <c r="E36" s="58"/>
      <c r="F36" s="23"/>
      <c r="G36" s="23"/>
      <c r="H36" s="23"/>
      <c r="I36" s="23"/>
      <c r="J36" s="25"/>
    </row>
    <row r="37" spans="1:10" x14ac:dyDescent="0.25">
      <c r="A37" s="62" t="s">
        <v>24</v>
      </c>
      <c r="B37" s="62"/>
      <c r="C37" s="62"/>
      <c r="D37" s="62"/>
      <c r="E37" s="62"/>
      <c r="F37" s="62"/>
      <c r="G37" s="62"/>
      <c r="H37" s="62"/>
      <c r="I37" s="62"/>
    </row>
    <row r="38" spans="1:10" x14ac:dyDescent="0.25">
      <c r="A38" s="62"/>
      <c r="B38" s="62"/>
      <c r="C38" s="62"/>
      <c r="D38" s="62"/>
      <c r="E38" s="62"/>
      <c r="F38" s="62"/>
      <c r="G38" s="62"/>
      <c r="H38" s="62"/>
      <c r="I38" s="62"/>
    </row>
    <row r="39" spans="1:10" x14ac:dyDescent="0.25">
      <c r="A39" s="62"/>
      <c r="B39" s="62"/>
      <c r="C39" s="62"/>
      <c r="D39" s="62"/>
      <c r="E39" s="62"/>
      <c r="F39" s="62"/>
      <c r="G39" s="62"/>
      <c r="H39" s="62"/>
      <c r="I39" s="62"/>
    </row>
    <row r="40" spans="1:10" x14ac:dyDescent="0.25">
      <c r="A40" s="14"/>
      <c r="B40" s="14"/>
      <c r="C40" s="14"/>
      <c r="D40" s="14"/>
      <c r="E40" s="49"/>
      <c r="F40" s="14"/>
      <c r="G40" s="14"/>
      <c r="H40" s="14"/>
      <c r="I40" s="14"/>
    </row>
  </sheetData>
  <mergeCells count="8">
    <mergeCell ref="E35:H35"/>
    <mergeCell ref="A37:I39"/>
    <mergeCell ref="G1:I1"/>
    <mergeCell ref="A2:I2"/>
    <mergeCell ref="E31:H31"/>
    <mergeCell ref="E32:H32"/>
    <mergeCell ref="E33:H33"/>
    <mergeCell ref="E34:H3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wg cen taryf. i konk.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2022-07-27T06:54:23Z</dcterms:modified>
</cp:coreProperties>
</file>