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735" firstSheet="4" activeTab="10"/>
  </bookViews>
  <sheets>
    <sheet name="informacje ogólne" sheetId="1" r:id="rId1"/>
    <sheet name="budynki" sheetId="2" r:id="rId2"/>
    <sheet name="lokale komunalne we wspólnotach" sheetId="3" r:id="rId3"/>
    <sheet name="elektronika " sheetId="4" r:id="rId4"/>
    <sheet name="środki trwałe" sheetId="5" r:id="rId5"/>
    <sheet name="rowery i hulajnogi" sheetId="6" r:id="rId6"/>
    <sheet name="maszyny" sheetId="7" r:id="rId7"/>
    <sheet name="maszyny drogowe" sheetId="8" r:id="rId8"/>
    <sheet name="lokalizacje" sheetId="9" r:id="rId9"/>
    <sheet name="jednostki pływajace" sheetId="10" r:id="rId10"/>
    <sheet name="szkodowość" sheetId="11" r:id="rId11"/>
  </sheets>
  <definedNames>
    <definedName name="_xlnm.Print_Area" localSheetId="1">'budynki'!$A$1:$AI$522</definedName>
    <definedName name="_xlnm.Print_Area" localSheetId="3">'elektronika '!$A$1:$D$577</definedName>
    <definedName name="_xlnm.Print_Area" localSheetId="0">'informacje ogólne'!$A$1:$K$19</definedName>
    <definedName name="_xlnm.Print_Area" localSheetId="2">'lokale komunalne we wspólnotach'!$A$1:$S$112</definedName>
    <definedName name="_xlnm.Print_Area" localSheetId="8">'lokalizacje'!$A$1:$C$21</definedName>
    <definedName name="_xlnm.Print_Area" localSheetId="6">'maszyny'!$A$1:$I$49</definedName>
    <definedName name="_xlnm.Print_Area" localSheetId="4">'środki trwałe'!$A$1:$D$21</definedName>
  </definedNames>
  <calcPr fullCalcOnLoad="1"/>
</workbook>
</file>

<file path=xl/sharedStrings.xml><?xml version="1.0" encoding="utf-8"?>
<sst xmlns="http://schemas.openxmlformats.org/spreadsheetml/2006/main" count="9495" uniqueCount="2538">
  <si>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</si>
  <si>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</si>
  <si>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</si>
  <si>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</si>
  <si>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</si>
  <si>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</si>
  <si>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</si>
  <si>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</si>
  <si>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</si>
  <si>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Razem</t>
  </si>
  <si>
    <t>Lp.</t>
  </si>
  <si>
    <t>Rok produkcji</t>
  </si>
  <si>
    <t>Lokalizacja (adres)</t>
  </si>
  <si>
    <t>Zabezpieczenia (znane zabezpieczenia p-poż i przeciw kradzieżowe)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</si>
  <si>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</si>
  <si>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</si>
  <si>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</si>
  <si>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</si>
  <si>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</si>
  <si>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</si>
  <si>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</si>
  <si>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</si>
  <si>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</si>
  <si>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</si>
  <si>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</si>
  <si>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</si>
  <si>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</si>
  <si>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</si>
  <si>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</si>
  <si>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</si>
  <si>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</si>
  <si>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</si>
  <si>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</si>
  <si>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</si>
  <si>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</si>
  <si>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</si>
  <si>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</si>
  <si>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</si>
  <si>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Tabela nr 1 - Informacje ogólne do oceny ryzyka w Mieście Giżycku</t>
  </si>
  <si>
    <t>Urząd  Miejski</t>
  </si>
  <si>
    <t>Miejska Biblioteka Publiczna</t>
  </si>
  <si>
    <t>845-10-35-105</t>
  </si>
  <si>
    <t>TAK</t>
  </si>
  <si>
    <t>NIE</t>
  </si>
  <si>
    <t>dostateczny</t>
  </si>
  <si>
    <t>dobry</t>
  </si>
  <si>
    <t>brak</t>
  </si>
  <si>
    <t>Tabela nr 3 - Wykaz sprzętu elektronicznego w Mieście Giżycko</t>
  </si>
  <si>
    <t>Drukarka</t>
  </si>
  <si>
    <t>Urząd Miejski</t>
  </si>
  <si>
    <t>Filia nr 1 ul. Królowej Jadwigi 3A</t>
  </si>
  <si>
    <t>WYKAZ LOKALIZACJI, W KTÓRYCH PROWADZONA JEST DZIAŁALNOŚĆ ORAZ LOKALIZACJI, GDZIE ZNAJDUJE SIĘ MIENIE NALEŻĄCE DO JEDNOSTEK MIASTA GIŻYCKO (nie wykazane w załączniku nr 1 - poniższy wykaz nie musi być pełnym wykazem lokalizacji)</t>
  </si>
  <si>
    <t>Miejski Zespół Obsługi Szkół i Przedszkoli</t>
  </si>
  <si>
    <t>845-10-43-292</t>
  </si>
  <si>
    <t>001011081</t>
  </si>
  <si>
    <t>działalność rachunkowo-księgowa, doradztwo podatkowe</t>
  </si>
  <si>
    <t>Przedszkole Miejskie nr 1 z Oddziałem Integracyjnym</t>
  </si>
  <si>
    <t>845-19-71-448</t>
  </si>
  <si>
    <t>510975920</t>
  </si>
  <si>
    <t>8510Z</t>
  </si>
  <si>
    <t>000687497</t>
  </si>
  <si>
    <t>Przedszkole Miejskie nr 4</t>
  </si>
  <si>
    <t>845-19-71-431</t>
  </si>
  <si>
    <t>510975942</t>
  </si>
  <si>
    <t>Podjazd dla osób niepełnosprawnych</t>
  </si>
  <si>
    <t>Szkoła Podstawowa nr 4 im. I Dywizji Piechoty</t>
  </si>
  <si>
    <t>845-10-56-685</t>
  </si>
  <si>
    <t>000720177</t>
  </si>
  <si>
    <t>8520Z</t>
  </si>
  <si>
    <t>6920Z</t>
  </si>
  <si>
    <t>Plac zabaw</t>
  </si>
  <si>
    <t>żelbetowy kryty papą</t>
  </si>
  <si>
    <t>845-10-62-119</t>
  </si>
  <si>
    <t>obiekt szkolny</t>
  </si>
  <si>
    <t>budynek żywieniowy</t>
  </si>
  <si>
    <t>Nawierzchnia betonowa z kostki</t>
  </si>
  <si>
    <t>Ogrodzenie posesji</t>
  </si>
  <si>
    <t>ul. Pionierska 13, Giżycko</t>
  </si>
  <si>
    <t>sciany murowane pokryte cegłą elewacyjną</t>
  </si>
  <si>
    <t>strop nad piwnicą i parterem na belkach stalowych (dwuteowych), nad piętrem i poddaszem na belkach drewnianych ocieplone polepą glinianą ze ślepym pułapem</t>
  </si>
  <si>
    <t>deskowana połać dachowa, pokryta papą, łaty pod dachówkami profilowanymi, pokryty dachówką ceramiczną</t>
  </si>
  <si>
    <t>ściany murowane pokryte tynkiem cementowo wapiennym</t>
  </si>
  <si>
    <t>budynek parterowy</t>
  </si>
  <si>
    <t>pokryty papą</t>
  </si>
  <si>
    <t>nie dotyczy</t>
  </si>
  <si>
    <t>bardzo dobry</t>
  </si>
  <si>
    <t>Szkoła Podstawowa nr 7 im. Janusza Korczaka</t>
  </si>
  <si>
    <t>845-10-62-421</t>
  </si>
  <si>
    <t>Budynek administracyjno-żywieniowy (A)</t>
  </si>
  <si>
    <t>Budynek dydaktyczny (B)</t>
  </si>
  <si>
    <t>Plac Zabaw</t>
  </si>
  <si>
    <t>Boisko sportowe</t>
  </si>
  <si>
    <t>Budynek dydaktyczny (C)</t>
  </si>
  <si>
    <t>P.poż. Gaśnice proszkowe - 15szt, hydranty - 21szt, czujniki - 5szt, centrala ESPRINT, sygnalizacja zewnętrzna. P. kradz. Kraty w oknach - piwnica bloku A, B, C; sala nr 46 rolety antywłamaniowe - sala nr 03 (kasa), gabinet pielęgniarski, drzwi - 11 szt (w tym 6 metalowych), zamki patentowe, urządzenia alarmowe znajdują się w budynku A i C; sygnalizacja dźwiękowa i świetlna, sygnalizatory znajdują się na budynku A i C; powiadamianie agencji ochrony; alarm - sala komputerowa, biblioteka, sekretariat, gabinet dyrektora, sala 03 (kasa),gabinet stomatologa, gabinet pielęgniarki,gabinet pedagoga,sala nr 11 (komp), sala nr 13, sala nr 18 (KSERO) . Dozór pracowniczy w godz. 19.30 - 1.00; agencja ochrony</t>
  </si>
  <si>
    <t>ul. Wodociągowa 8,    11-500 Gizycko</t>
  </si>
  <si>
    <t>płyta żerańska,cegła ażurowa</t>
  </si>
  <si>
    <t>płyta żerańska, strop docieplonygazobetonem</t>
  </si>
  <si>
    <t>papa termozgrzewalna, obróbki blacharskie z blachy ocynkowanej malowanej</t>
  </si>
  <si>
    <t>stalowo betonowa</t>
  </si>
  <si>
    <t>001245382</t>
  </si>
  <si>
    <t>Budynek dydaktyczny</t>
  </si>
  <si>
    <t>do nauczania</t>
  </si>
  <si>
    <t>Sala gimnastyczna</t>
  </si>
  <si>
    <t>Budynek gospodarczy</t>
  </si>
  <si>
    <t>cegła ceramiczna pełna</t>
  </si>
  <si>
    <t>Budynek zpt</t>
  </si>
  <si>
    <t>Wiata rowerowa</t>
  </si>
  <si>
    <t>budynek dydaktyczny</t>
  </si>
  <si>
    <t>budynek sportowy</t>
  </si>
  <si>
    <t>budynek gospodarczy</t>
  </si>
  <si>
    <t>wiata na 20 rowerów</t>
  </si>
  <si>
    <t xml:space="preserve"> cegła</t>
  </si>
  <si>
    <t>trzcina i drewno</t>
  </si>
  <si>
    <t>cegła żerańska</t>
  </si>
  <si>
    <t>płyty stropowo - betonowe</t>
  </si>
  <si>
    <t>styropian, papa na lepiku asfaltowym</t>
  </si>
  <si>
    <t>cegła pełna</t>
  </si>
  <si>
    <t>papa</t>
  </si>
  <si>
    <t>cegła piastkowa</t>
  </si>
  <si>
    <t>betonowe</t>
  </si>
  <si>
    <t>drewno, blacha,</t>
  </si>
  <si>
    <t>nie ma</t>
  </si>
  <si>
    <t>1 + balkon</t>
  </si>
  <si>
    <t>tak</t>
  </si>
  <si>
    <t>alarm</t>
  </si>
  <si>
    <t>Szkoła</t>
  </si>
  <si>
    <t>Ogrodzenie posesji szkolnej</t>
  </si>
  <si>
    <t>Platforma dla ucznia niepełnosprawnego</t>
  </si>
  <si>
    <t>Betonowy podjazd dla wózków inwalidzkich</t>
  </si>
  <si>
    <t>Budynek - blok żywieniowy</t>
  </si>
  <si>
    <t>Kanalizacja deszczowa</t>
  </si>
  <si>
    <t>Kanalizacja sanitarna</t>
  </si>
  <si>
    <t>Zagospodarowanie terenu</t>
  </si>
  <si>
    <t>edukacja</t>
  </si>
  <si>
    <t>gotowanie, wydawanie, spożywanie posiłków przez uczniów</t>
  </si>
  <si>
    <t>ul. Wiejska 50, Giżycko</t>
  </si>
  <si>
    <t>u. Wiejska 50, Giżycko</t>
  </si>
  <si>
    <t>drzwi zamykane automatycznie - elektromagnes</t>
  </si>
  <si>
    <t>beton</t>
  </si>
  <si>
    <t>hydrant,2 gaśnice, urządzenie dżwiękowe alarmowe powiadamiające agencję ochrony, całodobowe. Monitoring radiowy. Drzwi plastikowe- 5 szt.</t>
  </si>
  <si>
    <t>gaśnice - 2 szt., hydrant, drzwi plastikowe - 3 szt.</t>
  </si>
  <si>
    <t>budynek murowany: cegła</t>
  </si>
  <si>
    <t>1)dwuspadowy pokryty blachą trapezową na krokwiach żelbetopwych</t>
  </si>
  <si>
    <t>siatka metalowa</t>
  </si>
  <si>
    <t>szkło, metal</t>
  </si>
  <si>
    <t>metal</t>
  </si>
  <si>
    <t>gazobeton</t>
  </si>
  <si>
    <t>TERIVA</t>
  </si>
  <si>
    <t>wiązarowy dwuspadowy pokryty blachą</t>
  </si>
  <si>
    <t>stropodach</t>
  </si>
  <si>
    <t>konstrukcja drewniana krokwiowa pokryta dachówką bitumiczną</t>
  </si>
  <si>
    <t xml:space="preserve"> 1)monolityczny, żelbetowy 2)TERIVA, 3)stropodach, 4)kleina</t>
  </si>
  <si>
    <t>2-nadziemne, 1-podziemna</t>
  </si>
  <si>
    <t>częściowo</t>
  </si>
  <si>
    <t>Miejski Ośrodek Pomocy Społecznej</t>
  </si>
  <si>
    <t>Centrum Profilaktyki Uzależnień i Integracji Społecznej w Giżycku</t>
  </si>
  <si>
    <t>845-18-09-512</t>
  </si>
  <si>
    <t>8690E</t>
  </si>
  <si>
    <t>Budynek Klubu Seniora</t>
  </si>
  <si>
    <t>Budynek Świetlicy Socjoterapeutycznej, położony na terenie strefy ochrony konserwatorskiej</t>
  </si>
  <si>
    <t>Budynek gospodarczy przy Klubie Seniora</t>
  </si>
  <si>
    <t>klub</t>
  </si>
  <si>
    <t>świetlica</t>
  </si>
  <si>
    <t>gospodarczy</t>
  </si>
  <si>
    <t>ul. Królowej Jadwigi 9B 11-500 Giżycko</t>
  </si>
  <si>
    <t>ul. Sikorskiego 3B, 11-500 Giżycko</t>
  </si>
  <si>
    <t xml:space="preserve">gaśnica proszkowa ABC 2 szt. </t>
  </si>
  <si>
    <t>alarm, monitoring, gaśnica proszkowa 4 szt., gaśnica UGS</t>
  </si>
  <si>
    <t xml:space="preserve">gaśnica proszkowa ABC 1 szt. </t>
  </si>
  <si>
    <t>żelbetowy</t>
  </si>
  <si>
    <t>dach płaski, kryty papą</t>
  </si>
  <si>
    <t>cegła ceramiczna</t>
  </si>
  <si>
    <t>dach kopertowy, pokryty dachówką</t>
  </si>
  <si>
    <t>bloczki z betonu komórkowego</t>
  </si>
  <si>
    <t>płyty dachowe, blacha</t>
  </si>
  <si>
    <t>2+ poddasze</t>
  </si>
  <si>
    <t>Lokal Klub "Pełna Chata" ul. Królowej Jadwigi 3A, 11-500 Giżycko</t>
  </si>
  <si>
    <t>gaśnica proszkowa ABC 2 szt., kraty w oknach, gaśnica UGS</t>
  </si>
  <si>
    <t>Giżyckie Centrum Kultury</t>
  </si>
  <si>
    <t>845-10-33-603</t>
  </si>
  <si>
    <t>000687416</t>
  </si>
  <si>
    <t>9004Z</t>
  </si>
  <si>
    <t>siedziba instytucji kultury</t>
  </si>
  <si>
    <t>cegła</t>
  </si>
  <si>
    <t>nie</t>
  </si>
  <si>
    <t>Miejski Osrodek Sportu i Rekreacji</t>
  </si>
  <si>
    <t>administracyjny</t>
  </si>
  <si>
    <t>al. 1 Maja 14</t>
  </si>
  <si>
    <t>p.poż. Gaśnice: 6 szt. Śniegowe, 13 szt. proszkowe 2 szt. hydranty przeciw kradzież.</t>
  </si>
  <si>
    <t>2,5 nadziemne</t>
  </si>
  <si>
    <t>składowe</t>
  </si>
  <si>
    <t>murowane z cegły</t>
  </si>
  <si>
    <t>betonowy</t>
  </si>
  <si>
    <t>konstrukcja drewnina kryta dachówka</t>
  </si>
  <si>
    <t>dostateczna</t>
  </si>
  <si>
    <t>1,5 nadziemna</t>
  </si>
  <si>
    <t>Magazyn</t>
  </si>
  <si>
    <t>garażowe</t>
  </si>
  <si>
    <t>drewniany</t>
  </si>
  <si>
    <t>konstrukcja drewniana  kryta papą</t>
  </si>
  <si>
    <t xml:space="preserve">dostataeczna </t>
  </si>
  <si>
    <t>1 nadziemna</t>
  </si>
  <si>
    <t>Budynek mieszkalny</t>
  </si>
  <si>
    <t>stalowo betonowe i drewniane</t>
  </si>
  <si>
    <t>konstrukcja drewniana kryta dachówką</t>
  </si>
  <si>
    <t>2 nadziemne + 1 podziemna</t>
  </si>
  <si>
    <t>ul. Szarych Szeregów 17</t>
  </si>
  <si>
    <t>ul. Daszyńskiego 8</t>
  </si>
  <si>
    <t>stalowo ceramiczny i drewniany</t>
  </si>
  <si>
    <t>ul. Konarskiego 11</t>
  </si>
  <si>
    <t>konstrukcja drewniana kryta papą</t>
  </si>
  <si>
    <t>3 nadziemne + 1 podziemna</t>
  </si>
  <si>
    <t>ul. Konarskiego 12</t>
  </si>
  <si>
    <t xml:space="preserve"> drewniany</t>
  </si>
  <si>
    <t>4 nadziemne + 1 podziemna</t>
  </si>
  <si>
    <t>ul. Konarskiego 17</t>
  </si>
  <si>
    <t>ul. Konarskiego 19</t>
  </si>
  <si>
    <t>ul. Konarskiego 19 A</t>
  </si>
  <si>
    <t>ul. Konarskiego 23 A</t>
  </si>
  <si>
    <t>konstrukcja drewniana kryta papą i dachówką</t>
  </si>
  <si>
    <t>ul. Konarskiego 23 B</t>
  </si>
  <si>
    <t>ul. Konarskiego 29</t>
  </si>
  <si>
    <t>NIEUŻYTKOWANY</t>
  </si>
  <si>
    <t>ul. Kosciuszki 2</t>
  </si>
  <si>
    <t>ul. Łuczańska 7</t>
  </si>
  <si>
    <t>2 nadziemne</t>
  </si>
  <si>
    <t>ul. Mickiewicza 37</t>
  </si>
  <si>
    <t>ul. Nowowiejska 1</t>
  </si>
  <si>
    <t>ul. Olsztyńska 13a</t>
  </si>
  <si>
    <t>ul. Plac Grunwaldzki 5</t>
  </si>
  <si>
    <t>murowane z cegły i gazobetonu</t>
  </si>
  <si>
    <t>prefabrykowane</t>
  </si>
  <si>
    <t>konstrukcja prefabrykowana kryta papą</t>
  </si>
  <si>
    <t>ul. Warmińska 18</t>
  </si>
  <si>
    <t>stalowo betonowy i drewniany</t>
  </si>
  <si>
    <t>ul. Wilanowska 2</t>
  </si>
  <si>
    <t>ul. Wilanowska 4</t>
  </si>
  <si>
    <t>ul. Wilanowska 6</t>
  </si>
  <si>
    <t>ul. Wilanowska 8</t>
  </si>
  <si>
    <t>ul. Warszawska 17a</t>
  </si>
  <si>
    <t>ul. Warszawska 19a</t>
  </si>
  <si>
    <t>ul. Warszawska 22a</t>
  </si>
  <si>
    <t>ul. Warszawska 26a</t>
  </si>
  <si>
    <t>3 nadziemne</t>
  </si>
  <si>
    <t>ul. Jeziorna 10</t>
  </si>
  <si>
    <t>ul. Pionierska 16a</t>
  </si>
  <si>
    <t>ul. Warszawska 11a</t>
  </si>
  <si>
    <t>przed 1945r.</t>
  </si>
  <si>
    <t>ul. 3 Maja 28 (6 składów)</t>
  </si>
  <si>
    <t>murowany z cegły</t>
  </si>
  <si>
    <t xml:space="preserve">konstrukcja drewniana kryta papą </t>
  </si>
  <si>
    <t>po 1945r.</t>
  </si>
  <si>
    <t>1970r.</t>
  </si>
  <si>
    <t>ul. Armii Krajowej 7 (1 garaż)</t>
  </si>
  <si>
    <t>drewniane</t>
  </si>
  <si>
    <t>zły</t>
  </si>
  <si>
    <t>ul. Białostocka 21 (7 garaży i 1 skład)</t>
  </si>
  <si>
    <t>ul. Daszyńskiego 8 (7 składów i 1 garaż)</t>
  </si>
  <si>
    <t>ul. Daszyńskiego 14 (2 garaże i 1 skład)</t>
  </si>
  <si>
    <t xml:space="preserve">konstrukcja drewniana kryta blachą </t>
  </si>
  <si>
    <t>ul. Jeziorna 10 (9 składów)</t>
  </si>
  <si>
    <t>ul. Kolejowa 6 (1 skład)</t>
  </si>
  <si>
    <t>ul. Konarskiego 20 (5 składów)</t>
  </si>
  <si>
    <t>ul. Konarskiego 29 (5 składów)</t>
  </si>
  <si>
    <t>ul. Konarskiego 31 (13 składów)</t>
  </si>
  <si>
    <t>ul. Kościuszki 4 (2 składy i 1 garaż)</t>
  </si>
  <si>
    <t>ul. Kosciuszki 5 (1 garaż)</t>
  </si>
  <si>
    <t>ul. Łuczańska 7 (1 skład)</t>
  </si>
  <si>
    <t>ul. Mickiewicza 14 (10 składów)</t>
  </si>
  <si>
    <t>ul. Mickiewicza 16 (11 składów i 2 garaże)</t>
  </si>
  <si>
    <t>ul. Mickiewicza 31 (5 składów i  1 garaż)</t>
  </si>
  <si>
    <t>ul. Mickiewicza 37 (7 składów i  2 garaże)</t>
  </si>
  <si>
    <t>ul. Mickiewicza 41 (9 składów)</t>
  </si>
  <si>
    <t>ul. Nowowiejska 1 (10 składów i  1 garaż)</t>
  </si>
  <si>
    <t>ul. Nowowiejska 3 (4 składy i 3 garaże)</t>
  </si>
  <si>
    <t>ul. Olsztyńska 13a (14 składów i 5 garaży)</t>
  </si>
  <si>
    <t>Plac Grunwaldzki 5 (2 składy)</t>
  </si>
  <si>
    <t>ul. Pionierska 3 (9 składów)</t>
  </si>
  <si>
    <t>ul. Sikorskiego 4 (8 składów i  5 garaży)</t>
  </si>
  <si>
    <t>ul. Smetka 11 (1 garaż)</t>
  </si>
  <si>
    <t>konstrukcja żelbetowa prefabrykowana kryta papą</t>
  </si>
  <si>
    <t>ul. Staszica 2 (5 składów)</t>
  </si>
  <si>
    <t xml:space="preserve">konstrukcja drewniana kryta dachówką </t>
  </si>
  <si>
    <t>ul. Wilanowska 4 (14 składów i 3 garaże)</t>
  </si>
  <si>
    <t>ul. Wilanowska 8 (11 składów i 3 garaże)</t>
  </si>
  <si>
    <t>ul. Warszawska 22 (14 składów)</t>
  </si>
  <si>
    <t>ul. Warszawska 26a (13 składów)</t>
  </si>
  <si>
    <t>ul. Warszawska 22a (8 składów)</t>
  </si>
  <si>
    <t>ul. Pionierska 16a (6 garaży i 2 składy)</t>
  </si>
  <si>
    <t>ul. Wilanowska 6 (11 składów)</t>
  </si>
  <si>
    <t>ul. Dąbrowskiego 4 (9 składów)</t>
  </si>
  <si>
    <t>ul. Dąbrowskiego 5 (11 składów i 1 garaż)</t>
  </si>
  <si>
    <t>ul. Dąbrowskiego 7 (7 składów i 1 garaż)</t>
  </si>
  <si>
    <t>ul. Dąbrowskiego 9 (2 składy)</t>
  </si>
  <si>
    <t>ul. Warszawska 17a (4 składy)</t>
  </si>
  <si>
    <t>ul. Wodociągowa 15</t>
  </si>
  <si>
    <t xml:space="preserve">żelbetowe prefabrykowane oraz z cegły </t>
  </si>
  <si>
    <t>żelbetowe prefabrykowane oraz z betonowe</t>
  </si>
  <si>
    <t>konstrukcja żelbetowa prefabrykowana kryty papą</t>
  </si>
  <si>
    <t>ul. Wodociągowa 17</t>
  </si>
  <si>
    <t>Gaśnice proszkowe 5 szt, Hydranty 7 szt., alarm antywłamaniowy</t>
  </si>
  <si>
    <t>Budynek magazynowy</t>
  </si>
  <si>
    <t>magazynowe</t>
  </si>
  <si>
    <t>Kaplica przedpogrzebowa</t>
  </si>
  <si>
    <t>Al. 1 Maja</t>
  </si>
  <si>
    <t>12 garaży</t>
  </si>
  <si>
    <t>ul. Konarskiego 10</t>
  </si>
  <si>
    <t>po 1945r</t>
  </si>
  <si>
    <t>konstrukcja żelbetowa prefabrykowana kryta  papą</t>
  </si>
  <si>
    <t>ul. Suwalska 21</t>
  </si>
  <si>
    <t>murowane z suporeksu</t>
  </si>
  <si>
    <t>dostateczny/dobry</t>
  </si>
  <si>
    <t>Schronisko dla bezdomnych zwierząt w Bystrym koło Giżycka</t>
  </si>
  <si>
    <t>Bystry 28</t>
  </si>
  <si>
    <t xml:space="preserve">murowane z cegły oraz gazobetonu </t>
  </si>
  <si>
    <t>konstrukcja żelbetowa prefabrykowana kryta  blachą</t>
  </si>
  <si>
    <t xml:space="preserve">Cmentarz komunalny wraz z ogrodzeniem </t>
  </si>
  <si>
    <t>ul. Leśna Gajewo</t>
  </si>
  <si>
    <t>Al. 1 Maja Giżycko</t>
  </si>
  <si>
    <t>Cmentarz wojenny Żołnierzy Radzieckich wraz ogrodzeniem</t>
  </si>
  <si>
    <t xml:space="preserve">ul. Moniuszki Giżycko </t>
  </si>
  <si>
    <t>Cmentarz wojenny z okresu I wojny światowej wraz z ogrodzeniem</t>
  </si>
  <si>
    <t>ul. Moniuszki, Giżycko</t>
  </si>
  <si>
    <t>Garaże</t>
  </si>
  <si>
    <t>ul. Gdańska 11 (2 garaże)</t>
  </si>
  <si>
    <t>Budynek biurowy</t>
  </si>
  <si>
    <t>ul. Pocztowa 3</t>
  </si>
  <si>
    <t xml:space="preserve">murowane z cegły </t>
  </si>
  <si>
    <t>stalowo betonowe</t>
  </si>
  <si>
    <t>Garaże 5 szt</t>
  </si>
  <si>
    <t>murowane z siporeksu</t>
  </si>
  <si>
    <t>stalowo ceramiczne i drewniane</t>
  </si>
  <si>
    <t>Budynek z szaletami</t>
  </si>
  <si>
    <t>Plac Dworcowy  2</t>
  </si>
  <si>
    <t>przed 1945r</t>
  </si>
  <si>
    <t>Mazurska 2 (1 skład)</t>
  </si>
  <si>
    <t>ul. Daszyńskiego 7C</t>
  </si>
  <si>
    <t>konstrukcja żelbetowa prefabrykowana kryta warstwą ziemi</t>
  </si>
  <si>
    <t>Budynek użytkowy (kino fala)</t>
  </si>
  <si>
    <t>Plac Grunwaldzki 2</t>
  </si>
  <si>
    <t>zły ( budynek wyłączony z użytkowania )</t>
  </si>
  <si>
    <t>Budynek byłego przedszkole wojskowe</t>
  </si>
  <si>
    <t>Sikorskiego 3 A</t>
  </si>
  <si>
    <t>targowisko: nawierzchnie, oświetlenie, odwodnienie i zadaszenie</t>
  </si>
  <si>
    <t>Plac Targowy</t>
  </si>
  <si>
    <t>ul. Św. Brunona</t>
  </si>
  <si>
    <t>nawierzchnia z kostki brukowej, klinkieru i kamienna, iluminacja krzyza, ogrodzenia, schody, murki oporowe, mała architektura, oświetlenie terenu, zieleniec</t>
  </si>
  <si>
    <t>molo nad jeziorem Niegocin</t>
  </si>
  <si>
    <t>Kładki nad ulicą Kolejową od Pasażu Portowego do mola łącznie z windami i okamerowaniem</t>
  </si>
  <si>
    <t>2011 i 2014</t>
  </si>
  <si>
    <t>ul. Kolejowa</t>
  </si>
  <si>
    <t>lata'70</t>
  </si>
  <si>
    <t>Fontanny przy poczcie w ksztalcei 3 ryb</t>
  </si>
  <si>
    <t>ul. Pocztowa</t>
  </si>
  <si>
    <t>fontanna plus odlew w brązie</t>
  </si>
  <si>
    <t>Plac Grunwaldzki</t>
  </si>
  <si>
    <t>fontanna w parku</t>
  </si>
  <si>
    <t>fontanna mała</t>
  </si>
  <si>
    <t>Pasaż Portowy</t>
  </si>
  <si>
    <t>fontanna płytowa</t>
  </si>
  <si>
    <t>użyteczności publicznej</t>
  </si>
  <si>
    <t>ul. Daszyńskiego 17B</t>
  </si>
  <si>
    <t>stropodach betonowy, płaski, kryty papą</t>
  </si>
  <si>
    <t>naturalna</t>
  </si>
  <si>
    <t>ul. Daszyńskiego 17C</t>
  </si>
  <si>
    <t>Ossuarium z tablicą</t>
  </si>
  <si>
    <t>grobowiec</t>
  </si>
  <si>
    <t>Panele informacyjne Varena Giżycko 6 sztuk</t>
  </si>
  <si>
    <t>Siłownia na powietrzu</t>
  </si>
  <si>
    <t>Park Rogera Goemaer'a</t>
  </si>
  <si>
    <t>ściany zewn. z cegły ceramicznej pełnej na zaprawie cementowo - wapiennej</t>
  </si>
  <si>
    <t>żelbetowe</t>
  </si>
  <si>
    <t>stropodach żelbetowy, pokrycie wykonane z papy, obróbki blacharskie z blachy stalowej</t>
  </si>
  <si>
    <t xml:space="preserve">Budynek </t>
  </si>
  <si>
    <t>przedszkole</t>
  </si>
  <si>
    <t>ul. Drzymały 9, Giżycko</t>
  </si>
  <si>
    <t>ściany fundamentowe z bloczków OPBM</t>
  </si>
  <si>
    <t>dach płaski, papa</t>
  </si>
  <si>
    <t>Ogrodzenie</t>
  </si>
  <si>
    <t>Podjazd dla wózków , wiatrołap</t>
  </si>
  <si>
    <t>płyty kanałowe</t>
  </si>
  <si>
    <t>2 nadz., 1 podz</t>
  </si>
  <si>
    <t>Budynek główny z salą gimnastyczną</t>
  </si>
  <si>
    <t>działalność edukacyjna</t>
  </si>
  <si>
    <t>zab. P.poż: gaśnice - 33 szt, hydranty - 10szt, czujniki - 21szt, centrala alarmowa, zab p. kradz: kraty - s. 6 (parter), magazynki żywnościowe (piwnica), s. 19, 20, 21 (sale dydaktyczne - piwnica), drzwi - 10szt, zamki - 21szt, urz. Alarm: sygnalizacja świetlna i dźwiękowa całość budynku, syg. znajduje sią na zewnątrz i wewnątrz budynku, dozów agencji ochrony (część doby)</t>
  </si>
  <si>
    <t>ul. 3-go Maja 21, Giżycko</t>
  </si>
  <si>
    <t>do remontu</t>
  </si>
  <si>
    <t>okienna - dobry; drzwiowa - częściowo do remontu</t>
  </si>
  <si>
    <t>nadziemnych - 4;    podziemnych -1;</t>
  </si>
  <si>
    <t>Magazyn przy Sali</t>
  </si>
  <si>
    <t>Boisko</t>
  </si>
  <si>
    <t>845-10-02-471</t>
  </si>
  <si>
    <t>000524364</t>
  </si>
  <si>
    <t>ul. Pionierska 8 (3 składy)</t>
  </si>
  <si>
    <t>845-16-91-482</t>
  </si>
  <si>
    <t>9319Z</t>
  </si>
  <si>
    <t>Mazurskie Centrum Sportów Lodowych</t>
  </si>
  <si>
    <t>ul. Moniuszki 5, 11-500 Giżycko</t>
  </si>
  <si>
    <t>żelbeton</t>
  </si>
  <si>
    <t>blacha</t>
  </si>
  <si>
    <t>bloczki betonowe</t>
  </si>
  <si>
    <t>gazbeton</t>
  </si>
  <si>
    <t>dźwigarowa blacha</t>
  </si>
  <si>
    <t>blacha z papą termozgrzew.</t>
  </si>
  <si>
    <t>kontener sanitarny - toalety</t>
  </si>
  <si>
    <t>biurowy</t>
  </si>
  <si>
    <t>cegła i bloczki betonu komórkowego</t>
  </si>
  <si>
    <t>stropodach żelbetowy pokryty papą</t>
  </si>
  <si>
    <t>bloczki betonu komórkowego</t>
  </si>
  <si>
    <t>płyty betonowe, beton komórkowy i cegła</t>
  </si>
  <si>
    <t>stropodach z płyt korytkowych żelbetowych na belkach żelbetowych pokryty papą</t>
  </si>
  <si>
    <t>płaski stropodach, papa termozgrzewalna</t>
  </si>
  <si>
    <t>PCV i stalowa, dobry</t>
  </si>
  <si>
    <t>średni</t>
  </si>
  <si>
    <t>księgowa brutto - KB</t>
  </si>
  <si>
    <t>Centrum Integracji Społecznej</t>
  </si>
  <si>
    <t>8899z</t>
  </si>
  <si>
    <t>8010A</t>
  </si>
  <si>
    <t>Zestaw komputerowy (3szt.)</t>
  </si>
  <si>
    <t>komputer</t>
  </si>
  <si>
    <t>1 garaż</t>
  </si>
  <si>
    <t>Zagospodarowanie targowiska Mój Rynek: nawierzchnie ciągi pieszo-jezdne, chodnik, kanalizacja deszczowa, zdrój uliczny, wiata nr I i nr II, tablice informacyjne, oświetlenie , wodociąg, oświetlenie, odwodnienie i zadaszenie</t>
  </si>
  <si>
    <t>targowisko</t>
  </si>
  <si>
    <t>Nie</t>
  </si>
  <si>
    <t>Szalet miejski - Plac Targowy</t>
  </si>
  <si>
    <t>konstrukcja drewniana;pokrycie: blacha trapezowa,</t>
  </si>
  <si>
    <t>2016 r. remont na kwotę 78962,15zł (termomodernizacja budynku i remont pomieszczeń)</t>
  </si>
  <si>
    <t>dobra</t>
  </si>
  <si>
    <t>bardzo dobra</t>
  </si>
  <si>
    <t>Szkoła Podstawowa nr 1</t>
  </si>
  <si>
    <t>Szkoła Podstawowa nr 2</t>
  </si>
  <si>
    <t>845-19-89-715</t>
  </si>
  <si>
    <t xml:space="preserve">Laptop </t>
  </si>
  <si>
    <t>Szkoła Podstawowa nr 3 z Oddziałami Integracyjnymi</t>
  </si>
  <si>
    <t>845-10-58-023</t>
  </si>
  <si>
    <t>000720160</t>
  </si>
  <si>
    <t>Miejski Zakład Komunalny</t>
  </si>
  <si>
    <t>Zamiatarka HAKO Citymaster 600</t>
  </si>
  <si>
    <t>HAKO</t>
  </si>
  <si>
    <t>Zamiatarka HAKO Citymaster 1600</t>
  </si>
  <si>
    <t>budynek z zapleczem żywieniowym</t>
  </si>
  <si>
    <t>Oświetlenie</t>
  </si>
  <si>
    <t>Obserwatorium astronomiczne na dachu budynku dydaktycznego (C)</t>
  </si>
  <si>
    <t>11-500 Giżycko, ul. Mickiewicza 35</t>
  </si>
  <si>
    <t>11-500 Giżycko, Al.1 Maja 14</t>
  </si>
  <si>
    <t>11-500 Giżycko, ul. Drzymały 9</t>
  </si>
  <si>
    <t>11-500 Giżycko, ul. Jagiełły 3</t>
  </si>
  <si>
    <t>11-500 Giżycko, ul. Wodociągowa 8</t>
  </si>
  <si>
    <t>11-500 Giżycko, ul. Gimnazjalna 1</t>
  </si>
  <si>
    <t>11-500 Giżycko, ul. Warszawska 39</t>
  </si>
  <si>
    <t>ul. Wiejska 50, 11-500 Giżycko</t>
  </si>
  <si>
    <t>11-500 Giżycko ul.Wodociągowa 15</t>
  </si>
  <si>
    <t>11-500 Giżycko, ul. Sikorskiego3b</t>
  </si>
  <si>
    <t>ul. Konarskiego 8, 11-500 Gizycko</t>
  </si>
  <si>
    <t>11-500 Giżycko, ul. Moniuszki 5</t>
  </si>
  <si>
    <t>ul. Pionierska 13, 11-500 Giżyko</t>
  </si>
  <si>
    <t xml:space="preserve"> ul. Suwalska 21, 11-500 Giżycko</t>
  </si>
  <si>
    <t>Suma ubezpieczenia (wartośc odtworzeniowa)</t>
  </si>
  <si>
    <t>Czy maszyna (urządzenie) jest eksploatowana pod ziemią?</t>
  </si>
  <si>
    <t>11-500 Giżycko, Aleja 1 Maja 14</t>
  </si>
  <si>
    <t>Budynek użytkowy</t>
  </si>
  <si>
    <t xml:space="preserve">ul.Warszawska 17 </t>
  </si>
  <si>
    <t>konstrukcja drewniana, dachówka ceramiczna</t>
  </si>
  <si>
    <t>1,5 nadziemnej + 1 podziemna</t>
  </si>
  <si>
    <t>Plaża miejska</t>
  </si>
  <si>
    <t xml:space="preserve">Pomost stały i pomost drewniany na refulerach </t>
  </si>
  <si>
    <t>Popówka Duża</t>
  </si>
  <si>
    <t>Szalet miejski - plaża miejska</t>
  </si>
  <si>
    <t xml:space="preserve">Szczelina stała </t>
  </si>
  <si>
    <t>budowla ochronna</t>
  </si>
  <si>
    <t>1 Maja 14</t>
  </si>
  <si>
    <t>drzwi wzmocnione</t>
  </si>
  <si>
    <t>cegla</t>
  </si>
  <si>
    <t>żelbet</t>
  </si>
  <si>
    <t>strop żelbet przykryty ziemią</t>
  </si>
  <si>
    <t>wymaga napraw</t>
  </si>
  <si>
    <t>wymaga przeglądu i ew. napraw</t>
  </si>
  <si>
    <t>okien brak, drzwi stan dobry</t>
  </si>
  <si>
    <t>wentyl. grawitacyjna; kominowej brak</t>
  </si>
  <si>
    <t>Szczelina stała</t>
  </si>
  <si>
    <t>Gdańska 12</t>
  </si>
  <si>
    <t>krata</t>
  </si>
  <si>
    <t>okien brak</t>
  </si>
  <si>
    <t>ukrycie zabezpieczające</t>
  </si>
  <si>
    <t>Moniuszki (nad J. papówka D.)</t>
  </si>
  <si>
    <t>agregat prądotwórczy ESE 606 DSG-GT DUPLEX</t>
  </si>
  <si>
    <t>agregat prądotwórczy ZAE 400/5</t>
  </si>
  <si>
    <t xml:space="preserve">ul. Obwodowa </t>
  </si>
  <si>
    <t>Parkingi i drogi dojazdowe  i chodniki przy ul. Szantowej w Giżycku</t>
  </si>
  <si>
    <t>ul. Szantowa</t>
  </si>
  <si>
    <t>budynek administracyjny obsługi targowisk</t>
  </si>
  <si>
    <t>drewno</t>
  </si>
  <si>
    <t>wiata handlowa metalowa o powierzchni zabudowy 72 m2, w tym dwa stanowiska handlowe zabudowane o powierzchni zabudowy 18 m2 (nr ewid. 2-540/2;84)</t>
  </si>
  <si>
    <t>zabudowane stanowisko handlowe nr ewid. 2-540/2;75 o powierzchni 22 m2</t>
  </si>
  <si>
    <t>zabudowane stanowisko handlowe nr ewid. 2-540/2;102 o powierzchni 17 m2</t>
  </si>
  <si>
    <t>kiosk handlowy o pow. 11 m2 (nr. Ewid. 2-500/2;1)</t>
  </si>
  <si>
    <t xml:space="preserve">Plac Grunwaldzki / Warszawska </t>
  </si>
  <si>
    <t>drogi i parkingi z kostki betonowej o powierzchniach: 772 + 172,50 + 840,5 m2; chodniki z kostki betonowej o powierzchniach 30+74+168 m2</t>
  </si>
  <si>
    <t>beton+papa</t>
  </si>
  <si>
    <t>TAK (stare)</t>
  </si>
  <si>
    <t>wzgórze św. Brunona zagospodarowanie terenu</t>
  </si>
  <si>
    <t>pow. komunal. lok. użyt. [m2]</t>
  </si>
  <si>
    <t>adres</t>
  </si>
  <si>
    <t>2a</t>
  </si>
  <si>
    <t>2b</t>
  </si>
  <si>
    <t>2c</t>
  </si>
  <si>
    <t>Stajnia z Wozownią (budynek i nawierzchnia placu przy budynku)</t>
  </si>
  <si>
    <t>mur pruski</t>
  </si>
  <si>
    <t>2d</t>
  </si>
  <si>
    <t>murowany z cegły ceramicznej</t>
  </si>
  <si>
    <t>fundament z kamieni granitowych</t>
  </si>
  <si>
    <t>sklepienia murowane z cegły pełnej</t>
  </si>
  <si>
    <t>2e</t>
  </si>
  <si>
    <t>Warsztat Zbrojmistrza</t>
  </si>
  <si>
    <t>2f</t>
  </si>
  <si>
    <t>Amfiteatr (ogrodzenie z bramą)</t>
  </si>
  <si>
    <t>3a</t>
  </si>
  <si>
    <t>3b</t>
  </si>
  <si>
    <t>Infrastruktura drogowa z trylinki</t>
  </si>
  <si>
    <t>3c</t>
  </si>
  <si>
    <t>3d</t>
  </si>
  <si>
    <t>mur</t>
  </si>
  <si>
    <t>3e</t>
  </si>
  <si>
    <t>Lp</t>
  </si>
  <si>
    <t>Adres</t>
  </si>
  <si>
    <t xml:space="preserve">Windy (TAK/ NIE) </t>
  </si>
  <si>
    <t>Rok budowy</t>
  </si>
  <si>
    <t>Liczba lokali mieszkalnych</t>
  </si>
  <si>
    <t xml:space="preserve">Powierzchnia   całkowita                  [m 2]            </t>
  </si>
  <si>
    <t>Liczba mieszkań komunalnych</t>
  </si>
  <si>
    <t xml:space="preserve">pow. komunal. lokali miesz. [m2] </t>
  </si>
  <si>
    <t>Liczba komunalnych lokali użytkowych</t>
  </si>
  <si>
    <t xml:space="preserve">Monitoring, czujki p/kradzieżowe itp.. (TAK/ NIE) </t>
  </si>
  <si>
    <t>Konstrukcja dachu /                            pokrycie dachu</t>
  </si>
  <si>
    <t>murowany</t>
  </si>
  <si>
    <t>instalacja domofonowa</t>
  </si>
  <si>
    <t>betonowa, papa, płaski</t>
  </si>
  <si>
    <t>Giżycko, al. 1 Maja 4</t>
  </si>
  <si>
    <t>docieplony, nowe pokrycie dachowe,WLZ</t>
  </si>
  <si>
    <t>Giżycko, Armii Krajowej 7</t>
  </si>
  <si>
    <t>drewniana, dachówka,stromy</t>
  </si>
  <si>
    <t>nowy dach, docieplony,WLZ,oprawy oświetleniowe LED</t>
  </si>
  <si>
    <t>Giżycko. Armii Krajowej 8</t>
  </si>
  <si>
    <t>2 użyt. 2 garaże</t>
  </si>
  <si>
    <t>drewniana, dachókai</t>
  </si>
  <si>
    <t>Giżycko, Armii Krajowej 8A</t>
  </si>
  <si>
    <t>bloczki gazbetonowe</t>
  </si>
  <si>
    <t>stropodach z płytek korytkowych</t>
  </si>
  <si>
    <t>Giżycko, Białostocka 6</t>
  </si>
  <si>
    <t>drewniana,dachówka,stromy</t>
  </si>
  <si>
    <t>docieplony, wyremontowane schody do lokalu nr 6, wyremontowany daszek nad wejściem do klatki</t>
  </si>
  <si>
    <t>Giżycko, Bohaterów Westerplatte 11</t>
  </si>
  <si>
    <t>nowy dach, docieplony,WLZ,oświetl kl schodowych, wyremontowana klatka schodowa i podesty podłogowe</t>
  </si>
  <si>
    <t>Giżycko, Daszyńskiego 10</t>
  </si>
  <si>
    <t>docieplony, dach remontowany,WLZ,remont kapitalny płyt balkonowych, wyremontowana klatka schodowa, wymienione drzwi wejściowe</t>
  </si>
  <si>
    <t>Giżycko, Daszyńskiego 10a</t>
  </si>
  <si>
    <t>docieplony, nowa papa, WLZ,</t>
  </si>
  <si>
    <t>Giżycko, Daszyńskiego 10b</t>
  </si>
  <si>
    <t>docieplony, dach remontowany,WLZ,wymienione okna w korytarzach piwnicznych</t>
  </si>
  <si>
    <t>Giżycko, Daszyńskiego 12</t>
  </si>
  <si>
    <t>docieplony, WLZ, wyremontowane kominy ponad dachem,dach i klatka schodowa, oprawy oświetleniowe LED</t>
  </si>
  <si>
    <t>Giżycko, Daszyńskiego 12a</t>
  </si>
  <si>
    <t xml:space="preserve">remont kominów p. dachem,wiatrołapu, klatki schodowej </t>
  </si>
  <si>
    <t>bloczki gazobetonowe</t>
  </si>
  <si>
    <t>betonowy, płaski</t>
  </si>
  <si>
    <t xml:space="preserve">Giżycko, Dąbrowskiego 3 </t>
  </si>
  <si>
    <t>żelbetonowe prefantykowane, papa</t>
  </si>
  <si>
    <t>Giżycko, Dąbrowskiego 4</t>
  </si>
  <si>
    <t>docieplony,nowy dach, wyremontowane klatki schodowe</t>
  </si>
  <si>
    <t>Giżycko, Dąbrowskiego 5</t>
  </si>
  <si>
    <t>nowy dach i elewacja,WLZ</t>
  </si>
  <si>
    <t>Giżycko, Dąbrowskiego 6</t>
  </si>
  <si>
    <t>nowy dach, wymiana WLZ, wyremontowana elewacja,wymieniona instalacja elektryczna w piwnicach, wyremontowane schody zewnętrzne, ogrodzenie od strony ulicy</t>
  </si>
  <si>
    <t>Giżycko, Dąbrowskiego 7</t>
  </si>
  <si>
    <t>docieplony,nowy dach i elewacja</t>
  </si>
  <si>
    <t>Giżycko, Dąbrowskiego 13</t>
  </si>
  <si>
    <t>częściowo docieplony, dach remontowany,WLZ, wyremontowane klatki schodowe</t>
  </si>
  <si>
    <t>Giżycko, Dąbrowskiego 17</t>
  </si>
  <si>
    <t>docieplony,częściowo wymienione poziomy wodne,remont deskowania i pokrycia dachu ,kominy ponad dachem z cegły klinkierowej,WLZ, nowe drzwi wejściowe, oprawy led na klatkach schodowych</t>
  </si>
  <si>
    <t>Giżycko, Gdańska 11</t>
  </si>
  <si>
    <t>nowy dach</t>
  </si>
  <si>
    <t>Giżycko, Gdańska 12</t>
  </si>
  <si>
    <t>nowy dach,docieplony,WLZ,nowa instalacja domofonowa</t>
  </si>
  <si>
    <t>Giżycko, Gdańska 16</t>
  </si>
  <si>
    <t>nowy dach, docieplony,montaż opraw z czujnikiem ruchu, WLZ, instalacja domofonowa, wykonane odwodnienie budynku</t>
  </si>
  <si>
    <t>Giżycko, Jeziorna 5</t>
  </si>
  <si>
    <t>drewniany,płaski</t>
  </si>
  <si>
    <t xml:space="preserve">NIE </t>
  </si>
  <si>
    <t>Giżycko, Jeziorna 5C</t>
  </si>
  <si>
    <t>drewniana, dachówka, stromy</t>
  </si>
  <si>
    <t>Giżycko, Kętrzyńskiego 1</t>
  </si>
  <si>
    <t>zaplanowany remont dachu, docieplony, WLZ, wyremontowane klatki schodowe, nowe drzwi zewnętrzne</t>
  </si>
  <si>
    <t>Giżycko, Kętrzyńskiego 1a</t>
  </si>
  <si>
    <t>wymienione rynny i obróbki blacharskie  i WLZ,wyremontowany dach</t>
  </si>
  <si>
    <t>Giżycko, Kętrzyńskiego 11</t>
  </si>
  <si>
    <t>drewniana,blacha,stromy</t>
  </si>
  <si>
    <t>rynny i rury spustowe po remoncie, nowy dach i kominy,wyremontowane klatki schodowe</t>
  </si>
  <si>
    <t>Giżycko, Kombatantów 7</t>
  </si>
  <si>
    <t>Ocieplenie elewacji szczytowych,struktura si-si całej elewacji,remont kominów,wym opraw ośw na typu LED z czujnikem ruchu klatki schodowe</t>
  </si>
  <si>
    <t>Giżycko, Konarskiego 1</t>
  </si>
  <si>
    <t>nowy dach,elewacja,wymienione drzwi do klatek schodowych</t>
  </si>
  <si>
    <t>Giżycko, Konarskiego 9</t>
  </si>
  <si>
    <t xml:space="preserve">docieplony,montaż ogrodzenia z elem stalowych,wymienione drzwi do klatki schodowej </t>
  </si>
  <si>
    <t>Giżycko, Konarskiego 16</t>
  </si>
  <si>
    <t>docieplony, dach i balkony wyremontowane</t>
  </si>
  <si>
    <t>Giżycko, Konarskiego 18</t>
  </si>
  <si>
    <t>docieplony, dach i klatki schodowe wyremontowane</t>
  </si>
  <si>
    <t>Giżycko, Konarskiego 24</t>
  </si>
  <si>
    <t>nowy dach, przemurowane kominy, WLZ ,nowa instalacja domofonowa</t>
  </si>
  <si>
    <t>Giżycko, Konarskiego 31</t>
  </si>
  <si>
    <t>dach remontowany,przemurowane kominy, WLZ, wymieniona instalacja domofonowa</t>
  </si>
  <si>
    <t>Giżycko, Koszarowa 4</t>
  </si>
  <si>
    <t>nowy dach, docieplony,WLZ , nowe oprawy led i drzwi wejściowe</t>
  </si>
  <si>
    <t>Giżycko, Królowej Jadwigi 21</t>
  </si>
  <si>
    <t>żelbetowe prefabrykowane</t>
  </si>
  <si>
    <t>żelbetowe prefabrykowane kryte papą</t>
  </si>
  <si>
    <t>wymiana pokrycia dachu na nowe, remont kominów; remont klatek schodowych z wymianą drzwi wewnętrznych wiatrołapów.</t>
  </si>
  <si>
    <t>Giżycko, Mazurska 2</t>
  </si>
  <si>
    <t>docieplone ,WLZ,nowy dach ,przemurowane kominy, instalacja odgromowa, wymienione drzwi zewnętrzne i instalacja domofonowa</t>
  </si>
  <si>
    <t>Giżycko, Mazurska 3</t>
  </si>
  <si>
    <t>docieplony, kominy przemurowane</t>
  </si>
  <si>
    <t>Giżycko, Mazurska 5</t>
  </si>
  <si>
    <t>docieplony, nowy dach i kominy,WLZ,remont  klatek schodowych szt. -2</t>
  </si>
  <si>
    <t>Giżycko, Mazurska 7</t>
  </si>
  <si>
    <t>docieplony, WLZ, wyremontowane kominy w części strychowej</t>
  </si>
  <si>
    <t>Giżycko, Mickiewicza 6</t>
  </si>
  <si>
    <t>nowy dach, nowa elewacja,remont klatek schodowych – lamperia struktura żywiczna, wymienione drzwi do klatek schodowych</t>
  </si>
  <si>
    <t>Giżycko, Mickiewicza 10</t>
  </si>
  <si>
    <t>nowy dach, docieplony, wymieniony WLZ i oświetlenie klatek schodowych</t>
  </si>
  <si>
    <t>Giżycko, Mickiewicza 12</t>
  </si>
  <si>
    <t>drewniana,papa,stromy</t>
  </si>
  <si>
    <t>docieplony, dach remontowany, WLZ, wyremontowane klatki schodowe i schody zewnętrzne I klatka</t>
  </si>
  <si>
    <t>Giżycko, Mickiewicza 16</t>
  </si>
  <si>
    <t>częściowo docieplony,wyk instal elektr klatek schodowych,wymienione WLZ i oświetlenie klatki schodowej</t>
  </si>
  <si>
    <t>Giżycko, Mickiewicza 26</t>
  </si>
  <si>
    <t>docieplone szczyty</t>
  </si>
  <si>
    <t>Giżycko, Mickiewicza 31</t>
  </si>
  <si>
    <t>drewniana,papa, płaski</t>
  </si>
  <si>
    <t>docieplony, wyremontowany dach i klatki schodowe , schody zewn klatka II</t>
  </si>
  <si>
    <t>Giżycko, Mickiewicza 31a</t>
  </si>
  <si>
    <t>docieplony, wyremontowana klatka schodowa, wymienione okna i drzwi wejściowe</t>
  </si>
  <si>
    <t>Giżycko, Mickiewicza 29</t>
  </si>
  <si>
    <t>drewniana,papa+dachówka,stromy</t>
  </si>
  <si>
    <t>częściowo docieplony, nowy dach, wyremontowana klatka schodowa</t>
  </si>
  <si>
    <t>Giżycko, Mickiewicza 41</t>
  </si>
  <si>
    <t>docieplony, dach remontowany, WLZ,wymiana stolarki okiennej kl schod. , częściowo wyremontowane kominy ponad dachem</t>
  </si>
  <si>
    <t>Giżycko, Nowowiejska 3</t>
  </si>
  <si>
    <t>nowy dach i kominy,WLZczęściowy remont elewacji, wymienione drzwi zewnętrzne</t>
  </si>
  <si>
    <t xml:space="preserve">Giżycko, Nowowiejska 8A/7 </t>
  </si>
  <si>
    <t xml:space="preserve">murowany </t>
  </si>
  <si>
    <t>Giżycko, Nowowiejska 12</t>
  </si>
  <si>
    <t>nowy dach, docieplony,wymienione drzwi do klatek schodowychwymienione okna na klatkach schodowych</t>
  </si>
  <si>
    <t>Giżycko, Nowowiejska 14</t>
  </si>
  <si>
    <t xml:space="preserve">nowy dach, docieplony,WLZ,opaska wokól budynku, </t>
  </si>
  <si>
    <t>Giżycko, Nowowiejska 23</t>
  </si>
  <si>
    <t xml:space="preserve">docieplony, </t>
  </si>
  <si>
    <t>Giżycko, Nowowiejska 31</t>
  </si>
  <si>
    <t>nowy dach, docieplony</t>
  </si>
  <si>
    <t>Giżycko, Nowowiejska 33</t>
  </si>
  <si>
    <t>drewniany, dachówka, stromy</t>
  </si>
  <si>
    <t>Giżycko, Olsztyńska 19</t>
  </si>
  <si>
    <t>nowy dach, docieplony,wyremontowana klatka schodowa, wymieniona stolarka okienna i drzwiowa, domofony w systemie cyfrowym</t>
  </si>
  <si>
    <t>Giżycko, Osiedle XXX lecia 5</t>
  </si>
  <si>
    <t>docieplony, wymienione drzwi do klatek schodowych</t>
  </si>
  <si>
    <t>Giżycko, Plac Dworcowy 3</t>
  </si>
  <si>
    <t>nowy dach, docieplony,WLZ, remont kominów w części strychowej</t>
  </si>
  <si>
    <t>Giżycko, Plac Grunwaldzki 1</t>
  </si>
  <si>
    <t>Giżycko, Plac Targowy 3</t>
  </si>
  <si>
    <t>wymieniona część dachu i kominy częściowo przemurowane, wymienione drzwi i okna na klatce schodowej</t>
  </si>
  <si>
    <t>Giżycko, Pionierska 1</t>
  </si>
  <si>
    <t>Wymiana deskowania i pokrycia dachu,naprawa tynkuna kominach w części strychowej, remont elewacji,wykonanie opaski wokół budynku z kostki betonowej, remont balkonów</t>
  </si>
  <si>
    <t>Giżycko, Pionierska 3</t>
  </si>
  <si>
    <t>nowy dach, elewacja po remoncie,WLZ</t>
  </si>
  <si>
    <t>Giżycko, Pionierska 8</t>
  </si>
  <si>
    <t>nowy dach,WLZ, kominy przemurowane</t>
  </si>
  <si>
    <t>Giżycko, Pionierska 18</t>
  </si>
  <si>
    <t>docieplony, dobudowane 2 klatki schodowe, wstawione drzwi do klatek schodowych</t>
  </si>
  <si>
    <t>Giżycko, Sikorskiego 3</t>
  </si>
  <si>
    <t>elewacja w trakcie remontu, nowy dach, oprawy oświetleniowe LED</t>
  </si>
  <si>
    <t>Giżycko, Sikorskiego 4</t>
  </si>
  <si>
    <t>docieplony, WLZ, dach i klatki schodowe wyremontowane</t>
  </si>
  <si>
    <t>Giżycko, Sikorskiego 5</t>
  </si>
  <si>
    <t>drewniana,dachówka, stromy</t>
  </si>
  <si>
    <t>wyremontowana klatka, wymienione okna na klatce i w piwnicach, wymienione drzwi wejściowe</t>
  </si>
  <si>
    <t>Giżycko, Sikorskiego 6</t>
  </si>
  <si>
    <t>docieplony, dach remontowany, WLZ, wyremontowane klatki schodowe</t>
  </si>
  <si>
    <t>Giżycko, Smętka 1</t>
  </si>
  <si>
    <t>nowy dach, docieplony,wykonana instalacja odgromowa,remont płyty balkonowej</t>
  </si>
  <si>
    <t>Giżycko, Smętka 6</t>
  </si>
  <si>
    <t>Giżycko, Smętka 10</t>
  </si>
  <si>
    <t>drewniana,blacha,        stromy</t>
  </si>
  <si>
    <t>nowy dach,wymienione poziomy wodne w piwnicy,WLZ, wymienione drzwi do klatki schodowej</t>
  </si>
  <si>
    <t>nowy dach, docieplony,WLZ</t>
  </si>
  <si>
    <t>Giżycko, Smętka 12</t>
  </si>
  <si>
    <t>8 lok. Użytk, 12 garaży</t>
  </si>
  <si>
    <t>Giżycko, Staszica 2</t>
  </si>
  <si>
    <t>nowy dach, częściowo docieplony,wyremontowana płyta balkonowa,WLZ, wyremontowana jedna klatka schodowa</t>
  </si>
  <si>
    <t>Giżycko, Staszica 4</t>
  </si>
  <si>
    <t>Giżycko, Suwalska 9</t>
  </si>
  <si>
    <t>nowy dach,  WLZ,kominy,oprawy LED na klatkach schodowych</t>
  </si>
  <si>
    <t>Giżycko, Suwalska 9b</t>
  </si>
  <si>
    <t>1 garaż, 1 skład</t>
  </si>
  <si>
    <t>kominy przemurowane</t>
  </si>
  <si>
    <t>Giżycko, Suwalska 14</t>
  </si>
  <si>
    <t>nowy dach, docieplony,WLZ,oprawy LED na klatkach schodowych</t>
  </si>
  <si>
    <t>Giżycko, Traugutta 10</t>
  </si>
  <si>
    <t>nowy dach, docieplony,nowa instalacja elektryczna w piwnicy i na strychu,termomodernizacji elewacji południowej, remont elewacji , położenie struktury silikonowo – solikatowej,wymiana 100% okienek piwnicznych, WLZ</t>
  </si>
  <si>
    <t>Giżycko, Traugutta 14</t>
  </si>
  <si>
    <t>docieplony, nowy dach,wymiana okienek piwnicznych sz.- 12,wyk instal piorunoochronnej</t>
  </si>
  <si>
    <t>Giżycko, Traugutta 16</t>
  </si>
  <si>
    <t>drewniana, blacha</t>
  </si>
  <si>
    <t>malowanie klatki schodowej, wymiana drzwi do piwnicy, wymiana stopni schodowych + terakota</t>
  </si>
  <si>
    <t>Giżycko, 3 Maja 3</t>
  </si>
  <si>
    <t>drewniana,dachówka,       stromy</t>
  </si>
  <si>
    <t>Giżycko, 3 Maja 4</t>
  </si>
  <si>
    <t>drewniana,dachówka+papa;stromy+płaski</t>
  </si>
  <si>
    <t>docieplony, nowy dach i kominy, wymienione drzwi w klatce schodowej</t>
  </si>
  <si>
    <t>Giżycko, 3 Maja 15</t>
  </si>
  <si>
    <t>drewniana,blacha,       stromy</t>
  </si>
  <si>
    <t>docieplony, wyremontowane klatki schodowe</t>
  </si>
  <si>
    <t>Giżycko, Warszawska 1</t>
  </si>
  <si>
    <t>nowy dach, docieplony, pomalowana elewacja,WLZ, wyremontowane klatki schodowewymienione okna w pralniach</t>
  </si>
  <si>
    <t>Giżycko, Warszawska 3</t>
  </si>
  <si>
    <t>drewniana,dachówka,  stromy</t>
  </si>
  <si>
    <t>Giżycko, Warszawska 5</t>
  </si>
  <si>
    <t>nowy dach, docieplony,WLZ,wymienione poziomy wodne,kapitalny remont kominów ponad dachem 100% z wymianą ław kominowych</t>
  </si>
  <si>
    <t>Giżycko, Warszawska 7</t>
  </si>
  <si>
    <t>nowy dach, docieplony,WLZ, instalacja odgromowa</t>
  </si>
  <si>
    <t>drewniana, papa, płaski</t>
  </si>
  <si>
    <t>Giżycko, Warszawska 12</t>
  </si>
  <si>
    <t>częściowo docieplony, nowy dach, wymiana poziomów wodnych</t>
  </si>
  <si>
    <t>Giżycko, Warszawska 14</t>
  </si>
  <si>
    <t>1 użytkowy, 0 garaży</t>
  </si>
  <si>
    <t>drewniana, kryte papą</t>
  </si>
  <si>
    <t>Giżycko, Warszawska 15</t>
  </si>
  <si>
    <t>drewniana, dachówka+papa; stromy+płaski</t>
  </si>
  <si>
    <t>docieplony, przemurowane kominy,wyremontowana klatka schodowa</t>
  </si>
  <si>
    <t>Giżycko, Warszawska 16</t>
  </si>
  <si>
    <t>kominy przemurowane,wymienione poziomy wodne,remont gzymsu i płyty balkonowej od północy</t>
  </si>
  <si>
    <t>Giżycko, Warszawska 19</t>
  </si>
  <si>
    <t>docieplony, dach remontowany</t>
  </si>
  <si>
    <t>Giżycko, Warszawska 20</t>
  </si>
  <si>
    <t>docieplony, WLZ</t>
  </si>
  <si>
    <t>Giżycko, Warszawska 21</t>
  </si>
  <si>
    <t>docieplony, WLZ,remont klatek schodowych szt -2,izolacja pionowa ściany od północy</t>
  </si>
  <si>
    <t>Giżycko, Warszawska 22</t>
  </si>
  <si>
    <t>docieplony, wyremontowany dach, kominy, klatki schodowe, drzwi wejściowe</t>
  </si>
  <si>
    <t>Giżycko, Warszawska 24</t>
  </si>
  <si>
    <t>Giżycko, Warszawska 26</t>
  </si>
  <si>
    <t>drewniana, dachówka, papa; stromy+płaski</t>
  </si>
  <si>
    <t>nowy dach, docieplony, WLZ i nowe oświetlenie klatki schodowej</t>
  </si>
  <si>
    <t>Giżycko, Warszawska 29</t>
  </si>
  <si>
    <t>docieplony, WLZ,wyremontowana klatka schodowa</t>
  </si>
  <si>
    <t>Giżycko, Gen. Józefa Zajączka 6</t>
  </si>
  <si>
    <t>nowy dach i kominy</t>
  </si>
  <si>
    <t>Giżycko, Gen. Józefa Zajączka 14</t>
  </si>
  <si>
    <t>drewniana, dachówka,      stromy</t>
  </si>
  <si>
    <t>nowy dach, WLZ,nowe ogrodzenie i brama wjazdowa</t>
  </si>
  <si>
    <t>Giżycko, ul. Słowiańska 17</t>
  </si>
  <si>
    <t>LATA 60</t>
  </si>
  <si>
    <t>betonowa, papa,płaski</t>
  </si>
  <si>
    <t>wyremontowany</t>
  </si>
  <si>
    <t>Królowej Jadwigi 18C</t>
  </si>
  <si>
    <t>Nowowiejska 29B</t>
  </si>
  <si>
    <t>Wykaz komunalnych nieruchomości w budynkach Wspólnot Mieszkaniowych  w udziałami Gminy Miejskiej Giżycko</t>
  </si>
  <si>
    <t xml:space="preserve">Uwagi: remonty, modernizacje wykonane w ostatnich  latatch.  WLZ- oznacza wymianę wewnętrznych linii zasilających energetycznych. </t>
  </si>
  <si>
    <t>drewniana, ceglany, stromy</t>
  </si>
  <si>
    <t xml:space="preserve"> TAK</t>
  </si>
  <si>
    <t>kapitalny remont 2017</t>
  </si>
  <si>
    <t>nawierzchnia stadionu</t>
  </si>
  <si>
    <t xml:space="preserve">Waga samochodowa </t>
  </si>
  <si>
    <t>Stanisława Moniuszki 5</t>
  </si>
  <si>
    <t>Składowisko odpadów Spytkowo</t>
  </si>
  <si>
    <t xml:space="preserve">ul. Warszawska </t>
  </si>
  <si>
    <t>ul. Kazimierza Wielkiego</t>
  </si>
  <si>
    <t xml:space="preserve">stacja transwerowa 2-679/17 </t>
  </si>
  <si>
    <t>stacja transferowa 2-247/3</t>
  </si>
  <si>
    <t>budynek</t>
  </si>
  <si>
    <t>alarm, teren ogrodzony</t>
  </si>
  <si>
    <t>odłaczone media</t>
  </si>
  <si>
    <t>odłączone media</t>
  </si>
  <si>
    <t xml:space="preserve"> Miejski Ośrodek Sportu i Rekreacji</t>
  </si>
  <si>
    <t xml:space="preserve"> Centrum Profilaktyki Uzależnień i Integracji Społecznej</t>
  </si>
  <si>
    <t>Centrum Profilaktyki Uzależnień i Integracji Społecznej</t>
  </si>
  <si>
    <t>Szkola podstawowa nr 2 im. Chwały Oręża Polskiego</t>
  </si>
  <si>
    <t>Szkoła Podstawowa nr  1</t>
  </si>
  <si>
    <t xml:space="preserve"> Przedszkole Miejskie nr 4</t>
  </si>
  <si>
    <t>Miejski Ośrodek Sportu i Rekreacji</t>
  </si>
  <si>
    <t xml:space="preserve"> Miejski Zakład Komunalny</t>
  </si>
  <si>
    <t>GRUPY ŚRODKÓW TRWAŁYCH I INNYCH</t>
  </si>
  <si>
    <t>monitoring wizyjny</t>
  </si>
  <si>
    <t>WARTOŚĆ KSIĘGOWA BRUTTO (łączna wartość wszystkich środków ewidencjonowanych)</t>
  </si>
  <si>
    <t>w tym zbiory biblioteczne</t>
  </si>
  <si>
    <t>w tym namioty</t>
  </si>
  <si>
    <t>zła</t>
  </si>
  <si>
    <t>Monitor</t>
  </si>
  <si>
    <t>845-15-58-518</t>
  </si>
  <si>
    <t>173 m</t>
  </si>
  <si>
    <t>Maszt oświetleniowy</t>
  </si>
  <si>
    <t>Stadion ul. Moniuszki 5</t>
  </si>
  <si>
    <t>Pływalnia, ul. Sikorskiego 3 C</t>
  </si>
  <si>
    <t>monitoring</t>
  </si>
  <si>
    <t>Lodowisko, ul. Królowej Jadwigi 7D</t>
  </si>
  <si>
    <t>Port Ekomarina , ul. Dąbrowskiego 14</t>
  </si>
  <si>
    <t>MBSW ul. Dąbrowkiego</t>
  </si>
  <si>
    <t>Kserokopiarka BIZHUB</t>
  </si>
  <si>
    <t>Spawarka światłowodowa Signal FIRE A18</t>
  </si>
  <si>
    <t>Magiczny dywan z pakietem FUN</t>
  </si>
  <si>
    <t>Tablet Lenovo TAB10 (ks. Mat.)</t>
  </si>
  <si>
    <t>działalność uniwersytetu GUTW</t>
  </si>
  <si>
    <t>ul. Olsztyńska 6A, 11-500 Giżycko</t>
  </si>
  <si>
    <t>stalowo-ceramiczno-drewniane</t>
  </si>
  <si>
    <t>drewniany, czterospadowy, pokryty dachówka ceramiczną</t>
  </si>
  <si>
    <t>Kawasaki MULE 610 4x4</t>
  </si>
  <si>
    <t>JKAF400AAB603410</t>
  </si>
  <si>
    <t>23 KM</t>
  </si>
  <si>
    <t>KUBOTA</t>
  </si>
  <si>
    <t>ISEKI</t>
  </si>
  <si>
    <t>RAZEM  PODSUMOWANIE</t>
  </si>
  <si>
    <t>termomodernizacja 2018 - ocieplenie budynku, naprawa dachu, zmiana systemu grzewczego</t>
  </si>
  <si>
    <t>łącznie wszystkie jednostki</t>
  </si>
  <si>
    <t>Liczba lok. użytkowych i garaży (ujęta w pow. całkowitej)</t>
  </si>
  <si>
    <t>Urządzenie wielofunkcyjne XEROX Versalink C7030 szt.1</t>
  </si>
  <si>
    <t>Smartphone Apple iPhone 6S szt. 1</t>
  </si>
  <si>
    <t>Smartphone SAMSUNG galaxy S7 szt. 1</t>
  </si>
  <si>
    <t>Notebook ASUS VivoBook S14 szt. 1</t>
  </si>
  <si>
    <t xml:space="preserve"> Giżyckie Centrum Kultury</t>
  </si>
  <si>
    <t>gaśnice 8 szt.; kraty w oknach na parterze, okna z szyba antywłamaniową P4, drzewi wejściowe antywłamaniowe, akładka antywłamaniowa ,,Dragon" i wkładka patentowa, alarm z całodobowym monitoringiem</t>
  </si>
  <si>
    <t>Drukarka HP M404 dn LJ - 3 szt</t>
  </si>
  <si>
    <t>Drukarka HP M454 dn LJ - 1 szt</t>
  </si>
  <si>
    <t>Monitor IIYAMA27</t>
  </si>
  <si>
    <t>Monitor PHILIPS 23.8 - 4 szt</t>
  </si>
  <si>
    <t>Dell V3470 SFF komputer - 4 szt</t>
  </si>
  <si>
    <t>przebudowa poddasza 2007-2009, 120 000,00 zł</t>
  </si>
  <si>
    <t>Urządzenie Brother</t>
  </si>
  <si>
    <t>Sieć Lan</t>
  </si>
  <si>
    <t>Komputer Lenowo 15 szt.</t>
  </si>
  <si>
    <t>Komputer Lenowo</t>
  </si>
  <si>
    <t>Monitor Led</t>
  </si>
  <si>
    <t>brak ogrzewania</t>
  </si>
  <si>
    <t>Komputer FUITSU D538</t>
  </si>
  <si>
    <t>Zestaw komputerowy DELL</t>
  </si>
  <si>
    <t>Zestaw komp. Dell 260MT</t>
  </si>
  <si>
    <t xml:space="preserve">Kserokopiarka Develop Inco S/N </t>
  </si>
  <si>
    <t>Noteboo  ASUS P 354OFP</t>
  </si>
  <si>
    <t>Budynek administracyjno - biurowy</t>
  </si>
  <si>
    <t>gaśnice, alarm z czujkami ruch, monitoring wizyjny</t>
  </si>
  <si>
    <t>naturalna, dobry</t>
  </si>
  <si>
    <t>Komputer AIO LENOVO</t>
  </si>
  <si>
    <t>1993-1999</t>
  </si>
  <si>
    <t>KUBOTA GL 321</t>
  </si>
  <si>
    <t>32 KM</t>
  </si>
  <si>
    <t>Aleje parkowe</t>
  </si>
  <si>
    <t>Ogrodzenie panelowe</t>
  </si>
  <si>
    <t>Rzutnia do pchnięcia kulą</t>
  </si>
  <si>
    <t>Nawierzchnia pod plac zabaw</t>
  </si>
  <si>
    <t>Bieżnia sportowa</t>
  </si>
  <si>
    <t>Trybuna dwurzędowa na 52 miejsca o konstrukcji stalowej - 3 kpl</t>
  </si>
  <si>
    <t>Boisko wielofunkcyjne</t>
  </si>
  <si>
    <t>Boisko do siatkówki plażowej</t>
  </si>
  <si>
    <t>Boisko do piłki noznej</t>
  </si>
  <si>
    <t>Nawierzchnia pod siłownię plenerową</t>
  </si>
  <si>
    <t>Pole do gry w bule</t>
  </si>
  <si>
    <t>Utwardzenie z geokraty</t>
  </si>
  <si>
    <t>Utwardzenie z kostki betonowej-kompleks sportowo-rekreacyjny</t>
  </si>
  <si>
    <t xml:space="preserve">Nawierzchnia trawiasta </t>
  </si>
  <si>
    <t>Zestaw komputerowy (16 szt.) (ks.mat.)</t>
  </si>
  <si>
    <t>Komputer Notebook ASUS Transformer Book (ks.mat.)</t>
  </si>
  <si>
    <t>Notebook DELL 8GB (ks.mat.)</t>
  </si>
  <si>
    <t>Laptop Dell</t>
  </si>
  <si>
    <t>Projektor Casio XJ-100W</t>
  </si>
  <si>
    <t>Wiata do ogrodu</t>
  </si>
  <si>
    <t>Kopiarka KONICA</t>
  </si>
  <si>
    <t>Bieżnia przy boisku</t>
  </si>
  <si>
    <t>Oświetlenie przy boisku</t>
  </si>
  <si>
    <t>Monitor interaktywny</t>
  </si>
  <si>
    <t>Winda do monitora</t>
  </si>
  <si>
    <t>Zestaw (rejestr, dysk)</t>
  </si>
  <si>
    <t>Szkola Podstawowa nr 2 im. Chwały Oręża Polskiego</t>
  </si>
  <si>
    <t>ul. Mazurska 5 (1 garaż)</t>
  </si>
  <si>
    <t>Plac Targowy 3 (3 składy)</t>
  </si>
  <si>
    <t>Słowiańska 2</t>
  </si>
  <si>
    <t>ul. Suwalska 9 (9 składów i 1 garaż)</t>
  </si>
  <si>
    <t>170 m. kw.</t>
  </si>
  <si>
    <t xml:space="preserve">nie </t>
  </si>
  <si>
    <t>urządzenie wielofunkcyjne OKI MC 853 dn</t>
  </si>
  <si>
    <t>Telewizor LG 50"</t>
  </si>
  <si>
    <t>ekran elektrycznyStella Radio</t>
  </si>
  <si>
    <t>projektor RICOH PJ X2440</t>
  </si>
  <si>
    <t>projektor RICOH PJ X2441</t>
  </si>
  <si>
    <t>ekran elektryczny Stella Radio</t>
  </si>
  <si>
    <t>Tablica Interwrite Dual Board</t>
  </si>
  <si>
    <t>Laptop DELLVESTRO 3578</t>
  </si>
  <si>
    <t>razem</t>
  </si>
  <si>
    <t>sprzęt elektroniczny przenośny</t>
  </si>
  <si>
    <t>sprzęt elektroniczny stacjonarny</t>
  </si>
  <si>
    <t>ul. Armii Krajowej 4A (2 garaże)</t>
  </si>
  <si>
    <t>ul. Boh. Westerplatte 11 (2 składy)</t>
  </si>
  <si>
    <t>ul. Sikorskiego 6 (7 składów i  1 garaż)</t>
  </si>
  <si>
    <t>ul. Dąbrowskiego 6 (2 składy i 2 garaże)</t>
  </si>
  <si>
    <t>wiata handlowa metalowa o powierzchni zabudowy 73 m2, w tym stanowiska handlowe zabudowane o powierzchni zabudowy 36 m2 (nr ewid. 2-540/2;90 i część 2-540/2;91, nr ewid. 2-540/2;93)</t>
  </si>
  <si>
    <t>wiata handlowa metalowa o powierzchni zabudowy 73 m2, w tym  stanowiska handlowe zabudowane o powierzchni zabudowy  55 m2 (część nr ewid. 2-540/2;97, 2-540/2;98, 2-540/2;95, 2-540/2;6, 2-540/2;99)</t>
  </si>
  <si>
    <t>wiata handlowa metalowa o powierzchni zabudowy 203 m2, w tym stanowiska handlowe zabudowane o powierzchni zabudowy  11 m2 nr ewid. 2-540/2;63, o powierzchni 11 m2 nr ewid. 2-540/2;70 oraz o powierzchni 11 m2 nr ewid. 2-540/2;74</t>
  </si>
  <si>
    <t>zabudowane stanowisko handlowe nr ewid. 2-540/2;104 o powierzchni 11 m2</t>
  </si>
  <si>
    <t>Białostocka 15</t>
  </si>
  <si>
    <t>konstrukcja drewniania kryta</t>
  </si>
  <si>
    <t>Warszawska 15B</t>
  </si>
  <si>
    <t xml:space="preserve">nazwa  </t>
  </si>
  <si>
    <t>rok produkcji</t>
  </si>
  <si>
    <t>wartość (początkowa) - księgowa brutto</t>
  </si>
  <si>
    <t>Komputer stacjonarny NTT AiO basic szt.10</t>
  </si>
  <si>
    <t>Urządzenie wielofunkcyjne XEROX WORKCENTRE 7845 szt.2</t>
  </si>
  <si>
    <t>Drukarka laserowa SAMSUNG SL-M4030DN szt.3</t>
  </si>
  <si>
    <t>Przełacznik sieciowy HUAWEI S5720-52X-SI-AC szt.4</t>
  </si>
  <si>
    <t>Przełacznik sieciowy HUAWEI S5720-28X-LI-24S-AC szt.2</t>
  </si>
  <si>
    <t>Urządzenie FortiGate 300E</t>
  </si>
  <si>
    <t>Notebook HP szt.1</t>
  </si>
  <si>
    <t>Laptop Lenovo IdeaPad 3-14 i5/MX330 szt.1</t>
  </si>
  <si>
    <t>Laptop LENOVO ThinkBook M20S szt.17</t>
  </si>
  <si>
    <t>Kamery wizyjne IP (zew) szt.60</t>
  </si>
  <si>
    <t>Kamery obrotowe IP (zew) szt.11</t>
  </si>
  <si>
    <t>Kamery wizyjne stacjonarne (zew) szt.40</t>
  </si>
  <si>
    <t>Dekoder sygnału monitoringu wizyjnego (wew) szt.1</t>
  </si>
  <si>
    <t>Manipulator systemu monitoringu (wew) szt.1</t>
  </si>
  <si>
    <t>Namioty/OZE/płyta wartwowa</t>
  </si>
  <si>
    <t>Komputer</t>
  </si>
  <si>
    <t xml:space="preserve"> Miejska Biblioteka Publiczna</t>
  </si>
  <si>
    <t xml:space="preserve">Laptop HP 15-DW 1000NW </t>
  </si>
  <si>
    <t xml:space="preserve">Laptop HUAWEI MateBook D15 </t>
  </si>
  <si>
    <t xml:space="preserve">Komputer Lenovo </t>
  </si>
  <si>
    <t>Komputer Lenovo  (3szt)</t>
  </si>
  <si>
    <t>Laptop Dell (2szt.)</t>
  </si>
  <si>
    <t>Niszczarka REXEL</t>
  </si>
  <si>
    <t>tablica interaktywna  Konoocker</t>
  </si>
  <si>
    <t xml:space="preserve">tablica interaktywna  Konoocker </t>
  </si>
  <si>
    <t>dywan interaktywny</t>
  </si>
  <si>
    <t>Laptop Dell 8 szt.</t>
  </si>
  <si>
    <t>Boisko do piłki nożnej</t>
  </si>
  <si>
    <t>1740 m2</t>
  </si>
  <si>
    <t>Ogrodzenie boiska piłkarskiego</t>
  </si>
  <si>
    <t>wysokość 4m i długość 178 mb</t>
  </si>
  <si>
    <t>Kanalizacja deszczowa-boisko przy SP4</t>
  </si>
  <si>
    <t>Oświetltnie przy SP4</t>
  </si>
  <si>
    <t>Radiootwarzacz Philips</t>
  </si>
  <si>
    <t>Amplituner Yamaha</t>
  </si>
  <si>
    <t>Radiootwarzacz Philips (2 szt.)</t>
  </si>
  <si>
    <t>Radiootwarzacz Monta</t>
  </si>
  <si>
    <t>Telewizot LG (3 szt.)</t>
  </si>
  <si>
    <t>Tablet graficzny ( 5 szt.)</t>
  </si>
  <si>
    <t>Tablet TAB M10</t>
  </si>
  <si>
    <t>Laptop Dell 5530</t>
  </si>
  <si>
    <t>Tablet Asus ( 2 szt.)</t>
  </si>
  <si>
    <t>Monitor LG ( 2 szt.)</t>
  </si>
  <si>
    <t>Monitor Samsung 55</t>
  </si>
  <si>
    <t>Monitor interaktywny 65</t>
  </si>
  <si>
    <t>odległość od najbliższej rzeki lub innego zbiornika wodnego (proszę podać od czego)</t>
  </si>
  <si>
    <t xml:space="preserve"> Szkoła Podstawowa nr 7 im. Janusza Korczaka</t>
  </si>
  <si>
    <t>Drukarka HP laser MFP 1000a (5 szt. ks. mat.)</t>
  </si>
  <si>
    <t>Drukarka HP laser MFP 1200w (5 szt. ks. mat.)</t>
  </si>
  <si>
    <t>Tablet ASUS Pad TF 103CG (2 szt.)</t>
  </si>
  <si>
    <t>Drukarka HP laser MFP 1200a (5 szt. ks. mat.)</t>
  </si>
  <si>
    <t>Niszczarka OPUS OPUS CS 2212 CD (4 szt. ks. mat.)</t>
  </si>
  <si>
    <t>Laptop Dell 2 szt.</t>
  </si>
  <si>
    <t>SPK ORION POWER AUDIO MANTA (ks. mat.)</t>
  </si>
  <si>
    <t>gaśnice proszkowe 30, hydranty, dozór całodobowy STEKOP</t>
  </si>
  <si>
    <t>betonowy na belkach stalowych</t>
  </si>
  <si>
    <t>dwuspadowy, konstrukcja drewniana kryta dachówką holenderską</t>
  </si>
  <si>
    <t>cegła na zaprawie cementowej</t>
  </si>
  <si>
    <t>płytowo-żelbetowy</t>
  </si>
  <si>
    <t>stropodach pokryty papą</t>
  </si>
  <si>
    <t xml:space="preserve">z bloczków betonowych docieplone styropianem </t>
  </si>
  <si>
    <t>belki stalowe pokryte płytami "Golbu"</t>
  </si>
  <si>
    <t>cegła pełna murowana</t>
  </si>
  <si>
    <t>żelbetowe pokryte papą</t>
  </si>
  <si>
    <t>belki pokryte papą</t>
  </si>
  <si>
    <t>Jezioro - 1000 m; kanał 640 m</t>
  </si>
  <si>
    <t xml:space="preserve">2020 r. -2 855 055,77 wykonanie hydroizolacji,termoizolacji ścian zewnętrznych, obróbki blacharskie, remont zadasześ, schodów zewnetrznych - </t>
  </si>
  <si>
    <t>2020r r.913168,39zł. wykonanie hudroizolacji, termoizolacji ścian zewnętrznych, termoizolacji stropodachu, wymiana parapetów, wymiana obróbek blacharskich, remont kominów, wymiana zadaszeń budowa instalacji fotowoltaicznej wraz z przyłączeniem do sieci dystrybucyjnej.</t>
  </si>
  <si>
    <t>2020 r. wymiana pokrycia dachu, remont ścian zewnetrzynych</t>
  </si>
  <si>
    <t>bardzo doba</t>
  </si>
  <si>
    <t>Laptop Lenovo T550</t>
  </si>
  <si>
    <t>Tablet ASUS Tramsformers PAD</t>
  </si>
  <si>
    <t>Telewizor LG 55</t>
  </si>
  <si>
    <t>Zestaw multimedialny 25 szt (tablet+akcesoria)</t>
  </si>
  <si>
    <t>2 km</t>
  </si>
  <si>
    <t xml:space="preserve"> Szkoła Podstawowa nr 2 im. Chwały Oręża Polskiego</t>
  </si>
  <si>
    <t>kserokopiarka  BIZHUB c227</t>
  </si>
  <si>
    <t>Drukarka BROTHER 2 szt   (ks. Mat.)</t>
  </si>
  <si>
    <t>Drukarka HP NEVERSTOP  (ks. Mat.)</t>
  </si>
  <si>
    <t>telewizor  65 cali KRUGER 2szt. (ks.mat.)</t>
  </si>
  <si>
    <t>zestawy komputerowe 16 szt  ( do wypozyczenia) (ks.mat.)</t>
  </si>
  <si>
    <t>telewizor  LG 65 cali</t>
  </si>
  <si>
    <t>telewizor LG 65 cali</t>
  </si>
  <si>
    <t>telewizor LG 65 cali  3 szt</t>
  </si>
  <si>
    <t>zestawy komputerowe 5 szt ( do wypozyczenia)</t>
  </si>
  <si>
    <t>Projektor BENQ</t>
  </si>
  <si>
    <t>keyborab-Yamaha   (ks. Mat.)</t>
  </si>
  <si>
    <t xml:space="preserve">  stacja bramowa 3 szt. (ks. Mat.)</t>
  </si>
  <si>
    <t>panel bramowy ( Ks. Mat.)</t>
  </si>
  <si>
    <t>stacja bramowa  (ks. Mat.)</t>
  </si>
  <si>
    <t>tablety małe 4 szt   (ks. Mat.)</t>
  </si>
  <si>
    <t>wieza     (ks. Mat.)</t>
  </si>
  <si>
    <t>laptop lenowo THINPAD 12 szt</t>
  </si>
  <si>
    <t>tablet ASUS</t>
  </si>
  <si>
    <t>kamery internetowe 16 szt  (ks. Mat.)</t>
  </si>
  <si>
    <t>lampa przepływowa HORACY   (ks. Mat.)</t>
  </si>
  <si>
    <t>lampa przepływowa HOBIT  2 szt    (ks. Mat.)</t>
  </si>
  <si>
    <t>sterylizator 100 W 2 szt     (ks. Mat.)</t>
  </si>
  <si>
    <t>monitor wideomofonu 4 szt    (ks. Mat.)</t>
  </si>
  <si>
    <t>ok. 1,5 km od jeziora Wojsak</t>
  </si>
  <si>
    <t>termomodernizacja, remont dachu</t>
  </si>
  <si>
    <t xml:space="preserve"> Szkoła Podstawowa nr 3 z Oddziałami Integracyjnymi</t>
  </si>
  <si>
    <t>Zestaw akustyczny</t>
  </si>
  <si>
    <t>Tablet ASUS Transformer Pad TF103CG (2 szt.)</t>
  </si>
  <si>
    <t>Laptop HP Zbook G3 kl.A Pro (2 szt.)</t>
  </si>
  <si>
    <t>Pakiet Multimedialny (tablet+klawiatura+oprogramowanie+akcesoria) (25 szt.)</t>
  </si>
  <si>
    <t>1 km od zbiornika wodnego</t>
  </si>
  <si>
    <t>300 m od zbiornika wodnego</t>
  </si>
  <si>
    <t>400 m</t>
  </si>
  <si>
    <t>Jezioro Niegocin 500-400 m</t>
  </si>
  <si>
    <t>Popówka Duża 400-300 m</t>
  </si>
  <si>
    <t>Komputer fujitsu Espino D738</t>
  </si>
  <si>
    <t>komputer Fujitsu espim Q558/W10PRO</t>
  </si>
  <si>
    <t>Notebook Asus X512JA-BQ179T</t>
  </si>
  <si>
    <t xml:space="preserve">Szambo betonowe  </t>
  </si>
  <si>
    <t>Plac z kostki</t>
  </si>
  <si>
    <t>zainstalowany system alarmowy i kamery</t>
  </si>
  <si>
    <t>eurofala</t>
  </si>
  <si>
    <t>w trakcie modernizacji</t>
  </si>
  <si>
    <t>Budynek wiata żelbetowa (obudowana i nieobudowana)</t>
  </si>
  <si>
    <t>Budynek warsztatowy z częścią socjalną</t>
  </si>
  <si>
    <t>przechowywanie maszyn i sprzętu</t>
  </si>
  <si>
    <t>wiata nieobudowana - magazyn na materiały do zimowego utrzymania</t>
  </si>
  <si>
    <t>wiata obudowana - magazyn na sprzęt</t>
  </si>
  <si>
    <t>Wiata stalowa</t>
  </si>
  <si>
    <t>Notebook HP 15-DW0019/0035NW</t>
  </si>
  <si>
    <t>informacja o przeprowadzonych remontach i modernizacji budynków (data remontu, czego dotyczył remont, wielkość poniesionych nakładów na remont)</t>
  </si>
  <si>
    <t>czy jest wyposażony w windę?</t>
  </si>
  <si>
    <t xml:space="preserve">czy znajdują się w nim instalacje sanitarne? </t>
  </si>
  <si>
    <t>cemnatarz przy Parku Marcina Gerssa przy ul. Warszawskiej</t>
  </si>
  <si>
    <t xml:space="preserve">Wieża Ciśnień, zabytkowa kamienica w centrum przy ul. Warszawskiej 17,  Kościół ewangelicki (Plac Grunwaldzki), 
 Most obrotowy, 
 Zamek krzyżacki - St. Bruno, 
 Wzgórze  św. Brunona), 
</t>
  </si>
  <si>
    <t>wartość rzeczywista</t>
  </si>
  <si>
    <t>instalacja elekryczna</t>
  </si>
  <si>
    <t>Pochylnia regatowa</t>
  </si>
  <si>
    <t>KAWASAKI</t>
  </si>
  <si>
    <t>Stanowisko ratownicze z wyposażeniem (docelowo zarządzanie plażą miejską ma zostać przypisane dla MOSiR)</t>
  </si>
  <si>
    <t>Tabela nr 8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</si>
  <si>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</si>
  <si>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</si>
  <si>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</si>
  <si>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</si>
  <si>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</si>
  <si>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</si>
  <si>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UL. Smętka 12a</t>
  </si>
  <si>
    <t>termomodernizacja 2019</t>
  </si>
  <si>
    <t>ul. Traugutta 4 (2 garaży)</t>
  </si>
  <si>
    <t>ul. Warszawska 26 (8 składówń)</t>
  </si>
  <si>
    <t>ul. Gen. J. Zajączka (1 garaż)</t>
  </si>
  <si>
    <t>Zagospodarowanie Plaży miejskiej: nawierzchnia, ostrogi palisadowe, tablice informacyjne, przebieralnie, leżak, maszt oświetleniowy (docelowo zarządzanie plażą miejską ma zostać przypisane dla MOSiR)</t>
  </si>
  <si>
    <t>drewniana;blacha+dachówka,stromy,papa</t>
  </si>
  <si>
    <t>betonowa,papa,płaski</t>
  </si>
  <si>
    <t>drewniana,papa,płaski</t>
  </si>
  <si>
    <t>docieplony, nowy dach,WLZ,wymienione rynny i rury spustowe</t>
  </si>
  <si>
    <t>docieplony,dach remontowny,wym drzwi wejściowych,wyk instal domofonowej</t>
  </si>
  <si>
    <t>drewniana,dachówka,         stromy</t>
  </si>
  <si>
    <t>Olsztyńska 3</t>
  </si>
  <si>
    <t>Urządzenie wielofunkcyjne XEROX Versalink C7025 szt.2</t>
  </si>
  <si>
    <t>System monitorowania parametrów serwerowni szt.1</t>
  </si>
  <si>
    <t>Przełacznik sieciowy szt.8</t>
  </si>
  <si>
    <t>Drukarka etykiet szt.1</t>
  </si>
  <si>
    <t>Komputer przenośny Lenovo szt. 1</t>
  </si>
  <si>
    <t>Smartphone REDMI 9</t>
  </si>
  <si>
    <t>Tablet LENOVO szt. 5</t>
  </si>
  <si>
    <t>Smartphone SAMSUNG szt.1</t>
  </si>
  <si>
    <t>Monitory interaktywne szt.2</t>
  </si>
  <si>
    <t>Statyw jezdny do monitorów szt.2</t>
  </si>
  <si>
    <t>Laptop ACER szt.2</t>
  </si>
  <si>
    <t>Kamera IP LTE szt. 1 (zew.)</t>
  </si>
  <si>
    <t>Rejestratory IP szt.3 (WEW.)</t>
  </si>
  <si>
    <t>9101A</t>
  </si>
  <si>
    <t xml:space="preserve"> DZIAŁALNOŚĆ BIBLIOTEK</t>
  </si>
  <si>
    <t>Biblioteka</t>
  </si>
  <si>
    <t>działalność oświatowo - kulturalna</t>
  </si>
  <si>
    <t>Giżycko, ul. Mickiewicza 35</t>
  </si>
  <si>
    <t>Drukarka Epson</t>
  </si>
  <si>
    <t>Serwer Dell PwerEdge 1800 TAG (śr. trwały)</t>
  </si>
  <si>
    <t>Komputer Lenovo (3szt.)</t>
  </si>
  <si>
    <t>Urządzenie wielofunkcyjne Bizhub 4020</t>
  </si>
  <si>
    <t>Reflektometr</t>
  </si>
  <si>
    <t xml:space="preserve"> PLACÓWKI WYCHOWANIA PRZEDSZKOLNEGO</t>
  </si>
  <si>
    <t>Chodnik betonowy</t>
  </si>
  <si>
    <t>gaśnice - 11szt., hydranty - 3 szt., 1 alarm, 5 czujników,  drzwi drewnopodobne: 14 szt całe 17 szt.ze szkłem, drzwi metalowe 18 szt. całe i 7 szt. ze szkłem; urzadzenie alarmowe o sygnalizacji dźwiękowej obejmuje parter i piętro, nie ma powiadomienia do agencji ochrony, nie ma dozoru</t>
  </si>
  <si>
    <t>kanaliza do remontu</t>
  </si>
  <si>
    <t>12.11.2020 r.</t>
  </si>
  <si>
    <t>HPM EasyBiofeedback 2 kanałowy</t>
  </si>
  <si>
    <t>Projektor BENQ TH 670</t>
  </si>
  <si>
    <t>Monitoring z wideodomofonem</t>
  </si>
  <si>
    <t>PLACÓWKI WYCHOWANIA PRZEDSZKOLNEGO</t>
  </si>
  <si>
    <t>zajęcia dyd.- opiek.- wych</t>
  </si>
  <si>
    <t>9 szt gaśnic proszkowych 4 kg ABC, hydranty 8szt.;6 szt. drzwi w tym 1 szt frontowe aluminiowe, 3 szt  drzwi boczne (ewakuacyjne) z wkładkami, budynek posiada urządzenia alarmowe, monitoring wizyjny (9 wewnętrznych i 9 zewnętrznych); system powiadamiania przeciwpożarowego i system wykrywania pożaru</t>
  </si>
  <si>
    <t>ul. Jagiełły 3; 11-500 Giżycko</t>
  </si>
  <si>
    <t>bloki kanałowe ocieplone gazobetonem- odmiana „05” grubość ścian 42 cm, ściany podłużne  nośne- filarki modularne i nadproża, ściany zewnętrzne – podokienniki  z gazobetonu „05”  grubości 30 cm, ściany ocieplone styropianem o grubości 15 cm</t>
  </si>
  <si>
    <t>stropodach wentylowany ocieplony płytami z wełny mineralnej grubości 7 cm. Konstrukcja nośna dachu- płyty korytkowe, oparte na ściankach ażurowych grubości 12 cm z cegły dziurawki, pokrycie dachu – 3 razy papa na lepiku</t>
  </si>
  <si>
    <t>zalecany remont instalacji wodnej i kanalizacyjnej</t>
  </si>
  <si>
    <t>Telewizor (KS. Mat.)</t>
  </si>
  <si>
    <t>Telewizor LG (7 szt.)</t>
  </si>
  <si>
    <t xml:space="preserve">Telewizor LG </t>
  </si>
  <si>
    <t>Urządzenie wielofunkcyjne BIZHUB</t>
  </si>
  <si>
    <t>Rzutnik Casio</t>
  </si>
  <si>
    <t>Smartfon + Gimbal (ks, mat.)</t>
  </si>
  <si>
    <t>Laptop Lenovo (ks.mat) - 2sz</t>
  </si>
  <si>
    <t xml:space="preserve">Laptop Lenovo (ks.mat) </t>
  </si>
  <si>
    <t>system monitoringu wizyjnego IP z rejestratorem oraz kamerami wewnętrznymi i zewnętrznymi</t>
  </si>
  <si>
    <t>ul. 3 Maja 21; 11-500 Giżycko</t>
  </si>
  <si>
    <t>SZKOŁY PODSTAWOWE</t>
  </si>
  <si>
    <t>Chodnik z kostki betonowej z zieleńcem</t>
  </si>
  <si>
    <t>Infrastruktyura drogowa - chodnik</t>
  </si>
  <si>
    <t>Infrastruktyura drogowa - z kostki brukowej betonowej</t>
  </si>
  <si>
    <t xml:space="preserve">30 966,97 zł. - stolarka okienna w sali gimnastycznej, 29 994,41 zł. dach mała sala, 1 532 556,19 zł. - termomodernizacja </t>
  </si>
  <si>
    <t>Zestaw komputerowy ( 15 Szt.)</t>
  </si>
  <si>
    <t>Zestaw multimedialny Autyzm</t>
  </si>
  <si>
    <t>Bramki do piłki nożnej (2 szt.)</t>
  </si>
  <si>
    <t>Telewizor Krugen&amp;Matz 65</t>
  </si>
  <si>
    <t>Kserokopiarka Konica 368</t>
  </si>
  <si>
    <t>Monitor Dell 3060     lab. Przyszłości</t>
  </si>
  <si>
    <t>Laptop Dell 7510 (2szt.)</t>
  </si>
  <si>
    <t>Laptop Acer</t>
  </si>
  <si>
    <t xml:space="preserve">Magiczny dywan (2 szt.) </t>
  </si>
  <si>
    <t>Drukarka Konica         księga mater.</t>
  </si>
  <si>
    <t>Laptop Lenovo L560 (2 szt.)    ksiega materiałowa</t>
  </si>
  <si>
    <t>Hafciarka Janome MC550e    Lab.przyszłości</t>
  </si>
  <si>
    <t>Zestaw FORBOT (15szt.)    Lab. Przyszłości</t>
  </si>
  <si>
    <t>Zestaw FORBOT (5 szt.)  m.lutowania   lab. Przyszlosci</t>
  </si>
  <si>
    <t>Drukarka 3D Snapmaker 3w1   lab. Przyszłości</t>
  </si>
  <si>
    <t>Zestaw RODE GO II      Lab.przyszłosci</t>
  </si>
  <si>
    <t>Mikrofon RODE   lab.przyszłosci</t>
  </si>
  <si>
    <t>Lampa 100x Bi-Color (2 szt.)  lab.przyszłosci</t>
  </si>
  <si>
    <t>Lampa LED RGB      lab.przyszłosci</t>
  </si>
  <si>
    <t>Lampa LED SVL-400    lab.przyszłosci</t>
  </si>
  <si>
    <t>Aparat Sony a7III+akcesoria   lab.przyszłości</t>
  </si>
  <si>
    <t>Obiektyw Sigma 28-70 mm      lab.przyszłosci</t>
  </si>
  <si>
    <t>Obiektyw Viltrox AF 50 mm Sony  lab.przyszłości</t>
  </si>
  <si>
    <t>Obiektyw Viltrox AF 85 mm Sony  lab.przyszłości</t>
  </si>
  <si>
    <t>Kamera IP Dahua (5 szt.)          ks.mater.</t>
  </si>
  <si>
    <t>TV SET LCD 70 Samsung (2 szt.)    ks. mater.</t>
  </si>
  <si>
    <t>Nawierzchnia z trelinki</t>
  </si>
  <si>
    <t>Nawierzchnia z płytek chodnikowych</t>
  </si>
  <si>
    <t xml:space="preserve">Oświetlenie zewnętrzne </t>
  </si>
  <si>
    <t>Kanalizacja sanitarna - kamionka</t>
  </si>
  <si>
    <t>Wodociąg - rury żeliwne</t>
  </si>
  <si>
    <t>Przyłącze gazowe - rura stal.</t>
  </si>
  <si>
    <t>Kanalizacja deszczowa - rury beton</t>
  </si>
  <si>
    <t>2000 m.-jezioro</t>
  </si>
  <si>
    <t>stan dobry</t>
  </si>
  <si>
    <t>Tak-grudzień 2021-w normie</t>
  </si>
  <si>
    <t>stan dobry (blok A-przewody żeliwne stan zły na połączeniach)</t>
  </si>
  <si>
    <t>stan bardzo dobry</t>
  </si>
  <si>
    <t>415 mb.</t>
  </si>
  <si>
    <t>Telewizor LG (2SZT.)</t>
  </si>
  <si>
    <t>Telewizor LG</t>
  </si>
  <si>
    <t xml:space="preserve">Telewizor Samsung </t>
  </si>
  <si>
    <t>Telewizor Samsung (2szt.)</t>
  </si>
  <si>
    <t>Podświetlana tablica do rysowania</t>
  </si>
  <si>
    <t>Kserokopiarka Bizhub 224e</t>
  </si>
  <si>
    <t>Telewizor Kruger (ks.mat.)</t>
  </si>
  <si>
    <t>Zestaw dużej mocy SHARP PS929 (ks.mat)</t>
  </si>
  <si>
    <t>Tablet Samsung (60szt) ks.mat</t>
  </si>
  <si>
    <t>dot. Dell E 5470 (ks.mat.)</t>
  </si>
  <si>
    <t>Laptop Dell (ks.mat.)</t>
  </si>
  <si>
    <t>Monitor Elizo-2szt. (ks.mat.)</t>
  </si>
  <si>
    <t>Laptop Dell  (2szt.)</t>
  </si>
  <si>
    <t>Laptop dotykowy Dell</t>
  </si>
  <si>
    <t>Sala gimnastyczna duża</t>
  </si>
  <si>
    <t>potrzeby szkoły</t>
  </si>
  <si>
    <t>potrzeby dzieci</t>
  </si>
  <si>
    <t>Zagospodarowanie terenu wraz z torem BRD</t>
  </si>
  <si>
    <t>Nawierzchnia betonowa</t>
  </si>
  <si>
    <t>Nawierzchnia asfaltowa</t>
  </si>
  <si>
    <t>Nawierzchnia z płyt betonowych</t>
  </si>
  <si>
    <t>Nawierzchnia z polbruku</t>
  </si>
  <si>
    <t>ul. Gimnazjalna 1; Giżycko</t>
  </si>
  <si>
    <t>TAK 52 025,56 zł</t>
  </si>
  <si>
    <t>Tak - pokrycie dachowe</t>
  </si>
  <si>
    <t>TAK 30.06.2020 r</t>
  </si>
  <si>
    <t>dobra - remont elewacji budynku</t>
  </si>
  <si>
    <t>TAK 28.09.2017 r.</t>
  </si>
  <si>
    <t>Zestawy komputerowe HP PRODESK 15 szt /ks.mat/</t>
  </si>
  <si>
    <t>Rzutnik CASIO  2 szt /ks.mat/</t>
  </si>
  <si>
    <t>Telewizor Samsung 65</t>
  </si>
  <si>
    <t>Teewizor SET LCD 65</t>
  </si>
  <si>
    <t>Drukarka Epson MEPL6170 /ks.mat/</t>
  </si>
  <si>
    <t>Drukarka 3DSnapmaker</t>
  </si>
  <si>
    <t>Laptop Dell 7510</t>
  </si>
  <si>
    <t>Dell Prec 3560</t>
  </si>
  <si>
    <t>Smartfon VIVO V21 5G</t>
  </si>
  <si>
    <t>IBIZA - kolumna mobilna</t>
  </si>
  <si>
    <t>Monitor wideodomofon /ks.mat/</t>
  </si>
  <si>
    <t>Zestaw Dell (monitor dotykowy)</t>
  </si>
  <si>
    <t>System monitoringu boisk wielofunkcyjnych</t>
  </si>
  <si>
    <t>Ogrodzenie szkoły</t>
  </si>
  <si>
    <t>Mała architektura - ławki stalowe, kosz typu Practic</t>
  </si>
  <si>
    <t>Nawierzchnia z kostki betonowej</t>
  </si>
  <si>
    <t>Studzienki ściekowe</t>
  </si>
  <si>
    <t>Oświetlenie terenu</t>
  </si>
  <si>
    <t>Chodnik</t>
  </si>
  <si>
    <t>Nawierzchnia z kostki brukowej betonowej</t>
  </si>
  <si>
    <t>gaśnice: GP4 ABC -12 szt, GP2 ABC-3 szt., GBF - 1 szt., G5AG5F - 1 szt., US2X - 1 szt.                             czujniki alarmowe - 25 szt,              kraty w oknach: piwnica, magazyny - 5szt, kuchnia-6 szt., stołówka - 5szt, szatnia - 5szt,                                           drzwi: szkoła drzwi drewniane - 2szt. x 2 zamki, sala gimnastyczna- drzwi metalowe - 2szt. x 2 zamki, biblioteka + zpt - 2 drzwi metalowe x 2 zamki, urządzenia alarmowe przeciwkradzieżowe 3 szt. Powiadomienie do ochrony "Securitas" - część doby</t>
  </si>
  <si>
    <t>tak, wartość wliczona do wartości budynku</t>
  </si>
  <si>
    <t>uzupełnić ubytki cegieł elewacyjnych, uzupełnic tynki, farba wyblakła,stan dostateczny, stan stropó dobry, wykonać naprawę stropu piwnicy od strony wewnętrznej w piwnicy, posadzki w stanie dobrytm,- sukcesywna wymiana starych wykładzin PCV w salach lekcyjnych, stan starych tynków wewnętrznych w stanie dostatecznym , tynki w remontowanych klasach stan dobry,  zalecanesukcesywna wymiana starych tynków przy remoncie pozostałych sal lekcyjnych, klatki schodowe stan dobry - odnowić powłokę malarską małek klatki schodowej, stan istalacji wodociagowej w wyremontowanej kuchni oraz łazienkach - stan dobry, w części instalacji nieremontowanej - stan dostateczny - zalecana sukcesywna lub kompleksowa modernizacja części instalacji wodociągowej, pozostałe stan  sprawności technicznej - dobry</t>
  </si>
  <si>
    <t>instalacja odgromowa - jest, badanie 1.10.2019 r., instalacja nadaje się do eksploatacji</t>
  </si>
  <si>
    <t xml:space="preserve"> dobry</t>
  </si>
  <si>
    <t>dobry/dostateczny</t>
  </si>
  <si>
    <t>dach w stanie dobrym - zalecane wygłuszenie od strony wewnętrznej stropy sufitu dużej i małej sali gimnastycz nej, stolarka drzwiowa w stanie dobrym - zalecane wymiana stolarki w sanitariatach, posadzki w stanie dobrym - zalecane wykonanie nowych posadzek antypoślizgowych w ciągach komunikacyjnych, tynki wewnętrzne stan dobry, powłoki malarskie stan dobry - uzupełnić ubytki farb, fundamenty w stanie dobrym, piwnice w stanie dostatecznym - wymaga naprawy tynku i odnowienia powłok malarskich, istalacja kanalizacyjna stan ogólny dostateczny - wzkazana kompleksowa modernizacja/ wymiana instalacji, pozostały stan techniczny - dobry</t>
  </si>
  <si>
    <t xml:space="preserve">  dobry</t>
  </si>
  <si>
    <t>stan techniczny dobry, nie ma zaleceń</t>
  </si>
  <si>
    <t>elementy odwodnienia budynku - stan zły - zamontować rynnny i rury spustowe, elewacja stan dobry - uzupełnić tynk przy styku z gruntem, stan stolarki dostateczny - wymienić stolarke drewnianą na PCV lub aluminium, brak dookoła budynku opaski - wykonać dookoła budynku opaskę betonową</t>
  </si>
  <si>
    <t xml:space="preserve"> stan dobry</t>
  </si>
  <si>
    <t>konstrukcja boiska stan dobry, biężąca konserwacja starej części ogrodzenia, nawierzchnia natryskowa w stanie złym - zalecane wykonanie nowej nawierzchni natryskowej poliuteranowej</t>
  </si>
  <si>
    <t xml:space="preserve">Drukarka 3 D -Creality CR </t>
  </si>
  <si>
    <t>Drukarka wielofunkcyjna  (ks. Mat.)</t>
  </si>
  <si>
    <t>Telewizor LG 65 cali  3 szt</t>
  </si>
  <si>
    <t>smartfon XIOAMI 11T PRO 8+256 GB CELESTIAL BLUE</t>
  </si>
  <si>
    <t xml:space="preserve">laptop DELL PREC 3560 FHD i5-1135G7  </t>
  </si>
  <si>
    <t>Laptop Dell E5570</t>
  </si>
  <si>
    <t>Laptopy  DELL -10 szt</t>
  </si>
  <si>
    <t>Głośnik wraz z mikrofonem</t>
  </si>
  <si>
    <t>Tablet Samsung -12 szt  (Ks. Mat )</t>
  </si>
  <si>
    <t>mikrofon RODE VideoMicroRycote</t>
  </si>
  <si>
    <t>Focusrite Scarlet 2i2 3 rd Gen-MOZOS MKIT -DESK-sprzęt nagłaśniający</t>
  </si>
  <si>
    <t>Gimbal DJI OM 5 szary (Osmo Mobile 5)-stabilizator smartfona</t>
  </si>
  <si>
    <t>zestaw FORBOT mistrz Arduino Mikrokontroler -zestaw do robotyki</t>
  </si>
  <si>
    <t>zestaw RODE Wireless GO II</t>
  </si>
  <si>
    <t xml:space="preserve">SmallRing 3384 Vlogging Kit for Phone Video Live Streaming-nagrywanie, fotografowanie, </t>
  </si>
  <si>
    <t xml:space="preserve">QUADRALITE Thea 300 RGB pro zestaw oświetlający </t>
  </si>
  <si>
    <t xml:space="preserve">Sirui SH-15 statyw Video </t>
  </si>
  <si>
    <t>kamera 9 szt  (ks. Mat.)</t>
  </si>
  <si>
    <t>Łącznik</t>
  </si>
  <si>
    <t>Droga wewnętrzna</t>
  </si>
  <si>
    <t>Droga dojazdowa i miejsca postojowe o nawierzchni z kostki betonowej</t>
  </si>
  <si>
    <t>Chodnik o nawierzchni z kostki betonowej</t>
  </si>
  <si>
    <t>20 szt gaśnic, hydranty, urządzenie dzwiękowe alarmowe powiadamiające agencję ochrony, całodobowe. Monitoring radiowy, Cały budynek. Drzwi do budynku plastkiowe 2 szt.</t>
  </si>
  <si>
    <t>dobry - rozważyć możliwość zainstalowania na kominach nasad kominowych poprawiających ciąg wentylacyjny</t>
  </si>
  <si>
    <t>Telewizor Kruger &amp;Matz 65`` smart (ks.mat.)</t>
  </si>
  <si>
    <t>Telewizor LG LED 4K</t>
  </si>
  <si>
    <t>Stanowisko do terapii EEG Biofeedback</t>
  </si>
  <si>
    <t>Kserokopiarka BIZHUB C227</t>
  </si>
  <si>
    <t>Drukarka 3D Snapmaker v2.0 3w1 A350T + obudowa</t>
  </si>
  <si>
    <t>Creality Sermoon D1 Drukarka 3D</t>
  </si>
  <si>
    <t>Tablet SAMSUNG SM-T515 GALAXY TABA (5 szt. ks.mat.)</t>
  </si>
  <si>
    <t>Dell E2722H FHD IPS LED (monitor/ekran do Biofeedback)</t>
  </si>
  <si>
    <t>Dell 3060 Micro i5+Dell C86 18QT (monitor interaktywny 2 szt.)</t>
  </si>
  <si>
    <t>Dell 7510i7-11800H (laptop)</t>
  </si>
  <si>
    <t>Dell Prec 3520i7-6820 HQ W10Pro (3 szt.)</t>
  </si>
  <si>
    <t>AiO Lenovo V540-24IWL Win10Pro (12 szt.) (ks. Mat.)</t>
  </si>
  <si>
    <t>Samsung TAB2 SM-T719 (20 szt.) (ks. Mat.)</t>
  </si>
  <si>
    <t>Rejestrator ZOOM H3-VR (ks. Mat.)</t>
  </si>
  <si>
    <t>ZOOM L-12</t>
  </si>
  <si>
    <t>ZOOM H-1 N</t>
  </si>
  <si>
    <t>Kamera GoPro HERO 10 Black</t>
  </si>
  <si>
    <t>Mikroskop DO Genetic Pro z kamerą 3MP</t>
  </si>
  <si>
    <t>Dell Prec 3561 FHD i7-11800H 16GB W10P</t>
  </si>
  <si>
    <t>SENNHEISER XSW-D VOCAL SET SYSTEM BEZPRZEWODOWY (bezprzewodowy mikrofon cyfrowy)</t>
  </si>
  <si>
    <t>Yamaha StagePas 600BT (mikser-aktywny zestaw nagłaśniający)</t>
  </si>
  <si>
    <t>BLX288E/B58-H8E Shure zestaw mikrofonów (2 komplety)</t>
  </si>
  <si>
    <t>Smartfon Xiaomi 11T Pro 8/256GB 5G</t>
  </si>
  <si>
    <t>Aparat Canon EOS R 24-105 mm f/4-7,1 + akcesoria</t>
  </si>
  <si>
    <t>Obiektyw Viltrox AF 85mm F1.8 STM 1F Canon RF</t>
  </si>
  <si>
    <t>Mikrofon RODE VideoMic Pro+</t>
  </si>
  <si>
    <t>8899Z, 8810Z</t>
  </si>
  <si>
    <t xml:space="preserve"> POZOSTAŁA POMOC SPOŁECZNA BEZ ZAKWATEROWANIA, GDZIE INDZIEJ NIESKLASYFIKOWANA
 POMOC SPOŁECZNA BEZ ZAKWATEROWANIA DLA OSÓB W PODESZŁYM WIEKU I OSÓB NIEPEŁNOSPRAWNYCH</t>
  </si>
  <si>
    <t>Uzytkowy dla osób bezdomnych</t>
  </si>
  <si>
    <t>UL.JEZIORNA 3</t>
  </si>
  <si>
    <t>CEGŁA CERAMICZNA PEŁNA O GRUBOŚCI 1,5 CEGŁY</t>
  </si>
  <si>
    <t>strop pod parterem drewniany</t>
  </si>
  <si>
    <t>drewniany,dwyspadowy kryty płytami azbestowymi</t>
  </si>
  <si>
    <t xml:space="preserve"> NIE</t>
  </si>
  <si>
    <t>250 M OD JEZIORA</t>
  </si>
  <si>
    <t>DOSTATECZNY</t>
  </si>
  <si>
    <t>DOBRY</t>
  </si>
  <si>
    <t>DRZWI-DOBRY OKNA -ZŁY</t>
  </si>
  <si>
    <t>komputer Fujitsu Espirmo PS010 8GB</t>
  </si>
  <si>
    <t>komputer Fujitsu Esprimo D7011</t>
  </si>
  <si>
    <t>kserokopiarka Canon IRC32261  S/N</t>
  </si>
  <si>
    <t>Miejski Osrodek Pomocy Społecznej, Wodociągowa 15,11-500 Gizycko</t>
  </si>
  <si>
    <t>zamki gerda,kraty w oknie kasy,gaśnice,hyndranty,system monitorujący wewnątrz budynku</t>
  </si>
  <si>
    <t>POZOSTAŁA DZIAŁALNOŚĆ W ZAKRESIE OPIEKI ZDROWOTNEJ, GDZIE INDZIEJ NIESKLASYFIKOWANA</t>
  </si>
  <si>
    <t>Budynek Olsztyńska 6A</t>
  </si>
  <si>
    <t>tak, wliczona do wartości budynku</t>
  </si>
  <si>
    <t>termomodernizacja w 2018r.</t>
  </si>
  <si>
    <t>stan dobry, brak kratki,uszkodzone płytki</t>
  </si>
  <si>
    <t>tak, 21.10.2019r</t>
  </si>
  <si>
    <t>stan dobry, uzup. brakujące dachówki</t>
  </si>
  <si>
    <t>tak, 16.03.2018r</t>
  </si>
  <si>
    <t>dobry stan techniczny</t>
  </si>
  <si>
    <t>Defibrylatory szt. 7</t>
  </si>
  <si>
    <t>Projektor Optoma</t>
  </si>
  <si>
    <t xml:space="preserve"> DZIAŁALNOŚĆ OBIEKTÓW KULTURALNYCH</t>
  </si>
  <si>
    <t>turystyczno - gospodarcze-obiekt zabytkowy</t>
  </si>
  <si>
    <t>XIXwiek</t>
  </si>
  <si>
    <t>Koszarowiec nr1</t>
  </si>
  <si>
    <t>Koszarowiec nr2</t>
  </si>
  <si>
    <t>Koszarowiec nr3 - budynek biurowy</t>
  </si>
  <si>
    <t>Budynek administracyjny (obok Koszarowca nr3-budynek po Serexie</t>
  </si>
  <si>
    <t>system alarmowy, przeciwkradzieżowy, kamery na zewnątrz budynku i jedna w środku. Zabezpieczenie p.poż, hydranty, gaśnice, przycisk odcięcia prądu</t>
  </si>
  <si>
    <t>budynek do remontu, instalacja odgromowa, zabezpieczenia  p.poż gaśnice-4, hydrant wew.kraty w oknach na parterze i w piwnicy</t>
  </si>
  <si>
    <t>budynek do remontu, instalacja odgromowa, zabezpieczenia  p.poż gaśnica-kraty w oknach na parterze i w piwnicy</t>
  </si>
  <si>
    <t>Instalacja sygnalizacji pożaru na terenie obiektu, monitoring zabezpieczenia p.poż gaśnice-3 hydrant zewn.1</t>
  </si>
  <si>
    <t>Instalacja sygnalizacji pożaru, monitoring -sygna wewntrzny ,zabezpieczenia p.poż gaśnice-2, hydrant zewn.-1</t>
  </si>
  <si>
    <t>Instalacja sygnalizacji pożaru, monitoring zabezpieczenia p.poż-sygna wewn. na terenie obiektu, gaśnice-1</t>
  </si>
  <si>
    <t>Instalacja odgromowa, monitoring zewnętrzny</t>
  </si>
  <si>
    <t>Monitoring zewnętrzny</t>
  </si>
  <si>
    <t>ul. Konarskiego 8, Giżycko</t>
  </si>
  <si>
    <t>ul. Turystyczna 1, Giżycko</t>
  </si>
  <si>
    <t>drewniany,żelbetowy</t>
  </si>
  <si>
    <t>konstrukcja drewniana, pokrycie- dachówka</t>
  </si>
  <si>
    <t>w skład obiektu wchodzą: Stajnia z Wozownią, Laboratorium Prochowe, Sala ćwiczeń, Stacja gołębi pocztowych, Warsztat Artyleryjski, Arsenał, Zespół piekarni, Warsztat Zbrojmistrza,Koszarowiec nr2, Koszarowiec nr1, Kaponiera Kleszczowa (donżon), Kaponiera kleszczowa (po motocyklistach) Kaponiera w bramie kętrzyńskiej Spichlerze-2 szt.,Kaponiera w bramie giżyckiej -wynajęta dla przedsiębiorcy, Główny magazyn prochowy-wynajęty na strzelnicę, Kaponiery rawelinowe od strony bramy kętrzyńskiej -usytuowane w nasypach ziemnych , Trzy schrony na czas wojny - w nasypach ziemnych. Stan obiektów - do remontu. Obecnie odbywaj si długoterminowe prace remontowe celem odrestaurowania całego obiektu.</t>
  </si>
  <si>
    <t>więźba dachowa drewniana</t>
  </si>
  <si>
    <t>Papa+dachówka</t>
  </si>
  <si>
    <t>2017 remont generalny wartość- 3 209 242,54</t>
  </si>
  <si>
    <t>jw</t>
  </si>
  <si>
    <t>Ogólnie stan techniczny obiektu ocenia się jako średni. Pod względem konstrukcyjno – budowlanym budynek na poziomie piwnic i parteru można użytkować zgodnie z jego przeznaczeniem. Pomieszczenia I piętra wymagają remontu. Zalecenia- poprawić orynnowanie,  naprawienie warstwy zewnętrznej cegieł, odnowienie powłok malarskich, remont i odnowienie stolarki okiennej, zalecany remont drzwi wejściowych,remont rampy wraz z zadaszeniem.</t>
  </si>
  <si>
    <t xml:space="preserve">Tak 15.01.2022 rezystencja badanych uziomów powyżej normy </t>
  </si>
  <si>
    <t>Ogólnie stan techniczny obiektu ocenia się jako zadawalający . Pod względem konstrukcyjno – budowlanym budynek  można użytkować zgodnie z jego przeznaczeniem.  Zalecenia-Dach i pokrycie - zalecana naprawa ubytków i pęknięć, usunięcie roślinności( koryta odprowadzające wodę) Elewacje -  naprawienie warstwy zewnętrznej cegieł, odnowienie powłok malarskich, remont i odnowienie stolarki okiennej, zalecany remont drzwi wejściowych,Studzienki okien piwnicznych – konieczne odnowienie. Zabezpieczyć antykorozyjnie mocowanie lamp oświetleniowych. Tynki wewnętrzne – zalecana naprawa tynku na trzcinie. Zalecane malowanie wewnątrz budynku.</t>
  </si>
  <si>
    <t>Pow.budynku -378,79, placu217, remont w 2015r-wyremontowano cały budynek</t>
  </si>
  <si>
    <t>Ogólnie stan techniczny obiektu ocenia się jako dobry. Pod względem konstrukcyjno – budowlanym budynek można użytkować zgodnie z jego przeznaczeniem. Zalecenia Elewacje – na bieżąco kontrolować stan powłoki malarskiej.</t>
  </si>
  <si>
    <t>Tak 28.11.2019    uwag brak</t>
  </si>
  <si>
    <t>pow. budynku: 268,97m2: remont w 2015r wyremontowano cały budynek</t>
  </si>
  <si>
    <t>Ogólnie stan techniczny obiektu ocenia się jako dobry. Pod względem konstrukcyjno – budowlanym budynek można użytkować zgodnie z jego przeznaczeniem. Zalecenia Dach i pokrycie – Należy udrożnić wszystkie kominy wentylacyjne, na bieżąco kontrolować stan blaszanego okapu. Elewacje – na bieżąco kontrolować stan powłoki malarskiej. Niezbędne udrożnienie systemu wentylacji grawitacyjnej zawilgoconych pomieszczeń.</t>
  </si>
  <si>
    <t>2018 -koniec remontu generalnego</t>
  </si>
  <si>
    <t xml:space="preserve">Ogólnie stan techniczny obiektu ocenia się jako dobry. Pod względem konstrukcyjno – budowlanym budynek można użytkować zgodnie z jego przeznaczeniem. Zalecenia:Elewacje – na bieżąco kontrolować stan powłoki malarskiej. </t>
  </si>
  <si>
    <t>Tak  28.11.2024          uwag brak</t>
  </si>
  <si>
    <t xml:space="preserve">Ogólnie stan techniczny obiektu ocenia się jako dobry. Pod względem konstrukcyjno – budowlanym  można użytkować zgodnie z jego przeznaczeniem. </t>
  </si>
  <si>
    <t>Tak 08.07.2018     uwag brak</t>
  </si>
  <si>
    <t>Kontrola roczna – Ogólnie stan techniczny obiektu ocenia się jako zadawalający.  Pod względem konstrukcyjno – budowlanym budynek można użytkować zgodnie z jego przeznaczeniem. Zalecenia – zamocować kolanko wylotowe rury spustowej na ścianie kotłowni.Pomalować balustradę rampy, remont stolarki okiennej, pomalować kraty w oknach, uzupełnienie siatek zabezpieczających otwory okienne, naprawić stopnie schodów betonowych.</t>
  </si>
  <si>
    <t>Towarowa nieczynna</t>
  </si>
  <si>
    <t>drukarka</t>
  </si>
  <si>
    <t>drukarka biletowa</t>
  </si>
  <si>
    <t>drukarka fiskalna posnet</t>
  </si>
  <si>
    <t>laptop</t>
  </si>
  <si>
    <t>notebook Dell Latitude 3410</t>
  </si>
  <si>
    <t>3811Z, 6820Z, 6832Z</t>
  </si>
  <si>
    <t xml:space="preserve"> ZBIERANIE ODPADÓW INNYCH NIŻ NIEBEZPIECZNE;  WYNAJEM I ZARZĄDZANIE NIERUCHOMOŚCIAMI WŁASNYMI LUB DZIERŻAWIONYMI; ZARZĄDZANIE NIERUCHOMOŚCIAMI WYKONYWANE NA ZLECENIE</t>
  </si>
  <si>
    <t>administracyjno - biurowy</t>
  </si>
  <si>
    <t>Budynek portierni</t>
  </si>
  <si>
    <t>pomieszczenie gospodarcze</t>
  </si>
  <si>
    <t>warsztat, szatnia, natryski, toalety</t>
  </si>
  <si>
    <t>Hala namiotowa</t>
  </si>
  <si>
    <t>ok 1998</t>
  </si>
  <si>
    <t>namiot zamocowany na słupkach opartych na płytach betonowych; : konstrukcja stalowa S235J2, pokrycie dachu hali - plandeka PCV 0,2[kN/m2], ściany boczne - płyta warstwowa PUR 60 0,10[kN/m2], obciążenie 0,20[kN/m2]. Wielkość hali 300 m2, 12m x 25m.</t>
  </si>
  <si>
    <t>słupy stalowe 2xC 140, osłonięte blachą trapezową</t>
  </si>
  <si>
    <t>wiązary stalowe, blacha trapezowa</t>
  </si>
  <si>
    <t>TAK,  płyta warstwowa PUR 60 0,10[kN/m2]</t>
  </si>
  <si>
    <t>jezioro ok. 3 km</t>
  </si>
  <si>
    <t>Budynek nadaje się do użytkowania</t>
  </si>
  <si>
    <t>TAK, 28.10.2020, Wynik pozytywny</t>
  </si>
  <si>
    <t>PCV - dobry</t>
  </si>
  <si>
    <t>drewniana, dostateczny</t>
  </si>
  <si>
    <t>stalowa i PCV, średni</t>
  </si>
  <si>
    <t>dwuspadzisty, plandeka PCV 0,2[kN/m2]</t>
  </si>
  <si>
    <t>jednospadowy płaski, wiązary stalowe, blacha</t>
  </si>
  <si>
    <t>3 kondygn. plus piwnica</t>
  </si>
  <si>
    <t>NIE - dwa kanały samochodowe</t>
  </si>
  <si>
    <t>NIE DOT.</t>
  </si>
  <si>
    <t>Serwer z szafą serwerową</t>
  </si>
  <si>
    <t>Notebook LENOVO</t>
  </si>
  <si>
    <t>33 KM</t>
  </si>
  <si>
    <t>75 KM</t>
  </si>
  <si>
    <t>Ciągnik KUBOTA GL23 z osprzętem (szczotka walcowa, kosiarka bijakowa)</t>
  </si>
  <si>
    <t>Ciągnik ISEKI TXG237A zamiatarka SW130 GLS550</t>
  </si>
  <si>
    <t>22 KM</t>
  </si>
  <si>
    <t>13,50 KM</t>
  </si>
  <si>
    <t>przeznaczenie  transportu i łączności</t>
  </si>
  <si>
    <t>Budynek byłej trafostacji</t>
  </si>
  <si>
    <t>przemysłowy</t>
  </si>
  <si>
    <t>Kładka dla pieszych nad kanałem łuczańskim</t>
  </si>
  <si>
    <t xml:space="preserve">Wiata śmietnikowa </t>
  </si>
  <si>
    <t>przecowywanie odpadów komunlanych</t>
  </si>
  <si>
    <t>Infrastruktura drogowa</t>
  </si>
  <si>
    <t>zabudowane stanowisko handlowe część nr ewid. 2-540/2;2 o powierzchni 11 m2</t>
  </si>
  <si>
    <t>zabudowane stanowisko handlowe  nr ewid. 2-540/2;77 o powierzchni 22 m2 (dwa stanowiska handlowe)</t>
  </si>
  <si>
    <t xml:space="preserve">zabudowane stanowisko handlowe  nr ewid. 2-540/2;104 o powierzchni 11 m2 </t>
  </si>
  <si>
    <t xml:space="preserve">zabudowane stanowisko handlowe  nr ewid. 2-540/2;25 o powierzchni 19 m2 </t>
  </si>
  <si>
    <t>Parking przy MBSW</t>
  </si>
  <si>
    <t>parking dla samochodów</t>
  </si>
  <si>
    <t>handel</t>
  </si>
  <si>
    <t xml:space="preserve">Zagospodarowanie kwartału pomiędzy ulicami: Szantową, Kolejową, Dąbrowskiego, Róży Wiatrów (nawierzchnia bitumiczna, nawierzchnia jezdni z kostki brukowej betonowej, nawierzchnia ciągów pieszych z kostki brukowej betonowej, nawierzchnia parkingów z kostki brukowej betonowej, linia oświetleniowa) </t>
  </si>
  <si>
    <t xml:space="preserve">Oświetlenie ścieżki rowerowej wzdłuż Twierdzy Boyen </t>
  </si>
  <si>
    <t xml:space="preserve">ul. Drzymały (nawierzchnia jezdni i ciągów pieszych) </t>
  </si>
  <si>
    <t xml:space="preserve">Cmentarz komunalny przy ul. Leśnej - ciągi pieszo- jezdne i alejki gruntowe  </t>
  </si>
  <si>
    <t>Kiosk handlowo-usługowy (nr ewid bud. 2-511;1)</t>
  </si>
  <si>
    <t>handlowo-usługowe</t>
  </si>
  <si>
    <t>kolumbarium</t>
  </si>
  <si>
    <t xml:space="preserve">Budynek mieszkalny wielorodzinny </t>
  </si>
  <si>
    <t>mieszkalny</t>
  </si>
  <si>
    <t>przechowywanie odpadów komunlanych</t>
  </si>
  <si>
    <t>Budynek niemieszkalny</t>
  </si>
  <si>
    <t>Wielofunkcyjne biosko z infrastrukturą towarzyszącą</t>
  </si>
  <si>
    <t xml:space="preserve">Elementy małej architektury </t>
  </si>
  <si>
    <t>Wyposażenie boiska do piłki ręcznej</t>
  </si>
  <si>
    <t xml:space="preserve">Wyposażenie boiska do piłki nożnej </t>
  </si>
  <si>
    <t xml:space="preserve">Wyposażenie boiska do piłki koszykowej </t>
  </si>
  <si>
    <t>Wyposażenie boiska do piłki siatkowej</t>
  </si>
  <si>
    <t xml:space="preserve">Wyposażenie boiska do minisiatkówki </t>
  </si>
  <si>
    <t>Oświetlenie - punkty oświetleniowe</t>
  </si>
  <si>
    <t>Plac zabaw (urządzenia i nawierzchnie)</t>
  </si>
  <si>
    <t>Przebudowa ul. Sadowej - jezdnia asfaltowa, chodniki z kostki betonowej, zjazdy z kostki betonowej, kraężniki betonowe, kanalizacja deszczowa, oświetlenie, teletechnika</t>
  </si>
  <si>
    <t>przy Urzedzie</t>
  </si>
  <si>
    <t>Kilińskiego 8</t>
  </si>
  <si>
    <t>Suwalska 21</t>
  </si>
  <si>
    <t>Nadbrzeżna/ Moniuszki/ Łuczańska/ 3 Maja</t>
  </si>
  <si>
    <t>Wodociągowa 17</t>
  </si>
  <si>
    <t>Dąbrowskiego 14 (dz. nr 316/2, 302/34 ob.. 01)</t>
  </si>
  <si>
    <t>Szantowa/Kolejowa/Dąbrowskiego/Róża Wiatrów</t>
  </si>
  <si>
    <t xml:space="preserve">ul. Turystyczna 1 </t>
  </si>
  <si>
    <t>Drzymały</t>
  </si>
  <si>
    <t>Cmentarz  przy ul. Leśnej</t>
  </si>
  <si>
    <t>Warszawska 1</t>
  </si>
  <si>
    <t>cmentarz komunalny ul. Leśna, Gajewo</t>
  </si>
  <si>
    <t>Sikorskiego 18</t>
  </si>
  <si>
    <t>Jeziorna 10</t>
  </si>
  <si>
    <t>Orzysz, ul. Wierzbińska</t>
  </si>
  <si>
    <t>ul. Gimnazjalna, przy Szkole Podstawowej nr 1</t>
  </si>
  <si>
    <t>ul. Drzymały, przy miejskimPrzedszkolu nr 1</t>
  </si>
  <si>
    <t>ul. Sadowa, Giżycko</t>
  </si>
  <si>
    <t>murowane</t>
  </si>
  <si>
    <t>blaszane</t>
  </si>
  <si>
    <t>profile/blacha ocynkowana</t>
  </si>
  <si>
    <t>blacha ocynkowana</t>
  </si>
  <si>
    <t>płyty żerańskie</t>
  </si>
  <si>
    <t>więźba drewniana, pokrycie blachodachówka</t>
  </si>
  <si>
    <t xml:space="preserve">konstrukcja drewniana </t>
  </si>
  <si>
    <t>niepalne</t>
  </si>
  <si>
    <t>Giżycko, ul. Warszawska 39</t>
  </si>
  <si>
    <r>
      <t xml:space="preserve">Konstrukcja budynku, </t>
    </r>
    <r>
      <rPr>
        <sz val="10"/>
        <rFont val="Arial"/>
        <family val="2"/>
      </rPr>
      <t>np. murowany, 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cegły, półfabrykatów, drewniany itp.</t>
    </r>
  </si>
  <si>
    <t xml:space="preserve">Budynek usługowo-magazynowy </t>
  </si>
  <si>
    <t xml:space="preserve">Budynek gospodarczy </t>
  </si>
  <si>
    <t xml:space="preserve">Budynek magazynowy </t>
  </si>
  <si>
    <t xml:space="preserve">Budynek garażowy nr 1 </t>
  </si>
  <si>
    <t>Budynek garażowy nr 2</t>
  </si>
  <si>
    <t>p.poż.: gaśnice proszkowe GP- 9szt; 1 koc szklany, hydrant - ul. Pionierska. P. kradz.: kraty na oknach w pom. - sekretariat, pok. nauczycielski, sala komputerowa, kuchnia, mag. Żywn. Chronią pomieszczenia nie całość budynku, drzwi drewniane - 3szt., 2 zamki. dozór pracowniczy - część doby, zainstalowany alarm, zainstalowane kamery</t>
  </si>
  <si>
    <t>ul.3 Maja 40</t>
  </si>
  <si>
    <t xml:space="preserve"> POZOSTAŁA POMOC SPOŁECZNA BEZ ZAKWATEROWANIA, GDZIE INDZIEJ NIESKLASYFIKOWANA</t>
  </si>
  <si>
    <t>PAWILON MUROWANY</t>
  </si>
  <si>
    <t>budynek administracyjny</t>
  </si>
  <si>
    <t>?</t>
  </si>
  <si>
    <t>PAWILON UNIWERSALNY-GARAŻE</t>
  </si>
  <si>
    <t>STADION</t>
  </si>
  <si>
    <t>rekreacyjno-sportowe</t>
  </si>
  <si>
    <t xml:space="preserve">wiata dla zawodników rezerowych </t>
  </si>
  <si>
    <t>drewniane domki handlowe- 11 szt.</t>
  </si>
  <si>
    <t>tak (w sezonie letnim)</t>
  </si>
  <si>
    <t>drewniane domki handlowe- 7 szt.</t>
  </si>
  <si>
    <t>trybuna demontowalna na boisku Orlik przy SP7</t>
  </si>
  <si>
    <t>hala magazynowawraz z ułożeniem polbruku pod halą</t>
  </si>
  <si>
    <t>hala sportowa przy SP4</t>
  </si>
  <si>
    <t>hala sportowa  ul. Mickiewicza</t>
  </si>
  <si>
    <t>Budynek Pływalni</t>
  </si>
  <si>
    <t>Port Ekomarina</t>
  </si>
  <si>
    <t>Ogrodzenie portu</t>
  </si>
  <si>
    <t>Pawilon sanitarny Ekomarina</t>
  </si>
  <si>
    <t>administracyjno-sanitarny</t>
  </si>
  <si>
    <t>Budynek techniczno-gpospodarczy nr 2</t>
  </si>
  <si>
    <t>techniczno-gospodarczy</t>
  </si>
  <si>
    <t>Budynek główny Ekomariny</t>
  </si>
  <si>
    <t>Nawierzchnia, ulepszenie budynku ul. Dąbrowskiego 14A</t>
  </si>
  <si>
    <t>Budynek MBSW (rozbudowa pawilonu sanitarnego)</t>
  </si>
  <si>
    <t>administracyjno-sportowo-sanitarny</t>
  </si>
  <si>
    <t>Wodny plac zabaw</t>
  </si>
  <si>
    <t>Budowa wodna-ostroga palisadowa- 4 szt.</t>
  </si>
  <si>
    <t>Wieża ratownicza</t>
  </si>
  <si>
    <t>przebieralnie- kpl 6 szt.</t>
  </si>
  <si>
    <t>Leżak drewniany podzielony na 3 moduły</t>
  </si>
  <si>
    <t>rekreacyjne</t>
  </si>
  <si>
    <t>drewniany pawilon 5 szt.</t>
  </si>
  <si>
    <t>kontener- 2 szt.</t>
  </si>
  <si>
    <t>infratsruktura drogowa- parking przy MBSW</t>
  </si>
  <si>
    <t>sportowo- rekreacyjne</t>
  </si>
  <si>
    <t>gaśnice, kraty (w 1 oknie) monitoring (całodobowy)</t>
  </si>
  <si>
    <t>gaśnice, monitoring (całodobowy)</t>
  </si>
  <si>
    <t>monitoring, hydrant</t>
  </si>
  <si>
    <t>nie dotycz</t>
  </si>
  <si>
    <t>ogrodzenie boiska  o wysokości 4 m.</t>
  </si>
  <si>
    <t>dzierżawca ma obowiązek wyposażyć domk w sprzęt p. poż.</t>
  </si>
  <si>
    <t xml:space="preserve">gaśnice, monitoring </t>
  </si>
  <si>
    <t xml:space="preserve">gaśnice </t>
  </si>
  <si>
    <t>gasnice, minitoring</t>
  </si>
  <si>
    <t>gasnice, monitoring</t>
  </si>
  <si>
    <t>antywłamaniowy sysem alarmowy, gaśnice, hydranty, czujniki p.poż</t>
  </si>
  <si>
    <t>gaśnice, hydranty, czujniki p.poż</t>
  </si>
  <si>
    <t>system sygnalizacji pożarowej</t>
  </si>
  <si>
    <t>ul. Wodociagowa 8</t>
  </si>
  <si>
    <t>ul. Wodociagowa 2 B</t>
  </si>
  <si>
    <t>ul. Kajki</t>
  </si>
  <si>
    <t>Plaża Miejska/ Port Ekomarina</t>
  </si>
  <si>
    <t>Plażą Miejska/ Port Ekomarina</t>
  </si>
  <si>
    <t>ul. 3 Maja 21 A</t>
  </si>
  <si>
    <t>ul. Mickiewicza 33A</t>
  </si>
  <si>
    <t>ul. Sikorskiego 3C</t>
  </si>
  <si>
    <t>ul. Dąbrowskiego 14</t>
  </si>
  <si>
    <t>ul. Dąbrowskiego 14 a</t>
  </si>
  <si>
    <t>ul. Dąbrowskiego 14 b</t>
  </si>
  <si>
    <t>ul. Dąbrowskiego 14A</t>
  </si>
  <si>
    <t>pustaki żużelbetonowe</t>
  </si>
  <si>
    <t>żelbetonowy</t>
  </si>
  <si>
    <t>pełna cegła, bloczki gazobetonowe</t>
  </si>
  <si>
    <t>3 x papa asfaltowa na lepiku</t>
  </si>
  <si>
    <t xml:space="preserve">blacha </t>
  </si>
  <si>
    <t>bloczki gazbeton.</t>
  </si>
  <si>
    <t>drewno, blacha</t>
  </si>
  <si>
    <t>drewniana / dachówka betonowa</t>
  </si>
  <si>
    <t>bloczki silikatowe</t>
  </si>
  <si>
    <t>płyta kanałowa</t>
  </si>
  <si>
    <t>drewno, dachówka ceramiczna</t>
  </si>
  <si>
    <t>ok. 70 m. do zbiornika wodnego</t>
  </si>
  <si>
    <t>budynek użytkowy kwalifikuje się do dalszego użytkowania</t>
  </si>
  <si>
    <t>stolarka PCV- dobra, stolarka drewniana- zła.</t>
  </si>
  <si>
    <t xml:space="preserve">                                                                                                                                    </t>
  </si>
  <si>
    <t>nie występuje</t>
  </si>
  <si>
    <t>ok. 80 m. do zbiornika wodnego</t>
  </si>
  <si>
    <t>remont bieżni LA, renowacja płyty boiska</t>
  </si>
  <si>
    <t>ok. 100 m. do zbiornika wodnego</t>
  </si>
  <si>
    <t>wymiana siatek (piłkochwytów)</t>
  </si>
  <si>
    <t>budynek kontenerowy-dobry</t>
  </si>
  <si>
    <t>ok. 1000m. do zbiornika wodnego</t>
  </si>
  <si>
    <t>ok. 10 m. do zbiornika wodnego</t>
  </si>
  <si>
    <t>od 10 do 30 m do zbiornika wodnego</t>
  </si>
  <si>
    <t>ok.2000 m. do zbiornika wodnego</t>
  </si>
  <si>
    <t>ok. 200 m. do zbiornika wodnego</t>
  </si>
  <si>
    <t xml:space="preserve">remonty bieżące </t>
  </si>
  <si>
    <t>Prot 26/2017 z dnia 17.11.2021 dobry</t>
  </si>
  <si>
    <t>sprawna</t>
  </si>
  <si>
    <t>ok. 500 m. do zbiornika wodnego</t>
  </si>
  <si>
    <t>remonty kapitalny 2019</t>
  </si>
  <si>
    <t>Prot 25/21 z 05.08.2021 dobry</t>
  </si>
  <si>
    <t>0017/2019 z 06.05.2019</t>
  </si>
  <si>
    <t>remonty bieżące , stacja uzdatniania ciepłej wody użytkowej</t>
  </si>
  <si>
    <t>Prot 21/2017 z dnia 20.09.2017 dobry</t>
  </si>
  <si>
    <t>stan  dobry prot nr 23/21 z 27.05.2021</t>
  </si>
  <si>
    <t>protokół nr 44/2019 -08-09  pozytywny</t>
  </si>
  <si>
    <t>Prot 40,41,42,43 z 09.08.2019</t>
  </si>
  <si>
    <t>budynek dopuszczony do użytkowania</t>
  </si>
  <si>
    <t>b. dobry</t>
  </si>
  <si>
    <t>10 m/jezioro</t>
  </si>
  <si>
    <t>30 m/jezioro</t>
  </si>
  <si>
    <t>20m/jezioro</t>
  </si>
  <si>
    <t>10 m/ jezioro</t>
  </si>
  <si>
    <t xml:space="preserve">  510835543</t>
  </si>
  <si>
    <t>POZOSTAŁA DZIAŁALNOŚĆ ZWIĄZANA ZE SPORTEM</t>
  </si>
  <si>
    <t>xeroxerox versa Link C7030</t>
  </si>
  <si>
    <t>szlaban elektromechaniczny CAME GARD 4000</t>
  </si>
  <si>
    <t>Xerox VersaLink C7030</t>
  </si>
  <si>
    <t>szlaban elektromechaniczny NICE M5BAR</t>
  </si>
  <si>
    <t xml:space="preserve">Komputer stacjonarny AiO </t>
  </si>
  <si>
    <t>komputer stacjonarny All-in-One HP200 G4 i3-10110U/16GB/480Win10P DVD</t>
  </si>
  <si>
    <t>Laptop D16 R5 16 GB 512SSD W10</t>
  </si>
  <si>
    <t>projektor  Epson EB-2250U</t>
  </si>
  <si>
    <t>niszczarka REXEL OPTIMUM 90 X</t>
  </si>
  <si>
    <t>niszczarka REXEL 45 X</t>
  </si>
  <si>
    <t>sennheiser xsw 1-835-DUAL-A (STACJA - MIKROFORMY DO SALI KONFERENCYJNEJ)</t>
  </si>
  <si>
    <t>Laptop ASUS Vivi BOOK S14</t>
  </si>
  <si>
    <t>Xerox VersaLink C7020</t>
  </si>
  <si>
    <t>monitoring  hala przy ul. 3 Maja 21 A</t>
  </si>
  <si>
    <t>Wykaszarka 545 RX</t>
  </si>
  <si>
    <t>stadion</t>
  </si>
  <si>
    <t>Traktor ogrodniczy</t>
  </si>
  <si>
    <t>urządzenie tnące do trawy 106 cm</t>
  </si>
  <si>
    <t>kosiarka rotacyjna ECO CUT 1,65 NR  41002 27197</t>
  </si>
  <si>
    <t>brona 3 polowa 27199</t>
  </si>
  <si>
    <t>kosiarka Wiebang WB536SB v</t>
  </si>
  <si>
    <t>kosiarka spalinowa weibang 49  cm LONCIN Z1P65FA Z N</t>
  </si>
  <si>
    <t>maszyna do czyszczenia, konserwacji tafli lodowiska</t>
  </si>
  <si>
    <t>0518</t>
  </si>
  <si>
    <t>23,5 kW</t>
  </si>
  <si>
    <t>MAZURSKIE CENTRUM SPORTÓW LODOWYCH</t>
  </si>
  <si>
    <t>podnośnik bramownicy</t>
  </si>
  <si>
    <t>10-0122</t>
  </si>
  <si>
    <t>12-20 t</t>
  </si>
  <si>
    <t>HYDROBUDOWA GDAŃSK</t>
  </si>
  <si>
    <t>PORT EKOMARINA</t>
  </si>
  <si>
    <t>System klimatyzacji</t>
  </si>
  <si>
    <t>PPH IGLOTERM Giżycko</t>
  </si>
  <si>
    <t>Kosiarka samojezdna</t>
  </si>
  <si>
    <t>Husqvarna TC 142</t>
  </si>
  <si>
    <t>Husqvarna</t>
  </si>
  <si>
    <t>MOSIR</t>
  </si>
  <si>
    <t>strugarka</t>
  </si>
  <si>
    <t>MBSW</t>
  </si>
  <si>
    <t>agregat chłodniczy amoniakalny CRYSTAL ICE ST2 N 1200 PROPRINK</t>
  </si>
  <si>
    <t>MSCL</t>
  </si>
  <si>
    <t>STACJA WYMIENNIKÓW CIEPŁA</t>
  </si>
  <si>
    <t>traktorTC 242T z zamiatarka i odśnieżarką</t>
  </si>
  <si>
    <t>stacja do ładowania samochodów</t>
  </si>
  <si>
    <t>ostrzałka do łyżew</t>
  </si>
  <si>
    <t>BRC 2005BG</t>
  </si>
  <si>
    <t>MCSL</t>
  </si>
  <si>
    <t>stacjonarna pompa do odbioru nieczystości</t>
  </si>
  <si>
    <t>AP-S-AC 2021/3</t>
  </si>
  <si>
    <t>AP-S-AC 2021/4</t>
  </si>
  <si>
    <t>mobilna pompa do odbioru nieczystości</t>
  </si>
  <si>
    <t>AP-S-AC/DC 2021/2</t>
  </si>
  <si>
    <t>kasa parkingowa z wiatą i terminalem wjazdowym na parking</t>
  </si>
  <si>
    <t>Plaża Miejska</t>
  </si>
  <si>
    <t>średni, do remontu</t>
  </si>
  <si>
    <t xml:space="preserve"> średni</t>
  </si>
  <si>
    <t>budynek gospodarczy ul. Wierzbinska w Orzyszu</t>
  </si>
  <si>
    <t xml:space="preserve">Giżycko, Daszyńskiego 27 </t>
  </si>
  <si>
    <t>Elektroniczna przenośna tablica wyników</t>
  </si>
  <si>
    <t>namioty o wartość 15 621,48 zł przechowywane w: Port Ekomarina, ul. Dąbrowskiego 14, stadion  ul. Moniuszki 5</t>
  </si>
  <si>
    <t>270 m²</t>
  </si>
  <si>
    <t>172,2 m²</t>
  </si>
  <si>
    <t>7150 m²</t>
  </si>
  <si>
    <t>lata 60</t>
  </si>
  <si>
    <t>kata 70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</si>
  <si>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</si>
  <si>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25372,45 zł, wliczona w wartość budynku</t>
  </si>
  <si>
    <t>39764,65 zł, wliczona w wartość budynku</t>
  </si>
  <si>
    <t>remont dachu i klatki schodowej 2022</t>
  </si>
  <si>
    <t>dostateczny/ bardzo dobry</t>
  </si>
  <si>
    <t>remont dachu papowego 2022</t>
  </si>
  <si>
    <t>remont klatki schodowej 2022</t>
  </si>
  <si>
    <t>remont klatki schodowej  2022</t>
  </si>
  <si>
    <t>remont dachu i klatki schdoowej 2022</t>
  </si>
  <si>
    <t xml:space="preserve">Wiaty </t>
  </si>
  <si>
    <t>budynek mieszkalno-użytkowy, z przeznaczniem na funkcje użytkowe</t>
  </si>
  <si>
    <t>Wiata śmietnikowa WM Warszawska 11A, 17A, 19A</t>
  </si>
  <si>
    <t>Wiata śmietnikowa WM Wilanowska 2,4,6,8, Nowowiejska 1, Konarskiego 29</t>
  </si>
  <si>
    <t>Wiata śmietnikowa WM Plac Grunwaldzki  5</t>
  </si>
  <si>
    <t>Wiata śmietnikowa WM Daszyńskiego 8</t>
  </si>
  <si>
    <t>Wiata śmietnikowa WM Warmińska 18</t>
  </si>
  <si>
    <t>Wiata śmietnikowa WM Szarych Szeregów 17</t>
  </si>
  <si>
    <t>Wiata śmietnikowa Poczotwa 3, Konarskiego 12</t>
  </si>
  <si>
    <t>Wiata śmietnikowa WM Mickeiwicza 37</t>
  </si>
  <si>
    <t>Wiata śmietnikowa budynku  Al. 1 maja 14</t>
  </si>
  <si>
    <t>Wiata śmietnikowa ul 3 Maja</t>
  </si>
  <si>
    <t>Wiata śmietnikowa Wodociągowa 15</t>
  </si>
  <si>
    <t>Fotoramka miejska z nazwą Giżycko w kształcie żeglarskiego koła</t>
  </si>
  <si>
    <t>Fotoramka</t>
  </si>
  <si>
    <t>Wiata śmietnikowa bud. Sikorskiego 18</t>
  </si>
  <si>
    <t>Mickiewicza 2, Giżycko</t>
  </si>
  <si>
    <t>Warszawska, Giżycko</t>
  </si>
  <si>
    <t>Wilanowska/Konarskiego/ Nowowiejska</t>
  </si>
  <si>
    <t>Daszyńskiego</t>
  </si>
  <si>
    <t>Warmińska</t>
  </si>
  <si>
    <t>Szarych Szeregów</t>
  </si>
  <si>
    <t>Pocztowa/Konarskiego</t>
  </si>
  <si>
    <t xml:space="preserve">Mickiewicza </t>
  </si>
  <si>
    <t>Aleja 1 maja 14</t>
  </si>
  <si>
    <t>3 Maja</t>
  </si>
  <si>
    <t>Wodociągowa</t>
  </si>
  <si>
    <t>port Dalba, ul. Nadbrzeżna</t>
  </si>
  <si>
    <t>ul. Sikorskiego 18</t>
  </si>
  <si>
    <t>blacha trapezowa</t>
  </si>
  <si>
    <t>ul. Pionierska 1 (1 skład)</t>
  </si>
  <si>
    <t>ul. Staszica 4 (7 składów i 2 garaże)</t>
  </si>
  <si>
    <t>Remont po pożarze w 2011r. ; 2022 - w trakcie kapitalnego remontu</t>
  </si>
  <si>
    <t>Skaner EPSON Perfection V850 Pro szt.1</t>
  </si>
  <si>
    <t>Urządzenie wielofunkcyjne Xerox VersaLink C7025 szt.3</t>
  </si>
  <si>
    <t>Tablice informacyjne LED szt.3</t>
  </si>
  <si>
    <t>Komputer Aio Lenovo IdeaCentre</t>
  </si>
  <si>
    <t>3. Wykaz monitoringu wizyjnego - system kamer itp. (do 5 lat) - rok 2018 i młodszy</t>
  </si>
  <si>
    <t>Urządzenie wielofunkcyjne HP LJ Pro M477 szt. 1</t>
  </si>
  <si>
    <t>Drukarka etykiet GoDEX szt.1</t>
  </si>
  <si>
    <t>Tablet Lenovo Tab P11 szt.2</t>
  </si>
  <si>
    <t>powierzchcnia lokali mieszkalnych              i użytkowych komunalnych</t>
  </si>
  <si>
    <t>wymiana instalacji sanitarno-hydraulicznej i CO na łączny koszt 229 026,00</t>
  </si>
  <si>
    <t>Kamera IP w obudowie tulejowej 20 szt.</t>
  </si>
  <si>
    <t>Kamera IP w obudowie kopułowej 10 szt.</t>
  </si>
  <si>
    <t>Ksero</t>
  </si>
  <si>
    <t>Projektor</t>
  </si>
  <si>
    <t>1 gaśnica proszkowa, zainstalowany system sygnalizacyjny włamań i napadów obsługiwany przez firmę SOLID całodobowo</t>
  </si>
  <si>
    <t>TV SET LCD 65" 4K/5UQ75003LF LG</t>
  </si>
  <si>
    <t>TV UE65AU7192 UHD 4K SAMSUNG</t>
  </si>
  <si>
    <t>laptop HP 850 G3i5-6300U 8/480 SSD FHD</t>
  </si>
  <si>
    <t>PartyBOX ON the GO Power Audio JBL</t>
  </si>
  <si>
    <t xml:space="preserve"> aparat fotograficzny kodak PIXPRO AZ422</t>
  </si>
  <si>
    <t>Wiata na śmietniki i pomieszczenia gospodarcze</t>
  </si>
  <si>
    <t>Drukarka Epson (ks. Inwentarzowa)</t>
  </si>
  <si>
    <t>17.11.2022 - brama wjazdowa - 137 586,57 zł.</t>
  </si>
  <si>
    <t>Kserokopiarka BIZHUB 224e</t>
  </si>
  <si>
    <t>Monitor interaktywny (5 szt.)</t>
  </si>
  <si>
    <t>Komputer OPS do tablicy interaktywnej (3 szt.)</t>
  </si>
  <si>
    <t>Komputer Lenovo V15 ITL (2 szt.)</t>
  </si>
  <si>
    <t>TV LCD uchwyt i kabel (2 szt.)</t>
  </si>
  <si>
    <t>Zestaw Komputerowy Hp prodesk 600 (13szt.)ks.mat</t>
  </si>
  <si>
    <t>zestaw komputerowy(ks.mat)</t>
  </si>
  <si>
    <t>Zestaw komputerowy DELL Optiplex 3040(ks.mat)</t>
  </si>
  <si>
    <t>Zestaw Dell Optiplex 3020m+montor+akcesoria (35)</t>
  </si>
  <si>
    <t>Robot do kodowania wraz z modułami LP</t>
  </si>
  <si>
    <t>Robot edukacyjny Photon+mata +klocki LP</t>
  </si>
  <si>
    <t>Długopis Banach 3D+zestaw flamastrów LP</t>
  </si>
  <si>
    <t>Google VR OCULUS 4szt. LP</t>
  </si>
  <si>
    <t>Dron zestaw  (4szt) LP</t>
  </si>
  <si>
    <t>Mikrofon Audio Technica+statyw LP</t>
  </si>
  <si>
    <t>Głośnik Power Audio LP</t>
  </si>
  <si>
    <t>Laptop Dell Prec 3561 LP</t>
  </si>
  <si>
    <t>Telefon Vivo LP</t>
  </si>
  <si>
    <t>Zestaw fotograficzny+obiektywy+akcesoria LP</t>
  </si>
  <si>
    <t>Zestaw kamera GoPro+ akcesoria LP</t>
  </si>
  <si>
    <t>Zestaw studio video LP</t>
  </si>
  <si>
    <t>Zestaw FORBOT LP</t>
  </si>
  <si>
    <t>Drukarka 3D z akcesoriami LP</t>
  </si>
  <si>
    <t>Zestaw Audio LP</t>
  </si>
  <si>
    <t>Monitor interaktywny LG (2szt)</t>
  </si>
  <si>
    <t>Mobilny stand Vivolink VESA (2sz) 63/12/2022</t>
  </si>
  <si>
    <t>Komputer OPS (2SZT) 63/12/2022</t>
  </si>
  <si>
    <t>Pianino Cyfrowe Yamaha DGX-670 BK</t>
  </si>
  <si>
    <t>Słuchawki Forbrain</t>
  </si>
  <si>
    <t>Dell Optiplex 7010 (17szt) ks.mat</t>
  </si>
  <si>
    <t>Dell Optiplex 9030 (4) ks.mat</t>
  </si>
  <si>
    <t>Laptop Thinkpad T440s (32szt)</t>
  </si>
  <si>
    <t>Telewizor Philips (3szt.)</t>
  </si>
  <si>
    <t>Kserokopiarka  BIZHUB C 224E</t>
  </si>
  <si>
    <t>Skaner 3D LP</t>
  </si>
  <si>
    <t>Telewizor LCD LG 158/MAG/12/2022</t>
  </si>
  <si>
    <t>Ploter Silhouette Cameo 4 Pro 185/12/2022</t>
  </si>
  <si>
    <t>Wiata z infrastukturą drogową</t>
  </si>
  <si>
    <t>Boisko do piłki ręcznej i nożnej</t>
  </si>
  <si>
    <t>Boisko do koszykówki i siatkówki</t>
  </si>
  <si>
    <t>Boisko do minisiatkówki</t>
  </si>
  <si>
    <t>Rzutnia kulą</t>
  </si>
  <si>
    <t>Siłownia zewnętrzna - infrastruktura drogowa i urządzenia</t>
  </si>
  <si>
    <t>Oświetlenie - linie kablowe, linia elektroenergetyczna</t>
  </si>
  <si>
    <t>Telewizor Philips 70" - 2 szt.</t>
  </si>
  <si>
    <t>Telewizor Philips 70" - 1 szt.</t>
  </si>
  <si>
    <t>Telewizor Philips 65" - 2 szt.</t>
  </si>
  <si>
    <t>Drukarka laserowa HP 107A</t>
  </si>
  <si>
    <t>Drukarka Laserowa BROTHER HL-L3270DW</t>
  </si>
  <si>
    <t>Urządzenie wielfunkcyjne Canon i-sensys 1238i</t>
  </si>
  <si>
    <t>Laptop DELL V3510 - 2 szt.</t>
  </si>
  <si>
    <t>drewno/ dachówka</t>
  </si>
  <si>
    <t xml:space="preserve">02.2021 r. - 2 223 958,02 zł. Termomodernizacja - izolacja termiczna ścian zewnętrznych od wewnatrz, malowanie pomieszczeń, izolacja termiczna stropu poddasza, przebudowa wewnętrznej izolacji c.o., przebudowa instalacji elektrycznej i teletechnicznej  12.2022 - 102 672,13 - ogrodzenie wraz zagospodarowaniem terenu działki      </t>
  </si>
  <si>
    <t>02.2021 - 1 281 756,44 zł. Termomodernizacja-instalacja solarna do ogrzewania ciepłej wody, izolacja termiczna ścian zewnętrznych i stropodachu, remont obróbek blacharskichi orynnowania, remont instalacji c.o., budowa instalacji teletechnicznych                      11.2022 - 175 602,72 - wygłuszenie sal gimnastycznych</t>
  </si>
  <si>
    <t>02.2021r. - 348 897,17 zł. -termomodernizacja ścian zewnętrznych styropianem, termoizolacja stropodachu, przebudowa wewnętrznej instalacji c.o., przebudowa instalacji elektrycznej i teletechnicznej, wymiana stolarki okiennej, remont schodów</t>
  </si>
  <si>
    <t>Ruter WI-FI-1 szt  (ks.mat)</t>
  </si>
  <si>
    <t xml:space="preserve">kompresor energi biernej pojemnosciowej </t>
  </si>
  <si>
    <t>hafciarka z akcesoriami</t>
  </si>
  <si>
    <t>laptopy dell  8 szt (k. mat)</t>
  </si>
  <si>
    <t>telefony SAMSUNG   2 szt (ks.mat)</t>
  </si>
  <si>
    <t xml:space="preserve">laptop LENOWO V15   3szt  </t>
  </si>
  <si>
    <t xml:space="preserve">Głosniki Blaupunkt   2 szt </t>
  </si>
  <si>
    <t xml:space="preserve">Niszczarka ścinkowa </t>
  </si>
  <si>
    <t xml:space="preserve">laptop Lenowo  V15  </t>
  </si>
  <si>
    <t>lampa do studia FOTO</t>
  </si>
  <si>
    <t>zestaw FORBOT -mikrokontroler</t>
  </si>
  <si>
    <t xml:space="preserve">wiertarko-wkretarka </t>
  </si>
  <si>
    <t>wyrzynarka-makita</t>
  </si>
  <si>
    <t xml:space="preserve">robot z akcesoriami </t>
  </si>
  <si>
    <t>roboty  edukacyjne z akcesoriami 1 komplet</t>
  </si>
  <si>
    <t>zestaw systemu audio( nagłośnienie)</t>
  </si>
  <si>
    <t>aparat cyfrowy Canon z akcesoriami</t>
  </si>
  <si>
    <t xml:space="preserve">kamery IP  DAHUA  7 szt </t>
  </si>
  <si>
    <t xml:space="preserve">kamery IP  DAHUA  5 szt </t>
  </si>
  <si>
    <t>TAK - 17.05.2022 r.</t>
  </si>
  <si>
    <t>TV Samsung 75`` (ks. Mat.)</t>
  </si>
  <si>
    <t>Głośnik mobilny JBL Boombox</t>
  </si>
  <si>
    <t>Monitor interaktywny LG+komputer (2 szt.)</t>
  </si>
  <si>
    <t>Monitor interaktywny Hikvision+komputer DELL (2 szt.)</t>
  </si>
  <si>
    <t>DELL XPS  8940 i7 -11700</t>
  </si>
  <si>
    <t>Tablet graficzny WacomIntous ProM (2 szt.) (ks. mat.)</t>
  </si>
  <si>
    <t>Wieża Panasonic (ks. Mat.)</t>
  </si>
  <si>
    <t>komputer Fujitsu Esprimo G5011</t>
  </si>
  <si>
    <t>kserokopiarka Canon IR6431 II</t>
  </si>
  <si>
    <t xml:space="preserve">System NAS </t>
  </si>
  <si>
    <t>SWITCH</t>
  </si>
  <si>
    <t>ROUTER (ks.mat.)</t>
  </si>
  <si>
    <t>Laptop FUJITSU E458 (2szt.) ks. Mat</t>
  </si>
  <si>
    <t>Laptop Dell 3510i5 (ks.mat.)</t>
  </si>
  <si>
    <t>Wiertnica z akcesoriami</t>
  </si>
  <si>
    <t>HALA NAMIOTOWA 300 m2</t>
  </si>
  <si>
    <t>KomputerDELL AiO Insp</t>
  </si>
  <si>
    <t>komputer FUJITSU ESP K5010i3</t>
  </si>
  <si>
    <t>pracownik biura ochrony i monitoring.</t>
  </si>
  <si>
    <t>Budynek ochrony zdrowie + solary 39 764,65 zł</t>
  </si>
  <si>
    <t>wodny pklac zabaw</t>
  </si>
  <si>
    <t>nawierzchnia dojazdowa do kei czarterowych</t>
  </si>
  <si>
    <t>Skatepark (z barierami)</t>
  </si>
  <si>
    <t>Parking wraz z okablowaniem</t>
  </si>
  <si>
    <t xml:space="preserve"> przy ul. 3 Maja 21A</t>
  </si>
  <si>
    <t>ul. Królowej Jadwigi 7D</t>
  </si>
  <si>
    <t>szafka zewnętrzna ARKY z alarmem (na defibrylator)</t>
  </si>
  <si>
    <t>serwer baz danych</t>
  </si>
  <si>
    <t>pilarka ręczna tarczowa MAKITA</t>
  </si>
  <si>
    <t>agregat MT8500 3-faz 6500W</t>
  </si>
  <si>
    <t>kocioł CO</t>
  </si>
  <si>
    <t>odśnieżarka Cub Cadet XS3</t>
  </si>
  <si>
    <t>piła taśmowa LB 1200 F</t>
  </si>
  <si>
    <t>dmuchawa do liści 525 Bx</t>
  </si>
  <si>
    <t>dmuchawa do liści350 BT</t>
  </si>
  <si>
    <t>klimatyzator naścienny MIDEA MI 2-22G1 2.8kW</t>
  </si>
  <si>
    <t>klimatyzator naścienny MIDEA MI 2-28G1 2.8kW</t>
  </si>
  <si>
    <t>pompa zatap.WQ1100F OMNIGENA</t>
  </si>
  <si>
    <t>klimatyzacja Ekomarina</t>
  </si>
  <si>
    <t>stacja do uzdatniania wody</t>
  </si>
  <si>
    <t>Biuro MOSiR</t>
  </si>
  <si>
    <t>Pływalnia</t>
  </si>
  <si>
    <t>Siedziba MOSiR</t>
  </si>
  <si>
    <t>Stadion</t>
  </si>
  <si>
    <t>EKOMARINA</t>
  </si>
  <si>
    <t>Ekspres JURA</t>
  </si>
  <si>
    <t>zmywarka WHIRPOOL</t>
  </si>
  <si>
    <t>001008242</t>
  </si>
  <si>
    <t xml:space="preserve"> Park przy ul. Warszawska</t>
  </si>
  <si>
    <t>Budynek sportowy  (D)</t>
  </si>
  <si>
    <t>Budynek łącznik (E)</t>
  </si>
  <si>
    <t>Laboratorium Prochowe (budynek Laboratorium, zieleń przy budynku, ciąg pieszo-rowerowy 615m2) przycze wodocigowe</t>
  </si>
  <si>
    <t>KRATY NA DRZWIACH I OKNACH, DOZÓR</t>
  </si>
  <si>
    <t>budynek nieużytkowanu do rozbiórki, kłodka</t>
  </si>
  <si>
    <t>Czy eksploatowana pod ziemią?</t>
  </si>
  <si>
    <t>czy budynek jest przeznaczony do rozbiórki?</t>
  </si>
  <si>
    <t>czy budynek jest użytkowany?</t>
  </si>
  <si>
    <t>WIATA SĘDZIOWSKA x2</t>
  </si>
  <si>
    <t>pawilon zaplecz socjalnego Orlik SP 7</t>
  </si>
  <si>
    <t>trybuny- Orlik SP 7</t>
  </si>
  <si>
    <t>ORLIK SP 7- ogrodzenie i piłkochwyty</t>
  </si>
  <si>
    <t>ORLIK SP 7 oświetlenie boisk</t>
  </si>
  <si>
    <t>Orlik  SP 7 nawierzchnia, odwodnienie, chodnik, drenaż</t>
  </si>
  <si>
    <t xml:space="preserve">pawilon zaplecza socjalnego z (orlik SP 2) z przyłączem wodociągowym i kanalizacji sanitarnej wraz z przepompownią </t>
  </si>
  <si>
    <t>ogrodzenie terenu- Orlik SP2</t>
  </si>
  <si>
    <t>oświetlenie boisk orlik SP 2</t>
  </si>
  <si>
    <t>nawierzchnia  boiska Orlik przy SP2 drenaż , chodnik</t>
  </si>
  <si>
    <t>Boisko sportowe, ul. Kajki nawierzchnia, , odwodnienie, drenaż, oświetlenie, chodniki, ogrodzenie, przyłącz. do kanal. deszcz., ławki</t>
  </si>
  <si>
    <t>agregat chłodniczy amoniakalny Lodowisko</t>
  </si>
  <si>
    <t>ul. Królowej Jadwogi 7D</t>
  </si>
  <si>
    <t>Przyłącze wodociagowe MCSL</t>
  </si>
  <si>
    <t>instalacja wentylacyjna MCSL</t>
  </si>
  <si>
    <t>stacja wymienników ciepła MCSL</t>
  </si>
  <si>
    <t>teren wokół hali sportowej przy SP4</t>
  </si>
  <si>
    <t>studzienki teletechniczne z okablowaniem na stadionie</t>
  </si>
  <si>
    <t>instalacja techniczna na stadionie miejskim</t>
  </si>
  <si>
    <t>bieżnia LA z zakolem i odwodnieniem przy stadionie miejskim</t>
  </si>
  <si>
    <t>ogrodzenie panelowe przy stadionie miejskim</t>
  </si>
  <si>
    <t>rzutnia do pchnięcia kulą przy stadionie miejskim</t>
  </si>
  <si>
    <t>skocznia do skoku w dal i trójskok przy stadionie miejskim</t>
  </si>
  <si>
    <t>plac dla rolkowców</t>
  </si>
  <si>
    <t>trasy spacerowe i place rekreacyjne nad jez. Niegocin</t>
  </si>
  <si>
    <t>basen portowy Ekomarina</t>
  </si>
  <si>
    <t>kanalizacja deszczowa Ekomarina</t>
  </si>
  <si>
    <t>chodniki ścieżaka rowerowa, trasy Ekomarina</t>
  </si>
  <si>
    <t>Ekomartina Oświetlenie terenu</t>
  </si>
  <si>
    <t>ul. Moniuszki 5 stadion</t>
  </si>
  <si>
    <t>Port Ekomarina ul. Dąbrowskiego 14A</t>
  </si>
  <si>
    <t>PORT EKOMARINA ul. Dąbrowskiego 14A</t>
  </si>
  <si>
    <t>instalacja wentylacyjna</t>
  </si>
  <si>
    <t xml:space="preserve">Wiata stadionowa ze stolikiem </t>
  </si>
  <si>
    <t>Tabela nr 4</t>
  </si>
  <si>
    <t>1830/2023 przebudowa</t>
  </si>
  <si>
    <t xml:space="preserve">instalacja odgromowa, system sygnalizacji pożaru </t>
  </si>
  <si>
    <t>nad parterem na belkach drewnianych, nad piwnicą ceglany łukowy</t>
  </si>
  <si>
    <t xml:space="preserve">bardzo dobry </t>
  </si>
  <si>
    <t xml:space="preserve">Domki handlowe - 6 szt. </t>
  </si>
  <si>
    <t>Plac Andrzeja Balona Tarasiewicza (przy ul. Nadbrzeżnej)</t>
  </si>
  <si>
    <t>2019-2020 remont budynku wykonany przez dzierżawcę</t>
  </si>
  <si>
    <t>Krzyż z drewna dębowego na funamence betonowym z kotwą metalową</t>
  </si>
  <si>
    <t>Kontener z instalacją odgazowującą nieczynne składowisko odpadów: instalacja obejmuje: 9 studni odgazowujących, gazociąg na podsypce żwirowej o długości ok. 1000 mb, oraz kontener, w którym znajdują się, manomentry i zawory do gazu mokrego, kolektor ssący i falownik, pompa próżniowa bocznokanałowa, wraz z zabezpieczeniem elektrycznym i systemem alarmowym, a także pochodnia do spalania gazu składowiskowego</t>
  </si>
  <si>
    <t>Pomost pływający</t>
  </si>
  <si>
    <t>Rekreacyjna</t>
  </si>
  <si>
    <t>Mała architektura (ławki, kosze na śmieci, stojaki na rowery)</t>
  </si>
  <si>
    <t>Wiata śmietnikowa ul. Kościuszki 2</t>
  </si>
  <si>
    <t>Dwie Wiaty śmietnikowe ul. Dąbrowskiego 14B</t>
  </si>
  <si>
    <t>Wiata śmietnikowa ul. Smętka 12A</t>
  </si>
  <si>
    <t xml:space="preserve">Plac Piłsudskiego </t>
  </si>
  <si>
    <t>infrastruktura drogowa</t>
  </si>
  <si>
    <t>Część ul. Turystycznej</t>
  </si>
  <si>
    <t>Infrastruktura drogowa - zaplecze ulic Mickiewicza i Kętrzyńskiego</t>
  </si>
  <si>
    <t>Toaleta publiczna</t>
  </si>
  <si>
    <t xml:space="preserve">infrastruktura drogowa: ściezka rowerowa wokół Twierdzy Boyen w Giżycku: ścieżka rowerowa o nawierzchni gruntowej o długości 3729 m oraz szerokości 2,5m, oznakowana, </t>
  </si>
  <si>
    <t xml:space="preserve">infrastruktura drogowa: trasy MTB wokół Twierdzy Boyen w Giżycku: trasa MTB o nawierzchni gruntowej o długości 1899 m oraz szerokości 1,5m, oznakowana, </t>
  </si>
  <si>
    <t>2x7</t>
  </si>
  <si>
    <t>Teren jest ogrodzony, oświetlony, a wjazd jest od strony czynnego Zakładu Unieszkodliwiania Odpadów Komunalnych w Spytkowie sp. Z o.o. przez zamykaną bramę.</t>
  </si>
  <si>
    <t>zabytkowy cmentarz komunalny przy parku Gerssa ul. Warszawska</t>
  </si>
  <si>
    <t>dz. 350/24 Spytkowo, gmina Giżycko</t>
  </si>
  <si>
    <t>Port Żeglugi Mazurskiej w Giżycku, dz. ewid. nr 314/2, 315 obręb 0001</t>
  </si>
  <si>
    <t>Twierdza Boyen, ul. Turystyczna, 11-500 Giżycko, dz. nr 361/1, obręb nr 0001 Miasto Giżycko.</t>
  </si>
  <si>
    <t xml:space="preserve">ul. Kościuszki 2, dz. 2-444/6 </t>
  </si>
  <si>
    <t>ul. Dąbrowskiego 14B, dz. 1-302/34</t>
  </si>
  <si>
    <t>ul. Smętka 12A, dz. 2-233/47</t>
  </si>
  <si>
    <t>dz. ewid. 2-453, 2-100/4, 2-454, 2-442, 2-452</t>
  </si>
  <si>
    <t>dz. ewid. nr 361/1, 357/2 ul. Turystyczna</t>
  </si>
  <si>
    <t xml:space="preserve">dz. ewid. 489/42, 489/62, 491 zaplecze ul. Mickiwicza i Kętrzyńskiego </t>
  </si>
  <si>
    <t>Plac Grunwaldzki (w budynku galerii)</t>
  </si>
  <si>
    <t>wokół Twierdzy Boyen</t>
  </si>
  <si>
    <t>wokół Twierdzy Boyen i przedpole Twierdzy Boyen</t>
  </si>
  <si>
    <t>nawierzchnia z płyt granitowych, chodniki z kostki betonowej, nawierchnie biologicznie czynne</t>
  </si>
  <si>
    <t>droga o nawierzchni mineralnej, najazd wyokrąglający  o nawierzchni z kostki kamiennej, pobocza utwardzone</t>
  </si>
  <si>
    <t xml:space="preserve">nawierzchnia z przepuszczalnych płyt ażurowych, nawierzchnia z kostki betonowej </t>
  </si>
  <si>
    <t>-</t>
  </si>
  <si>
    <t>przebudowa w latach 2021-2023</t>
  </si>
  <si>
    <t>trwały zarząd CPUIS</t>
  </si>
  <si>
    <t>wartość odtworzeniowa 2024</t>
  </si>
  <si>
    <t>1. Wykaz sprzętu elektronicznego stacjonarnego (do 5 lat) - rok 2019 i młodszy</t>
  </si>
  <si>
    <t>2. Wykaz sprzętu elektronicznego przenośnego (do 5 lat) - rok 2019 i młodszy</t>
  </si>
  <si>
    <t>3. Wykaz monitoringu wizyjnego - system kamer itp. (do 5 lat) - rok 2019 i młodszy</t>
  </si>
  <si>
    <t>Urządzenie wielofunkcyjne XEROX Versalink C7125 szt.3</t>
  </si>
  <si>
    <t>Tablica informacyjna LED szt.1</t>
  </si>
  <si>
    <t>Drukarki HP LaserJet Pro 4002DN szt. 2</t>
  </si>
  <si>
    <t>Komputery Dell Optiplex AiO 7410 szt. 15</t>
  </si>
  <si>
    <t>Kamera Insta360 z wyposażeniem szt. 1</t>
  </si>
  <si>
    <t>Ekran mobilny HUAWEI szt.1</t>
  </si>
  <si>
    <t>Rejestrator DS.-9664NI-M8 (wew.)  szt. 1</t>
  </si>
  <si>
    <t>Kamery IP w obudowie tulejowej  (zew.) szt. 40</t>
  </si>
  <si>
    <t>Budżet roczny</t>
  </si>
  <si>
    <t>tak- -7.09.2022</t>
  </si>
  <si>
    <t>kolumna i mikser</t>
  </si>
  <si>
    <t>ekspres do kawy</t>
  </si>
  <si>
    <t>mikrofon bezprzewodowy</t>
  </si>
  <si>
    <t>Tester sieciowy z akcesoriami</t>
  </si>
  <si>
    <t xml:space="preserve"> </t>
  </si>
  <si>
    <t xml:space="preserve">Zestaw nagłośnieniowy </t>
  </si>
  <si>
    <t>Dron edukacyjny (4 szt.)</t>
  </si>
  <si>
    <t>Smartfon Samsung</t>
  </si>
  <si>
    <t>Laptop</t>
  </si>
  <si>
    <t>Router WIFI   ks. mater.     (wew.)</t>
  </si>
  <si>
    <t>Kamera (1 szt.) + uchwyt (4 szt.)    ks. mater.   (zew.)</t>
  </si>
  <si>
    <t>Stacja bramowa (videodomofon)   ks. mater. (wew.)</t>
  </si>
  <si>
    <t>Ekspres automatyczny SIEMENS TE6573J9RW</t>
  </si>
  <si>
    <t>Niszczarka OPUS (2 szt. Ks. Mat)</t>
  </si>
  <si>
    <t>Projektor CASIO XJ-V2 (3 szt. Ks. Mat)</t>
  </si>
  <si>
    <t>Smartfon Samsung Galaxy XCOVER 4s</t>
  </si>
  <si>
    <t>Urządzenia podwórkowe karuzela krzyżowa</t>
  </si>
  <si>
    <t>urządzenia podwórkowe karuzela tarczowa</t>
  </si>
  <si>
    <t xml:space="preserve">Smartfon SAMSUNG GALAXY XCOVER HOLDER 45 </t>
  </si>
  <si>
    <t>Monitor interaktywny Hikvision 86``+komputer</t>
  </si>
  <si>
    <t>Hulajnoga elektryczna Xiaomi Mi Essential (2 szt.)</t>
  </si>
  <si>
    <t>Smartfon Samsung Galaxy</t>
  </si>
  <si>
    <t>Głośnik Power Audio PANASONIC SC-TMAX50E-K (ks.mat.)</t>
  </si>
  <si>
    <t>WYMIANA STOLARKI OKIENNEJ, NAPRAWA SPĘKAŃ I UBYTKÓW TYNKU NA COKOLE, UZUPEŁNIENIE UBYTKÓW POWŁOK MALARSKICH NA ELEWACJI, WYMIANA RYNIEN I RUR SPUSTOWYCH, WYKONANIE OPASKI WOKÓŁ BUDYNKU, WYMIANA POKRYCIA DACHOWEGO</t>
  </si>
  <si>
    <t>KOMPUTER STACJONARNY DELL Z MONITOREM 17"</t>
  </si>
  <si>
    <t>KOMPUTER FUJITSU ESPRIMO P5010 8GB</t>
  </si>
  <si>
    <t>KOMPUTER FUJITSU ESPRIMO G0510 8GB</t>
  </si>
  <si>
    <t>NOTEBOOK ASUS P3540FB</t>
  </si>
  <si>
    <t>NOTEBOOK ASUS K513EA-UH78</t>
  </si>
  <si>
    <t>Lokal niemieszkalny ul. Słowiańska 2/7</t>
  </si>
  <si>
    <t xml:space="preserve">biuro </t>
  </si>
  <si>
    <t>ul. Słowiańska 2/7, 11-500 Giżycko</t>
  </si>
  <si>
    <t>beton komórkowy, cegła</t>
  </si>
  <si>
    <t>betonowe monolityczne</t>
  </si>
  <si>
    <t>dach na więźbie drewnianej, kryty blachą trapezową</t>
  </si>
  <si>
    <t>termomodernizacja w 2021r.</t>
  </si>
  <si>
    <t>tak, 2021r</t>
  </si>
  <si>
    <t>ogrzewanie gazowe, stan dobry</t>
  </si>
  <si>
    <t>93,00 m² lokal, 652,40 m² budynek</t>
  </si>
  <si>
    <t>Budynek ćwiczeń</t>
  </si>
  <si>
    <t>Stacja Gołębi</t>
  </si>
  <si>
    <t>Drewno cegła</t>
  </si>
  <si>
    <t>drewno papa</t>
  </si>
  <si>
    <t>nd</t>
  </si>
  <si>
    <t>2021- zabezpieczenie przed zawaleniem i dalszą degradacją</t>
  </si>
  <si>
    <t xml:space="preserve">tak  </t>
  </si>
  <si>
    <t>złą</t>
  </si>
  <si>
    <t>Twierdza</t>
  </si>
  <si>
    <t>Poterna przy bramie Giżyckiej</t>
  </si>
  <si>
    <t>przejście (tunel)</t>
  </si>
  <si>
    <t>Kaponiera rawelinoowa A.2a</t>
  </si>
  <si>
    <t>Kaponiera rawelinoowa A.2b</t>
  </si>
  <si>
    <t>Kaponiera rawelinoowa A.2c</t>
  </si>
  <si>
    <t>Kaponiera B.3</t>
  </si>
  <si>
    <t>Kaponiera B.4a</t>
  </si>
  <si>
    <t>Kaponiera B.4b</t>
  </si>
  <si>
    <t>Narożnik B.5a</t>
  </si>
  <si>
    <t>Narożnik B.5b</t>
  </si>
  <si>
    <t>Narożnik B.5c</t>
  </si>
  <si>
    <t>Narożnik B.5d</t>
  </si>
  <si>
    <t>Narożnik B.5e</t>
  </si>
  <si>
    <t>Narożnik B.5f</t>
  </si>
  <si>
    <t>ne</t>
  </si>
  <si>
    <t>Narożnik B.5g</t>
  </si>
  <si>
    <t>Kojec altyleryjski B.6a</t>
  </si>
  <si>
    <t>Kojec altyleryjski B.6b</t>
  </si>
  <si>
    <t>Kojec altyleryjski B.6c</t>
  </si>
  <si>
    <t>Kojec altyleryjski B.6d</t>
  </si>
  <si>
    <t>Kojec altyleryjski B.6e</t>
  </si>
  <si>
    <t>Kojec altyleryjski B.7a</t>
  </si>
  <si>
    <t>Kojec altyleryjski B.7b</t>
  </si>
  <si>
    <t>Kojec altyleryjski B.8</t>
  </si>
  <si>
    <t>Latryna B.9a</t>
  </si>
  <si>
    <t>Latryna B.9b</t>
  </si>
  <si>
    <t>Brama Giżycka C.10</t>
  </si>
  <si>
    <t>Brama Prochowa C11</t>
  </si>
  <si>
    <t>Brama Wodna C.12</t>
  </si>
  <si>
    <t>Brama kętrzyńska C.13</t>
  </si>
  <si>
    <t>Kopuła  obserwacyjna C14</t>
  </si>
  <si>
    <t>Stanowisko obserwacyjne perykopu C.16</t>
  </si>
  <si>
    <t>Zespół: obrotowa wieżyczka i schron pogotowia C.17a</t>
  </si>
  <si>
    <t>Zespół: obrotowa wieżyczka i schron pogotowia C.17b</t>
  </si>
  <si>
    <t>Schron pogotowia C.18a</t>
  </si>
  <si>
    <t>Schron pogotowia C.18b</t>
  </si>
  <si>
    <t>Schron pogotowia C.18c</t>
  </si>
  <si>
    <t>Schron pogotowia C.18d</t>
  </si>
  <si>
    <t>Schron pogotowia C.18e</t>
  </si>
  <si>
    <t>Warsztat amunicji C.19</t>
  </si>
  <si>
    <t>Latryna C.20a</t>
  </si>
  <si>
    <t>Poterna (z latryną zespół piekarni) C.22</t>
  </si>
  <si>
    <t>Poterna ( z mag.prochu-przy bramie wodnej) C23</t>
  </si>
  <si>
    <t>Poterna ( z 2 mag.prochu) C.24</t>
  </si>
  <si>
    <t>Poterna ( do kap.4a) C25a</t>
  </si>
  <si>
    <t>Poterna ( do kap. 4b) C.25b</t>
  </si>
  <si>
    <t>Poterna ( na donżon) C.26</t>
  </si>
  <si>
    <t>Zespół piekarni C.27</t>
  </si>
  <si>
    <t>Zespół głównej prochowni C.28</t>
  </si>
  <si>
    <t>Magazyn amunicji C.29</t>
  </si>
  <si>
    <t>Koszary D.32</t>
  </si>
  <si>
    <t>Koszary czasu wojny D33a</t>
  </si>
  <si>
    <t>Koszary czasu wojny D33b</t>
  </si>
  <si>
    <t>Koszary czasu wojny D33c</t>
  </si>
  <si>
    <t>Koszary czasu wojny D33d</t>
  </si>
  <si>
    <t>Koszary czasu wojny D34</t>
  </si>
  <si>
    <t>Garaż E38</t>
  </si>
  <si>
    <t>Administracja E.39</t>
  </si>
  <si>
    <t>Spichlerz E.40a</t>
  </si>
  <si>
    <t>Spichlerz E.40b</t>
  </si>
  <si>
    <t>Schron E.41</t>
  </si>
  <si>
    <t>Arsenał E.42</t>
  </si>
  <si>
    <t xml:space="preserve">Drogi 1115mb x 4 </t>
  </si>
  <si>
    <t>Ogrodzenie fundamenty</t>
  </si>
  <si>
    <t>-ściany</t>
  </si>
  <si>
    <t>Linie energetyczne</t>
  </si>
  <si>
    <t>Sieci wodne</t>
  </si>
  <si>
    <t>Sieci kanalizacyjne</t>
  </si>
  <si>
    <t>Amfiteatr</t>
  </si>
  <si>
    <t>Łącznik E 40a-b</t>
  </si>
  <si>
    <t>Pawilony handlowe 4 sztuki</t>
  </si>
  <si>
    <t>gaśnice monitoring zewn.</t>
  </si>
  <si>
    <t>Cegłą +nasyp ziemny</t>
  </si>
  <si>
    <t>bteonowe</t>
  </si>
  <si>
    <t>Cegła + beton</t>
  </si>
  <si>
    <t>cegła nasyp ziemny</t>
  </si>
  <si>
    <t>beton+ nasyp ziemny</t>
  </si>
  <si>
    <t>nasyp ziemny</t>
  </si>
  <si>
    <t>Cegła + brton</t>
  </si>
  <si>
    <t xml:space="preserve">Cegła </t>
  </si>
  <si>
    <t>beton dachwka</t>
  </si>
  <si>
    <t>Kamień cegła</t>
  </si>
  <si>
    <t>cegła beton</t>
  </si>
  <si>
    <t>Cegła beton</t>
  </si>
  <si>
    <t>cegłą beton</t>
  </si>
  <si>
    <t>nasyp ziemny beton</t>
  </si>
  <si>
    <t>beton dachówka</t>
  </si>
  <si>
    <t>cegła kamień</t>
  </si>
  <si>
    <t>cegła, beton</t>
  </si>
  <si>
    <t>Beton , papaa</t>
  </si>
  <si>
    <t>Papa</t>
  </si>
  <si>
    <t>2023- konserwacja i renowacja 137 951,41</t>
  </si>
  <si>
    <t>2023- konserwacja i renowacja 669 147,10</t>
  </si>
  <si>
    <t>budynek do remontu</t>
  </si>
  <si>
    <t>bez uwag</t>
  </si>
  <si>
    <t>ND</t>
  </si>
  <si>
    <t>laptop dell</t>
  </si>
  <si>
    <t>Ogrodzenie wokół nieruchomości</t>
  </si>
  <si>
    <t>komputer NTT AIO 23,8</t>
  </si>
  <si>
    <t>Ekspres do kawy 2-grupowy</t>
  </si>
  <si>
    <t>Komputer NTT AiO 23,8"</t>
  </si>
  <si>
    <t>Ładowarka kołowa WACKER NEUSON WL52</t>
  </si>
  <si>
    <t>WACKER NEUSON</t>
  </si>
  <si>
    <t>oświetlenie  przy stadionie miejskim
Przebudowa oświetlenia na Stadionie Miejskim - na kwotę 433 283,26 zł w 2023 r.</t>
  </si>
  <si>
    <t>Pomost B - 2 pomosty betonowe
Port Żeglugi Mazuskiej w Giżycku</t>
  </si>
  <si>
    <t>Wiata śmietnikowa- 2 sztuki</t>
  </si>
  <si>
    <t>Drukarka HP COLOR Laser Jet ProM454</t>
  </si>
  <si>
    <t>wartość odtworzeniowa lokale użytkowe 2024</t>
  </si>
  <si>
    <t>wartość odtworzeniowa lokale mieszkalne 2024</t>
  </si>
  <si>
    <t>wartość odtworzeniowa 2024 (lokale mieszkalne + użytkowe)</t>
  </si>
  <si>
    <t>Laptop Dell 3380    księga materiałowa</t>
  </si>
  <si>
    <t>Laptop dell E5550  ksiega materiałowa</t>
  </si>
  <si>
    <t>Kamera GoPro Hero Lab.przyszłości</t>
  </si>
  <si>
    <t xml:space="preserve">czy jest to budynek zabytkowy, podlegający nadzorowi konserwatora </t>
  </si>
  <si>
    <t>zabiezpieczenia p-poż i przeciw kradzieżowe)(2)</t>
  </si>
  <si>
    <t>Budynek administracyjny</t>
  </si>
  <si>
    <t>Budynek użyteczności publicznej + solary 25 372,45 zł</t>
  </si>
  <si>
    <t>p</t>
  </si>
  <si>
    <t>Mickiewicza 2 (budynek do przekazania dla GCK na cele statutowe)</t>
  </si>
  <si>
    <r>
      <t>150 m</t>
    </r>
    <r>
      <rPr>
        <sz val="10"/>
        <rFont val="Calibri"/>
        <family val="2"/>
      </rPr>
      <t>²</t>
    </r>
  </si>
  <si>
    <r>
      <t>264 m</t>
    </r>
    <r>
      <rPr>
        <sz val="10"/>
        <rFont val="Calibri"/>
        <family val="2"/>
      </rPr>
      <t>²</t>
    </r>
  </si>
  <si>
    <r>
      <t>1748,1 m</t>
    </r>
    <r>
      <rPr>
        <sz val="10"/>
        <rFont val="Calibri"/>
        <family val="2"/>
      </rPr>
      <t>²</t>
    </r>
  </si>
  <si>
    <r>
      <t>242 m</t>
    </r>
    <r>
      <rPr>
        <sz val="10"/>
        <rFont val="Calibri"/>
        <family val="2"/>
      </rPr>
      <t>²</t>
    </r>
  </si>
  <si>
    <r>
      <t>2248,61 m</t>
    </r>
    <r>
      <rPr>
        <sz val="10"/>
        <rFont val="Calibri"/>
        <family val="2"/>
      </rPr>
      <t>²</t>
    </r>
  </si>
  <si>
    <r>
      <t>3482,98 m</t>
    </r>
    <r>
      <rPr>
        <sz val="10"/>
        <rFont val="Calibri"/>
        <family val="2"/>
      </rPr>
      <t>²</t>
    </r>
  </si>
  <si>
    <r>
      <t>146,5 m</t>
    </r>
    <r>
      <rPr>
        <sz val="10"/>
        <rFont val="Calibri"/>
        <family val="2"/>
      </rPr>
      <t>²</t>
    </r>
  </si>
  <si>
    <r>
      <t>2431,60 m</t>
    </r>
    <r>
      <rPr>
        <sz val="10"/>
        <rFont val="Calibri"/>
        <family val="2"/>
      </rPr>
      <t>²</t>
    </r>
  </si>
  <si>
    <r>
      <t>1145,67 m</t>
    </r>
    <r>
      <rPr>
        <sz val="10"/>
        <rFont val="Calibri"/>
        <family val="2"/>
      </rPr>
      <t>²</t>
    </r>
  </si>
  <si>
    <r>
      <t>6 m</t>
    </r>
    <r>
      <rPr>
        <sz val="10"/>
        <rFont val="Calibri"/>
        <family val="2"/>
      </rPr>
      <t>²</t>
    </r>
  </si>
  <si>
    <r>
      <t xml:space="preserve">tablica wyników ( hala przy SP4) - </t>
    </r>
    <r>
      <rPr>
        <b/>
        <sz val="10"/>
        <rFont val="Arial"/>
        <family val="2"/>
      </rPr>
      <t>8</t>
    </r>
  </si>
  <si>
    <r>
      <t xml:space="preserve">tablica wyników ( MSCL) - </t>
    </r>
    <r>
      <rPr>
        <b/>
        <sz val="10"/>
        <rFont val="Arial"/>
        <family val="2"/>
      </rPr>
      <t>1</t>
    </r>
  </si>
  <si>
    <r>
      <t xml:space="preserve">tablica wyników z podłączeniem instal. elektryznej prz stadionie - </t>
    </r>
    <r>
      <rPr>
        <b/>
        <sz val="10"/>
        <rFont val="Arial"/>
        <family val="2"/>
      </rPr>
      <t>8</t>
    </r>
  </si>
  <si>
    <r>
      <t>urządzenie do automatycznego pomiaru czasu (stadion) -</t>
    </r>
    <r>
      <rPr>
        <b/>
        <sz val="10"/>
        <rFont val="Arial"/>
        <family val="2"/>
      </rPr>
      <t>6</t>
    </r>
  </si>
  <si>
    <t>Aparat fotograficzny Dell Prec 3561 FHD i7  lab. Przy.</t>
  </si>
  <si>
    <t>Gimbal ZW 2 Pro  lab. Przyszłosci</t>
  </si>
  <si>
    <t>urzadzenie wielofunkcyjne Brother</t>
  </si>
  <si>
    <t>użytkownik - miejsce przechowywania</t>
  </si>
  <si>
    <t xml:space="preserve"> Bicykl model QU-AX  Gentleman Bike – pojazd dwukołowy wyposażony w dwa różnej wielkości koła, duże w rozmiarze 36” oraz mniejsze o wielkości 12” – 14 sztuk</t>
  </si>
  <si>
    <t xml:space="preserve">SP 3 </t>
  </si>
  <si>
    <t>rodzaj mienia ruchomego</t>
  </si>
  <si>
    <t>suma ubezpieczenia</t>
  </si>
  <si>
    <t>Gizyckie Centrum Kultury - Twierdza Boyen. Przechowywane w zamkniętym pomieszczeniu. Zastosowanie - pod wynajem grup zorganziowanych na przejazdy ścieżką rowerową przy Twierdzy Boyen.</t>
  </si>
  <si>
    <t>tabela 2 budynki i budowle - do ubezpieczenia mienia od wszystkich ryzyk</t>
  </si>
  <si>
    <t>tabela 2a - kontynuacja ubezpieczenia budynków i budowli  - do ubezpieczenia mienia od wszystkich ryzyk</t>
  </si>
  <si>
    <t>wyposażenie -ubezpieczenia mienia od wszystkich ryzyk</t>
  </si>
  <si>
    <t>tabela nr 5 mienie ruchome - do ubezpieczenia mienia od wszystkich ryzyk</t>
  </si>
  <si>
    <t>SP 7</t>
  </si>
  <si>
    <t>Tabela nr 6 - Wykaz maszyn i urządzeń do ubezpieczenia od uszkodzeń (od wszystkich ryzyk)</t>
  </si>
  <si>
    <t>WM INTERNATIONAL</t>
  </si>
  <si>
    <t>tabela nr 7- ubezpieczenie maszyn drogowych</t>
  </si>
  <si>
    <t>Wykaz jednostek pływających w Mieście Giżycko</t>
  </si>
  <si>
    <t>ubezpieczony: MOSiR</t>
  </si>
  <si>
    <t>Rodzaj jednostki</t>
  </si>
  <si>
    <t>typ/klasa</t>
  </si>
  <si>
    <t>model</t>
  </si>
  <si>
    <t>nr rej./nr fabr.</t>
  </si>
  <si>
    <t>port macierzysty</t>
  </si>
  <si>
    <t>liczba pasażerów do NW załogi</t>
  </si>
  <si>
    <t xml:space="preserve">rok </t>
  </si>
  <si>
    <t>wartość księgowa brutto do casco</t>
  </si>
  <si>
    <t>suma gwarancyjna OC</t>
  </si>
  <si>
    <t>Uwagi/silnik</t>
  </si>
  <si>
    <t>Łódź żaglowa</t>
  </si>
  <si>
    <t>delphia 24</t>
  </si>
  <si>
    <t>one design</t>
  </si>
  <si>
    <t>POL 41</t>
  </si>
  <si>
    <t>Giżycko</t>
  </si>
  <si>
    <t>Mercury 6 KM 1R132058/6 500 zł</t>
  </si>
  <si>
    <t>POL 42</t>
  </si>
  <si>
    <t>POL 43</t>
  </si>
  <si>
    <t xml:space="preserve">ponton </t>
  </si>
  <si>
    <t xml:space="preserve">RIB </t>
  </si>
  <si>
    <t>IDEA2000</t>
  </si>
  <si>
    <t>PL14978</t>
  </si>
  <si>
    <r>
      <t xml:space="preserve"> Yamaha 40 KM                           nr 10</t>
    </r>
    <r>
      <rPr>
        <i/>
        <sz val="9"/>
        <rFont val="Arial"/>
        <family val="2"/>
      </rPr>
      <t>7</t>
    </r>
    <r>
      <rPr>
        <sz val="9"/>
        <rFont val="Arial"/>
        <family val="2"/>
      </rPr>
      <t>0390/ 20 000 zł</t>
    </r>
  </si>
  <si>
    <t>PL14979</t>
  </si>
  <si>
    <t xml:space="preserve"> Yamaha  40KM              nr 1070391/20 000 zł</t>
  </si>
  <si>
    <t>PL14980</t>
  </si>
  <si>
    <t xml:space="preserve"> Yamaha 40 KM              nr 1070393/20 000 zł</t>
  </si>
  <si>
    <t>S-4900</t>
  </si>
  <si>
    <t>PL14981</t>
  </si>
  <si>
    <t xml:space="preserve"> Yamaha 40 KM              nr 1070388/20 000 zł</t>
  </si>
  <si>
    <t>PL14982</t>
  </si>
  <si>
    <t xml:space="preserve"> Yamaha 40 KM              nr 1070394/20 000 zł</t>
  </si>
  <si>
    <t>Optymist</t>
  </si>
  <si>
    <t>IOD 95</t>
  </si>
  <si>
    <t>POL 1365</t>
  </si>
  <si>
    <t>POL 1364</t>
  </si>
  <si>
    <t>POL 1363</t>
  </si>
  <si>
    <t>POL 1362</t>
  </si>
  <si>
    <t>POL 1361</t>
  </si>
  <si>
    <t>Laser 4,7</t>
  </si>
  <si>
    <t>XD Standard</t>
  </si>
  <si>
    <t xml:space="preserve">Łódź żaglowa </t>
  </si>
  <si>
    <t>GDX</t>
  </si>
  <si>
    <t>Laser</t>
  </si>
  <si>
    <t>Standard</t>
  </si>
  <si>
    <t xml:space="preserve">Standard </t>
  </si>
  <si>
    <t>Radial</t>
  </si>
  <si>
    <t>4.7</t>
  </si>
  <si>
    <t>Cadet</t>
  </si>
  <si>
    <t>MK III</t>
  </si>
  <si>
    <t>IOD'95</t>
  </si>
  <si>
    <t>Ponton RIB</t>
  </si>
  <si>
    <t xml:space="preserve">Falcon </t>
  </si>
  <si>
    <t xml:space="preserve">450S </t>
  </si>
  <si>
    <t>2006/2004</t>
  </si>
  <si>
    <t xml:space="preserve">  Suzuki 40 KM                        nr 371072/3 000 zł</t>
  </si>
  <si>
    <t xml:space="preserve">ET </t>
  </si>
  <si>
    <t xml:space="preserve">HSF520 </t>
  </si>
  <si>
    <t>2014/2006</t>
  </si>
  <si>
    <t>Honda 50 KM                                   nr  1011631/3 500 zł</t>
  </si>
  <si>
    <t xml:space="preserve">Łodzie ratownicze </t>
  </si>
  <si>
    <t>wiosłowe - 2 szt.</t>
  </si>
  <si>
    <t>Sprzęt windsurfingowy</t>
  </si>
  <si>
    <t xml:space="preserve"> klasa RSX</t>
  </si>
  <si>
    <t>Platforma pływająca - sanitarna /WC/</t>
  </si>
  <si>
    <t xml:space="preserve"> Tohatsu 6 KM                        nr 005699AK/ 3 500 zł</t>
  </si>
  <si>
    <t>l.poj.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</si>
  <si>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</si>
  <si>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</si>
  <si>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</si>
  <si>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</si>
  <si>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</si>
  <si>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</si>
  <si>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</si>
  <si>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</si>
  <si>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</si>
  <si>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</si>
  <si>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rezerwa</t>
  </si>
  <si>
    <t>Urząd Miejski w Giżycku</t>
  </si>
  <si>
    <t>osoba trzecia</t>
  </si>
  <si>
    <t>OC dróg</t>
  </si>
  <si>
    <t>Zamknięta</t>
  </si>
  <si>
    <t>Decyzja wypłata</t>
  </si>
  <si>
    <t>Miejski Ośrodek Sportu i Rekreacji w Giżycku</t>
  </si>
  <si>
    <t>Mienie od ognia i innych zdarzeń</t>
  </si>
  <si>
    <t>Elektronika</t>
  </si>
  <si>
    <t>Szyby</t>
  </si>
  <si>
    <t>Wysokość odszkodowania ustalona na podstawie kosztorysu Ubezpieczyciela.</t>
  </si>
  <si>
    <t>art 6 k.c.</t>
  </si>
  <si>
    <t>Centrum Integracji Społecznej w Giżycku</t>
  </si>
  <si>
    <t>b/d</t>
  </si>
  <si>
    <t>OC komunikacyjne</t>
  </si>
  <si>
    <t>Decyzja odmowa</t>
  </si>
  <si>
    <t>brak winy</t>
  </si>
  <si>
    <t>OC ogólne</t>
  </si>
  <si>
    <t>wypłata zgodna z roszczeniem</t>
  </si>
  <si>
    <t>Otwarta</t>
  </si>
  <si>
    <t>Szkoła Podstawowa nr 2 im. Oręża Polskiego Giżycko</t>
  </si>
  <si>
    <t>Uszkodzenie matrycy telewizora LG 65 cali,</t>
  </si>
  <si>
    <t>wypłata na podstawie faktury</t>
  </si>
  <si>
    <t>Obrażenia ciała doznane wskutek poslizgnięcia na nieodśnieżonym i oblodzonym chodniku.</t>
  </si>
  <si>
    <t>415 k.c.</t>
  </si>
  <si>
    <t>Uszkodzenie telefonu Nokia Lumia 640 o ns IMEI:355146071988135 w wyniku upadku urządzenia  na twarda powierzchnię.</t>
  </si>
  <si>
    <t>Uszkodzenie pawilonu handlowego wskutek dewastacji dokonanej przez nieznanych sprawców</t>
  </si>
  <si>
    <t>Szkoła Podstawowa nr 2 im. Oęża Polskiego Giżycko</t>
  </si>
  <si>
    <t>Uraz ciała wskutek poślizgnięcia się na oblodzonym chodniku</t>
  </si>
  <si>
    <t>Szkoła Podstawowa nr1 Giżycko</t>
  </si>
  <si>
    <t>Zalanie pomieszczeń piwnicznych w budynku szkoły wskutek awarii (pęknięcia) flanszy na rurze zasilającej wymiennik ciepła</t>
  </si>
  <si>
    <t>Uszkodzenie matrycy laptopa wskutek przypadkowego upadku sprzętu na podłogę</t>
  </si>
  <si>
    <t>Zalanie antresoli oraz łazienek i pomieszczenia gospodarczego w obiekcie Twierdzy Boyen w wyniku pęknięcia rury instalacji ppoż. na wyższej kondygnacji budynku (antresola).</t>
  </si>
  <si>
    <t>Wysokość odszkodowania ustalona została na podstawie kosztorysu Ubezpieczyciela.</t>
  </si>
  <si>
    <t>Uszkodzenie ogrodzenia posesji w wyniku odżnieżania chodnika traktorem.</t>
  </si>
  <si>
    <t>Nagłe zawalenie się części dachu i ściany</t>
  </si>
  <si>
    <t>Uszkodzenie dachu w kiosku przez spadający śnieg przy odśnieżaniu dachu budynku wielorodzinnego</t>
  </si>
  <si>
    <t>Uraz ciała wskutek upadku na nieodśnieżonym i śliskim przejściu dla pieszych</t>
  </si>
  <si>
    <t>Uszkodzenie elementów konstrukcyjnych kładki nad torami wskutek dewastacji - pomalowanie farbą przez nieznanych sprawców</t>
  </si>
  <si>
    <t>Zalanie sufitu sali gimnastycznej w wyniku obfitych opadów deszczu.</t>
  </si>
  <si>
    <t>Uszkodzeniu elementu placu zabaw przez nieznanego sprawcę. Lina najprawdopodobniej została przecięta ostrym narzędziem.</t>
  </si>
  <si>
    <t>Uszkodzenie (pęknięcie)  szyby w oknie sali lekcyjnej nr 106.</t>
  </si>
  <si>
    <t>Uszkodzenie pojazdu wskutek uderzenia kamieniem, który wypadł spod kosiarki</t>
  </si>
  <si>
    <t>wypłata na podstawie kosztorysu TU</t>
  </si>
  <si>
    <t>Uszkodzenie słupa oświetleniowego nr 14 w wyniku prawdopodobnie zdarzenia drogowego z udziałem nieznanego sprawcy.</t>
  </si>
  <si>
    <t>Uszkodzenie monitora Philips 23" wskutek przewrócenia się sprzętu na blat podczas przeciągu</t>
  </si>
  <si>
    <t>Uszkodzenie platformy dla niepełnosprawnych w wyniku dewastacji przez nieznanego sprawcę.</t>
  </si>
  <si>
    <t>Gmina Miasto Giżycko</t>
  </si>
  <si>
    <t>niewłaściwe działanie człowieka</t>
  </si>
  <si>
    <t>wypłata</t>
  </si>
  <si>
    <t>Uszkodzenie windy w wyniku dewastacji - wyłamania "Kopniakiem" drzwi szybowych.</t>
  </si>
  <si>
    <t>wypłata zgodnie z roszczeniem klienta wg. wyceny serwisu</t>
  </si>
  <si>
    <t>Uszkodzenie pojazdu w wyniku uderzenia kamienia spod kosiarki podczas koszenia trawy przez pracowników MZK.</t>
  </si>
  <si>
    <t>Zalanie lokalu mieszkalnego wskutek zniszczenia rury od Wc, która została przegryziona przez szczury.</t>
  </si>
  <si>
    <t>wypłata tylko za udrożnienie kanalizacji</t>
  </si>
  <si>
    <t>Zalanie lokalu mieszkalnego wskutek awarii rury od WC w mieszkaniu powyżej.</t>
  </si>
  <si>
    <t>wypłata wg. kosztorysu ubezpieczyciela</t>
  </si>
  <si>
    <t xml:space="preserve">Wspólnota Mieszkaniowa </t>
  </si>
  <si>
    <t>Uszkodzenie żywopłotu podczas nieostrożnego koszenia trawy przez pracowników MZK.</t>
  </si>
  <si>
    <t>brak odpowiedzi Poszkodowanego, ponadto, brak winy Ubezpieczonego</t>
  </si>
  <si>
    <t>Uszkodzenie pojazdu wskutek uderzenia przez lampę oświetlenia drogowego</t>
  </si>
  <si>
    <t>NNW</t>
  </si>
  <si>
    <t>Obrażenia ciała doznane podczas wykonywania prac porzadkowych (uderzenia palca młotkiem).</t>
  </si>
  <si>
    <t>wypłata wg. tabeli TU</t>
  </si>
  <si>
    <t>Uszkodzonie rolet na stanowisku nr 7,  znajdującym się na Targowisku Miejskim,  przez nieznanego sprawcę.</t>
  </si>
  <si>
    <t>wypłata wg. kosztorysu TU</t>
  </si>
  <si>
    <t>Zniszczenie mienia w budynku komunalnym przez nieznanych sprawców.</t>
  </si>
  <si>
    <t>wypłata wg. wyceny TU</t>
  </si>
  <si>
    <t>Uszkodzenie mienia wskutek nieszczelności poszycia dachu</t>
  </si>
  <si>
    <t>wypłata wg. kalkulacji TU</t>
  </si>
  <si>
    <t>Uraz ciała powstały podczas wykonywania prac porządkowych</t>
  </si>
  <si>
    <t>wypłata wg. wyliczenia TU</t>
  </si>
  <si>
    <t>Uraz ciała powstały podczas wykonywania prac w warsztacie gastronomicznym</t>
  </si>
  <si>
    <t>Uszkodzenie elewacji budynku wskutek dewastacji-graffiti</t>
  </si>
  <si>
    <t>wyliczenie wg. TU</t>
  </si>
  <si>
    <t>Uraz ciała(palec),  podczas prac porządkowych.</t>
  </si>
  <si>
    <t>wg. tabeli TU</t>
  </si>
  <si>
    <t>Zalanie lokalu mieszkalnego nr 10 wskutek niezakręcenie baterii prysznicowej przez najemcę lokalu nr 12. Woda wylała się z brodzika zalewając lokal poniżej.</t>
  </si>
  <si>
    <t>Uszkodzenie klawiatury w dwóch komputerach przenośnych</t>
  </si>
  <si>
    <t>wypłata zgodnie z ofertą</t>
  </si>
  <si>
    <t>Uszkodzenie ( pęknięcie) 10 kafli na scianie łązienki na parterze budynku.</t>
  </si>
  <si>
    <t>Uszkodzenie elementów budynku mieszkalnego wskutek przewrócenia się drzewa rosnącego na działce Gminy Miasto Giżycko.</t>
  </si>
  <si>
    <t>drzewo znajdowało się na terenie Wód Polskich i wnioskodawca z nimi proceduje kwestię odszkodowania. Zatem sprawa nie dotyczy odpowiedzialności Gminy Miejskiej Giżycko - gmina błędnie przekazała wniosek</t>
  </si>
  <si>
    <t>Na skutek aktu wandalizmu  wybita została szyba w zewnętrznej skrzynce z defibrylatorem.</t>
  </si>
  <si>
    <t>dopłata zgodnie z fakturą</t>
  </si>
  <si>
    <t>Uszkodzenie ogrodzenia wraz z bramką wejściową wskutek aktu wandalizmu przez nieznanych sprawców.</t>
  </si>
  <si>
    <t>wypłata zgodnie z roszczeniem</t>
  </si>
  <si>
    <t>Uszkodzenie ekranu komputera wskutek przypadkowego upadku sprzętu na podłogę</t>
  </si>
  <si>
    <t>Kradzież</t>
  </si>
  <si>
    <t>Kradzież huśtawki wahadłowej z placu zabaw przez nieznanych sprawców</t>
  </si>
  <si>
    <t>Uszkodzenie szklanego elementu balustrady na kładce nad kanałem Łuczańskim.</t>
  </si>
  <si>
    <t>wg. faktury</t>
  </si>
  <si>
    <t>Uszkodzenie szyby na kładce nad torami przez nieznanych sprawców</t>
  </si>
  <si>
    <t>wypłata zgodnie z fakturą</t>
  </si>
  <si>
    <t>Uszkodzenie szyby na hali lodowiska w wyniku uderzenia krażkiem hokejowym podczas zajeć.</t>
  </si>
  <si>
    <t>zgodnie z ofertą</t>
  </si>
  <si>
    <t>Uszkodzenie pojazdu wskutek uderzenia kamieniem podczas koszenia trawy</t>
  </si>
  <si>
    <t>Uszkodzenie szyby - przyczyna nieznana</t>
  </si>
  <si>
    <t>zaliczka wg. wyceny TU</t>
  </si>
  <si>
    <t>Uszkodzenie jachtu wskutek uderzenia o budynek podczas czynności serwisowych</t>
  </si>
  <si>
    <t>Uszkodzenie mienia wskutek namalowania graffiti przez nieznanych sprawców</t>
  </si>
  <si>
    <t>wg. kosztorysu TU</t>
  </si>
  <si>
    <t>Obsunięcie czoła z gzymsem kamiennym  i korony drogi wskutek opadów deszczu</t>
  </si>
  <si>
    <t>zamknięta</t>
  </si>
  <si>
    <t>odmowa</t>
  </si>
  <si>
    <t>Uszkodzenie elementu placu zabaw przez nieznanego sprawcę.</t>
  </si>
  <si>
    <t>zgodnie z fakturą</t>
  </si>
  <si>
    <t>Uraz ciała wskutek upadku przez wystające z chodnika elementy.</t>
  </si>
  <si>
    <t>zmknięta</t>
  </si>
  <si>
    <t>awaria</t>
  </si>
  <si>
    <t>Zalanie mieszkania wskutek nieszczelnej instalacji WC w mieszkaniu powyżej.</t>
  </si>
  <si>
    <t>Rezygnacja klienta z przekazania zgłoszenia do TU. Szkoda zgłosozna z własnej polisy najmujacego</t>
  </si>
  <si>
    <t>Uszkodzenie pontonu ( przecięcie powłoki ostrym narzędziem) przez nieznanych sprawców.</t>
  </si>
  <si>
    <t>wg. wyliczenia TU</t>
  </si>
  <si>
    <t xml:space="preserve"> Uszkodzenie zaparkowanego samochodu podaczas cofania przez pojazd MZK Giżycko</t>
  </si>
  <si>
    <t>Uszkodzenie jachtu bramownicą na podporach</t>
  </si>
  <si>
    <t>brak dok od poszkodowanego</t>
  </si>
  <si>
    <t>Uraz ciała na śliskiej nawierzchni drogi</t>
  </si>
  <si>
    <t xml:space="preserve">brak winy </t>
  </si>
  <si>
    <t>Gmina Miejska Giżycko</t>
  </si>
  <si>
    <t>szyby</t>
  </si>
  <si>
    <t>pobicie szyby</t>
  </si>
  <si>
    <t>osoba trzecia - deweloper</t>
  </si>
  <si>
    <t>OC działalnosci</t>
  </si>
  <si>
    <t>roszczenie z tytułu czystej straty finansowej z tytuły błednie wydanej decyzji administracyjnej</t>
  </si>
  <si>
    <t>brak dokumentów  do okreslenia roszczenia</t>
  </si>
  <si>
    <t>yacht casco</t>
  </si>
  <si>
    <t>Zalanie mienia wskutek zapchanego trzonu i trójnika</t>
  </si>
  <si>
    <t>Odszkodowanie wypłacone na podstawie kosztorysu Towarzystwa Ubezpieczeń.</t>
  </si>
  <si>
    <t>Zalanie lokalu komunalnego w wyniku nieszczelność wc kompaktu w lokalu nr 3 znajdującym się powyżej</t>
  </si>
  <si>
    <t>wg. wyceny TU</t>
  </si>
  <si>
    <t>Uszkodzenie szyby w bandzie lodowiska, podczas meczu sparingowego hokeistów, krążkiem hokejowym.</t>
  </si>
  <si>
    <t>wg faktury</t>
  </si>
  <si>
    <t>Uraz ciała wskutek poślizgnięcia się na drodze</t>
  </si>
  <si>
    <t>Zalanie mienia z lokalu wyżej</t>
  </si>
  <si>
    <t>SZKOŁA PODSTAWOWA NR 7 IM. JANUSZA KORCZAKA W GIŻYCKU</t>
  </si>
  <si>
    <t>awaria wodociągowa oraz wyciek wody</t>
  </si>
  <si>
    <t>Odszkodowanie dotyczy kosztów poszukiwania miejsca awarii oraz utraconej wody w wyniku awarii.</t>
  </si>
  <si>
    <t>Szkoła Podstawowa nr 1 Giżycko</t>
  </si>
  <si>
    <t>Zniszczenie mienia w wyniku agresywnego zachowania ucznia.</t>
  </si>
  <si>
    <t>Odszkodowanie wypłacone na podstawie aktualnych cen rynkowych uszkodzonego wyposażenia, w kwocie brutto.</t>
  </si>
  <si>
    <t>Przecieki na dachu wskutek opadów deszczu, zalanie klatki schodowej, szybu windy.</t>
  </si>
  <si>
    <t>Uszkodzenie mienia wskutek dewastacji</t>
  </si>
  <si>
    <t>Uszkodzenie mienia wskutek próby podpalenie lokalu.</t>
  </si>
  <si>
    <t>Uszkodzenie zaparkowanego autobusu ( szyby ) w wyniku uderzenia kamienia podczas koszenia trawy.</t>
  </si>
  <si>
    <t>Uszkodzenie stacji naprawy rowerów przez znieznanych sprawców.</t>
  </si>
  <si>
    <t>Uszkodzenie pojazdu przez powalone drzewo</t>
  </si>
  <si>
    <t>Uszkodzenie mienia</t>
  </si>
  <si>
    <t>Odszkodowanie na podstawie przedstawionej oferty.</t>
  </si>
  <si>
    <t>Uszkodzenie szlabanu prawdopodobnie przez pojazd</t>
  </si>
  <si>
    <t>Odszkodowanie przyznane na podstawie faktury, w kwocie brutto.</t>
  </si>
  <si>
    <t>Uszkodzenie windy wskutek dewastacji - uderzenia z dużą siłą w drzwi szybowe.</t>
  </si>
  <si>
    <t>Odszkodowanie na podstawie faktury, w kwocie netto.</t>
  </si>
  <si>
    <t>Uszkodzenie kamery w wyniku upadku urządzenia - trącenia przez przechodnia.</t>
  </si>
  <si>
    <t>Odszkodowanie wypłacone na podstawie oferty naprawy, w kwocie netto.</t>
  </si>
  <si>
    <t>Uszkodzenie mienia - przyczyna nieznana</t>
  </si>
  <si>
    <t>Odszkodowanie wypłacona na podstawie wyceny przedłożonej przez Klienta, w kwocie brutto.</t>
  </si>
  <si>
    <t>Szkoła Podstawowa nr 3 Giżycko</t>
  </si>
  <si>
    <t>all risk</t>
  </si>
  <si>
    <t>Uszkodzenie pojazdu podczas gry w piłkę</t>
  </si>
  <si>
    <t>Uszkodzenie mienia wskutek kolizji</t>
  </si>
  <si>
    <t>Odszkodowanie na podstawie zweryfikowanego kosztorysu.</t>
  </si>
  <si>
    <t>Wojewódzki Inspektorat Ochrony Środowiska w Giżycku</t>
  </si>
  <si>
    <t>Uszkodzenie mienia wskutek przewrócenia się drzewa</t>
  </si>
  <si>
    <t>Zalanie mienia w lokalach poniżej w budynku mieszkalnym na skutek awarii miski ustepowej w lokalu nr 6.</t>
  </si>
  <si>
    <t>Odszkodowanie wypłacone na podstawie kosztorysów Ubezpieczyciela.</t>
  </si>
  <si>
    <t>Uszkodzenie latarni ulicznej przez pojazd</t>
  </si>
  <si>
    <t>Wypłata na podstawie zweryfikowanego kosztorysu.</t>
  </si>
  <si>
    <t>Uszkodzenie szyby w drzwiach.</t>
  </si>
  <si>
    <t>Odszkodowanie wypłacono na podstawie zawartej ugody.</t>
  </si>
  <si>
    <t>Uszkodzenie pojazdu wskutek uderzenia kasztanu</t>
  </si>
  <si>
    <t>Uszkodzenie mienia przez powalone drzewo.</t>
  </si>
  <si>
    <t>Uszkodzeni pomnika na cmentarzu w wyniku upadku drzewa.</t>
  </si>
  <si>
    <t>Dewastacja klatki schodowej w budynku komunalnym przez nieznanego sprawcę.</t>
  </si>
  <si>
    <t>Odszkodowanie na podstawie kosztorysu oraz wyceny Ubezpieczyciela.</t>
  </si>
  <si>
    <t>Uszkodzenie mienia podczas korzystania z lodowiska</t>
  </si>
  <si>
    <t>Uszkodzenie szyb w wyniku aktu wandalizmu.</t>
  </si>
  <si>
    <t>Zalanie mienia w lokalu 2 przez lokal 5A w wyniku pęknięcia rury przed wodomierzem. Budynek Wilanowska 6 jest budynkiem w 100% komunalnym.</t>
  </si>
  <si>
    <t>Uraz ciała wskutek upadku na śliskiej nawierzchni</t>
  </si>
  <si>
    <t>Zalanie lokalu wskutek awarii (wyrwana rura) w toalecie budynku przychodni lekarskiej</t>
  </si>
  <si>
    <t>Uszkodzenie pojazdu na drodze w wyniku wjechania w ubytek w nawierzchni jezdni.</t>
  </si>
  <si>
    <t>Niezgodne z prawem działanie organu, w wyniku którego spółka  deweloperska poniosła szkodę.</t>
  </si>
  <si>
    <t>Uszkodzenie pontonu (przecięcie powłoki ostrym narzędziem) przez nieznanych sprawców.</t>
  </si>
  <si>
    <t>Odszkodowanie wypłacone na podstawie kosztorysu Towarzystwa Ubezpieczeń</t>
  </si>
  <si>
    <t>Odszkodowanie wypłacone na podstawie faktury</t>
  </si>
  <si>
    <t>Odszkodowanie wypłacone na podstawie kosztorysu ofertowego</t>
  </si>
  <si>
    <t>Liczba uczniów</t>
  </si>
  <si>
    <t>Laptop TOSHIBA</t>
  </si>
  <si>
    <t>do wymiany-budynek odłączony od zasilania</t>
  </si>
  <si>
    <t>zadasenie targowiska miejskiego</t>
  </si>
  <si>
    <t>zadowalający</t>
  </si>
  <si>
    <t>Kabiny WC wolnostojące 1 szt.</t>
  </si>
  <si>
    <t xml:space="preserve"> ul. Owsiana</t>
  </si>
  <si>
    <t>5 nadziemnych + 1 podziemna</t>
  </si>
  <si>
    <t>średni, w trakcie gruntownego remontu przystosowującego do nowej funkcji tj. połączenia z budynkiem Giżyckiego Centrum kultury</t>
  </si>
  <si>
    <t>przechowywanie odpadów komunalnych</t>
  </si>
  <si>
    <t>Twierdza Boyen - kompleks budynków twierdzy i otaczających zgodnei z rozpiską poniżej:</t>
  </si>
  <si>
    <t>Budynki po Serexie:</t>
  </si>
  <si>
    <t>Uraz ciała wskutek upadku na drodze</t>
  </si>
  <si>
    <t>OC</t>
  </si>
  <si>
    <t>kradzież obuwia zostawionego przed  wejsciem na basen</t>
  </si>
  <si>
    <t>MOSiR</t>
  </si>
  <si>
    <t>otwarta</t>
  </si>
  <si>
    <t>dewastacja</t>
  </si>
  <si>
    <t>będzie regres do sprawcy</t>
  </si>
  <si>
    <t>Uszkodzenie fontanny wskutek najechania przez pojazd kurierski - nsgrany na monitoringu- będzie podstawa do regresu</t>
  </si>
  <si>
    <t>Uszkodzenie szyby w pojeździe - uderzenie kamieniem</t>
  </si>
  <si>
    <t>Zalanie lokalu komunalnego nr 8 przez wkład kominowy w lokalu nr 10.</t>
  </si>
  <si>
    <t>202-01-23</t>
  </si>
  <si>
    <t>Uszkodzenie pojazdu na drodze w wyniku najechania na ubytek w nawierzchni jezdni.</t>
  </si>
  <si>
    <t>Uszkodzenie mienia wskutek przepięcia</t>
  </si>
  <si>
    <t>Uszkodzone  stoiska ( budki handlowe) wskutek powalonego drzewa</t>
  </si>
  <si>
    <r>
      <t xml:space="preserve">RAPORT SZKODOWY GMINY MIEJSKIEJ GIŻYCKO za okres od 01.01.2021 do </t>
    </r>
    <r>
      <rPr>
        <b/>
        <sz val="18"/>
        <color indexed="10"/>
        <rFont val="Calibri"/>
        <family val="2"/>
      </rPr>
      <t>08.03.</t>
    </r>
    <r>
      <rPr>
        <b/>
        <sz val="18"/>
        <color indexed="8"/>
        <rFont val="Calibri"/>
        <family val="2"/>
      </rPr>
      <t xml:space="preserve">2024 r. opracowany w oparciu o raporty Ubezpieczycieli i Maximus Broker sp.zo.o., przygotowany na dzień </t>
    </r>
    <r>
      <rPr>
        <b/>
        <sz val="18"/>
        <color indexed="10"/>
        <rFont val="Calibri"/>
        <family val="2"/>
      </rPr>
      <t>08.03.2024 r.</t>
    </r>
  </si>
  <si>
    <t>4 000,00 PLN</t>
  </si>
  <si>
    <t>Sala gimnastyczna mała+ wartośc solarów</t>
  </si>
  <si>
    <r>
      <t>Sala gimnastyczna</t>
    </r>
    <r>
      <rPr>
        <sz val="10"/>
        <color indexed="10"/>
        <rFont val="Arial"/>
        <family val="2"/>
      </rPr>
      <t>+ wartość fotowoltaiki i solarów</t>
    </r>
  </si>
  <si>
    <t>k</t>
  </si>
  <si>
    <t xml:space="preserve">RAPORT SZKODOWY GMINY MIEJSKIEJ GIŻYCKO ZA OKRES 01.01.2019 DO 31.12.2020 r. przygotowany w oparciu o raporty Ubezpieczycieli i Maximus Broker sp.zo.o. </t>
  </si>
  <si>
    <t>Dni w likwid</t>
  </si>
  <si>
    <t>Uszkodzenie słupa oświetleniowego prawdopodobnie wskutek uderzenia (najechania) przez duży pojazd</t>
  </si>
  <si>
    <t>Wysokość odszkodowania ustalona w oparcoi o wycenę Klienta.</t>
  </si>
  <si>
    <t>Zalanie sufitu i ściany w lokalu nr 2 oraz ściany na klatce schodowej wskutek pęknięcia rury wodnej w łazience w lokalu nr 5</t>
  </si>
  <si>
    <t>Zamknięta - Wznowiona</t>
  </si>
  <si>
    <t>Inne</t>
  </si>
  <si>
    <t>Uszkodzenie szyby w maszynie drogowej (zamiatarce) wskutek uderzenia przez kamień, który wyskoczył spod kosy spalinowej podczas koszenia terenów zielonych</t>
  </si>
  <si>
    <t>wypłata na podstawie faktur</t>
  </si>
  <si>
    <t>uszkodzenie drzwi szybowych i elementów windy wskutek dewastacji</t>
  </si>
  <si>
    <t>Wysokość odszkodowania ustalona na podstawie przedłożonej faktury.</t>
  </si>
  <si>
    <t>Zniszczenie słupa oświetleniowego  nr 4 w wyniku prawdopodobnie zdarzenia drogowego z udziałem nieznanego sprawcy.</t>
  </si>
  <si>
    <t>Wysokość odszkodowania ustalona została na podstawie wyceny nadesłanej przez Poszkodowanego.</t>
  </si>
  <si>
    <t>PRZEDSZKOLE MIEJSKIE NR 4</t>
  </si>
  <si>
    <t>Wybicie szyby w oknie pomieszczenia przedszkolnego wskutek uderzenia kamieniem.</t>
  </si>
  <si>
    <t>Obrażenia ciała doznane w wyniku upadku na nierówności chodnika z kostki brukowej ( polbruk).</t>
  </si>
  <si>
    <t>nie są zarządca</t>
  </si>
  <si>
    <t>Uszkodzenie burty jachtu podczas mycia pomostów myjką ciśnieniową</t>
  </si>
  <si>
    <t>Trwałe uszkodzenie panelu drzwi aluminiowych, wyłamanie zamka wrzutowego zewnętrznego do toalety dla niepełnosprawnych  w budynku sanitariatów oraz kradzież zawartości monet 2-złotowych przez nieznanych sprawców</t>
  </si>
  <si>
    <t>Wartość szkody ustalona na podstawie rozliczenia sporządzonego przez TU oraz wartości środków pieniężnych wg. oświadczenia Poszkodowanego.</t>
  </si>
  <si>
    <t>Uszkodzenie pojazdu wskutek najechania na niezabezpieczoną studzienkę kanalizacyjną.</t>
  </si>
  <si>
    <t>Zniszczenie płyt granitowych na fontannie przez pojazd.</t>
  </si>
  <si>
    <t>Uraz ciała  wskutek upadku na śliskiej, oblodzonej i niczym nieposypanej nawierzchni chodnika</t>
  </si>
  <si>
    <t>Uraz ciała powstały wskutek upadku na oblodzonej nawierzchni chodnika</t>
  </si>
  <si>
    <t>Brak winy Ubezpieczonego</t>
  </si>
  <si>
    <t>Uszkodzenie (połamanie) ślizgu na placu zabaw wskutek wandalizmu dokonanego przez nieznanych sprawców</t>
  </si>
  <si>
    <t>Decyzja Dopłata</t>
  </si>
  <si>
    <t>Wysokość odszkodowania ustalona na podstawie dokumentacji przedłożonej przez Poszkodowanego.</t>
  </si>
  <si>
    <t>Uszkodzenie pojazdu citroen wskutek wykonywanych prac.</t>
  </si>
  <si>
    <t>VAT</t>
  </si>
  <si>
    <t>Wybicie szyby wskutek silnego wiatru.</t>
  </si>
  <si>
    <t>Wypłata zgodnie z fakturą.</t>
  </si>
  <si>
    <t>Pomazanie wind oraz elementów konstrukcyjnych kładki wskutek dewastacji - graffiti.</t>
  </si>
  <si>
    <t>Wysokość odszkodowania ustalona została na podstawie kosztorysu Towarzystwa Ubezpieczeń.</t>
  </si>
  <si>
    <t>uszkodzenie ogrodzenia prawdopodobnie przez pojazd</t>
  </si>
  <si>
    <t>Wypłata na podstawie przedłożonej faktury.</t>
  </si>
  <si>
    <t>Wyłamanie  zamka wrzutowego  zewnętrznego do toalety dla niepełnosprawnych  w budynku sanitariatów oraz kradzież zawartości monet 2-złotowych</t>
  </si>
  <si>
    <t>wypłata zgodna z fakturą</t>
  </si>
  <si>
    <t>złamanie ramienia latarni wskutek aktu wandalizmu (potrząsanie)</t>
  </si>
  <si>
    <t>Decyzja wypłata kwoty bezspornej</t>
  </si>
  <si>
    <t>Ewentualna doplata nastąpi po przedłożeniu faktury za naprawę</t>
  </si>
  <si>
    <t>Uszkodzenie pojazdu na parkingu wskutek uderzenia przez znak drogowy przewrócony podczas silnego podmuchu wiatru</t>
  </si>
  <si>
    <t>Pożar w lokalu komunalnym</t>
  </si>
  <si>
    <t>Uszkodzenie części ogrodzenia (3 przęsła i brama ogrodzeniowa) wskutek uderzenia przez palety z bloczkami betonowymi składowane przy ogrodzeniu</t>
  </si>
  <si>
    <t>Wysokość odszkodowania ustalona na podstawie kalkulacji Towarzystwa Ubezpieczeń.</t>
  </si>
  <si>
    <t>Uszkodzenie nagłośnienia scenicznego w wyniku przepięcia w Amfiteatrze Gizycko.</t>
  </si>
  <si>
    <t>Zalanie kuchni w lokalu mieszkalnym wskutek awarii instalacji wodociągowej wodociągowej w pustym mieszkaniu znajdującym się na strychu budynku</t>
  </si>
  <si>
    <t>Pożar w budynku</t>
  </si>
  <si>
    <t>Uszkodzenie pojazdu podczas koszenia trawy przez pracowników MZK.</t>
  </si>
  <si>
    <t>Uszkodzenie  pojazdu w wyniku uderzenia kamieni podczas koszenia trawy przy krawędzi jezdni orzez pracowników MZK. Użytkownik: Łukasz Trzonkowski, tel. 539 970 703</t>
  </si>
  <si>
    <t>Uszkodzenie słupa oświetleniowego nr 6  przez nieznanego sprawcę - policja nie ustaliła pojazdu sprawcy.</t>
  </si>
  <si>
    <t>Wysokość odszkodowania ustalona na podstawie przedłożonej dokumentacji.</t>
  </si>
  <si>
    <t>Uszkodzenie jednostki i ramienia szlabanu wjazdowego systemu parkingowego przez siłowe wygiecie przez sprawców ( dwóch osobników).</t>
  </si>
  <si>
    <t>Wysokość odszkodowania ustalona na podstawie zweryfikowanej faktury.</t>
  </si>
  <si>
    <t>Zniszczenie szafki oświetleniowej SO1284 wskutek dewastacji.</t>
  </si>
  <si>
    <t>Uszkodzenie tabletu i złotego pierścionka  powstałe wskutek upadku na śliskiej, oblodzonej i niczym nieposypanej nawierzchni chodnika</t>
  </si>
  <si>
    <t>Zniszczenie mienia podczas próby wlamania.</t>
  </si>
  <si>
    <t>na podstawie kosztorysu TU</t>
  </si>
  <si>
    <t>Upadek w wyniku poślizgnięcia na oblodzonym i nieodśnieżonym chodniku.</t>
  </si>
  <si>
    <t>ugoda</t>
  </si>
  <si>
    <t>Wybicie szyby na hali lodowiskowej wskutek uderzenia przez krążek hokejowy w czasie zajęć sekcji rekreacyjnej</t>
  </si>
  <si>
    <t>Uszkodzenie dźwigu osobowego wskutek silnych wyładowań atmosferycznych.</t>
  </si>
  <si>
    <t>Uraz ciała spowodowany potknięciem sie przez wyrwę w jezdni.</t>
  </si>
  <si>
    <t>Brak dokumentacji ze strony poszk.</t>
  </si>
  <si>
    <t>Uszkodzenie dźwigni manetki gazu i biegów na łodzi wskutek utraty równowagi przez sternika.</t>
  </si>
  <si>
    <t>Wysokość odszkodowania zgodna z przedłożoną ofertą.</t>
  </si>
  <si>
    <t>Uszkodzenie zaparkowanego pojazdu ( wybicie szyby w drzwiach lewych przednich ) podczas koszenia trawy przez pracowników MZK.</t>
  </si>
  <si>
    <t>Uszkodzenie studzienki kanalizacyjnej w wyniku najechania ciężkiego pojazdu</t>
  </si>
  <si>
    <t>Wysokość odszkodowania ustalona na podstawie faktury przedłożonej przez Klienta.</t>
  </si>
  <si>
    <t>zalanie pomieszczeń piwniczych oraz studia nagrań wskutek intensywnych opadów  deszczu</t>
  </si>
  <si>
    <t>Wysokość odszkodowania ustalona na podstawie kosztorysu TU.</t>
  </si>
  <si>
    <t>Uszkodzenie pojazdu  wskutek uderzenia przez kamień podczas koszenia trawy</t>
  </si>
  <si>
    <t>Uszkodzenie elementu placu zabaw - "bulaja" wskutek dewastacji.</t>
  </si>
  <si>
    <t>Wyłamanie dwóch zamków wrzutowych zewnętrznych do dwóch toalet w budynku sanitariatów oraz kradzież zawartości monet 2-złotowych</t>
  </si>
  <si>
    <t>dopłata zgodnie z fakturą za dwa zamki</t>
  </si>
  <si>
    <t xml:space="preserve">Uszkodzenie pojazdu ( rozbicie szyby bocznej) w wyniku uderzenia kamienia spod kosiarki podczas koszenia trawników przez pracowników MZK. </t>
  </si>
  <si>
    <t>Zniszczenie opraw na słupie oświetleniowym przez nieznanych sprawców.</t>
  </si>
  <si>
    <t>Wysokość odszkodowania zgodna z roszczeniem Poszkodowanego.</t>
  </si>
  <si>
    <t>Uszkodzenie pojazdu wskutek najechania na ubytek w drodze.</t>
  </si>
  <si>
    <t>Uszkodzenie lamp PHILIPS BCS713 24xLED-LP/WW60 podświetlających ramiona pylonu wskutek aktu wandalizmu.</t>
  </si>
  <si>
    <t>Wysokość odszkodowania ustalona na podstawie wyceny Ubezpieczyciela.</t>
  </si>
  <si>
    <t>Uszkodzenie (pęknięcie) szyby w balustradzie na kładce (2 przęsło od strony sceny)</t>
  </si>
  <si>
    <t>wg roszczenia</t>
  </si>
  <si>
    <t>Uszkodzenie szyby w balustradzie kładki dla pieszych wskutek działania nieznanego sprawcy</t>
  </si>
  <si>
    <t>wypłata wg kosztorysu TU</t>
  </si>
  <si>
    <t>Uszkodzenie terminala wjazdowego parkingu w wyniku przepięcia powstałego podczas burzy</t>
  </si>
  <si>
    <t>Wypłata na podstawie przedłożonych faktur</t>
  </si>
  <si>
    <t>Uszkodzenie elementów Notebooka Lenovo Ideapad  320S, ekran dotykowy o s/n:QB07349669  w wyniku nieostrożnego działania użytkownika -  upadku na dziłający laptop naczynia z płynem.</t>
  </si>
  <si>
    <t>wypłata do górnej wartości uszkodzonego laptopa</t>
  </si>
  <si>
    <t>Uszkodzenie pojazdu na parkingu.</t>
  </si>
  <si>
    <t>wina osoby trzeciej</t>
  </si>
  <si>
    <t>Uraz ciała oraz zniszczenie okularów wskutek upadku na nierównym chodniku</t>
  </si>
  <si>
    <t>klient nie jest zarządcą drogi</t>
  </si>
  <si>
    <t>Uszkodzenie  komputera wskutek przypadkowego strącenia go na podłogę.</t>
  </si>
  <si>
    <t>Wysokość odszkodowania ustalona na podstawie przedłożonej ekspertyzy.</t>
  </si>
  <si>
    <t>Uszkodzenie okna na wieży widokowej oraz namiotu imprezowego wskutek działania huraganowego wiatru</t>
  </si>
  <si>
    <t>Wysokość odszkodowania ustalona na podstawie wyceny Ubezpieczyciela i przedłożonych ofert naprawy.</t>
  </si>
  <si>
    <t>Uszkodzenie rusztowań elewacyjnych wskutek uderzenia przez drzewo rosnące na wałach Twierdzy Boyen</t>
  </si>
  <si>
    <t>Zalanie lokalu mieszkalnego wskutek nieszczelnego dachu podczas intensywnych opadów deszczu</t>
  </si>
  <si>
    <t>Wypłata na podstawie kosztorysu TU.</t>
  </si>
  <si>
    <t>Uszkodzenie słupa oświetleniowego w wyniku zdarzenia drogowego.</t>
  </si>
  <si>
    <t>Wysokość odszkodowania ustalona na podstawie przedłożonej wyceny.</t>
  </si>
  <si>
    <t>Uszkodzenie laptopa wskutek przypadkowego upadku sprzętu na podłogę</t>
  </si>
  <si>
    <t>Zalanie ścian wskutek zerwania elementów poszycia dachowego podczas bardzo silnych wiatrów</t>
  </si>
  <si>
    <t>Wypłata na podstawie przedłożónych faktur</t>
  </si>
  <si>
    <t>Wybicie szyby w pojeździe wskutek uderzenia przez kamień wystrzelony spod kosiarki</t>
  </si>
  <si>
    <t>Uszkodzenie telefonu Nokia Lumia 640,  podczas wykonywania obowiązków  służbowych w terenie, w wyniku upadku urządzenia.</t>
  </si>
  <si>
    <t>Uszkodzenie szafki oświetleniowej SO 1293 przez nieznanych sprawców</t>
  </si>
  <si>
    <t>Dopłata na podstawie przedłożonej wyceny.</t>
  </si>
  <si>
    <t>Uszkodzenie słupa oświetleniowego</t>
  </si>
  <si>
    <t>Ewentualna dopłata nastąpi po udokumentowaniu wyższych kosztów.</t>
  </si>
  <si>
    <t>Zalanie budynku Urzędu Miejskiego w wyniku intensywnych opadów deszczu.</t>
  </si>
  <si>
    <t>Wybicie szyby w pojeździe wskutek uderzenia przez kamień, który wyskoczył spod kosiarki w trakcie koszenia trawnika</t>
  </si>
  <si>
    <t>Uszkodzenie pojazduna drodze w wyniku najechania na wadiwie posadowiony kraweżnik - ostra krawędź.</t>
  </si>
  <si>
    <t>Uszkodzenie komputera przez jednego z uczniów wskutek przypadkowego zahaczenia plecakiem i  upadku sprzętu na blat biurka</t>
  </si>
  <si>
    <t>Wypłata zgodna z przedłożoną ekspertyzą.</t>
  </si>
  <si>
    <t>Zalanie sufitu w lokalu mieszkalnym wskutek nieszczelności muszli WC w mieszkaniu powyżej.</t>
  </si>
  <si>
    <t>Zniszczenie nawierzchni betonowej poprzez namalowanie graffiti przez nieznanych sprawców</t>
  </si>
  <si>
    <t>Wysokość odszkodowania ustalona została na podstawie przedłożonych dokumentów.</t>
  </si>
  <si>
    <t>Uszkodzenie słupa oświetleniowego w wyniku zdarzenia drogowego, z udziałem nieznanego sprawcy.</t>
  </si>
  <si>
    <t>Wypłata na podstawei przesłanej wyceny. Dopłata VAT po przedłożeniu fv.</t>
  </si>
  <si>
    <t>Wybicie szyby w pojeździe wskutek uderzenia przez kamień, który odskoczył spod kosiarki podczas koszenia trawników</t>
  </si>
  <si>
    <t>Uszkodzenie oprawy oświetleniowej na słupie nr 19/3 wskutek uderzenia przez nieznany pojazd</t>
  </si>
  <si>
    <t>Ewentualna dopłata możliwa będzie po udokumentowaniu wyższych kosztów.</t>
  </si>
  <si>
    <t>Uszkodzenie komputera  przez uderzenie narożnikiem ekranu o blat biurka.</t>
  </si>
  <si>
    <t>wypłata zgodna z roszczeniem K</t>
  </si>
  <si>
    <t>Uszkodzenie komputera ASUS AIO A6410 - stłuczenie osłonki ochronnej ekranu  w wyniku upadku urządzenia</t>
  </si>
  <si>
    <t>Wypłata zgodnie z roszczeniem.</t>
  </si>
  <si>
    <t>Uszkodzenie słupa oświetleniowego wskutek uderzenia przez pojazd</t>
  </si>
  <si>
    <t>Wysokość odszkodowania ustalona została na podstawie kosztorysu przedstawionych przez Pozkodowanego dokumentów dotyczących naprawy szkody.</t>
  </si>
  <si>
    <t>Zalanie sufitu w lokalu mieszkalnym wskutek uszkodzenia baterii zlewozmywakowej w kuchni w lokalu na wyższej kondygnacji (4/8a)</t>
  </si>
  <si>
    <t>Dopłata na podstawie przedłożonej faktury.</t>
  </si>
  <si>
    <t>Pęknięcie szyby na kładce dla pieszych</t>
  </si>
  <si>
    <t>W przypadku udokumentowania wyższych kosztów naprawy nastąpi ponowna weryfikacja zajętego stanowiska.</t>
  </si>
  <si>
    <t>Pożar w lokalu mieszkalnym spowodowany prawdopodobnie przez zapoloną świecę (w mieszkaniu nie ma ani prądu ani gazu)</t>
  </si>
  <si>
    <t xml:space="preserve">radiomagnetofon Icom IC </t>
  </si>
  <si>
    <t>radiomagnetofon Icom IC</t>
  </si>
  <si>
    <t>Zestaw komputerowy DELL OPTIPlex- basen</t>
  </si>
  <si>
    <t>fotowoltaika na dachu Sali gimnastycznej</t>
  </si>
  <si>
    <t>fotowoltaika i solary na dachu Sali gimnastycznej</t>
  </si>
  <si>
    <t>OZE w ramach termomodernizacji budynków ul. Wodociągowa 15</t>
  </si>
  <si>
    <t>05-03-2024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</si>
</sst>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_-* #,##0.00\ [$zł-415]_-;\-* #,##0.00\ [$zł-415]_-;_-* &quot;-&quot;??\ [$zł-415]_-;_-@_-"/>
    <numFmt numFmtId="185" formatCode="#,##0.000"/>
    <numFmt numFmtId="186" formatCode="d/mm/yyyy"/>
    <numFmt numFmtId="187" formatCode="#,##0.00&quot; zł&quot;"/>
    <numFmt numFmtId="188" formatCode="#,##0.000000"/>
    <numFmt numFmtId="189" formatCode="#,##0.000000\ &quot;zł&quot;"/>
    <numFmt numFmtId="190" formatCode="#,##0.00&quot; zł &quot;;#,##0.00&quot; zł &quot;;&quot;-&quot;#&quot; zł &quot;;@&quot; &quot;"/>
    <numFmt numFmtId="191" formatCode="#,##0.00&quot; &quot;[$zł-415]&quot; &quot;;#,##0.00&quot; &quot;[$zł-415]&quot; &quot;;&quot;-&quot;#&quot; &quot;[$zł-415]&quot; &quot;;@&quot; &quot;"/>
    <numFmt numFmtId="192" formatCode="#,##0.00&quot;      &quot;;#,##0.00&quot;      &quot;;&quot;-&quot;#&quot;      &quot;;@&quot; &quot;"/>
    <numFmt numFmtId="193" formatCode="#,##0.00&quot; &quot;[$zł-415];[Red]&quot;-&quot;#,##0.00&quot; &quot;[$zł-415]"/>
    <numFmt numFmtId="194" formatCode="#,##0.00\ [$zł-415]"/>
    <numFmt numFmtId="195" formatCode="[$-415]dddd\,\ d\ mmmm\ yyyy"/>
    <numFmt numFmtId="196" formatCode="#,##0.00000"/>
    <numFmt numFmtId="197" formatCode="#,##0&quot; zł&quot;"/>
    <numFmt numFmtId="198" formatCode="0.0"/>
    <numFmt numFmtId="199" formatCode="#,##0.0"/>
    <numFmt numFmtId="200" formatCode="yyyy\-mm\-dd;@"/>
    <numFmt numFmtId="201" formatCode="mmm/yyyy"/>
    <numFmt numFmtId="202" formatCode="yyyy\-mm\-dd"/>
  </numFmts>
  <fonts count="9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sz val="10"/>
      <name val="Arial Unicode MS"/>
      <family val="2"/>
    </font>
    <font>
      <sz val="10"/>
      <name val="Arial1"/>
      <family val="0"/>
    </font>
    <font>
      <sz val="22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trike/>
      <sz val="10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strike/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medium">
        <color rgb="FF00727E"/>
      </right>
      <top/>
      <bottom style="medium">
        <color rgb="FF0072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65" fillId="0" borderId="0">
      <alignment/>
      <protection/>
    </xf>
    <xf numFmtId="0" fontId="66" fillId="0" borderId="0">
      <alignment horizontal="center"/>
      <protection/>
    </xf>
    <xf numFmtId="0" fontId="66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8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0">
      <alignment/>
      <protection/>
    </xf>
    <xf numFmtId="193" fontId="77" fillId="0" borderId="0">
      <alignment/>
      <protection/>
    </xf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90" fontId="65" fillId="0" borderId="0">
      <alignment/>
      <protection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5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4" fontId="0" fillId="0" borderId="10" xfId="79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4" borderId="0" xfId="0" applyFont="1" applyFill="1" applyAlignment="1">
      <alignment/>
    </xf>
    <xf numFmtId="197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197" fontId="0" fillId="34" borderId="0" xfId="0" applyNumberFormat="1" applyFont="1" applyFill="1" applyAlignment="1">
      <alignment horizontal="right"/>
    </xf>
    <xf numFmtId="197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wrapText="1"/>
    </xf>
    <xf numFmtId="197" fontId="1" fillId="35" borderId="0" xfId="66" applyNumberFormat="1" applyFont="1" applyFill="1" applyBorder="1" applyAlignment="1">
      <alignment horizontal="center" vertical="center" wrapText="1"/>
      <protection/>
    </xf>
    <xf numFmtId="197" fontId="1" fillId="34" borderId="10" xfId="66" applyNumberFormat="1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 wrapText="1"/>
    </xf>
    <xf numFmtId="197" fontId="0" fillId="34" borderId="0" xfId="0" applyNumberFormat="1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 wrapText="1"/>
      <protection/>
    </xf>
    <xf numFmtId="170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4" fontId="1" fillId="0" borderId="10" xfId="57" applyNumberFormat="1" applyFont="1" applyFill="1" applyBorder="1" applyAlignment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44" fontId="0" fillId="38" borderId="10" xfId="79" applyFont="1" applyFill="1" applyBorder="1" applyAlignment="1">
      <alignment vertical="center"/>
    </xf>
    <xf numFmtId="180" fontId="0" fillId="38" borderId="10" xfId="57" applyNumberFormat="1" applyFont="1" applyFill="1" applyBorder="1" applyAlignment="1">
      <alignment horizontal="center"/>
      <protection/>
    </xf>
    <xf numFmtId="180" fontId="0" fillId="38" borderId="10" xfId="57" applyNumberFormat="1" applyFont="1" applyFill="1" applyBorder="1">
      <alignment/>
      <protection/>
    </xf>
    <xf numFmtId="170" fontId="0" fillId="38" borderId="10" xfId="57" applyNumberFormat="1" applyFont="1" applyFill="1" applyBorder="1" applyAlignment="1">
      <alignment horizontal="right"/>
      <protection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8" borderId="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44" fontId="0" fillId="37" borderId="10" xfId="79" applyFont="1" applyFill="1" applyBorder="1" applyAlignment="1">
      <alignment vertical="center"/>
    </xf>
    <xf numFmtId="180" fontId="0" fillId="37" borderId="10" xfId="57" applyNumberFormat="1" applyFont="1" applyFill="1" applyBorder="1" applyAlignment="1">
      <alignment horizontal="center"/>
      <protection/>
    </xf>
    <xf numFmtId="180" fontId="0" fillId="37" borderId="10" xfId="57" applyNumberFormat="1" applyFont="1" applyFill="1" applyBorder="1">
      <alignment/>
      <protection/>
    </xf>
    <xf numFmtId="0" fontId="1" fillId="0" borderId="13" xfId="0" applyFont="1" applyFill="1" applyBorder="1" applyAlignment="1">
      <alignment horizontal="center" vertical="center"/>
    </xf>
    <xf numFmtId="170" fontId="1" fillId="0" borderId="10" xfId="57" applyNumberFormat="1" applyFont="1" applyFill="1" applyBorder="1" applyAlignment="1">
      <alignment horizontal="right" vertical="center" wrapText="1"/>
      <protection/>
    </xf>
    <xf numFmtId="44" fontId="0" fillId="0" borderId="10" xfId="79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39" borderId="10" xfId="66" applyNumberFormat="1" applyFont="1" applyFill="1" applyBorder="1" applyAlignment="1">
      <alignment horizontal="right" vertical="center" wrapText="1"/>
      <protection/>
    </xf>
    <xf numFmtId="1" fontId="1" fillId="35" borderId="10" xfId="66" applyNumberFormat="1" applyFont="1" applyFill="1" applyBorder="1" applyAlignment="1">
      <alignment horizontal="center" vertical="center" wrapText="1"/>
      <protection/>
    </xf>
    <xf numFmtId="197" fontId="1" fillId="34" borderId="10" xfId="66" applyNumberFormat="1" applyFont="1" applyFill="1" applyBorder="1" applyAlignment="1">
      <alignment horizontal="center" wrapText="1"/>
      <protection/>
    </xf>
    <xf numFmtId="170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2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0" borderId="10" xfId="66" applyFont="1" applyFill="1" applyBorder="1" applyAlignment="1">
      <alignment horizontal="center" vertical="center" wrapText="1"/>
      <protection/>
    </xf>
    <xf numFmtId="197" fontId="1" fillId="41" borderId="10" xfId="66" applyNumberFormat="1" applyFont="1" applyFill="1" applyBorder="1" applyAlignment="1">
      <alignment horizontal="center" vertical="center" wrapText="1"/>
      <protection/>
    </xf>
    <xf numFmtId="197" fontId="1" fillId="42" borderId="10" xfId="66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1" fillId="37" borderId="10" xfId="0" applyNumberFormat="1" applyFont="1" applyFill="1" applyBorder="1" applyAlignment="1">
      <alignment horizontal="right" vertical="center" wrapText="1"/>
    </xf>
    <xf numFmtId="8" fontId="1" fillId="43" borderId="12" xfId="79" applyNumberFormat="1" applyFont="1" applyFill="1" applyBorder="1" applyAlignment="1">
      <alignment vertical="center"/>
    </xf>
    <xf numFmtId="170" fontId="1" fillId="43" borderId="10" xfId="79" applyNumberFormat="1" applyFont="1" applyFill="1" applyBorder="1" applyAlignment="1">
      <alignment horizontal="right" vertical="center"/>
    </xf>
    <xf numFmtId="44" fontId="1" fillId="0" borderId="15" xfId="0" applyNumberFormat="1" applyFont="1" applyFill="1" applyBorder="1" applyAlignment="1">
      <alignment vertical="center"/>
    </xf>
    <xf numFmtId="170" fontId="1" fillId="4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170" fontId="1" fillId="45" borderId="10" xfId="0" applyNumberFormat="1" applyFont="1" applyFill="1" applyBorder="1" applyAlignment="1">
      <alignment horizontal="right" vertical="center" wrapText="1"/>
    </xf>
    <xf numFmtId="3" fontId="1" fillId="0" borderId="10" xfId="66" applyNumberFormat="1" applyFont="1" applyFill="1" applyBorder="1" applyAlignment="1">
      <alignment horizontal="center" vertical="center" wrapText="1"/>
      <protection/>
    </xf>
    <xf numFmtId="4" fontId="1" fillId="0" borderId="10" xfId="66" applyNumberFormat="1" applyFont="1" applyFill="1" applyBorder="1" applyAlignment="1">
      <alignment horizontal="center" vertical="center" wrapText="1"/>
      <protection/>
    </xf>
    <xf numFmtId="170" fontId="1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70" fontId="1" fillId="46" borderId="10" xfId="66" applyNumberFormat="1" applyFont="1" applyFill="1" applyBorder="1" applyAlignment="1">
      <alignment horizontal="center" vertical="center" wrapText="1"/>
      <protection/>
    </xf>
    <xf numFmtId="170" fontId="1" fillId="46" borderId="0" xfId="66" applyNumberFormat="1" applyFont="1" applyFill="1" applyBorder="1" applyAlignment="1">
      <alignment horizontal="center" vertical="center" wrapText="1"/>
      <protection/>
    </xf>
    <xf numFmtId="44" fontId="1" fillId="25" borderId="10" xfId="66" applyNumberFormat="1" applyFont="1" applyFill="1" applyBorder="1" applyAlignment="1">
      <alignment horizontal="center" vertical="center" wrapText="1"/>
      <protection/>
    </xf>
    <xf numFmtId="170" fontId="1" fillId="37" borderId="16" xfId="0" applyNumberFormat="1" applyFont="1" applyFill="1" applyBorder="1" applyAlignment="1">
      <alignment horizontal="right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170" fontId="1" fillId="4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170" fontId="1" fillId="43" borderId="18" xfId="79" applyNumberFormat="1" applyFont="1" applyFill="1" applyBorder="1" applyAlignment="1">
      <alignment horizontal="right" vertical="center"/>
    </xf>
    <xf numFmtId="0" fontId="1" fillId="43" borderId="19" xfId="0" applyFont="1" applyFill="1" applyBorder="1" applyAlignment="1">
      <alignment horizontal="right"/>
    </xf>
    <xf numFmtId="44" fontId="1" fillId="43" borderId="10" xfId="0" applyNumberFormat="1" applyFont="1" applyFill="1" applyBorder="1" applyAlignment="1">
      <alignment horizontal="right" vertical="center" wrapText="1"/>
    </xf>
    <xf numFmtId="44" fontId="1" fillId="44" borderId="10" xfId="0" applyNumberFormat="1" applyFont="1" applyFill="1" applyBorder="1" applyAlignment="1">
      <alignment horizontal="right" vertical="center" wrapText="1"/>
    </xf>
    <xf numFmtId="170" fontId="1" fillId="44" borderId="10" xfId="101" applyNumberFormat="1" applyFont="1" applyFill="1" applyBorder="1" applyAlignment="1">
      <alignment horizontal="right" vertical="center" wrapText="1"/>
    </xf>
    <xf numFmtId="44" fontId="1" fillId="45" borderId="10" xfId="101" applyNumberFormat="1" applyFont="1" applyFill="1" applyBorder="1" applyAlignment="1">
      <alignment horizontal="right" vertical="center" wrapText="1"/>
    </xf>
    <xf numFmtId="44" fontId="1" fillId="45" borderId="10" xfId="0" applyNumberFormat="1" applyFont="1" applyFill="1" applyBorder="1" applyAlignment="1">
      <alignment vertical="center" wrapText="1"/>
    </xf>
    <xf numFmtId="44" fontId="1" fillId="44" borderId="10" xfId="0" applyNumberFormat="1" applyFont="1" applyFill="1" applyBorder="1" applyAlignment="1">
      <alignment vertical="center" wrapText="1"/>
    </xf>
    <xf numFmtId="44" fontId="1" fillId="45" borderId="10" xfId="0" applyNumberFormat="1" applyFont="1" applyFill="1" applyBorder="1" applyAlignment="1">
      <alignment horizontal="right" vertical="center" wrapText="1"/>
    </xf>
    <xf numFmtId="44" fontId="1" fillId="43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4" fillId="33" borderId="0" xfId="0" applyFont="1" applyFill="1" applyAlignment="1">
      <alignment horizontal="center" vertical="center" wrapText="1"/>
    </xf>
    <xf numFmtId="170" fontId="84" fillId="0" borderId="10" xfId="0" applyNumberFormat="1" applyFont="1" applyBorder="1" applyAlignment="1">
      <alignment horizontal="right" vertical="center" wrapText="1"/>
    </xf>
    <xf numFmtId="0" fontId="84" fillId="0" borderId="0" xfId="0" applyFont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" fillId="41" borderId="10" xfId="66" applyNumberFormat="1" applyFont="1" applyFill="1" applyBorder="1" applyAlignment="1">
      <alignment horizontal="center" vertical="center" wrapText="1"/>
      <protection/>
    </xf>
    <xf numFmtId="0" fontId="1" fillId="39" borderId="10" xfId="66" applyNumberFormat="1" applyFont="1" applyFill="1" applyBorder="1" applyAlignment="1">
      <alignment horizontal="right" vertical="center" wrapText="1"/>
      <protection/>
    </xf>
    <xf numFmtId="0" fontId="0" fillId="34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85" fillId="0" borderId="0" xfId="0" applyFont="1" applyFill="1" applyAlignment="1">
      <alignment/>
    </xf>
    <xf numFmtId="170" fontId="1" fillId="43" borderId="10" xfId="101" applyNumberFormat="1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170" fontId="12" fillId="37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left" vertical="center" wrapText="1"/>
    </xf>
    <xf numFmtId="170" fontId="84" fillId="0" borderId="24" xfId="0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center" vertical="center" wrapText="1"/>
    </xf>
    <xf numFmtId="0" fontId="84" fillId="0" borderId="12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1" fillId="37" borderId="12" xfId="0" applyFont="1" applyFill="1" applyBorder="1" applyAlignment="1">
      <alignment vertical="center" wrapText="1"/>
    </xf>
    <xf numFmtId="170" fontId="85" fillId="0" borderId="10" xfId="0" applyNumberFormat="1" applyFont="1" applyBorder="1" applyAlignment="1">
      <alignment horizontal="right" vertical="center" wrapText="1"/>
    </xf>
    <xf numFmtId="170" fontId="85" fillId="0" borderId="0" xfId="0" applyNumberFormat="1" applyFont="1" applyFill="1" applyAlignment="1">
      <alignment/>
    </xf>
    <xf numFmtId="170" fontId="1" fillId="0" borderId="10" xfId="66" applyNumberFormat="1" applyFont="1" applyFill="1" applyBorder="1" applyAlignment="1">
      <alignment horizontal="center" vertical="center" wrapText="1"/>
      <protection/>
    </xf>
    <xf numFmtId="44" fontId="1" fillId="0" borderId="10" xfId="66" applyNumberFormat="1" applyFont="1" applyFill="1" applyBorder="1" applyAlignment="1">
      <alignment horizontal="center" vertical="center" wrapText="1"/>
      <protection/>
    </xf>
    <xf numFmtId="170" fontId="1" fillId="0" borderId="0" xfId="66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horizontal="right"/>
    </xf>
    <xf numFmtId="170" fontId="1" fillId="47" borderId="0" xfId="0" applyNumberFormat="1" applyFont="1" applyFill="1" applyAlignment="1">
      <alignment horizontal="right"/>
    </xf>
    <xf numFmtId="170" fontId="1" fillId="7" borderId="0" xfId="0" applyNumberFormat="1" applyFont="1" applyFill="1" applyAlignment="1">
      <alignment/>
    </xf>
    <xf numFmtId="170" fontId="1" fillId="37" borderId="12" xfId="0" applyNumberFormat="1" applyFont="1" applyFill="1" applyBorder="1" applyAlignment="1">
      <alignment horizontal="right" vertical="center" wrapText="1"/>
    </xf>
    <xf numFmtId="170" fontId="84" fillId="0" borderId="11" xfId="0" applyNumberFormat="1" applyFont="1" applyBorder="1" applyAlignment="1">
      <alignment horizontal="right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 quotePrefix="1">
      <alignment horizontal="center" vertic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170" fontId="1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170" fontId="1" fillId="33" borderId="0" xfId="0" applyNumberFormat="1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>
      <alignment horizontal="center" vertical="center" wrapText="1"/>
      <protection/>
    </xf>
    <xf numFmtId="0" fontId="0" fillId="33" borderId="10" xfId="66" applyFont="1" applyFill="1" applyBorder="1" applyAlignment="1">
      <alignment horizontal="center" vertical="center" wrapText="1"/>
      <protection/>
    </xf>
    <xf numFmtId="2" fontId="0" fillId="33" borderId="10" xfId="66" applyNumberFormat="1" applyFont="1" applyFill="1" applyBorder="1" applyAlignment="1">
      <alignment horizontal="center" vertical="center" wrapText="1"/>
      <protection/>
    </xf>
    <xf numFmtId="3" fontId="0" fillId="33" borderId="10" xfId="66" applyNumberFormat="1" applyFont="1" applyFill="1" applyBorder="1" applyAlignment="1">
      <alignment horizontal="center" vertical="center" wrapText="1"/>
      <protection/>
    </xf>
    <xf numFmtId="0" fontId="0" fillId="33" borderId="10" xfId="66" applyNumberFormat="1" applyFont="1" applyFill="1" applyBorder="1" applyAlignment="1">
      <alignment horizontal="center" vertical="center" wrapText="1"/>
      <protection/>
    </xf>
    <xf numFmtId="1" fontId="0" fillId="33" borderId="10" xfId="66" applyNumberFormat="1" applyFont="1" applyFill="1" applyBorder="1" applyAlignment="1">
      <alignment horizontal="center" vertical="center" wrapText="1"/>
      <protection/>
    </xf>
    <xf numFmtId="2" fontId="0" fillId="0" borderId="10" xfId="42" applyNumberFormat="1" applyFon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horizontal="center" vertical="center" wrapText="1"/>
      <protection/>
    </xf>
    <xf numFmtId="44" fontId="1" fillId="7" borderId="10" xfId="66" applyNumberFormat="1" applyFont="1" applyFill="1" applyBorder="1" applyAlignment="1">
      <alignment horizontal="center" vertical="center" wrapText="1"/>
      <protection/>
    </xf>
    <xf numFmtId="197" fontId="0" fillId="36" borderId="10" xfId="66" applyNumberFormat="1" applyFont="1" applyFill="1" applyBorder="1" applyAlignment="1">
      <alignment horizontal="center" vertical="center" wrapText="1"/>
      <protection/>
    </xf>
    <xf numFmtId="197" fontId="0" fillId="33" borderId="10" xfId="66" applyNumberFormat="1" applyFont="1" applyFill="1" applyBorder="1" applyAlignment="1">
      <alignment horizontal="center" vertical="center" wrapText="1"/>
      <protection/>
    </xf>
    <xf numFmtId="1" fontId="0" fillId="13" borderId="10" xfId="66" applyNumberFormat="1" applyFont="1" applyFill="1" applyBorder="1" applyAlignment="1">
      <alignment horizontal="center" vertical="center" wrapText="1"/>
      <protection/>
    </xf>
    <xf numFmtId="198" fontId="0" fillId="33" borderId="10" xfId="66" applyNumberFormat="1" applyFont="1" applyFill="1" applyBorder="1" applyAlignment="1">
      <alignment horizontal="center" vertical="center" wrapText="1"/>
      <protection/>
    </xf>
    <xf numFmtId="0" fontId="1" fillId="48" borderId="10" xfId="6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0" borderId="10" xfId="66" applyNumberFormat="1" applyFont="1" applyFill="1" applyBorder="1" applyAlignment="1">
      <alignment horizontal="center" vertical="center" wrapText="1"/>
      <protection/>
    </xf>
    <xf numFmtId="2" fontId="0" fillId="0" borderId="10" xfId="66" applyNumberFormat="1" applyFont="1" applyFill="1" applyBorder="1" applyAlignment="1">
      <alignment horizontal="center" vertical="center" wrapText="1"/>
      <protection/>
    </xf>
    <xf numFmtId="197" fontId="0" fillId="33" borderId="12" xfId="66" applyNumberFormat="1" applyFont="1" applyFill="1" applyBorder="1" applyAlignment="1">
      <alignment horizontal="center" vertical="center" wrapText="1"/>
      <protection/>
    </xf>
    <xf numFmtId="197" fontId="1" fillId="46" borderId="0" xfId="66" applyNumberFormat="1" applyFont="1" applyFill="1" applyBorder="1" applyAlignment="1">
      <alignment horizontal="center" vertical="center" wrapText="1"/>
      <protection/>
    </xf>
    <xf numFmtId="197" fontId="0" fillId="4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181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79" applyNumberFormat="1" applyFont="1" applyBorder="1" applyAlignment="1">
      <alignment horizontal="center" vertical="center" wrapText="1"/>
    </xf>
    <xf numFmtId="44" fontId="0" fillId="0" borderId="10" xfId="79" applyFont="1" applyBorder="1" applyAlignment="1">
      <alignment horizontal="center" vertical="center" wrapText="1"/>
    </xf>
    <xf numFmtId="44" fontId="0" fillId="0" borderId="10" xfId="79" applyNumberFormat="1" applyFont="1" applyBorder="1" applyAlignment="1">
      <alignment horizontal="right" vertical="center" wrapText="1"/>
    </xf>
    <xf numFmtId="0" fontId="0" fillId="33" borderId="10" xfId="57" applyFont="1" applyFill="1" applyBorder="1" applyAlignment="1">
      <alignment horizontal="center" vertical="center"/>
      <protection/>
    </xf>
    <xf numFmtId="44" fontId="0" fillId="0" borderId="10" xfId="65" applyNumberFormat="1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4" fontId="0" fillId="0" borderId="10" xfId="83" applyNumberFormat="1" applyFont="1" applyFill="1" applyBorder="1" applyAlignment="1">
      <alignment horizontal="right" vertical="center" wrapText="1"/>
    </xf>
    <xf numFmtId="0" fontId="0" fillId="34" borderId="10" xfId="57" applyFont="1" applyFill="1" applyBorder="1" applyAlignment="1">
      <alignment horizontal="center" vertical="center" wrapText="1"/>
      <protection/>
    </xf>
    <xf numFmtId="182" fontId="0" fillId="34" borderId="10" xfId="57" applyNumberFormat="1" applyFont="1" applyFill="1" applyBorder="1" applyAlignment="1">
      <alignment horizontal="center" vertical="center" wrapText="1"/>
      <protection/>
    </xf>
    <xf numFmtId="182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79" applyNumberFormat="1" applyFont="1" applyFill="1" applyBorder="1" applyAlignment="1">
      <alignment horizontal="center" vertical="center" wrapText="1"/>
    </xf>
    <xf numFmtId="44" fontId="0" fillId="0" borderId="10" xfId="79" applyFont="1" applyFill="1" applyBorder="1" applyAlignment="1">
      <alignment horizontal="center" vertical="center" wrapText="1"/>
    </xf>
    <xf numFmtId="44" fontId="0" fillId="0" borderId="10" xfId="79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33" borderId="10" xfId="59" applyFont="1" applyFill="1" applyBorder="1" applyAlignment="1">
      <alignment horizontal="center" vertical="center" wrapText="1"/>
      <protection/>
    </xf>
    <xf numFmtId="170" fontId="0" fillId="33" borderId="10" xfId="83" applyNumberFormat="1" applyFont="1" applyFill="1" applyBorder="1" applyAlignment="1" applyProtection="1">
      <alignment horizontal="center" vertical="center" wrapText="1"/>
      <protection/>
    </xf>
    <xf numFmtId="0" fontId="0" fillId="33" borderId="10" xfId="59" applyFont="1" applyFill="1" applyBorder="1" applyAlignment="1">
      <alignment horizontal="left" vertical="center" wrapText="1"/>
      <protection/>
    </xf>
    <xf numFmtId="0" fontId="0" fillId="33" borderId="16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44" fontId="0" fillId="0" borderId="10" xfId="79" applyFont="1" applyFill="1" applyBorder="1" applyAlignment="1">
      <alignment horizontal="right" vertical="center"/>
    </xf>
    <xf numFmtId="182" fontId="0" fillId="0" borderId="10" xfId="57" applyNumberFormat="1" applyFont="1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vertical="center" wrapText="1"/>
    </xf>
    <xf numFmtId="44" fontId="0" fillId="33" borderId="1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7" xfId="0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4" fontId="0" fillId="0" borderId="16" xfId="0" applyNumberFormat="1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1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79" applyNumberFormat="1" applyFont="1" applyFill="1" applyBorder="1" applyAlignment="1">
      <alignment horizontal="center" vertical="center" wrapText="1"/>
    </xf>
    <xf numFmtId="44" fontId="0" fillId="33" borderId="10" xfId="79" applyFont="1" applyFill="1" applyBorder="1" applyAlignment="1">
      <alignment horizontal="center" vertical="center" wrapText="1"/>
    </xf>
    <xf numFmtId="8" fontId="0" fillId="33" borderId="10" xfId="83" applyNumberFormat="1" applyFont="1" applyFill="1" applyBorder="1" applyAlignment="1">
      <alignment horizontal="right" vertical="center"/>
    </xf>
    <xf numFmtId="8" fontId="0" fillId="33" borderId="12" xfId="83" applyNumberFormat="1" applyFont="1" applyFill="1" applyBorder="1" applyAlignment="1">
      <alignment horizontal="right" vertical="center"/>
    </xf>
    <xf numFmtId="44" fontId="0" fillId="33" borderId="12" xfId="83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1" xfId="59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170" fontId="0" fillId="33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0" fontId="0" fillId="33" borderId="10" xfId="77" applyNumberFormat="1" applyFont="1" applyFill="1" applyBorder="1" applyAlignment="1" applyProtection="1">
      <alignment horizontal="right" vertical="center" wrapText="1"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0" fontId="0" fillId="33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0" fontId="0" fillId="33" borderId="10" xfId="83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NumberFormat="1" applyFont="1" applyBorder="1" applyAlignment="1">
      <alignment horizontal="right" vertical="center" wrapText="1"/>
      <protection/>
    </xf>
    <xf numFmtId="170" fontId="0" fillId="0" borderId="10" xfId="62" applyNumberFormat="1" applyFont="1" applyBorder="1" applyAlignment="1">
      <alignment horizontal="right" vertical="center" wrapText="1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0" fillId="0" borderId="10" xfId="62" applyFont="1" applyBorder="1" applyAlignment="1">
      <alignment wrapText="1"/>
      <protection/>
    </xf>
    <xf numFmtId="0" fontId="0" fillId="0" borderId="11" xfId="62" applyFont="1" applyBorder="1" applyAlignment="1">
      <alignment wrapText="1"/>
      <protection/>
    </xf>
    <xf numFmtId="0" fontId="0" fillId="0" borderId="10" xfId="0" applyFont="1" applyBorder="1" applyAlignment="1">
      <alignment horizontal="center" wrapText="1"/>
    </xf>
    <xf numFmtId="0" fontId="16" fillId="0" borderId="29" xfId="60" applyFont="1" applyBorder="1" applyAlignment="1">
      <alignment horizontal="center" vertical="center" wrapText="1"/>
      <protection/>
    </xf>
    <xf numFmtId="0" fontId="16" fillId="0" borderId="29" xfId="60" applyNumberFormat="1" applyFont="1" applyBorder="1" applyAlignment="1">
      <alignment vertical="center" wrapText="1"/>
      <protection/>
    </xf>
    <xf numFmtId="170" fontId="0" fillId="33" borderId="0" xfId="0" applyNumberFormat="1" applyFont="1" applyFill="1" applyBorder="1" applyAlignment="1">
      <alignment horizontal="right" vertical="center" wrapText="1"/>
    </xf>
    <xf numFmtId="170" fontId="16" fillId="0" borderId="29" xfId="60" applyNumberFormat="1" applyFont="1" applyBorder="1" applyAlignment="1">
      <alignment horizontal="right" vertical="center" wrapText="1"/>
      <protection/>
    </xf>
    <xf numFmtId="0" fontId="16" fillId="0" borderId="30" xfId="60" applyFont="1" applyBorder="1" applyAlignment="1">
      <alignment vertical="center" wrapText="1"/>
      <protection/>
    </xf>
    <xf numFmtId="0" fontId="16" fillId="0" borderId="31" xfId="60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vertical="center" wrapText="1"/>
      <protection/>
    </xf>
    <xf numFmtId="0" fontId="16" fillId="0" borderId="10" xfId="60" applyNumberFormat="1" applyFont="1" applyBorder="1" applyAlignment="1">
      <alignment vertical="center" wrapText="1"/>
      <protection/>
    </xf>
    <xf numFmtId="170" fontId="16" fillId="0" borderId="10" xfId="60" applyNumberFormat="1" applyFont="1" applyBorder="1" applyAlignment="1">
      <alignment horizontal="right" vertical="center" wrapText="1"/>
      <protection/>
    </xf>
    <xf numFmtId="0" fontId="16" fillId="0" borderId="22" xfId="60" applyFont="1" applyFill="1" applyBorder="1" applyAlignment="1">
      <alignment vertical="center" wrapText="1"/>
      <protection/>
    </xf>
    <xf numFmtId="0" fontId="16" fillId="0" borderId="11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16" fillId="0" borderId="11" xfId="60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7" fillId="0" borderId="0" xfId="0" applyFont="1" applyAlignment="1">
      <alignment horizontal="center" vertical="center" wrapText="1"/>
    </xf>
    <xf numFmtId="0" fontId="16" fillId="0" borderId="10" xfId="60" applyFont="1" applyFill="1" applyBorder="1" applyAlignment="1">
      <alignment horizontal="center" vertical="center" wrapText="1"/>
      <protection/>
    </xf>
    <xf numFmtId="170" fontId="16" fillId="33" borderId="10" xfId="60" applyNumberFormat="1" applyFont="1" applyFill="1" applyBorder="1" applyAlignment="1">
      <alignment horizontal="right" vertical="center" wrapText="1"/>
      <protection/>
    </xf>
    <xf numFmtId="0" fontId="16" fillId="33" borderId="10" xfId="60" applyFont="1" applyFill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NumberFormat="1" applyFont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right" vertical="center" wrapText="1"/>
      <protection/>
    </xf>
    <xf numFmtId="170" fontId="0" fillId="0" borderId="10" xfId="83" applyNumberFormat="1" applyFont="1" applyFill="1" applyBorder="1" applyAlignment="1" applyProtection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>
      <alignment horizontal="right" vertical="center" wrapText="1"/>
      <protection/>
    </xf>
    <xf numFmtId="0" fontId="0" fillId="49" borderId="0" xfId="0" applyFont="1" applyFill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170" fontId="0" fillId="0" borderId="10" xfId="84" applyNumberFormat="1" applyFont="1" applyFill="1" applyBorder="1" applyAlignment="1" applyProtection="1">
      <alignment horizontal="center" vertical="center" wrapText="1"/>
      <protection/>
    </xf>
    <xf numFmtId="0" fontId="18" fillId="0" borderId="10" xfId="61" applyFont="1" applyBorder="1" applyAlignment="1">
      <alignment horizontal="center" vertical="center"/>
      <protection/>
    </xf>
    <xf numFmtId="170" fontId="0" fillId="0" borderId="10" xfId="61" applyNumberFormat="1" applyFont="1" applyBorder="1" applyAlignment="1">
      <alignment horizontal="right" vertical="center"/>
      <protection/>
    </xf>
    <xf numFmtId="0" fontId="18" fillId="0" borderId="10" xfId="0" applyFont="1" applyBorder="1" applyAlignment="1">
      <alignment horizontal="center" vertical="center"/>
    </xf>
    <xf numFmtId="0" fontId="0" fillId="33" borderId="12" xfId="59" applyFont="1" applyFill="1" applyBorder="1" applyAlignment="1">
      <alignment horizontal="center" vertical="center" wrapText="1"/>
      <protection/>
    </xf>
    <xf numFmtId="170" fontId="0" fillId="33" borderId="12" xfId="59" applyNumberFormat="1" applyFont="1" applyFill="1" applyBorder="1" applyAlignment="1">
      <alignment horizontal="right" vertical="center" wrapText="1"/>
      <protection/>
    </xf>
    <xf numFmtId="170" fontId="0" fillId="33" borderId="12" xfId="0" applyNumberFormat="1" applyFont="1" applyFill="1" applyBorder="1" applyAlignment="1">
      <alignment horizontal="right" vertical="center" wrapText="1"/>
    </xf>
    <xf numFmtId="170" fontId="0" fillId="33" borderId="12" xfId="83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vertical="center" wrapText="1"/>
    </xf>
    <xf numFmtId="0" fontId="0" fillId="33" borderId="22" xfId="59" applyFont="1" applyFill="1" applyBorder="1" applyAlignment="1">
      <alignment horizontal="center" vertical="center" wrapText="1"/>
      <protection/>
    </xf>
    <xf numFmtId="0" fontId="0" fillId="33" borderId="16" xfId="0" applyNumberFormat="1" applyFont="1" applyFill="1" applyBorder="1" applyAlignment="1">
      <alignment horizontal="center" vertical="center"/>
    </xf>
    <xf numFmtId="170" fontId="0" fillId="33" borderId="16" xfId="59" applyNumberFormat="1" applyFont="1" applyFill="1" applyBorder="1" applyAlignment="1">
      <alignment horizontal="right" vertical="center" wrapText="1"/>
      <protection/>
    </xf>
    <xf numFmtId="170" fontId="0" fillId="33" borderId="16" xfId="0" applyNumberFormat="1" applyFont="1" applyFill="1" applyBorder="1" applyAlignment="1">
      <alignment horizontal="right" vertical="center" wrapText="1"/>
    </xf>
    <xf numFmtId="170" fontId="0" fillId="33" borderId="16" xfId="83" applyNumberFormat="1" applyFont="1" applyFill="1" applyBorder="1" applyAlignment="1" applyProtection="1">
      <alignment horizontal="center" vertical="center" wrapText="1"/>
      <protection/>
    </xf>
    <xf numFmtId="170" fontId="0" fillId="0" borderId="16" xfId="83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170" fontId="0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70" fontId="0" fillId="0" borderId="22" xfId="59" applyNumberFormat="1" applyFont="1" applyFill="1" applyBorder="1" applyAlignment="1">
      <alignment horizontal="right" vertical="center" wrapText="1"/>
      <protection/>
    </xf>
    <xf numFmtId="170" fontId="0" fillId="0" borderId="16" xfId="0" applyNumberFormat="1" applyFont="1" applyFill="1" applyBorder="1" applyAlignment="1">
      <alignment horizontal="right" vertical="center" wrapText="1"/>
    </xf>
    <xf numFmtId="0" fontId="0" fillId="33" borderId="10" xfId="59" applyNumberFormat="1" applyFont="1" applyFill="1" applyBorder="1" applyAlignment="1">
      <alignment horizontal="center" vertical="center" wrapText="1"/>
      <protection/>
    </xf>
    <xf numFmtId="0" fontId="0" fillId="33" borderId="32" xfId="0" applyFont="1" applyFill="1" applyBorder="1" applyAlignment="1">
      <alignment horizontal="center" vertical="center" wrapText="1"/>
    </xf>
    <xf numFmtId="170" fontId="0" fillId="33" borderId="16" xfId="83" applyNumberFormat="1" applyFont="1" applyFill="1" applyBorder="1" applyAlignment="1">
      <alignment horizontal="right" vertical="center" wrapText="1"/>
    </xf>
    <xf numFmtId="4" fontId="0" fillId="33" borderId="32" xfId="59" applyNumberFormat="1" applyFont="1" applyFill="1" applyBorder="1" applyAlignment="1">
      <alignment vertical="center" wrapText="1"/>
      <protection/>
    </xf>
    <xf numFmtId="0" fontId="0" fillId="33" borderId="33" xfId="0" applyFont="1" applyFill="1" applyBorder="1" applyAlignment="1">
      <alignment horizontal="center" vertical="center" wrapText="1"/>
    </xf>
    <xf numFmtId="4" fontId="6" fillId="33" borderId="32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170" fontId="0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170" fontId="0" fillId="34" borderId="10" xfId="77" applyNumberFormat="1" applyFont="1" applyFill="1" applyBorder="1" applyAlignment="1" applyProtection="1">
      <alignment horizontal="right" vertical="center" wrapText="1"/>
      <protection/>
    </xf>
    <xf numFmtId="170" fontId="0" fillId="34" borderId="10" xfId="83" applyNumberFormat="1" applyFont="1" applyFill="1" applyBorder="1" applyAlignment="1" applyProtection="1">
      <alignment horizontal="right" vertical="center" wrapText="1"/>
      <protection/>
    </xf>
    <xf numFmtId="170" fontId="0" fillId="0" borderId="10" xfId="77" applyNumberFormat="1" applyFont="1" applyFill="1" applyBorder="1" applyAlignment="1" applyProtection="1">
      <alignment horizontal="right" vertical="center" wrapText="1"/>
      <protection/>
    </xf>
    <xf numFmtId="170" fontId="0" fillId="0" borderId="10" xfId="83" applyNumberFormat="1" applyFont="1" applyFill="1" applyBorder="1" applyAlignment="1" applyProtection="1">
      <alignment horizontal="right" vertical="center" wrapText="1"/>
      <protection/>
    </xf>
    <xf numFmtId="170" fontId="0" fillId="0" borderId="16" xfId="0" applyNumberFormat="1" applyFont="1" applyBorder="1" applyAlignment="1">
      <alignment horizontal="right" vertical="center" wrapText="1"/>
    </xf>
    <xf numFmtId="170" fontId="0" fillId="0" borderId="16" xfId="83" applyNumberFormat="1" applyFont="1" applyFill="1" applyBorder="1" applyAlignment="1" applyProtection="1">
      <alignment horizontal="right" vertical="center" wrapText="1"/>
      <protection/>
    </xf>
    <xf numFmtId="170" fontId="0" fillId="33" borderId="10" xfId="77" applyNumberFormat="1" applyFont="1" applyFill="1" applyBorder="1" applyAlignment="1">
      <alignment horizontal="right" vertical="center" wrapText="1"/>
    </xf>
    <xf numFmtId="170" fontId="0" fillId="0" borderId="10" xfId="77" applyNumberFormat="1" applyFont="1" applyFill="1" applyBorder="1" applyAlignment="1">
      <alignment horizontal="right" vertical="center" wrapText="1"/>
    </xf>
    <xf numFmtId="170" fontId="0" fillId="0" borderId="16" xfId="77" applyNumberFormat="1" applyFont="1" applyFill="1" applyBorder="1" applyAlignment="1" applyProtection="1">
      <alignment horizontal="right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170" fontId="0" fillId="0" borderId="10" xfId="83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0" fillId="0" borderId="16" xfId="83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28" xfId="0" applyNumberFormat="1" applyFont="1" applyBorder="1" applyAlignment="1">
      <alignment horizontal="center" vertical="center"/>
    </xf>
    <xf numFmtId="170" fontId="0" fillId="0" borderId="28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170" fontId="0" fillId="0" borderId="3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170" fontId="0" fillId="33" borderId="22" xfId="77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170" fontId="0" fillId="33" borderId="16" xfId="77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170" fontId="0" fillId="33" borderId="10" xfId="101" applyNumberFormat="1" applyFont="1" applyFill="1" applyBorder="1" applyAlignment="1">
      <alignment horizontal="right" vertical="center" wrapText="1"/>
    </xf>
    <xf numFmtId="170" fontId="0" fillId="0" borderId="10" xfId="101" applyNumberFormat="1" applyFont="1" applyFill="1" applyBorder="1" applyAlignment="1">
      <alignment horizontal="right" vertical="center" wrapText="1"/>
    </xf>
    <xf numFmtId="170" fontId="0" fillId="0" borderId="16" xfId="101" applyNumberFormat="1" applyFont="1" applyFill="1" applyBorder="1" applyAlignment="1">
      <alignment horizontal="right" vertical="center" wrapText="1"/>
    </xf>
    <xf numFmtId="170" fontId="0" fillId="0" borderId="36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0" fontId="0" fillId="37" borderId="28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170" fontId="0" fillId="33" borderId="11" xfId="0" applyNumberFormat="1" applyFont="1" applyFill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70" fontId="85" fillId="0" borderId="11" xfId="0" applyNumberFormat="1" applyFont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0" fontId="0" fillId="33" borderId="12" xfId="77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right"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center" vertical="center"/>
    </xf>
    <xf numFmtId="170" fontId="0" fillId="33" borderId="28" xfId="59" applyNumberFormat="1" applyFont="1" applyFill="1" applyBorder="1" applyAlignment="1">
      <alignment horizontal="right" vertical="center" wrapText="1"/>
      <protection/>
    </xf>
    <xf numFmtId="0" fontId="0" fillId="33" borderId="3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182" fontId="0" fillId="33" borderId="10" xfId="57" applyNumberFormat="1" applyFont="1" applyFill="1" applyBorder="1" applyAlignment="1">
      <alignment horizontal="center" vertical="center" wrapText="1"/>
      <protection/>
    </xf>
    <xf numFmtId="8" fontId="0" fillId="33" borderId="10" xfId="79" applyNumberFormat="1" applyFont="1" applyFill="1" applyBorder="1" applyAlignment="1">
      <alignment vertical="center"/>
    </xf>
    <xf numFmtId="44" fontId="0" fillId="33" borderId="11" xfId="79" applyFont="1" applyFill="1" applyBorder="1" applyAlignment="1">
      <alignment horizontal="center" vertical="center"/>
    </xf>
    <xf numFmtId="44" fontId="0" fillId="33" borderId="42" xfId="79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22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0" fontId="6" fillId="33" borderId="16" xfId="0" applyNumberFormat="1" applyFont="1" applyFill="1" applyBorder="1" applyAlignment="1">
      <alignment horizontal="right" vertical="center" wrapText="1"/>
    </xf>
    <xf numFmtId="187" fontId="0" fillId="0" borderId="2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170" fontId="0" fillId="0" borderId="40" xfId="0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7" fontId="6" fillId="0" borderId="28" xfId="0" applyNumberFormat="1" applyFont="1" applyBorder="1" applyAlignment="1">
      <alignment horizontal="center" vertical="center" wrapText="1"/>
    </xf>
    <xf numFmtId="187" fontId="6" fillId="0" borderId="28" xfId="0" applyNumberFormat="1" applyFont="1" applyBorder="1" applyAlignment="1">
      <alignment vertical="center" wrapText="1"/>
    </xf>
    <xf numFmtId="0" fontId="0" fillId="0" borderId="37" xfId="0" applyFont="1" applyBorder="1" applyAlignment="1">
      <alignment horizont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5" xfId="0" applyNumberFormat="1" applyFont="1" applyBorder="1" applyAlignment="1">
      <alignment horizontal="right" vertical="center" wrapText="1"/>
    </xf>
    <xf numFmtId="187" fontId="5" fillId="0" borderId="35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170" fontId="0" fillId="0" borderId="44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wrapText="1"/>
    </xf>
    <xf numFmtId="0" fontId="16" fillId="33" borderId="16" xfId="60" applyFont="1" applyFill="1" applyBorder="1" applyAlignment="1">
      <alignment horizontal="center" vertical="center" wrapText="1"/>
      <protection/>
    </xf>
    <xf numFmtId="187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right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49" applyFont="1" applyBorder="1" applyAlignment="1" applyProtection="1">
      <alignment/>
      <protection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vertical="center" wrapText="1"/>
    </xf>
    <xf numFmtId="0" fontId="0" fillId="33" borderId="10" xfId="60" applyFont="1" applyFill="1" applyBorder="1" applyAlignment="1">
      <alignment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4" fontId="0" fillId="33" borderId="10" xfId="60" applyNumberFormat="1" applyFont="1" applyFill="1" applyBorder="1" applyAlignment="1">
      <alignment horizontal="right" vertical="center" wrapText="1"/>
      <protection/>
    </xf>
    <xf numFmtId="44" fontId="0" fillId="33" borderId="10" xfId="94" applyNumberFormat="1" applyFont="1" applyFill="1" applyBorder="1" applyAlignment="1">
      <alignment horizontal="right" vertical="center" wrapText="1"/>
    </xf>
    <xf numFmtId="170" fontId="0" fillId="33" borderId="10" xfId="94" applyNumberFormat="1" applyFont="1" applyFill="1" applyBorder="1" applyAlignment="1">
      <alignment horizontal="right" vertical="center" wrapText="1"/>
    </xf>
    <xf numFmtId="44" fontId="0" fillId="0" borderId="10" xfId="83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33" borderId="10" xfId="57" applyFont="1" applyFill="1" applyBorder="1" applyAlignment="1">
      <alignment vertical="center" wrapText="1"/>
      <protection/>
    </xf>
    <xf numFmtId="44" fontId="0" fillId="33" borderId="10" xfId="83" applyNumberFormat="1" applyFont="1" applyFill="1" applyBorder="1" applyAlignment="1">
      <alignment vertical="center" wrapText="1"/>
    </xf>
    <xf numFmtId="44" fontId="0" fillId="0" borderId="10" xfId="83" applyNumberFormat="1" applyFont="1" applyFill="1" applyBorder="1" applyAlignment="1">
      <alignment vertical="center" wrapText="1"/>
    </xf>
    <xf numFmtId="4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170" fontId="0" fillId="33" borderId="10" xfId="83" applyNumberFormat="1" applyFont="1" applyFill="1" applyBorder="1" applyAlignment="1">
      <alignment vertical="center" wrapText="1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33" borderId="10" xfId="97" applyNumberFormat="1" applyFont="1" applyFill="1" applyBorder="1" applyAlignment="1">
      <alignment/>
    </xf>
    <xf numFmtId="170" fontId="0" fillId="33" borderId="10" xfId="97" applyNumberFormat="1" applyFont="1" applyFill="1" applyBorder="1" applyAlignment="1">
      <alignment vertical="center" wrapText="1"/>
    </xf>
    <xf numFmtId="44" fontId="0" fillId="33" borderId="10" xfId="83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44" fontId="0" fillId="0" borderId="10" xfId="0" applyNumberFormat="1" applyFont="1" applyBorder="1" applyAlignment="1">
      <alignment horizontal="right" vertical="center"/>
    </xf>
    <xf numFmtId="44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44" fontId="0" fillId="33" borderId="0" xfId="0" applyNumberFormat="1" applyFont="1" applyFill="1" applyAlignment="1">
      <alignment/>
    </xf>
    <xf numFmtId="0" fontId="0" fillId="34" borderId="10" xfId="57" applyFont="1" applyFill="1" applyBorder="1" applyAlignment="1">
      <alignment vertical="center" wrapText="1"/>
      <protection/>
    </xf>
    <xf numFmtId="187" fontId="0" fillId="34" borderId="10" xfId="57" applyNumberFormat="1" applyFont="1" applyFill="1" applyBorder="1" applyAlignment="1">
      <alignment vertical="center" wrapText="1"/>
      <protection/>
    </xf>
    <xf numFmtId="187" fontId="0" fillId="0" borderId="0" xfId="0" applyNumberFormat="1" applyFont="1" applyFill="1" applyBorder="1" applyAlignment="1">
      <alignment vertical="center" wrapText="1"/>
    </xf>
    <xf numFmtId="187" fontId="0" fillId="0" borderId="0" xfId="0" applyNumberFormat="1" applyFont="1" applyFill="1" applyAlignment="1">
      <alignment/>
    </xf>
    <xf numFmtId="170" fontId="1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2" xfId="0" applyFont="1" applyBorder="1" applyAlignment="1">
      <alignment vertical="center" wrapText="1"/>
    </xf>
    <xf numFmtId="0" fontId="1" fillId="0" borderId="0" xfId="0" applyFont="1" applyAlignment="1">
      <alignment/>
    </xf>
    <xf numFmtId="8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" fillId="43" borderId="10" xfId="0" applyFont="1" applyFill="1" applyBorder="1" applyAlignment="1">
      <alignment vertical="center"/>
    </xf>
    <xf numFmtId="0" fontId="1" fillId="4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34" borderId="10" xfId="65" applyNumberFormat="1" applyFont="1" applyFill="1" applyBorder="1" applyAlignment="1">
      <alignment horizontal="center" vertical="center" wrapText="1"/>
      <protection/>
    </xf>
    <xf numFmtId="180" fontId="0" fillId="34" borderId="10" xfId="57" applyNumberFormat="1" applyFont="1" applyFill="1" applyBorder="1" applyAlignment="1">
      <alignment horizontal="center" vertical="center" wrapText="1"/>
      <protection/>
    </xf>
    <xf numFmtId="180" fontId="0" fillId="0" borderId="10" xfId="57" applyNumberFormat="1" applyFont="1" applyBorder="1" applyAlignment="1">
      <alignment horizontal="center" vertical="center" wrapText="1"/>
      <protection/>
    </xf>
    <xf numFmtId="44" fontId="0" fillId="0" borderId="10" xfId="57" applyNumberFormat="1" applyFont="1" applyBorder="1" applyAlignment="1">
      <alignment horizontal="right" vertical="center" wrapText="1"/>
      <protection/>
    </xf>
    <xf numFmtId="181" fontId="0" fillId="0" borderId="10" xfId="65" applyNumberFormat="1" applyFont="1" applyBorder="1" applyAlignment="1">
      <alignment horizontal="center" vertical="center" wrapText="1"/>
      <protection/>
    </xf>
    <xf numFmtId="44" fontId="0" fillId="33" borderId="10" xfId="79" applyNumberFormat="1" applyFont="1" applyFill="1" applyBorder="1" applyAlignment="1">
      <alignment horizontal="right" vertical="center" wrapText="1"/>
    </xf>
    <xf numFmtId="44" fontId="0" fillId="0" borderId="10" xfId="79" applyFont="1" applyFill="1" applyBorder="1" applyAlignment="1">
      <alignment horizontal="left" vertical="center" wrapText="1"/>
    </xf>
    <xf numFmtId="164" fontId="1" fillId="0" borderId="45" xfId="79" applyNumberFormat="1" applyFont="1" applyFill="1" applyBorder="1" applyAlignment="1">
      <alignment horizontal="center" vertical="center" wrapText="1"/>
    </xf>
    <xf numFmtId="164" fontId="1" fillId="0" borderId="46" xfId="79" applyNumberFormat="1" applyFont="1" applyFill="1" applyBorder="1" applyAlignment="1">
      <alignment horizontal="center" vertical="center" wrapText="1"/>
    </xf>
    <xf numFmtId="170" fontId="1" fillId="0" borderId="46" xfId="79" applyNumberFormat="1" applyFont="1" applyFill="1" applyBorder="1" applyAlignment="1">
      <alignment horizontal="right" vertical="center" wrapText="1"/>
    </xf>
    <xf numFmtId="170" fontId="1" fillId="0" borderId="47" xfId="79" applyNumberFormat="1" applyFont="1" applyFill="1" applyBorder="1" applyAlignment="1">
      <alignment horizontal="center" vertical="center" wrapText="1"/>
    </xf>
    <xf numFmtId="164" fontId="1" fillId="0" borderId="48" xfId="79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170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8" fontId="1" fillId="37" borderId="12" xfId="0" applyNumberFormat="1" applyFont="1" applyFill="1" applyBorder="1" applyAlignment="1">
      <alignment horizontal="center" vertical="center"/>
    </xf>
    <xf numFmtId="8" fontId="1" fillId="38" borderId="12" xfId="0" applyNumberFormat="1" applyFont="1" applyFill="1" applyBorder="1" applyAlignment="1">
      <alignment horizontal="center" vertical="center"/>
    </xf>
    <xf numFmtId="0" fontId="87" fillId="37" borderId="26" xfId="0" applyFont="1" applyFill="1" applyBorder="1" applyAlignment="1">
      <alignment horizontal="center" vertical="center" wrapText="1"/>
    </xf>
    <xf numFmtId="0" fontId="87" fillId="37" borderId="12" xfId="0" applyFont="1" applyFill="1" applyBorder="1" applyAlignment="1">
      <alignment horizontal="center" vertical="center" wrapText="1"/>
    </xf>
    <xf numFmtId="14" fontId="87" fillId="37" borderId="12" xfId="0" applyNumberFormat="1" applyFont="1" applyFill="1" applyBorder="1" applyAlignment="1">
      <alignment horizontal="center" vertical="center" wrapText="1"/>
    </xf>
    <xf numFmtId="170" fontId="87" fillId="37" borderId="12" xfId="0" applyNumberFormat="1" applyFont="1" applyFill="1" applyBorder="1" applyAlignment="1">
      <alignment horizontal="center" vertical="center" wrapText="1"/>
    </xf>
    <xf numFmtId="170" fontId="87" fillId="37" borderId="49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 wrapText="1"/>
    </xf>
    <xf numFmtId="19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98" fontId="0" fillId="33" borderId="10" xfId="0" applyNumberFormat="1" applyFont="1" applyFill="1" applyBorder="1" applyAlignment="1">
      <alignment horizontal="center" vertical="center" wrapText="1"/>
    </xf>
    <xf numFmtId="170" fontId="0" fillId="10" borderId="50" xfId="0" applyNumberFormat="1" applyFill="1" applyBorder="1" applyAlignment="1">
      <alignment horizontal="center" vertical="center" wrapText="1"/>
    </xf>
    <xf numFmtId="170" fontId="0" fillId="33" borderId="42" xfId="0" applyNumberFormat="1" applyFill="1" applyBorder="1" applyAlignment="1">
      <alignment horizontal="center" vertical="center" wrapText="1"/>
    </xf>
    <xf numFmtId="170" fontId="0" fillId="33" borderId="42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0" fillId="0" borderId="11" xfId="59" applyFont="1" applyFill="1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0" fillId="0" borderId="40" xfId="59" applyBorder="1" applyAlignment="1">
      <alignment horizontal="center" vertical="center" wrapText="1"/>
      <protection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28" xfId="59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right" vertical="center" wrapText="1"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59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/>
    </xf>
    <xf numFmtId="170" fontId="85" fillId="0" borderId="16" xfId="59" applyNumberFormat="1" applyFont="1" applyFill="1" applyBorder="1" applyAlignment="1">
      <alignment horizontal="right" vertical="center" wrapText="1"/>
      <protection/>
    </xf>
    <xf numFmtId="170" fontId="0" fillId="33" borderId="10" xfId="0" applyNumberFormat="1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vertical="center"/>
    </xf>
    <xf numFmtId="0" fontId="85" fillId="33" borderId="16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/>
    </xf>
    <xf numFmtId="14" fontId="85" fillId="33" borderId="16" xfId="0" applyNumberFormat="1" applyFont="1" applyFill="1" applyBorder="1" applyAlignment="1">
      <alignment horizontal="center" vertical="center"/>
    </xf>
    <xf numFmtId="14" fontId="85" fillId="33" borderId="16" xfId="0" applyNumberFormat="1" applyFont="1" applyFill="1" applyBorder="1" applyAlignment="1">
      <alignment horizontal="center" vertical="center" wrapText="1"/>
    </xf>
    <xf numFmtId="170" fontId="85" fillId="33" borderId="16" xfId="0" applyNumberFormat="1" applyFont="1" applyFill="1" applyBorder="1" applyAlignment="1">
      <alignment horizontal="center" vertical="center" wrapText="1"/>
    </xf>
    <xf numFmtId="170" fontId="85" fillId="33" borderId="5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33" borderId="10" xfId="0" applyFont="1" applyFill="1" applyBorder="1" applyAlignment="1">
      <alignment horizontal="center" vertical="center" wrapText="1"/>
    </xf>
    <xf numFmtId="14" fontId="85" fillId="33" borderId="10" xfId="0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vertical="center"/>
    </xf>
    <xf numFmtId="14" fontId="85" fillId="33" borderId="10" xfId="0" applyNumberFormat="1" applyFont="1" applyFill="1" applyBorder="1" applyAlignment="1">
      <alignment horizontal="center" vertical="center" wrapText="1"/>
    </xf>
    <xf numFmtId="170" fontId="85" fillId="33" borderId="1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14" fontId="85" fillId="33" borderId="10" xfId="0" applyNumberFormat="1" applyFont="1" applyFill="1" applyBorder="1" applyAlignment="1">
      <alignment horizontal="center" vertical="center"/>
    </xf>
    <xf numFmtId="14" fontId="85" fillId="33" borderId="10" xfId="0" applyNumberFormat="1" applyFont="1" applyFill="1" applyBorder="1" applyAlignment="1">
      <alignment horizontal="center" vertical="center" wrapText="1"/>
    </xf>
    <xf numFmtId="170" fontId="85" fillId="33" borderId="1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8" fillId="0" borderId="10" xfId="61" applyNumberFormat="1" applyFont="1" applyBorder="1" applyAlignment="1">
      <alignment wrapText="1"/>
      <protection/>
    </xf>
    <xf numFmtId="0" fontId="88" fillId="33" borderId="10" xfId="61" applyNumberFormat="1" applyFont="1" applyFill="1" applyBorder="1" applyAlignment="1">
      <alignment wrapText="1"/>
      <protection/>
    </xf>
    <xf numFmtId="0" fontId="85" fillId="33" borderId="10" xfId="0" applyFont="1" applyFill="1" applyBorder="1" applyAlignment="1">
      <alignment vertical="center" wrapText="1"/>
    </xf>
    <xf numFmtId="0" fontId="88" fillId="0" borderId="10" xfId="61" applyNumberFormat="1" applyFont="1" applyBorder="1" applyAlignment="1">
      <alignment vertical="center" wrapText="1"/>
      <protection/>
    </xf>
    <xf numFmtId="14" fontId="88" fillId="0" borderId="10" xfId="61" applyNumberFormat="1" applyFont="1" applyBorder="1" applyAlignment="1">
      <alignment vertical="center" wrapText="1"/>
      <protection/>
    </xf>
    <xf numFmtId="170" fontId="88" fillId="0" borderId="10" xfId="6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70" fontId="85" fillId="33" borderId="42" xfId="0" applyNumberFormat="1" applyFont="1" applyFill="1" applyBorder="1" applyAlignment="1">
      <alignment horizontal="center" vertical="center" wrapText="1"/>
    </xf>
    <xf numFmtId="170" fontId="89" fillId="0" borderId="52" xfId="64" applyNumberFormat="1" applyFont="1" applyBorder="1" applyAlignment="1">
      <alignment horizontal="center" vertical="center" wrapText="1"/>
      <protection/>
    </xf>
    <xf numFmtId="170" fontId="0" fillId="49" borderId="42" xfId="0" applyNumberForma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90" fillId="37" borderId="12" xfId="0" applyFont="1" applyFill="1" applyBorder="1" applyAlignment="1">
      <alignment horizontal="center" vertical="center" wrapText="1"/>
    </xf>
    <xf numFmtId="14" fontId="90" fillId="37" borderId="12" xfId="0" applyNumberFormat="1" applyFont="1" applyFill="1" applyBorder="1" applyAlignment="1">
      <alignment horizontal="center" vertical="center" wrapText="1"/>
    </xf>
    <xf numFmtId="170" fontId="90" fillId="37" borderId="12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14" fontId="85" fillId="0" borderId="0" xfId="0" applyNumberFormat="1" applyFont="1" applyAlignment="1">
      <alignment horizontal="center" vertical="center" wrapText="1"/>
    </xf>
    <xf numFmtId="170" fontId="90" fillId="0" borderId="18" xfId="0" applyNumberFormat="1" applyFont="1" applyBorder="1" applyAlignment="1">
      <alignment horizontal="center" vertical="center" wrapText="1"/>
    </xf>
    <xf numFmtId="170" fontId="85" fillId="33" borderId="11" xfId="0" applyNumberFormat="1" applyFont="1" applyFill="1" applyBorder="1" applyAlignment="1">
      <alignment horizontal="right"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 wrapText="1"/>
    </xf>
    <xf numFmtId="170" fontId="91" fillId="33" borderId="10" xfId="0" applyNumberFormat="1" applyFont="1" applyFill="1" applyBorder="1" applyAlignment="1">
      <alignment horizontal="right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/>
    </xf>
    <xf numFmtId="170" fontId="85" fillId="0" borderId="11" xfId="83" applyNumberFormat="1" applyFont="1" applyFill="1" applyBorder="1" applyAlignment="1">
      <alignment horizontal="right" vertical="center" wrapText="1"/>
    </xf>
    <xf numFmtId="170" fontId="0" fillId="0" borderId="11" xfId="83" applyNumberFormat="1" applyFont="1" applyFill="1" applyBorder="1" applyAlignment="1">
      <alignment horizontal="right" vertical="center" wrapText="1"/>
    </xf>
    <xf numFmtId="4" fontId="85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170" fontId="85" fillId="33" borderId="10" xfId="0" applyNumberFormat="1" applyFont="1" applyFill="1" applyBorder="1" applyAlignment="1">
      <alignment horizontal="right" vertical="center" wrapText="1"/>
    </xf>
    <xf numFmtId="0" fontId="91" fillId="33" borderId="10" xfId="57" applyFont="1" applyFill="1" applyBorder="1" applyAlignment="1">
      <alignment horizontal="center" vertical="center"/>
      <protection/>
    </xf>
    <xf numFmtId="0" fontId="91" fillId="33" borderId="10" xfId="59" applyFont="1" applyFill="1" applyBorder="1" applyAlignment="1">
      <alignment horizontal="left" vertical="center" wrapText="1"/>
      <protection/>
    </xf>
    <xf numFmtId="0" fontId="91" fillId="33" borderId="10" xfId="59" applyFont="1" applyFill="1" applyBorder="1" applyAlignment="1">
      <alignment horizontal="center" vertical="center" wrapText="1"/>
      <protection/>
    </xf>
    <xf numFmtId="182" fontId="91" fillId="0" borderId="10" xfId="57" applyNumberFormat="1" applyFont="1" applyBorder="1" applyAlignment="1">
      <alignment horizontal="center" vertical="center" wrapText="1"/>
      <protection/>
    </xf>
    <xf numFmtId="44" fontId="91" fillId="0" borderId="10" xfId="79" applyFont="1" applyFill="1" applyBorder="1" applyAlignment="1">
      <alignment horizontal="center" vertical="center" wrapText="1"/>
    </xf>
    <xf numFmtId="8" fontId="91" fillId="0" borderId="10" xfId="79" applyNumberFormat="1" applyFont="1" applyFill="1" applyBorder="1" applyAlignment="1">
      <alignment vertical="center"/>
    </xf>
    <xf numFmtId="44" fontId="91" fillId="0" borderId="10" xfId="79" applyFont="1" applyBorder="1" applyAlignment="1">
      <alignment horizontal="center" vertical="center"/>
    </xf>
    <xf numFmtId="44" fontId="91" fillId="0" borderId="10" xfId="79" applyFont="1" applyFill="1" applyBorder="1" applyAlignment="1">
      <alignment horizontal="left" vertical="center" wrapText="1"/>
    </xf>
    <xf numFmtId="0" fontId="91" fillId="0" borderId="0" xfId="0" applyFont="1" applyAlignment="1">
      <alignment/>
    </xf>
    <xf numFmtId="0" fontId="91" fillId="0" borderId="10" xfId="57" applyFont="1" applyFill="1" applyBorder="1" applyAlignment="1">
      <alignment horizontal="center" vertical="center"/>
      <protection/>
    </xf>
    <xf numFmtId="0" fontId="92" fillId="33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170" fontId="91" fillId="0" borderId="10" xfId="0" applyNumberFormat="1" applyFont="1" applyFill="1" applyBorder="1" applyAlignment="1">
      <alignment horizontal="center" vertical="center" wrapText="1"/>
    </xf>
    <xf numFmtId="170" fontId="91" fillId="0" borderId="10" xfId="0" applyNumberFormat="1" applyFont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right" vertical="center" wrapText="1"/>
    </xf>
    <xf numFmtId="170" fontId="91" fillId="0" borderId="10" xfId="0" applyNumberFormat="1" applyFont="1" applyBorder="1" applyAlignment="1">
      <alignment horizontal="right" vertical="center" wrapText="1"/>
    </xf>
    <xf numFmtId="170" fontId="91" fillId="0" borderId="10" xfId="0" applyNumberFormat="1" applyFont="1" applyFill="1" applyBorder="1" applyAlignment="1">
      <alignment horizontal="right" vertical="center" wrapText="1"/>
    </xf>
    <xf numFmtId="0" fontId="91" fillId="0" borderId="10" xfId="0" applyFont="1" applyBorder="1" applyAlignment="1">
      <alignment vertical="center" wrapText="1"/>
    </xf>
    <xf numFmtId="0" fontId="91" fillId="36" borderId="10" xfId="0" applyFont="1" applyFill="1" applyBorder="1" applyAlignment="1">
      <alignment horizontal="center" vertical="center" wrapText="1"/>
    </xf>
    <xf numFmtId="49" fontId="91" fillId="0" borderId="11" xfId="0" applyNumberFormat="1" applyFont="1" applyBorder="1" applyAlignment="1">
      <alignment horizontal="center" vertical="center" wrapText="1"/>
    </xf>
    <xf numFmtId="0" fontId="91" fillId="33" borderId="0" xfId="0" applyFont="1" applyFill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8" fillId="0" borderId="10" xfId="61" applyNumberFormat="1" applyFont="1" applyBorder="1" applyAlignment="1">
      <alignment horizontal="center" wrapText="1"/>
      <protection/>
    </xf>
    <xf numFmtId="0" fontId="1" fillId="43" borderId="53" xfId="0" applyFont="1" applyFill="1" applyBorder="1" applyAlignment="1">
      <alignment horizontal="center" vertical="center" wrapText="1"/>
    </xf>
    <xf numFmtId="0" fontId="1" fillId="43" borderId="54" xfId="0" applyFont="1" applyFill="1" applyBorder="1" applyAlignment="1">
      <alignment horizontal="center" vertical="center" wrapText="1"/>
    </xf>
    <xf numFmtId="0" fontId="1" fillId="43" borderId="55" xfId="0" applyFont="1" applyFill="1" applyBorder="1" applyAlignment="1">
      <alignment horizontal="center" vertical="center" wrapText="1"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39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39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0" fontId="0" fillId="33" borderId="11" xfId="59" applyFont="1" applyFill="1" applyBorder="1" applyAlignment="1">
      <alignment horizontal="center" vertical="center" wrapText="1"/>
      <protection/>
    </xf>
    <xf numFmtId="0" fontId="0" fillId="33" borderId="22" xfId="59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39" xfId="0" applyFont="1" applyFill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170" fontId="1" fillId="43" borderId="11" xfId="0" applyNumberFormat="1" applyFont="1" applyFill="1" applyBorder="1" applyAlignment="1">
      <alignment horizontal="center" vertical="center" wrapText="1"/>
    </xf>
    <xf numFmtId="170" fontId="1" fillId="43" borderId="39" xfId="0" applyNumberFormat="1" applyFont="1" applyFill="1" applyBorder="1" applyAlignment="1">
      <alignment horizontal="center" vertical="center" wrapText="1"/>
    </xf>
    <xf numFmtId="170" fontId="1" fillId="43" borderId="2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3" borderId="39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170" fontId="93" fillId="43" borderId="11" xfId="0" applyNumberFormat="1" applyFont="1" applyFill="1" applyBorder="1" applyAlignment="1">
      <alignment horizontal="center" vertical="center" wrapText="1"/>
    </xf>
    <xf numFmtId="170" fontId="93" fillId="43" borderId="39" xfId="0" applyNumberFormat="1" applyFont="1" applyFill="1" applyBorder="1" applyAlignment="1">
      <alignment horizontal="center" vertical="center" wrapText="1"/>
    </xf>
    <xf numFmtId="170" fontId="93" fillId="43" borderId="22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57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1" fillId="43" borderId="14" xfId="0" applyNumberFormat="1" applyFont="1" applyFill="1" applyBorder="1" applyAlignment="1">
      <alignment horizontal="center" vertical="center" wrapText="1"/>
    </xf>
    <xf numFmtId="170" fontId="1" fillId="43" borderId="24" xfId="0" applyNumberFormat="1" applyFont="1" applyFill="1" applyBorder="1" applyAlignment="1">
      <alignment horizontal="center" vertical="center" wrapText="1"/>
    </xf>
    <xf numFmtId="170" fontId="1" fillId="43" borderId="25" xfId="0" applyNumberFormat="1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170" fontId="1" fillId="43" borderId="16" xfId="0" applyNumberFormat="1" applyFont="1" applyFill="1" applyBorder="1" applyAlignment="1">
      <alignment horizontal="center" vertical="center" wrapText="1"/>
    </xf>
    <xf numFmtId="170" fontId="1" fillId="4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6" xfId="0" applyNumberFormat="1" applyFont="1" applyBorder="1" applyAlignment="1">
      <alignment horizontal="center"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0" fontId="16" fillId="0" borderId="11" xfId="60" applyFont="1" applyBorder="1" applyAlignment="1">
      <alignment horizontal="center" vertical="center" wrapText="1"/>
      <protection/>
    </xf>
    <xf numFmtId="0" fontId="16" fillId="0" borderId="39" xfId="60" applyFont="1" applyBorder="1" applyAlignment="1">
      <alignment horizontal="center" vertical="center" wrapText="1"/>
      <protection/>
    </xf>
    <xf numFmtId="0" fontId="16" fillId="0" borderId="22" xfId="60" applyFont="1" applyBorder="1" applyAlignment="1">
      <alignment horizontal="center" vertical="center" wrapText="1"/>
      <protection/>
    </xf>
    <xf numFmtId="170" fontId="1" fillId="43" borderId="53" xfId="0" applyNumberFormat="1" applyFont="1" applyFill="1" applyBorder="1" applyAlignment="1">
      <alignment horizontal="center" vertical="center" wrapText="1"/>
    </xf>
    <xf numFmtId="170" fontId="1" fillId="43" borderId="54" xfId="0" applyNumberFormat="1" applyFont="1" applyFill="1" applyBorder="1" applyAlignment="1">
      <alignment horizontal="center" vertical="center" wrapText="1"/>
    </xf>
    <xf numFmtId="170" fontId="1" fillId="43" borderId="55" xfId="0" applyNumberFormat="1" applyFont="1" applyFill="1" applyBorder="1" applyAlignment="1">
      <alignment horizontal="center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170" fontId="0" fillId="34" borderId="0" xfId="0" applyNumberFormat="1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left" vertical="center" wrapText="1"/>
    </xf>
    <xf numFmtId="0" fontId="1" fillId="34" borderId="60" xfId="0" applyFont="1" applyFill="1" applyBorder="1" applyAlignment="1">
      <alignment horizontal="left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0" borderId="10" xfId="57" applyNumberFormat="1" applyFont="1" applyFill="1" applyBorder="1" applyAlignment="1">
      <alignment horizontal="center"/>
      <protection/>
    </xf>
    <xf numFmtId="0" fontId="1" fillId="38" borderId="0" xfId="0" applyFont="1" applyFill="1" applyBorder="1" applyAlignment="1">
      <alignment horizontal="left" vertical="center" wrapText="1"/>
    </xf>
    <xf numFmtId="170" fontId="1" fillId="43" borderId="53" xfId="0" applyNumberFormat="1" applyFont="1" applyFill="1" applyBorder="1" applyAlignment="1">
      <alignment horizontal="center"/>
    </xf>
    <xf numFmtId="170" fontId="1" fillId="43" borderId="5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37" borderId="10" xfId="0" applyFont="1" applyFill="1" applyBorder="1" applyAlignment="1">
      <alignment horizontal="left" vertical="center" wrapText="1"/>
    </xf>
    <xf numFmtId="0" fontId="1" fillId="37" borderId="11" xfId="59" applyFont="1" applyFill="1" applyBorder="1" applyAlignment="1">
      <alignment horizontal="center" vertical="center"/>
      <protection/>
    </xf>
    <xf numFmtId="0" fontId="1" fillId="37" borderId="39" xfId="59" applyFont="1" applyFill="1" applyBorder="1" applyAlignment="1">
      <alignment horizontal="center" vertical="center"/>
      <protection/>
    </xf>
    <xf numFmtId="0" fontId="1" fillId="37" borderId="22" xfId="59" applyFont="1" applyFill="1" applyBorder="1" applyAlignment="1">
      <alignment horizontal="center" vertical="center"/>
      <protection/>
    </xf>
    <xf numFmtId="0" fontId="1" fillId="37" borderId="11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94" fillId="43" borderId="53" xfId="0" applyFont="1" applyFill="1" applyBorder="1" applyAlignment="1">
      <alignment horizontal="center" vertical="center" wrapText="1"/>
    </xf>
    <xf numFmtId="0" fontId="94" fillId="43" borderId="54" xfId="0" applyFont="1" applyFill="1" applyBorder="1" applyAlignment="1">
      <alignment horizontal="center" vertical="center" wrapText="1"/>
    </xf>
    <xf numFmtId="0" fontId="94" fillId="43" borderId="55" xfId="0" applyFont="1" applyFill="1" applyBorder="1" applyAlignment="1">
      <alignment horizontal="center" vertical="center" wrapText="1"/>
    </xf>
    <xf numFmtId="0" fontId="95" fillId="43" borderId="53" xfId="0" applyFont="1" applyFill="1" applyBorder="1" applyAlignment="1">
      <alignment horizontal="center" vertical="center" wrapText="1"/>
    </xf>
    <xf numFmtId="0" fontId="95" fillId="43" borderId="54" xfId="0" applyFont="1" applyFill="1" applyBorder="1" applyAlignment="1">
      <alignment horizontal="center" vertical="center" wrapText="1"/>
    </xf>
    <xf numFmtId="0" fontId="95" fillId="43" borderId="55" xfId="0" applyFont="1" applyFill="1" applyBorder="1" applyAlignment="1">
      <alignment horizontal="center" vertical="center" wrapText="1"/>
    </xf>
  </cellXfs>
  <cellStyles count="9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_BuiltIn_Comma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5" xfId="63"/>
    <cellStyle name="Normalny 6" xfId="64"/>
    <cellStyle name="Normalny_pozostałe dane" xfId="65"/>
    <cellStyle name="Normalny_Zeszyt1" xfId="66"/>
    <cellStyle name="Obliczenia" xfId="67"/>
    <cellStyle name="Followed Hyperlink" xfId="68"/>
    <cellStyle name="Percent" xfId="69"/>
    <cellStyle name="Result" xfId="70"/>
    <cellStyle name="Result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2 2 2" xfId="81"/>
    <cellStyle name="Walutowy 2 3" xfId="82"/>
    <cellStyle name="Walutowy 2 4" xfId="83"/>
    <cellStyle name="Walutowy 2 4 2" xfId="84"/>
    <cellStyle name="Walutowy 2 4 2 2" xfId="85"/>
    <cellStyle name="Walutowy 2 4 3" xfId="86"/>
    <cellStyle name="Walutowy 2 4 4" xfId="87"/>
    <cellStyle name="Walutowy 2 4 5" xfId="88"/>
    <cellStyle name="Walutowy 2 5" xfId="89"/>
    <cellStyle name="Walutowy 2 6" xfId="90"/>
    <cellStyle name="Walutowy 2 7" xfId="91"/>
    <cellStyle name="Walutowy 2 8" xfId="92"/>
    <cellStyle name="Walutowy 2 9" xfId="93"/>
    <cellStyle name="Walutowy 3" xfId="94"/>
    <cellStyle name="Walutowy 3 2" xfId="95"/>
    <cellStyle name="Walutowy 3 3" xfId="96"/>
    <cellStyle name="Walutowy 3 3 2" xfId="97"/>
    <cellStyle name="Walutowy 3 3 2 2" xfId="98"/>
    <cellStyle name="Walutowy 3 3 2 3" xfId="99"/>
    <cellStyle name="Walutowy 3 4" xfId="100"/>
    <cellStyle name="Walutowy 4" xfId="101"/>
    <cellStyle name="Walutowy 5" xfId="102"/>
    <cellStyle name="Walutowy 6" xfId="103"/>
    <cellStyle name="Walutowy 7" xfId="104"/>
    <cellStyle name="Walutowy 8" xfId="105"/>
    <cellStyle name="Walutowy 9" xfId="106"/>
    <cellStyle name="Zły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ajatek.progman.pl/#/SkladnikMajatku/Amortyzowany/2,21fcc1a7-023c-40d8-a7ac-8db5487d9792/Metrics/" TargetMode="External" /><Relationship Id="rId2" Type="http://schemas.openxmlformats.org/officeDocument/2006/relationships/hyperlink" Target="https://majatek.progman.pl/#/SkladnikMajatku/Amortyzowany/2,21fcc1a7-023c-40d8-a7ac-8db5487d9792/Metrics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110" zoomScaleNormal="98" zoomScaleSheetLayoutView="110" zoomScalePageLayoutView="0" workbookViewId="0" topLeftCell="A3">
      <selection activeCell="H4" sqref="H4"/>
    </sheetView>
  </sheetViews>
  <sheetFormatPr defaultColWidth="9.140625" defaultRowHeight="12.75"/>
  <cols>
    <col min="1" max="1" width="4.140625" style="3" customWidth="1"/>
    <col min="2" max="2" width="28.28125" style="3" customWidth="1"/>
    <col min="3" max="3" width="22.00390625" style="3" customWidth="1"/>
    <col min="4" max="4" width="10.57421875" style="3" customWidth="1"/>
    <col min="5" max="5" width="8.7109375" style="33" customWidth="1"/>
    <col min="6" max="6" width="6.421875" style="33" customWidth="1"/>
    <col min="7" max="7" width="22.8515625" style="33" customWidth="1"/>
    <col min="8" max="8" width="15.140625" style="33" customWidth="1"/>
    <col min="9" max="9" width="7.8515625" style="3" customWidth="1"/>
    <col min="10" max="10" width="7.57421875" style="33" customWidth="1"/>
    <col min="11" max="11" width="13.00390625" style="172" customWidth="1"/>
    <col min="12" max="14" width="19.8515625" style="3" customWidth="1"/>
    <col min="15" max="16384" width="9.140625" style="3" customWidth="1"/>
  </cols>
  <sheetData>
    <row r="1" spans="1:9" ht="12.75">
      <c r="A1" s="6" t="s">
        <v>38</v>
      </c>
      <c r="I1" s="8"/>
    </row>
    <row r="2" ht="24" customHeight="1"/>
    <row r="3" spans="1:11" s="69" customFormat="1" ht="35.25" customHeight="1">
      <c r="A3" s="67" t="s">
        <v>3</v>
      </c>
      <c r="B3" s="67" t="s">
        <v>4</v>
      </c>
      <c r="C3" s="67" t="s">
        <v>502</v>
      </c>
      <c r="D3" s="67" t="s">
        <v>5</v>
      </c>
      <c r="E3" s="67" t="s">
        <v>6</v>
      </c>
      <c r="F3" s="67" t="s">
        <v>1</v>
      </c>
      <c r="G3" s="68" t="s">
        <v>20</v>
      </c>
      <c r="H3" s="68" t="s">
        <v>924</v>
      </c>
      <c r="I3" s="68" t="s">
        <v>7</v>
      </c>
      <c r="J3" s="68" t="s">
        <v>2365</v>
      </c>
      <c r="K3" s="171" t="s">
        <v>1900</v>
      </c>
    </row>
    <row r="4" spans="1:11" s="17" customFormat="1" ht="30.75" customHeight="1">
      <c r="A4" s="12">
        <v>1</v>
      </c>
      <c r="B4" s="20" t="s">
        <v>49</v>
      </c>
      <c r="C4" s="20" t="s">
        <v>459</v>
      </c>
      <c r="D4" s="210" t="s">
        <v>391</v>
      </c>
      <c r="E4" s="211" t="s">
        <v>392</v>
      </c>
      <c r="F4" s="212"/>
      <c r="G4" s="212"/>
      <c r="H4" s="213" t="s">
        <v>2536</v>
      </c>
      <c r="I4" s="210">
        <v>92</v>
      </c>
      <c r="J4" s="214"/>
      <c r="K4" s="466"/>
    </row>
    <row r="5" spans="1:14" s="217" customFormat="1" ht="26.25" customHeight="1">
      <c r="A5" s="12">
        <v>2</v>
      </c>
      <c r="B5" s="20" t="s">
        <v>40</v>
      </c>
      <c r="C5" s="20" t="s">
        <v>443</v>
      </c>
      <c r="D5" s="210" t="s">
        <v>41</v>
      </c>
      <c r="E5" s="211" t="s">
        <v>60</v>
      </c>
      <c r="F5" s="215" t="s">
        <v>1079</v>
      </c>
      <c r="G5" s="215" t="s">
        <v>1080</v>
      </c>
      <c r="H5" s="215" t="s">
        <v>43</v>
      </c>
      <c r="I5" s="210">
        <v>14</v>
      </c>
      <c r="J5" s="210"/>
      <c r="K5" s="216">
        <v>1405000</v>
      </c>
      <c r="L5" s="17"/>
      <c r="M5" s="17"/>
      <c r="N5" s="17"/>
    </row>
    <row r="6" spans="1:14" s="217" customFormat="1" ht="27.75" customHeight="1">
      <c r="A6" s="12">
        <v>3</v>
      </c>
      <c r="B6" s="20" t="s">
        <v>52</v>
      </c>
      <c r="C6" s="20" t="s">
        <v>444</v>
      </c>
      <c r="D6" s="12" t="s">
        <v>53</v>
      </c>
      <c r="E6" s="218" t="s">
        <v>54</v>
      </c>
      <c r="F6" s="215" t="s">
        <v>69</v>
      </c>
      <c r="G6" s="12" t="s">
        <v>55</v>
      </c>
      <c r="H6" s="215" t="s">
        <v>43</v>
      </c>
      <c r="I6" s="210">
        <v>13</v>
      </c>
      <c r="J6" s="210"/>
      <c r="K6" s="216">
        <v>4717480</v>
      </c>
      <c r="L6" s="17"/>
      <c r="M6" s="17"/>
      <c r="N6" s="17"/>
    </row>
    <row r="7" spans="1:14" s="217" customFormat="1" ht="26.25" customHeight="1">
      <c r="A7" s="12">
        <v>4</v>
      </c>
      <c r="B7" s="20" t="s">
        <v>56</v>
      </c>
      <c r="C7" s="20" t="s">
        <v>445</v>
      </c>
      <c r="D7" s="210" t="s">
        <v>57</v>
      </c>
      <c r="E7" s="219" t="s">
        <v>58</v>
      </c>
      <c r="F7" s="219" t="s">
        <v>59</v>
      </c>
      <c r="G7" s="220" t="s">
        <v>1089</v>
      </c>
      <c r="H7" s="215" t="s">
        <v>43</v>
      </c>
      <c r="I7" s="210">
        <v>33</v>
      </c>
      <c r="J7" s="210">
        <v>165</v>
      </c>
      <c r="K7" s="216"/>
      <c r="L7" s="17"/>
      <c r="M7" s="17"/>
      <c r="N7" s="17"/>
    </row>
    <row r="8" spans="1:14" s="217" customFormat="1" ht="26.25" customHeight="1">
      <c r="A8" s="12">
        <v>5</v>
      </c>
      <c r="B8" s="20" t="s">
        <v>61</v>
      </c>
      <c r="C8" s="20" t="s">
        <v>446</v>
      </c>
      <c r="D8" s="210" t="s">
        <v>62</v>
      </c>
      <c r="E8" s="221" t="s">
        <v>63</v>
      </c>
      <c r="F8" s="220" t="s">
        <v>417</v>
      </c>
      <c r="G8" s="220" t="s">
        <v>1097</v>
      </c>
      <c r="H8" s="220"/>
      <c r="I8" s="210">
        <v>38</v>
      </c>
      <c r="J8" s="210">
        <v>200</v>
      </c>
      <c r="K8" s="216">
        <v>2867856</v>
      </c>
      <c r="L8" s="17"/>
      <c r="M8" s="17"/>
      <c r="N8" s="17"/>
    </row>
    <row r="9" spans="1:14" s="217" customFormat="1" ht="21" customHeight="1">
      <c r="A9" s="12">
        <v>6</v>
      </c>
      <c r="B9" s="20" t="s">
        <v>65</v>
      </c>
      <c r="C9" s="20" t="s">
        <v>1113</v>
      </c>
      <c r="D9" s="210" t="s">
        <v>66</v>
      </c>
      <c r="E9" s="221" t="s">
        <v>67</v>
      </c>
      <c r="F9" s="219" t="s">
        <v>68</v>
      </c>
      <c r="G9" s="220" t="s">
        <v>1114</v>
      </c>
      <c r="H9" s="220"/>
      <c r="I9" s="210">
        <v>60</v>
      </c>
      <c r="J9" s="210">
        <v>368</v>
      </c>
      <c r="K9" s="216">
        <v>6086624</v>
      </c>
      <c r="L9" s="17"/>
      <c r="M9" s="17"/>
      <c r="N9" s="17"/>
    </row>
    <row r="10" spans="1:11" s="17" customFormat="1" ht="26.25" customHeight="1">
      <c r="A10" s="12">
        <v>7</v>
      </c>
      <c r="B10" s="222" t="s">
        <v>86</v>
      </c>
      <c r="C10" s="222" t="s">
        <v>447</v>
      </c>
      <c r="D10" s="210" t="s">
        <v>87</v>
      </c>
      <c r="E10" s="218" t="s">
        <v>99</v>
      </c>
      <c r="F10" s="210" t="s">
        <v>68</v>
      </c>
      <c r="G10" s="220" t="s">
        <v>1114</v>
      </c>
      <c r="H10" s="220"/>
      <c r="I10" s="210">
        <v>79</v>
      </c>
      <c r="J10" s="210">
        <v>602</v>
      </c>
      <c r="K10" s="216">
        <v>8413677</v>
      </c>
    </row>
    <row r="11" spans="1:11" s="17" customFormat="1" ht="26.25" customHeight="1">
      <c r="A11" s="12">
        <v>8</v>
      </c>
      <c r="B11" s="20" t="s">
        <v>429</v>
      </c>
      <c r="C11" s="20" t="s">
        <v>448</v>
      </c>
      <c r="D11" s="210" t="s">
        <v>72</v>
      </c>
      <c r="E11" s="211" t="s">
        <v>1800</v>
      </c>
      <c r="F11" s="210" t="s">
        <v>68</v>
      </c>
      <c r="G11" s="220" t="s">
        <v>1114</v>
      </c>
      <c r="H11" s="700" t="s">
        <v>2535</v>
      </c>
      <c r="I11" s="210">
        <v>58</v>
      </c>
      <c r="J11" s="210">
        <v>435</v>
      </c>
      <c r="K11" s="216">
        <v>6000251</v>
      </c>
    </row>
    <row r="12" spans="1:11" s="17" customFormat="1" ht="26.25" customHeight="1">
      <c r="A12" s="12">
        <v>9</v>
      </c>
      <c r="B12" s="20" t="s">
        <v>430</v>
      </c>
      <c r="C12" s="20" t="s">
        <v>449</v>
      </c>
      <c r="D12" s="210" t="s">
        <v>431</v>
      </c>
      <c r="E12" s="12">
        <v>367389500</v>
      </c>
      <c r="F12" s="210" t="s">
        <v>68</v>
      </c>
      <c r="G12" s="220" t="s">
        <v>1114</v>
      </c>
      <c r="H12" s="700" t="s">
        <v>2534</v>
      </c>
      <c r="I12" s="210">
        <v>54</v>
      </c>
      <c r="J12" s="210">
        <v>348</v>
      </c>
      <c r="K12" s="216"/>
    </row>
    <row r="13" spans="1:11" s="17" customFormat="1" ht="26.25" customHeight="1">
      <c r="A13" s="12">
        <v>10</v>
      </c>
      <c r="B13" s="20" t="s">
        <v>433</v>
      </c>
      <c r="C13" s="20" t="s">
        <v>450</v>
      </c>
      <c r="D13" s="12" t="s">
        <v>434</v>
      </c>
      <c r="E13" s="138" t="s">
        <v>435</v>
      </c>
      <c r="F13" s="12" t="s">
        <v>68</v>
      </c>
      <c r="G13" s="220" t="s">
        <v>1114</v>
      </c>
      <c r="H13" s="210"/>
      <c r="I13" s="12">
        <v>68</v>
      </c>
      <c r="J13" s="12">
        <v>392</v>
      </c>
      <c r="K13" s="216">
        <v>6949711</v>
      </c>
    </row>
    <row r="14" spans="1:11" s="17" customFormat="1" ht="69" customHeight="1">
      <c r="A14" s="12">
        <v>11</v>
      </c>
      <c r="B14" s="20" t="s">
        <v>154</v>
      </c>
      <c r="C14" s="20" t="s">
        <v>451</v>
      </c>
      <c r="D14" s="12" t="s">
        <v>796</v>
      </c>
      <c r="E14" s="12">
        <v>790299843</v>
      </c>
      <c r="F14" s="12" t="s">
        <v>1268</v>
      </c>
      <c r="G14" s="12" t="s">
        <v>1269</v>
      </c>
      <c r="H14" s="12"/>
      <c r="I14" s="12">
        <v>58</v>
      </c>
      <c r="J14" s="20"/>
      <c r="K14" s="216">
        <v>26851221.5</v>
      </c>
    </row>
    <row r="15" spans="1:11" s="17" customFormat="1" ht="44.25" customHeight="1">
      <c r="A15" s="12">
        <v>12</v>
      </c>
      <c r="B15" s="20" t="s">
        <v>155</v>
      </c>
      <c r="C15" s="20" t="s">
        <v>452</v>
      </c>
      <c r="D15" s="12" t="s">
        <v>156</v>
      </c>
      <c r="E15" s="12">
        <v>519454021</v>
      </c>
      <c r="F15" s="12" t="s">
        <v>157</v>
      </c>
      <c r="G15" s="12" t="s">
        <v>1285</v>
      </c>
      <c r="H15" s="12"/>
      <c r="I15" s="12">
        <v>15</v>
      </c>
      <c r="J15" s="12">
        <v>40</v>
      </c>
      <c r="K15" s="216">
        <v>2018807</v>
      </c>
    </row>
    <row r="16" spans="1:11" s="17" customFormat="1" ht="26.25" customHeight="1">
      <c r="A16" s="12">
        <v>13</v>
      </c>
      <c r="B16" s="20" t="s">
        <v>178</v>
      </c>
      <c r="C16" s="20" t="s">
        <v>453</v>
      </c>
      <c r="D16" s="12" t="s">
        <v>179</v>
      </c>
      <c r="E16" s="138" t="s">
        <v>180</v>
      </c>
      <c r="F16" s="12" t="s">
        <v>181</v>
      </c>
      <c r="G16" s="12" t="s">
        <v>1296</v>
      </c>
      <c r="H16" s="12"/>
      <c r="I16" s="12">
        <v>23</v>
      </c>
      <c r="J16" s="100"/>
      <c r="K16" s="216">
        <v>1652150</v>
      </c>
    </row>
    <row r="17" spans="1:11" s="17" customFormat="1" ht="27.75" customHeight="1">
      <c r="A17" s="12">
        <v>14</v>
      </c>
      <c r="B17" s="20" t="s">
        <v>185</v>
      </c>
      <c r="C17" s="20" t="s">
        <v>454</v>
      </c>
      <c r="D17" s="12" t="s">
        <v>394</v>
      </c>
      <c r="E17" s="138" t="s">
        <v>1546</v>
      </c>
      <c r="F17" s="12" t="s">
        <v>395</v>
      </c>
      <c r="G17" s="12" t="s">
        <v>1547</v>
      </c>
      <c r="H17" s="12" t="s">
        <v>1607</v>
      </c>
      <c r="I17" s="12">
        <v>65</v>
      </c>
      <c r="J17" s="100"/>
      <c r="K17" s="216"/>
    </row>
    <row r="18" spans="1:11" s="17" customFormat="1" ht="32.25" customHeight="1">
      <c r="A18" s="12">
        <v>15</v>
      </c>
      <c r="B18" s="20" t="s">
        <v>415</v>
      </c>
      <c r="C18" s="20" t="s">
        <v>455</v>
      </c>
      <c r="D18" s="12">
        <v>8451986444</v>
      </c>
      <c r="E18" s="12">
        <v>362949910</v>
      </c>
      <c r="F18" s="12" t="s">
        <v>416</v>
      </c>
      <c r="G18" s="12" t="s">
        <v>1441</v>
      </c>
      <c r="H18" s="12"/>
      <c r="I18" s="12">
        <v>9</v>
      </c>
      <c r="J18" s="12"/>
      <c r="K18" s="216">
        <v>3500000</v>
      </c>
    </row>
    <row r="19" spans="1:11" s="17" customFormat="1" ht="38.25" customHeight="1">
      <c r="A19" s="12">
        <v>16</v>
      </c>
      <c r="B19" s="20" t="s">
        <v>436</v>
      </c>
      <c r="C19" s="20" t="s">
        <v>456</v>
      </c>
      <c r="D19" s="12">
        <v>8451989589</v>
      </c>
      <c r="E19" s="12">
        <v>367726416</v>
      </c>
      <c r="F19" s="12" t="s">
        <v>1340</v>
      </c>
      <c r="G19" s="12" t="s">
        <v>1341</v>
      </c>
      <c r="H19" s="12" t="s">
        <v>1768</v>
      </c>
      <c r="I19" s="12">
        <v>40</v>
      </c>
      <c r="J19" s="12"/>
      <c r="K19" s="223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I96" sqref="I96"/>
    </sheetView>
  </sheetViews>
  <sheetFormatPr defaultColWidth="9.140625" defaultRowHeight="12.75"/>
  <cols>
    <col min="1" max="1" width="3.8515625" style="3" customWidth="1"/>
    <col min="2" max="2" width="20.421875" style="33" customWidth="1"/>
    <col min="3" max="3" width="15.140625" style="3" customWidth="1"/>
    <col min="4" max="4" width="12.8515625" style="3" customWidth="1"/>
    <col min="5" max="5" width="16.140625" style="33" customWidth="1"/>
    <col min="6" max="6" width="12.140625" style="3" customWidth="1"/>
    <col min="7" max="7" width="12.8515625" style="3" customWidth="1"/>
    <col min="8" max="8" width="10.57421875" style="3" customWidth="1"/>
    <col min="9" max="10" width="16.00390625" style="61" customWidth="1"/>
    <col min="11" max="11" width="21.7109375" style="3" customWidth="1"/>
    <col min="12" max="16384" width="9.140625" style="3" customWidth="1"/>
  </cols>
  <sheetData>
    <row r="1" ht="13.5" thickBot="1">
      <c r="A1" s="6" t="s">
        <v>2100</v>
      </c>
    </row>
    <row r="2" spans="1:11" ht="20.25" customHeight="1" thickBot="1">
      <c r="A2" s="826" t="s">
        <v>2101</v>
      </c>
      <c r="B2" s="827"/>
      <c r="C2" s="827"/>
      <c r="D2" s="827"/>
      <c r="E2" s="827"/>
      <c r="F2" s="827"/>
      <c r="G2" s="827"/>
      <c r="H2" s="827"/>
      <c r="I2" s="827"/>
      <c r="J2" s="827"/>
      <c r="K2" s="828"/>
    </row>
    <row r="3" spans="1:11" ht="51">
      <c r="A3" s="586" t="s">
        <v>10</v>
      </c>
      <c r="B3" s="587" t="s">
        <v>2102</v>
      </c>
      <c r="C3" s="587" t="s">
        <v>2103</v>
      </c>
      <c r="D3" s="587" t="s">
        <v>2104</v>
      </c>
      <c r="E3" s="587" t="s">
        <v>2105</v>
      </c>
      <c r="F3" s="587" t="s">
        <v>2106</v>
      </c>
      <c r="G3" s="587" t="s">
        <v>2107</v>
      </c>
      <c r="H3" s="587" t="s">
        <v>2108</v>
      </c>
      <c r="I3" s="588" t="s">
        <v>2109</v>
      </c>
      <c r="J3" s="589" t="s">
        <v>2110</v>
      </c>
      <c r="K3" s="590" t="s">
        <v>2111</v>
      </c>
    </row>
    <row r="4" spans="1:11" s="10" customFormat="1" ht="28.5" customHeight="1">
      <c r="A4" s="591">
        <v>1</v>
      </c>
      <c r="B4" s="16" t="s">
        <v>2112</v>
      </c>
      <c r="C4" s="16" t="s">
        <v>2113</v>
      </c>
      <c r="D4" s="16" t="s">
        <v>2114</v>
      </c>
      <c r="E4" s="16" t="s">
        <v>2115</v>
      </c>
      <c r="F4" s="7" t="s">
        <v>2116</v>
      </c>
      <c r="G4" s="16">
        <v>5</v>
      </c>
      <c r="H4" s="16">
        <v>2018</v>
      </c>
      <c r="I4" s="592">
        <v>100476.03</v>
      </c>
      <c r="J4" s="223">
        <v>50000</v>
      </c>
      <c r="K4" s="593" t="s">
        <v>2117</v>
      </c>
    </row>
    <row r="5" spans="1:11" s="10" customFormat="1" ht="28.5" customHeight="1">
      <c r="A5" s="591">
        <v>2</v>
      </c>
      <c r="B5" s="16" t="s">
        <v>2112</v>
      </c>
      <c r="C5" s="16" t="s">
        <v>2113</v>
      </c>
      <c r="D5" s="16" t="s">
        <v>2114</v>
      </c>
      <c r="E5" s="16" t="s">
        <v>2118</v>
      </c>
      <c r="F5" s="7" t="s">
        <v>2116</v>
      </c>
      <c r="G5" s="16">
        <v>5</v>
      </c>
      <c r="H5" s="16">
        <v>2018</v>
      </c>
      <c r="I5" s="592">
        <v>93976.03</v>
      </c>
      <c r="J5" s="223">
        <v>50000</v>
      </c>
      <c r="K5" s="594"/>
    </row>
    <row r="6" spans="1:11" s="10" customFormat="1" ht="28.5" customHeight="1">
      <c r="A6" s="591">
        <v>3</v>
      </c>
      <c r="B6" s="16" t="s">
        <v>2112</v>
      </c>
      <c r="C6" s="16" t="s">
        <v>2113</v>
      </c>
      <c r="D6" s="16" t="s">
        <v>2114</v>
      </c>
      <c r="E6" s="16" t="s">
        <v>2119</v>
      </c>
      <c r="F6" s="7" t="s">
        <v>2116</v>
      </c>
      <c r="G6" s="16">
        <v>5</v>
      </c>
      <c r="H6" s="16">
        <v>2018</v>
      </c>
      <c r="I6" s="592">
        <v>93976.03</v>
      </c>
      <c r="J6" s="223">
        <v>50000</v>
      </c>
      <c r="K6" s="594"/>
    </row>
    <row r="7" spans="1:11" s="10" customFormat="1" ht="44.25" customHeight="1">
      <c r="A7" s="591">
        <v>4</v>
      </c>
      <c r="B7" s="16" t="s">
        <v>2120</v>
      </c>
      <c r="C7" s="16" t="s">
        <v>2121</v>
      </c>
      <c r="D7" s="16" t="s">
        <v>2122</v>
      </c>
      <c r="E7" s="16" t="s">
        <v>2123</v>
      </c>
      <c r="F7" s="7" t="s">
        <v>2116</v>
      </c>
      <c r="G7" s="16">
        <v>8</v>
      </c>
      <c r="H7" s="16">
        <v>2018</v>
      </c>
      <c r="I7" s="592">
        <v>61311.9</v>
      </c>
      <c r="J7" s="223">
        <v>50000</v>
      </c>
      <c r="K7" s="595" t="s">
        <v>2124</v>
      </c>
    </row>
    <row r="8" spans="1:11" s="10" customFormat="1" ht="39.75" customHeight="1">
      <c r="A8" s="591">
        <v>5</v>
      </c>
      <c r="B8" s="16" t="s">
        <v>2120</v>
      </c>
      <c r="C8" s="16" t="s">
        <v>2121</v>
      </c>
      <c r="D8" s="16" t="s">
        <v>2122</v>
      </c>
      <c r="E8" s="16" t="s">
        <v>2125</v>
      </c>
      <c r="F8" s="7" t="s">
        <v>2116</v>
      </c>
      <c r="G8" s="16">
        <v>8</v>
      </c>
      <c r="H8" s="16">
        <v>2018</v>
      </c>
      <c r="I8" s="592">
        <v>61311.9</v>
      </c>
      <c r="J8" s="223">
        <v>50000</v>
      </c>
      <c r="K8" s="596" t="s">
        <v>2126</v>
      </c>
    </row>
    <row r="9" spans="1:11" s="10" customFormat="1" ht="39" customHeight="1">
      <c r="A9" s="591">
        <v>6</v>
      </c>
      <c r="B9" s="16" t="s">
        <v>2120</v>
      </c>
      <c r="C9" s="16" t="s">
        <v>2121</v>
      </c>
      <c r="D9" s="16" t="s">
        <v>2122</v>
      </c>
      <c r="E9" s="16" t="s">
        <v>2127</v>
      </c>
      <c r="F9" s="7" t="s">
        <v>2116</v>
      </c>
      <c r="G9" s="16">
        <v>8</v>
      </c>
      <c r="H9" s="16">
        <v>2018</v>
      </c>
      <c r="I9" s="592">
        <v>61311.9</v>
      </c>
      <c r="J9" s="223">
        <v>50000</v>
      </c>
      <c r="K9" s="596" t="s">
        <v>2128</v>
      </c>
    </row>
    <row r="10" spans="1:11" s="10" customFormat="1" ht="43.5" customHeight="1">
      <c r="A10" s="591">
        <v>7</v>
      </c>
      <c r="B10" s="16" t="s">
        <v>2120</v>
      </c>
      <c r="C10" s="16" t="s">
        <v>2121</v>
      </c>
      <c r="D10" s="16" t="s">
        <v>2129</v>
      </c>
      <c r="E10" s="16" t="s">
        <v>2130</v>
      </c>
      <c r="F10" s="7" t="s">
        <v>2116</v>
      </c>
      <c r="G10" s="16">
        <v>8</v>
      </c>
      <c r="H10" s="16">
        <v>2018</v>
      </c>
      <c r="I10" s="592">
        <v>61311.9</v>
      </c>
      <c r="J10" s="223">
        <v>50000</v>
      </c>
      <c r="K10" s="596" t="s">
        <v>2131</v>
      </c>
    </row>
    <row r="11" spans="1:11" s="10" customFormat="1" ht="36" customHeight="1">
      <c r="A11" s="591">
        <v>8</v>
      </c>
      <c r="B11" s="16" t="s">
        <v>2120</v>
      </c>
      <c r="C11" s="16" t="s">
        <v>2121</v>
      </c>
      <c r="D11" s="16" t="s">
        <v>2129</v>
      </c>
      <c r="E11" s="16" t="s">
        <v>2132</v>
      </c>
      <c r="F11" s="7" t="s">
        <v>2116</v>
      </c>
      <c r="G11" s="16">
        <v>8</v>
      </c>
      <c r="H11" s="16">
        <v>2018</v>
      </c>
      <c r="I11" s="592">
        <v>61311.9</v>
      </c>
      <c r="J11" s="223">
        <v>50000</v>
      </c>
      <c r="K11" s="596" t="s">
        <v>2133</v>
      </c>
    </row>
    <row r="12" spans="1:11" ht="33" customHeight="1">
      <c r="A12" s="591">
        <v>9</v>
      </c>
      <c r="B12" s="16" t="s">
        <v>2112</v>
      </c>
      <c r="C12" s="7" t="s">
        <v>2134</v>
      </c>
      <c r="D12" s="7" t="s">
        <v>2135</v>
      </c>
      <c r="E12" s="7" t="s">
        <v>2136</v>
      </c>
      <c r="F12" s="7" t="s">
        <v>2116</v>
      </c>
      <c r="G12" s="7">
        <v>1</v>
      </c>
      <c r="H12" s="7">
        <v>2006</v>
      </c>
      <c r="I12" s="223">
        <v>2000</v>
      </c>
      <c r="J12" s="223">
        <v>20000</v>
      </c>
      <c r="K12" s="597"/>
    </row>
    <row r="13" spans="1:11" ht="27.75" customHeight="1">
      <c r="A13" s="591">
        <v>10</v>
      </c>
      <c r="B13" s="16" t="s">
        <v>2112</v>
      </c>
      <c r="C13" s="7" t="s">
        <v>2134</v>
      </c>
      <c r="D13" s="7" t="s">
        <v>2135</v>
      </c>
      <c r="E13" s="7" t="s">
        <v>2137</v>
      </c>
      <c r="F13" s="7" t="s">
        <v>2116</v>
      </c>
      <c r="G13" s="7">
        <v>1</v>
      </c>
      <c r="H13" s="7">
        <v>2006</v>
      </c>
      <c r="I13" s="223">
        <v>2000</v>
      </c>
      <c r="J13" s="223">
        <v>20000</v>
      </c>
      <c r="K13" s="597"/>
    </row>
    <row r="14" spans="1:11" ht="27.75" customHeight="1">
      <c r="A14" s="591">
        <v>11</v>
      </c>
      <c r="B14" s="16" t="s">
        <v>2112</v>
      </c>
      <c r="C14" s="7" t="s">
        <v>2134</v>
      </c>
      <c r="D14" s="7" t="s">
        <v>2135</v>
      </c>
      <c r="E14" s="7" t="s">
        <v>2138</v>
      </c>
      <c r="F14" s="7" t="s">
        <v>2116</v>
      </c>
      <c r="G14" s="7">
        <v>1</v>
      </c>
      <c r="H14" s="7">
        <v>2006</v>
      </c>
      <c r="I14" s="223">
        <v>2000</v>
      </c>
      <c r="J14" s="223">
        <v>20000</v>
      </c>
      <c r="K14" s="597"/>
    </row>
    <row r="15" spans="1:11" ht="27.75" customHeight="1">
      <c r="A15" s="591">
        <v>12</v>
      </c>
      <c r="B15" s="16" t="s">
        <v>2112</v>
      </c>
      <c r="C15" s="7" t="s">
        <v>2134</v>
      </c>
      <c r="D15" s="7" t="s">
        <v>2135</v>
      </c>
      <c r="E15" s="7" t="s">
        <v>2139</v>
      </c>
      <c r="F15" s="7" t="s">
        <v>2116</v>
      </c>
      <c r="G15" s="7">
        <v>1</v>
      </c>
      <c r="H15" s="7">
        <v>2006</v>
      </c>
      <c r="I15" s="223">
        <v>2000</v>
      </c>
      <c r="J15" s="223">
        <v>20000</v>
      </c>
      <c r="K15" s="597"/>
    </row>
    <row r="16" spans="1:11" ht="27.75" customHeight="1">
      <c r="A16" s="591">
        <v>13</v>
      </c>
      <c r="B16" s="16" t="s">
        <v>2112</v>
      </c>
      <c r="C16" s="7" t="s">
        <v>2134</v>
      </c>
      <c r="D16" s="7" t="s">
        <v>2135</v>
      </c>
      <c r="E16" s="7" t="s">
        <v>2140</v>
      </c>
      <c r="F16" s="7" t="s">
        <v>2116</v>
      </c>
      <c r="G16" s="16">
        <v>1</v>
      </c>
      <c r="H16" s="7">
        <v>2006</v>
      </c>
      <c r="I16" s="223">
        <v>2000</v>
      </c>
      <c r="J16" s="223">
        <v>20000</v>
      </c>
      <c r="K16" s="597"/>
    </row>
    <row r="17" spans="1:11" ht="27.75" customHeight="1">
      <c r="A17" s="591">
        <v>14</v>
      </c>
      <c r="B17" s="16" t="s">
        <v>2112</v>
      </c>
      <c r="C17" s="7" t="s">
        <v>2141</v>
      </c>
      <c r="D17" s="7" t="s">
        <v>2142</v>
      </c>
      <c r="E17" s="7">
        <v>186836</v>
      </c>
      <c r="F17" s="7" t="s">
        <v>2116</v>
      </c>
      <c r="G17" s="7">
        <v>1</v>
      </c>
      <c r="H17" s="7">
        <v>2006</v>
      </c>
      <c r="I17" s="223">
        <v>2500</v>
      </c>
      <c r="J17" s="223">
        <v>20000</v>
      </c>
      <c r="K17" s="597"/>
    </row>
    <row r="18" spans="1:11" ht="27.75" customHeight="1">
      <c r="A18" s="591">
        <v>15</v>
      </c>
      <c r="B18" s="16" t="s">
        <v>2112</v>
      </c>
      <c r="C18" s="7" t="s">
        <v>2141</v>
      </c>
      <c r="D18" s="7" t="s">
        <v>2142</v>
      </c>
      <c r="E18" s="7">
        <v>186831</v>
      </c>
      <c r="F18" s="7" t="s">
        <v>2116</v>
      </c>
      <c r="G18" s="7">
        <v>1</v>
      </c>
      <c r="H18" s="7">
        <v>2006</v>
      </c>
      <c r="I18" s="223">
        <v>2500</v>
      </c>
      <c r="J18" s="223">
        <v>20000</v>
      </c>
      <c r="K18" s="597"/>
    </row>
    <row r="19" spans="1:11" ht="27.75" customHeight="1">
      <c r="A19" s="591">
        <v>16</v>
      </c>
      <c r="B19" s="16" t="s">
        <v>2112</v>
      </c>
      <c r="C19" s="7" t="s">
        <v>2141</v>
      </c>
      <c r="D19" s="7" t="s">
        <v>2142</v>
      </c>
      <c r="E19" s="7">
        <v>186835</v>
      </c>
      <c r="F19" s="7" t="s">
        <v>2116</v>
      </c>
      <c r="G19" s="7">
        <v>1</v>
      </c>
      <c r="H19" s="7">
        <v>2006</v>
      </c>
      <c r="I19" s="223">
        <v>2500</v>
      </c>
      <c r="J19" s="223">
        <v>20000</v>
      </c>
      <c r="K19" s="597"/>
    </row>
    <row r="20" spans="1:11" ht="27.75" customHeight="1">
      <c r="A20" s="591">
        <v>17</v>
      </c>
      <c r="B20" s="16" t="s">
        <v>2143</v>
      </c>
      <c r="C20" s="7" t="s">
        <v>2141</v>
      </c>
      <c r="D20" s="7" t="s">
        <v>2144</v>
      </c>
      <c r="E20" s="7">
        <v>191836</v>
      </c>
      <c r="F20" s="7" t="s">
        <v>2116</v>
      </c>
      <c r="G20" s="7">
        <v>1</v>
      </c>
      <c r="H20" s="7">
        <v>2008</v>
      </c>
      <c r="I20" s="223">
        <v>3000</v>
      </c>
      <c r="J20" s="223">
        <v>20000</v>
      </c>
      <c r="K20" s="598"/>
    </row>
    <row r="21" spans="1:11" ht="27.75" customHeight="1">
      <c r="A21" s="591">
        <v>18</v>
      </c>
      <c r="B21" s="16" t="s">
        <v>2143</v>
      </c>
      <c r="C21" s="7" t="s">
        <v>2141</v>
      </c>
      <c r="D21" s="7" t="s">
        <v>2144</v>
      </c>
      <c r="E21" s="7">
        <v>191846</v>
      </c>
      <c r="F21" s="7" t="s">
        <v>2116</v>
      </c>
      <c r="G21" s="7">
        <v>1</v>
      </c>
      <c r="H21" s="7">
        <v>2008</v>
      </c>
      <c r="I21" s="223">
        <v>3000</v>
      </c>
      <c r="J21" s="223">
        <v>20000</v>
      </c>
      <c r="K21" s="598"/>
    </row>
    <row r="22" spans="1:11" ht="27.75" customHeight="1">
      <c r="A22" s="591">
        <v>19</v>
      </c>
      <c r="B22" s="16" t="s">
        <v>2112</v>
      </c>
      <c r="C22" s="16" t="s">
        <v>2145</v>
      </c>
      <c r="D22" s="16" t="s">
        <v>2146</v>
      </c>
      <c r="E22" s="16">
        <v>214216</v>
      </c>
      <c r="F22" s="7" t="s">
        <v>2116</v>
      </c>
      <c r="G22" s="16">
        <v>1</v>
      </c>
      <c r="H22" s="16">
        <v>2018</v>
      </c>
      <c r="I22" s="599">
        <v>24926.93</v>
      </c>
      <c r="J22" s="223">
        <v>20000</v>
      </c>
      <c r="K22" s="597"/>
    </row>
    <row r="23" spans="1:11" ht="12.75">
      <c r="A23" s="591">
        <v>20</v>
      </c>
      <c r="B23" s="16" t="s">
        <v>2112</v>
      </c>
      <c r="C23" s="16" t="s">
        <v>2145</v>
      </c>
      <c r="D23" s="16" t="s">
        <v>2147</v>
      </c>
      <c r="E23" s="16">
        <v>214217</v>
      </c>
      <c r="F23" s="7" t="s">
        <v>2116</v>
      </c>
      <c r="G23" s="16">
        <v>1</v>
      </c>
      <c r="H23" s="16">
        <v>2018</v>
      </c>
      <c r="I23" s="599">
        <v>24926.93</v>
      </c>
      <c r="J23" s="223">
        <v>20000</v>
      </c>
      <c r="K23" s="597"/>
    </row>
    <row r="24" spans="1:11" ht="12.75">
      <c r="A24" s="591">
        <v>21</v>
      </c>
      <c r="B24" s="16" t="s">
        <v>2112</v>
      </c>
      <c r="C24" s="16" t="s">
        <v>2145</v>
      </c>
      <c r="D24" s="16" t="s">
        <v>2146</v>
      </c>
      <c r="E24" s="16">
        <v>214218</v>
      </c>
      <c r="F24" s="7" t="s">
        <v>2116</v>
      </c>
      <c r="G24" s="16">
        <v>1</v>
      </c>
      <c r="H24" s="16">
        <v>2018</v>
      </c>
      <c r="I24" s="599">
        <v>24926.93</v>
      </c>
      <c r="J24" s="223">
        <v>20000</v>
      </c>
      <c r="K24" s="597"/>
    </row>
    <row r="25" spans="1:11" ht="12.75">
      <c r="A25" s="591">
        <v>22</v>
      </c>
      <c r="B25" s="16" t="s">
        <v>2112</v>
      </c>
      <c r="C25" s="16" t="s">
        <v>2145</v>
      </c>
      <c r="D25" s="16" t="s">
        <v>2148</v>
      </c>
      <c r="E25" s="16">
        <v>214219</v>
      </c>
      <c r="F25" s="7" t="s">
        <v>2116</v>
      </c>
      <c r="G25" s="16">
        <v>1</v>
      </c>
      <c r="H25" s="16">
        <v>2018</v>
      </c>
      <c r="I25" s="599">
        <v>24926.93</v>
      </c>
      <c r="J25" s="223">
        <v>20000</v>
      </c>
      <c r="K25" s="597"/>
    </row>
    <row r="26" spans="1:11" ht="36.75" customHeight="1">
      <c r="A26" s="591">
        <v>23</v>
      </c>
      <c r="B26" s="16" t="s">
        <v>2112</v>
      </c>
      <c r="C26" s="16" t="s">
        <v>2145</v>
      </c>
      <c r="D26" s="16" t="s">
        <v>2148</v>
      </c>
      <c r="E26" s="16">
        <v>214220</v>
      </c>
      <c r="F26" s="7" t="s">
        <v>2116</v>
      </c>
      <c r="G26" s="16">
        <v>1</v>
      </c>
      <c r="H26" s="16">
        <v>2018</v>
      </c>
      <c r="I26" s="599">
        <v>24926.93</v>
      </c>
      <c r="J26" s="223">
        <v>20000</v>
      </c>
      <c r="K26" s="597"/>
    </row>
    <row r="27" spans="1:11" ht="22.5" customHeight="1">
      <c r="A27" s="591">
        <v>24</v>
      </c>
      <c r="B27" s="16" t="s">
        <v>2112</v>
      </c>
      <c r="C27" s="16" t="s">
        <v>2145</v>
      </c>
      <c r="D27" s="16" t="s">
        <v>2148</v>
      </c>
      <c r="E27" s="16">
        <v>214221</v>
      </c>
      <c r="F27" s="7" t="s">
        <v>2116</v>
      </c>
      <c r="G27" s="16">
        <v>1</v>
      </c>
      <c r="H27" s="16">
        <v>2018</v>
      </c>
      <c r="I27" s="599">
        <v>24926.93</v>
      </c>
      <c r="J27" s="223">
        <v>20000</v>
      </c>
      <c r="K27" s="594"/>
    </row>
    <row r="28" spans="1:11" ht="22.5" customHeight="1">
      <c r="A28" s="591">
        <v>25</v>
      </c>
      <c r="B28" s="16" t="s">
        <v>2112</v>
      </c>
      <c r="C28" s="16" t="s">
        <v>2145</v>
      </c>
      <c r="D28" s="16" t="s">
        <v>2148</v>
      </c>
      <c r="E28" s="16">
        <v>214222</v>
      </c>
      <c r="F28" s="7" t="s">
        <v>2116</v>
      </c>
      <c r="G28" s="16">
        <v>1</v>
      </c>
      <c r="H28" s="16">
        <v>2018</v>
      </c>
      <c r="I28" s="599">
        <v>24926.93</v>
      </c>
      <c r="J28" s="223">
        <v>20000</v>
      </c>
      <c r="K28" s="594"/>
    </row>
    <row r="29" spans="1:11" ht="22.5" customHeight="1">
      <c r="A29" s="591">
        <v>26</v>
      </c>
      <c r="B29" s="16" t="s">
        <v>2112</v>
      </c>
      <c r="C29" s="16" t="s">
        <v>2145</v>
      </c>
      <c r="D29" s="16" t="s">
        <v>2148</v>
      </c>
      <c r="E29" s="16">
        <v>214223</v>
      </c>
      <c r="F29" s="7" t="s">
        <v>2116</v>
      </c>
      <c r="G29" s="16">
        <v>1</v>
      </c>
      <c r="H29" s="16">
        <v>2018</v>
      </c>
      <c r="I29" s="599">
        <v>24926.93</v>
      </c>
      <c r="J29" s="223">
        <v>20000</v>
      </c>
      <c r="K29" s="594"/>
    </row>
    <row r="30" spans="1:11" ht="22.5" customHeight="1">
      <c r="A30" s="591">
        <v>27</v>
      </c>
      <c r="B30" s="16" t="s">
        <v>2112</v>
      </c>
      <c r="C30" s="16" t="s">
        <v>2145</v>
      </c>
      <c r="D30" s="16" t="s">
        <v>2149</v>
      </c>
      <c r="E30" s="16">
        <v>214224</v>
      </c>
      <c r="F30" s="7" t="s">
        <v>2116</v>
      </c>
      <c r="G30" s="16">
        <v>1</v>
      </c>
      <c r="H30" s="16">
        <v>2018</v>
      </c>
      <c r="I30" s="599">
        <v>24926.93</v>
      </c>
      <c r="J30" s="223">
        <v>20000</v>
      </c>
      <c r="K30" s="594"/>
    </row>
    <row r="31" spans="1:11" ht="22.5" customHeight="1">
      <c r="A31" s="591">
        <v>28</v>
      </c>
      <c r="B31" s="16" t="s">
        <v>2112</v>
      </c>
      <c r="C31" s="16" t="s">
        <v>2145</v>
      </c>
      <c r="D31" s="16" t="s">
        <v>2149</v>
      </c>
      <c r="E31" s="16">
        <v>214225</v>
      </c>
      <c r="F31" s="7" t="s">
        <v>2116</v>
      </c>
      <c r="G31" s="16">
        <v>1</v>
      </c>
      <c r="H31" s="16">
        <v>2018</v>
      </c>
      <c r="I31" s="599">
        <v>24926.93</v>
      </c>
      <c r="J31" s="223">
        <v>20000</v>
      </c>
      <c r="K31" s="594"/>
    </row>
    <row r="32" spans="1:11" ht="22.5" customHeight="1">
      <c r="A32" s="591">
        <v>29</v>
      </c>
      <c r="B32" s="16" t="s">
        <v>2112</v>
      </c>
      <c r="C32" s="16" t="s">
        <v>2150</v>
      </c>
      <c r="D32" s="16" t="s">
        <v>2151</v>
      </c>
      <c r="E32" s="16">
        <v>10053</v>
      </c>
      <c r="F32" s="7" t="s">
        <v>2116</v>
      </c>
      <c r="G32" s="16">
        <v>2</v>
      </c>
      <c r="H32" s="16">
        <v>2018</v>
      </c>
      <c r="I32" s="599">
        <v>18764.66</v>
      </c>
      <c r="J32" s="223">
        <v>20000</v>
      </c>
      <c r="K32" s="594"/>
    </row>
    <row r="33" spans="1:11" ht="22.5" customHeight="1">
      <c r="A33" s="591">
        <v>30</v>
      </c>
      <c r="B33" s="16" t="s">
        <v>2112</v>
      </c>
      <c r="C33" s="16" t="s">
        <v>2150</v>
      </c>
      <c r="D33" s="16" t="s">
        <v>2151</v>
      </c>
      <c r="E33" s="16">
        <v>10054</v>
      </c>
      <c r="F33" s="7" t="s">
        <v>2116</v>
      </c>
      <c r="G33" s="16">
        <v>2</v>
      </c>
      <c r="H33" s="16">
        <v>2018</v>
      </c>
      <c r="I33" s="599">
        <v>18764.66</v>
      </c>
      <c r="J33" s="223">
        <v>20000</v>
      </c>
      <c r="K33" s="594"/>
    </row>
    <row r="34" spans="1:11" ht="22.5" customHeight="1">
      <c r="A34" s="591">
        <v>31</v>
      </c>
      <c r="B34" s="16" t="s">
        <v>2112</v>
      </c>
      <c r="C34" s="16" t="s">
        <v>2150</v>
      </c>
      <c r="D34" s="16" t="s">
        <v>2151</v>
      </c>
      <c r="E34" s="16">
        <v>10056</v>
      </c>
      <c r="F34" s="7" t="s">
        <v>2116</v>
      </c>
      <c r="G34" s="16">
        <v>2</v>
      </c>
      <c r="H34" s="16">
        <v>2018</v>
      </c>
      <c r="I34" s="599">
        <v>18764.66</v>
      </c>
      <c r="J34" s="223">
        <v>20000</v>
      </c>
      <c r="K34" s="594"/>
    </row>
    <row r="35" spans="1:11" ht="22.5" customHeight="1">
      <c r="A35" s="591">
        <v>32</v>
      </c>
      <c r="B35" s="16" t="s">
        <v>2112</v>
      </c>
      <c r="C35" s="16" t="s">
        <v>2150</v>
      </c>
      <c r="D35" s="16" t="s">
        <v>2151</v>
      </c>
      <c r="E35" s="16">
        <v>10057</v>
      </c>
      <c r="F35" s="7" t="s">
        <v>2116</v>
      </c>
      <c r="G35" s="16">
        <v>2</v>
      </c>
      <c r="H35" s="16">
        <v>2018</v>
      </c>
      <c r="I35" s="599">
        <v>18764.66</v>
      </c>
      <c r="J35" s="223">
        <v>20000</v>
      </c>
      <c r="K35" s="594"/>
    </row>
    <row r="36" spans="1:11" ht="22.5" customHeight="1">
      <c r="A36" s="591">
        <v>33</v>
      </c>
      <c r="B36" s="16" t="s">
        <v>2112</v>
      </c>
      <c r="C36" s="16" t="s">
        <v>2150</v>
      </c>
      <c r="D36" s="16" t="s">
        <v>2151</v>
      </c>
      <c r="E36" s="16">
        <v>10058</v>
      </c>
      <c r="F36" s="7" t="s">
        <v>2116</v>
      </c>
      <c r="G36" s="16">
        <v>2</v>
      </c>
      <c r="H36" s="16">
        <v>2018</v>
      </c>
      <c r="I36" s="599">
        <v>18764.66</v>
      </c>
      <c r="J36" s="223">
        <v>20000</v>
      </c>
      <c r="K36" s="594"/>
    </row>
    <row r="37" spans="1:11" ht="22.5" customHeight="1">
      <c r="A37" s="591">
        <v>34</v>
      </c>
      <c r="B37" s="16" t="s">
        <v>2112</v>
      </c>
      <c r="C37" s="16" t="s">
        <v>2134</v>
      </c>
      <c r="D37" s="16" t="s">
        <v>2152</v>
      </c>
      <c r="E37" s="16">
        <v>166649</v>
      </c>
      <c r="F37" s="7" t="s">
        <v>2116</v>
      </c>
      <c r="G37" s="16">
        <v>1</v>
      </c>
      <c r="H37" s="16">
        <v>2018</v>
      </c>
      <c r="I37" s="599">
        <v>7590.01</v>
      </c>
      <c r="J37" s="223">
        <v>20000</v>
      </c>
      <c r="K37" s="594"/>
    </row>
    <row r="38" spans="1:11" ht="22.5" customHeight="1">
      <c r="A38" s="591">
        <v>35</v>
      </c>
      <c r="B38" s="16" t="s">
        <v>2112</v>
      </c>
      <c r="C38" s="16" t="s">
        <v>2134</v>
      </c>
      <c r="D38" s="16" t="s">
        <v>2152</v>
      </c>
      <c r="E38" s="16">
        <v>166650</v>
      </c>
      <c r="F38" s="7" t="s">
        <v>2116</v>
      </c>
      <c r="G38" s="16">
        <v>1</v>
      </c>
      <c r="H38" s="16">
        <v>2018</v>
      </c>
      <c r="I38" s="599">
        <v>7590.01</v>
      </c>
      <c r="J38" s="223">
        <v>20000</v>
      </c>
      <c r="K38" s="594"/>
    </row>
    <row r="39" spans="1:11" ht="22.5" customHeight="1">
      <c r="A39" s="591">
        <v>36</v>
      </c>
      <c r="B39" s="16" t="s">
        <v>2112</v>
      </c>
      <c r="C39" s="16" t="s">
        <v>2134</v>
      </c>
      <c r="D39" s="16" t="s">
        <v>2152</v>
      </c>
      <c r="E39" s="16">
        <v>166656</v>
      </c>
      <c r="F39" s="7" t="s">
        <v>2116</v>
      </c>
      <c r="G39" s="16">
        <v>1</v>
      </c>
      <c r="H39" s="16">
        <v>2018</v>
      </c>
      <c r="I39" s="599">
        <v>7590.01</v>
      </c>
      <c r="J39" s="223">
        <v>20000</v>
      </c>
      <c r="K39" s="594"/>
    </row>
    <row r="40" spans="1:11" ht="22.5" customHeight="1">
      <c r="A40" s="591">
        <v>37</v>
      </c>
      <c r="B40" s="16" t="s">
        <v>2112</v>
      </c>
      <c r="C40" s="16" t="s">
        <v>2134</v>
      </c>
      <c r="D40" s="16" t="s">
        <v>2152</v>
      </c>
      <c r="E40" s="16">
        <v>166657</v>
      </c>
      <c r="F40" s="7" t="s">
        <v>2116</v>
      </c>
      <c r="G40" s="16">
        <v>1</v>
      </c>
      <c r="H40" s="16">
        <v>2018</v>
      </c>
      <c r="I40" s="599">
        <v>7590.01</v>
      </c>
      <c r="J40" s="223">
        <v>20000</v>
      </c>
      <c r="K40" s="594"/>
    </row>
    <row r="41" spans="1:11" ht="22.5" customHeight="1">
      <c r="A41" s="591">
        <v>38</v>
      </c>
      <c r="B41" s="16" t="s">
        <v>2112</v>
      </c>
      <c r="C41" s="16" t="s">
        <v>2134</v>
      </c>
      <c r="D41" s="16" t="s">
        <v>2152</v>
      </c>
      <c r="E41" s="16">
        <v>166663</v>
      </c>
      <c r="F41" s="7" t="s">
        <v>2116</v>
      </c>
      <c r="G41" s="16">
        <v>1</v>
      </c>
      <c r="H41" s="16">
        <v>2018</v>
      </c>
      <c r="I41" s="599">
        <v>7590.01</v>
      </c>
      <c r="J41" s="223">
        <v>20000</v>
      </c>
      <c r="K41" s="594"/>
    </row>
    <row r="42" spans="1:11" ht="22.5" customHeight="1">
      <c r="A42" s="591">
        <v>39</v>
      </c>
      <c r="B42" s="16" t="s">
        <v>2112</v>
      </c>
      <c r="C42" s="16" t="s">
        <v>2134</v>
      </c>
      <c r="D42" s="16" t="s">
        <v>2152</v>
      </c>
      <c r="E42" s="16">
        <v>166671</v>
      </c>
      <c r="F42" s="7" t="s">
        <v>2116</v>
      </c>
      <c r="G42" s="16">
        <v>1</v>
      </c>
      <c r="H42" s="16">
        <v>2018</v>
      </c>
      <c r="I42" s="599">
        <v>7590.01</v>
      </c>
      <c r="J42" s="223">
        <v>20000</v>
      </c>
      <c r="K42" s="594"/>
    </row>
    <row r="43" spans="1:11" ht="22.5" customHeight="1">
      <c r="A43" s="591">
        <v>40</v>
      </c>
      <c r="B43" s="16" t="s">
        <v>2112</v>
      </c>
      <c r="C43" s="16" t="s">
        <v>2134</v>
      </c>
      <c r="D43" s="16" t="s">
        <v>2152</v>
      </c>
      <c r="E43" s="16">
        <v>166676</v>
      </c>
      <c r="F43" s="7" t="s">
        <v>2116</v>
      </c>
      <c r="G43" s="16">
        <v>1</v>
      </c>
      <c r="H43" s="16">
        <v>2018</v>
      </c>
      <c r="I43" s="599">
        <v>7590.01</v>
      </c>
      <c r="J43" s="223">
        <v>20000</v>
      </c>
      <c r="K43" s="594"/>
    </row>
    <row r="44" spans="1:11" ht="22.5" customHeight="1">
      <c r="A44" s="591">
        <v>41</v>
      </c>
      <c r="B44" s="16" t="s">
        <v>2112</v>
      </c>
      <c r="C44" s="16" t="s">
        <v>2134</v>
      </c>
      <c r="D44" s="16" t="s">
        <v>2152</v>
      </c>
      <c r="E44" s="16">
        <v>166677</v>
      </c>
      <c r="F44" s="7" t="s">
        <v>2116</v>
      </c>
      <c r="G44" s="16">
        <v>1</v>
      </c>
      <c r="H44" s="16">
        <v>2018</v>
      </c>
      <c r="I44" s="599">
        <v>7590.01</v>
      </c>
      <c r="J44" s="223">
        <v>20000</v>
      </c>
      <c r="K44" s="594"/>
    </row>
    <row r="45" spans="1:11" ht="22.5" customHeight="1">
      <c r="A45" s="591">
        <v>42</v>
      </c>
      <c r="B45" s="16" t="s">
        <v>2112</v>
      </c>
      <c r="C45" s="16" t="s">
        <v>2134</v>
      </c>
      <c r="D45" s="16" t="s">
        <v>2152</v>
      </c>
      <c r="E45" s="16">
        <v>166678</v>
      </c>
      <c r="F45" s="7" t="s">
        <v>2116</v>
      </c>
      <c r="G45" s="16">
        <v>1</v>
      </c>
      <c r="H45" s="16">
        <v>2018</v>
      </c>
      <c r="I45" s="599">
        <v>7590.01</v>
      </c>
      <c r="J45" s="223">
        <v>20000</v>
      </c>
      <c r="K45" s="594"/>
    </row>
    <row r="46" spans="1:11" ht="22.5" customHeight="1">
      <c r="A46" s="591">
        <v>43</v>
      </c>
      <c r="B46" s="16" t="s">
        <v>2112</v>
      </c>
      <c r="C46" s="16" t="s">
        <v>2134</v>
      </c>
      <c r="D46" s="16" t="s">
        <v>2152</v>
      </c>
      <c r="E46" s="16">
        <v>166684</v>
      </c>
      <c r="F46" s="7" t="s">
        <v>2116</v>
      </c>
      <c r="G46" s="16">
        <v>1</v>
      </c>
      <c r="H46" s="16">
        <v>2018</v>
      </c>
      <c r="I46" s="599">
        <v>7590.01</v>
      </c>
      <c r="J46" s="223">
        <v>20000</v>
      </c>
      <c r="K46" s="594"/>
    </row>
    <row r="47" spans="1:11" ht="22.5" customHeight="1">
      <c r="A47" s="591">
        <v>44</v>
      </c>
      <c r="B47" s="16" t="s">
        <v>2112</v>
      </c>
      <c r="C47" s="16" t="s">
        <v>2134</v>
      </c>
      <c r="D47" s="16" t="s">
        <v>2152</v>
      </c>
      <c r="E47" s="16">
        <v>166685</v>
      </c>
      <c r="F47" s="7" t="s">
        <v>2116</v>
      </c>
      <c r="G47" s="16">
        <v>1</v>
      </c>
      <c r="H47" s="16">
        <v>2018</v>
      </c>
      <c r="I47" s="599">
        <v>7590.01</v>
      </c>
      <c r="J47" s="223">
        <v>20000</v>
      </c>
      <c r="K47" s="594"/>
    </row>
    <row r="48" spans="1:11" ht="22.5" customHeight="1">
      <c r="A48" s="591">
        <v>45</v>
      </c>
      <c r="B48" s="16" t="s">
        <v>2112</v>
      </c>
      <c r="C48" s="16" t="s">
        <v>2134</v>
      </c>
      <c r="D48" s="16" t="s">
        <v>2152</v>
      </c>
      <c r="E48" s="16">
        <v>167210</v>
      </c>
      <c r="F48" s="7" t="s">
        <v>2116</v>
      </c>
      <c r="G48" s="16">
        <v>1</v>
      </c>
      <c r="H48" s="16">
        <v>2018</v>
      </c>
      <c r="I48" s="599">
        <v>7590.01</v>
      </c>
      <c r="J48" s="223">
        <v>20000</v>
      </c>
      <c r="K48" s="594"/>
    </row>
    <row r="49" spans="1:11" ht="22.5" customHeight="1">
      <c r="A49" s="591">
        <v>46</v>
      </c>
      <c r="B49" s="16" t="s">
        <v>2112</v>
      </c>
      <c r="C49" s="16" t="s">
        <v>2134</v>
      </c>
      <c r="D49" s="16" t="s">
        <v>2152</v>
      </c>
      <c r="E49" s="16">
        <v>167211</v>
      </c>
      <c r="F49" s="7" t="s">
        <v>2116</v>
      </c>
      <c r="G49" s="16">
        <v>1</v>
      </c>
      <c r="H49" s="16">
        <v>2018</v>
      </c>
      <c r="I49" s="599">
        <v>7590.01</v>
      </c>
      <c r="J49" s="223">
        <v>20000</v>
      </c>
      <c r="K49" s="594"/>
    </row>
    <row r="50" spans="1:11" ht="22.5" customHeight="1">
      <c r="A50" s="591">
        <v>47</v>
      </c>
      <c r="B50" s="16" t="s">
        <v>2112</v>
      </c>
      <c r="C50" s="16" t="s">
        <v>2134</v>
      </c>
      <c r="D50" s="16" t="s">
        <v>2152</v>
      </c>
      <c r="E50" s="16">
        <v>167215</v>
      </c>
      <c r="F50" s="7" t="s">
        <v>2116</v>
      </c>
      <c r="G50" s="16">
        <v>1</v>
      </c>
      <c r="H50" s="16">
        <v>2018</v>
      </c>
      <c r="I50" s="599">
        <v>7590.01</v>
      </c>
      <c r="J50" s="223">
        <v>20000</v>
      </c>
      <c r="K50" s="594"/>
    </row>
    <row r="51" spans="1:11" ht="22.5" customHeight="1">
      <c r="A51" s="591">
        <v>48</v>
      </c>
      <c r="B51" s="16" t="s">
        <v>2112</v>
      </c>
      <c r="C51" s="16" t="s">
        <v>2134</v>
      </c>
      <c r="D51" s="16" t="s">
        <v>2152</v>
      </c>
      <c r="E51" s="16">
        <v>167216</v>
      </c>
      <c r="F51" s="7" t="s">
        <v>2116</v>
      </c>
      <c r="G51" s="16">
        <v>1</v>
      </c>
      <c r="H51" s="16">
        <v>2018</v>
      </c>
      <c r="I51" s="599">
        <v>7590.01</v>
      </c>
      <c r="J51" s="223">
        <v>20000</v>
      </c>
      <c r="K51" s="594"/>
    </row>
    <row r="52" spans="1:11" ht="22.5" customHeight="1">
      <c r="A52" s="591">
        <v>49</v>
      </c>
      <c r="B52" s="16" t="s">
        <v>2112</v>
      </c>
      <c r="C52" s="16" t="s">
        <v>2134</v>
      </c>
      <c r="D52" s="16" t="s">
        <v>2152</v>
      </c>
      <c r="E52" s="16">
        <v>167220</v>
      </c>
      <c r="F52" s="7" t="s">
        <v>2116</v>
      </c>
      <c r="G52" s="16">
        <v>1</v>
      </c>
      <c r="H52" s="16">
        <v>2018</v>
      </c>
      <c r="I52" s="599">
        <v>7590.01</v>
      </c>
      <c r="J52" s="223">
        <v>20000</v>
      </c>
      <c r="K52" s="594"/>
    </row>
    <row r="53" spans="1:11" ht="22.5" customHeight="1">
      <c r="A53" s="591">
        <v>50</v>
      </c>
      <c r="B53" s="16" t="s">
        <v>2112</v>
      </c>
      <c r="C53" s="16" t="s">
        <v>2134</v>
      </c>
      <c r="D53" s="16" t="s">
        <v>2152</v>
      </c>
      <c r="E53" s="16">
        <v>167221</v>
      </c>
      <c r="F53" s="7" t="s">
        <v>2116</v>
      </c>
      <c r="G53" s="16">
        <v>1</v>
      </c>
      <c r="H53" s="16">
        <v>2018</v>
      </c>
      <c r="I53" s="599">
        <v>7590.01</v>
      </c>
      <c r="J53" s="223">
        <v>20000</v>
      </c>
      <c r="K53" s="594"/>
    </row>
    <row r="54" spans="1:11" ht="22.5" customHeight="1">
      <c r="A54" s="591">
        <v>51</v>
      </c>
      <c r="B54" s="16" t="s">
        <v>2112</v>
      </c>
      <c r="C54" s="16" t="s">
        <v>2134</v>
      </c>
      <c r="D54" s="16" t="s">
        <v>2152</v>
      </c>
      <c r="E54" s="16">
        <v>167225</v>
      </c>
      <c r="F54" s="7" t="s">
        <v>2116</v>
      </c>
      <c r="G54" s="16">
        <v>1</v>
      </c>
      <c r="H54" s="16">
        <v>2018</v>
      </c>
      <c r="I54" s="599">
        <v>7590.01</v>
      </c>
      <c r="J54" s="223">
        <v>20000</v>
      </c>
      <c r="K54" s="594"/>
    </row>
    <row r="55" spans="1:11" ht="22.5" customHeight="1">
      <c r="A55" s="591">
        <v>52</v>
      </c>
      <c r="B55" s="16" t="s">
        <v>2112</v>
      </c>
      <c r="C55" s="16" t="s">
        <v>2134</v>
      </c>
      <c r="D55" s="16" t="s">
        <v>2152</v>
      </c>
      <c r="E55" s="16">
        <v>167226</v>
      </c>
      <c r="F55" s="7" t="s">
        <v>2116</v>
      </c>
      <c r="G55" s="16">
        <v>1</v>
      </c>
      <c r="H55" s="16">
        <v>2018</v>
      </c>
      <c r="I55" s="599">
        <v>7590.01</v>
      </c>
      <c r="J55" s="223">
        <v>20000</v>
      </c>
      <c r="K55" s="594"/>
    </row>
    <row r="56" spans="1:11" ht="22.5" customHeight="1">
      <c r="A56" s="591">
        <v>53</v>
      </c>
      <c r="B56" s="16" t="s">
        <v>2112</v>
      </c>
      <c r="C56" s="16" t="s">
        <v>2134</v>
      </c>
      <c r="D56" s="16" t="s">
        <v>2152</v>
      </c>
      <c r="E56" s="16">
        <v>167230</v>
      </c>
      <c r="F56" s="7" t="s">
        <v>2116</v>
      </c>
      <c r="G56" s="16">
        <v>1</v>
      </c>
      <c r="H56" s="16">
        <v>2018</v>
      </c>
      <c r="I56" s="599">
        <v>7590.01</v>
      </c>
      <c r="J56" s="223">
        <v>20000</v>
      </c>
      <c r="K56" s="594"/>
    </row>
    <row r="57" spans="1:11" ht="22.5" customHeight="1">
      <c r="A57" s="591">
        <v>54</v>
      </c>
      <c r="B57" s="16" t="s">
        <v>2112</v>
      </c>
      <c r="C57" s="16" t="s">
        <v>2134</v>
      </c>
      <c r="D57" s="16" t="s">
        <v>2152</v>
      </c>
      <c r="E57" s="16">
        <v>167231</v>
      </c>
      <c r="F57" s="7" t="s">
        <v>2116</v>
      </c>
      <c r="G57" s="16">
        <v>1</v>
      </c>
      <c r="H57" s="16">
        <v>2018</v>
      </c>
      <c r="I57" s="599">
        <v>7590.01</v>
      </c>
      <c r="J57" s="223">
        <v>20000</v>
      </c>
      <c r="K57" s="594"/>
    </row>
    <row r="58" spans="1:11" ht="22.5" customHeight="1">
      <c r="A58" s="591">
        <v>55</v>
      </c>
      <c r="B58" s="16" t="s">
        <v>2112</v>
      </c>
      <c r="C58" s="16" t="s">
        <v>2134</v>
      </c>
      <c r="D58" s="16" t="s">
        <v>2152</v>
      </c>
      <c r="E58" s="16">
        <v>167235</v>
      </c>
      <c r="F58" s="7" t="s">
        <v>2116</v>
      </c>
      <c r="G58" s="16">
        <v>1</v>
      </c>
      <c r="H58" s="16">
        <v>2018</v>
      </c>
      <c r="I58" s="599">
        <v>7590.01</v>
      </c>
      <c r="J58" s="223">
        <v>20000</v>
      </c>
      <c r="K58" s="594"/>
    </row>
    <row r="59" spans="1:11" ht="22.5" customHeight="1">
      <c r="A59" s="591">
        <v>56</v>
      </c>
      <c r="B59" s="16" t="s">
        <v>2112</v>
      </c>
      <c r="C59" s="16" t="s">
        <v>2134</v>
      </c>
      <c r="D59" s="16" t="s">
        <v>2152</v>
      </c>
      <c r="E59" s="16">
        <v>167236</v>
      </c>
      <c r="F59" s="7" t="s">
        <v>2116</v>
      </c>
      <c r="G59" s="16">
        <v>1</v>
      </c>
      <c r="H59" s="16">
        <v>2018</v>
      </c>
      <c r="I59" s="599">
        <v>7590.01</v>
      </c>
      <c r="J59" s="223">
        <v>20000</v>
      </c>
      <c r="K59" s="594"/>
    </row>
    <row r="60" spans="1:11" ht="22.5" customHeight="1">
      <c r="A60" s="591">
        <v>57</v>
      </c>
      <c r="B60" s="16" t="s">
        <v>2112</v>
      </c>
      <c r="C60" s="16" t="s">
        <v>2134</v>
      </c>
      <c r="D60" s="16" t="s">
        <v>2152</v>
      </c>
      <c r="E60" s="16">
        <v>167240</v>
      </c>
      <c r="F60" s="7" t="s">
        <v>2116</v>
      </c>
      <c r="G60" s="16">
        <v>1</v>
      </c>
      <c r="H60" s="16">
        <v>2018</v>
      </c>
      <c r="I60" s="599">
        <v>7590.01</v>
      </c>
      <c r="J60" s="223">
        <v>20000</v>
      </c>
      <c r="K60" s="594"/>
    </row>
    <row r="61" spans="1:11" ht="22.5" customHeight="1">
      <c r="A61" s="591">
        <v>58</v>
      </c>
      <c r="B61" s="16" t="s">
        <v>2112</v>
      </c>
      <c r="C61" s="16" t="s">
        <v>2134</v>
      </c>
      <c r="D61" s="16" t="s">
        <v>2152</v>
      </c>
      <c r="E61" s="16">
        <v>167241</v>
      </c>
      <c r="F61" s="7" t="s">
        <v>2116</v>
      </c>
      <c r="G61" s="16">
        <v>1</v>
      </c>
      <c r="H61" s="16">
        <v>2018</v>
      </c>
      <c r="I61" s="599">
        <v>7590.01</v>
      </c>
      <c r="J61" s="223">
        <v>20000</v>
      </c>
      <c r="K61" s="594"/>
    </row>
    <row r="62" spans="1:11" ht="22.5" customHeight="1">
      <c r="A62" s="591">
        <v>59</v>
      </c>
      <c r="B62" s="16" t="s">
        <v>2112</v>
      </c>
      <c r="C62" s="16" t="s">
        <v>2134</v>
      </c>
      <c r="D62" s="16" t="s">
        <v>2152</v>
      </c>
      <c r="E62" s="16">
        <v>167245</v>
      </c>
      <c r="F62" s="7" t="s">
        <v>2116</v>
      </c>
      <c r="G62" s="16">
        <v>1</v>
      </c>
      <c r="H62" s="16">
        <v>2018</v>
      </c>
      <c r="I62" s="599">
        <v>7590.01</v>
      </c>
      <c r="J62" s="223">
        <v>20000</v>
      </c>
      <c r="K62" s="594"/>
    </row>
    <row r="63" spans="1:11" ht="22.5" customHeight="1">
      <c r="A63" s="591">
        <v>60</v>
      </c>
      <c r="B63" s="16" t="s">
        <v>2112</v>
      </c>
      <c r="C63" s="16" t="s">
        <v>2134</v>
      </c>
      <c r="D63" s="16" t="s">
        <v>2152</v>
      </c>
      <c r="E63" s="16">
        <v>167246</v>
      </c>
      <c r="F63" s="7" t="s">
        <v>2116</v>
      </c>
      <c r="G63" s="16">
        <v>1</v>
      </c>
      <c r="H63" s="16">
        <v>2018</v>
      </c>
      <c r="I63" s="599">
        <v>7590.01</v>
      </c>
      <c r="J63" s="223">
        <v>20000</v>
      </c>
      <c r="K63" s="594"/>
    </row>
    <row r="64" spans="1:11" ht="22.5" customHeight="1">
      <c r="A64" s="591">
        <v>61</v>
      </c>
      <c r="B64" s="16" t="s">
        <v>2112</v>
      </c>
      <c r="C64" s="16" t="s">
        <v>2134</v>
      </c>
      <c r="D64" s="16" t="s">
        <v>2152</v>
      </c>
      <c r="E64" s="16">
        <v>167250</v>
      </c>
      <c r="F64" s="7" t="s">
        <v>2116</v>
      </c>
      <c r="G64" s="16">
        <v>1</v>
      </c>
      <c r="H64" s="16">
        <v>2018</v>
      </c>
      <c r="I64" s="599">
        <v>7590.01</v>
      </c>
      <c r="J64" s="223">
        <v>20000</v>
      </c>
      <c r="K64" s="594"/>
    </row>
    <row r="65" spans="1:11" ht="22.5" customHeight="1">
      <c r="A65" s="591">
        <v>62</v>
      </c>
      <c r="B65" s="16" t="s">
        <v>2112</v>
      </c>
      <c r="C65" s="16" t="s">
        <v>2134</v>
      </c>
      <c r="D65" s="16" t="s">
        <v>2152</v>
      </c>
      <c r="E65" s="16">
        <v>167512</v>
      </c>
      <c r="F65" s="7" t="s">
        <v>2116</v>
      </c>
      <c r="G65" s="16">
        <v>1</v>
      </c>
      <c r="H65" s="16">
        <v>2018</v>
      </c>
      <c r="I65" s="599">
        <v>7590.01</v>
      </c>
      <c r="J65" s="223">
        <v>20000</v>
      </c>
      <c r="K65" s="594"/>
    </row>
    <row r="66" spans="1:11" ht="22.5" customHeight="1">
      <c r="A66" s="591">
        <v>63</v>
      </c>
      <c r="B66" s="16" t="s">
        <v>2112</v>
      </c>
      <c r="C66" s="16" t="s">
        <v>2134</v>
      </c>
      <c r="D66" s="16" t="s">
        <v>2152</v>
      </c>
      <c r="E66" s="16">
        <v>167517</v>
      </c>
      <c r="F66" s="7" t="s">
        <v>2116</v>
      </c>
      <c r="G66" s="16">
        <v>1</v>
      </c>
      <c r="H66" s="16">
        <v>2018</v>
      </c>
      <c r="I66" s="599">
        <v>7590.01</v>
      </c>
      <c r="J66" s="223">
        <v>20000</v>
      </c>
      <c r="K66" s="594"/>
    </row>
    <row r="67" spans="1:11" ht="22.5" customHeight="1">
      <c r="A67" s="591">
        <v>64</v>
      </c>
      <c r="B67" s="16" t="s">
        <v>2112</v>
      </c>
      <c r="C67" s="16">
        <v>420</v>
      </c>
      <c r="D67" s="16"/>
      <c r="E67" s="16">
        <v>56623</v>
      </c>
      <c r="F67" s="7" t="s">
        <v>2116</v>
      </c>
      <c r="G67" s="16">
        <v>2</v>
      </c>
      <c r="H67" s="16">
        <v>2018</v>
      </c>
      <c r="I67" s="599">
        <v>29147.5</v>
      </c>
      <c r="J67" s="223">
        <v>20000</v>
      </c>
      <c r="K67" s="594"/>
    </row>
    <row r="68" spans="1:11" ht="22.5" customHeight="1">
      <c r="A68" s="591">
        <v>65</v>
      </c>
      <c r="B68" s="16" t="s">
        <v>2112</v>
      </c>
      <c r="C68" s="16">
        <v>420</v>
      </c>
      <c r="D68" s="16"/>
      <c r="E68" s="16">
        <v>56624</v>
      </c>
      <c r="F68" s="7" t="s">
        <v>2116</v>
      </c>
      <c r="G68" s="16">
        <v>2</v>
      </c>
      <c r="H68" s="16">
        <v>2018</v>
      </c>
      <c r="I68" s="599">
        <v>29147.5</v>
      </c>
      <c r="J68" s="223">
        <v>20000</v>
      </c>
      <c r="K68" s="594"/>
    </row>
    <row r="69" spans="1:11" ht="22.5" customHeight="1">
      <c r="A69" s="591">
        <v>66</v>
      </c>
      <c r="B69" s="16" t="s">
        <v>2112</v>
      </c>
      <c r="C69" s="16">
        <v>420</v>
      </c>
      <c r="D69" s="16"/>
      <c r="E69" s="16">
        <v>56625</v>
      </c>
      <c r="F69" s="7" t="s">
        <v>2116</v>
      </c>
      <c r="G69" s="16">
        <v>2</v>
      </c>
      <c r="H69" s="16">
        <v>2018</v>
      </c>
      <c r="I69" s="599">
        <v>29147.5</v>
      </c>
      <c r="J69" s="223">
        <v>20000</v>
      </c>
      <c r="K69" s="594"/>
    </row>
    <row r="70" spans="1:11" ht="22.5" customHeight="1">
      <c r="A70" s="591">
        <v>67</v>
      </c>
      <c r="B70" s="16" t="s">
        <v>2112</v>
      </c>
      <c r="C70" s="16">
        <v>420</v>
      </c>
      <c r="D70" s="16"/>
      <c r="E70" s="16">
        <v>56627</v>
      </c>
      <c r="F70" s="7" t="s">
        <v>2116</v>
      </c>
      <c r="G70" s="16">
        <v>2</v>
      </c>
      <c r="H70" s="16">
        <v>2018</v>
      </c>
      <c r="I70" s="599">
        <v>29147.5</v>
      </c>
      <c r="J70" s="223">
        <v>20000</v>
      </c>
      <c r="K70" s="594"/>
    </row>
    <row r="71" spans="1:11" ht="22.5" customHeight="1">
      <c r="A71" s="591">
        <v>68</v>
      </c>
      <c r="B71" s="16" t="s">
        <v>2112</v>
      </c>
      <c r="C71" s="16">
        <v>420</v>
      </c>
      <c r="D71" s="16"/>
      <c r="E71" s="16">
        <v>56628</v>
      </c>
      <c r="F71" s="7" t="s">
        <v>2116</v>
      </c>
      <c r="G71" s="16">
        <v>2</v>
      </c>
      <c r="H71" s="16">
        <v>2018</v>
      </c>
      <c r="I71" s="599">
        <v>29147.5</v>
      </c>
      <c r="J71" s="223">
        <v>20000</v>
      </c>
      <c r="K71" s="594"/>
    </row>
    <row r="72" spans="1:11" ht="22.5" customHeight="1">
      <c r="A72" s="591">
        <v>69</v>
      </c>
      <c r="B72" s="16" t="s">
        <v>2112</v>
      </c>
      <c r="C72" s="16">
        <v>470</v>
      </c>
      <c r="D72" s="16"/>
      <c r="E72" s="16">
        <v>34033</v>
      </c>
      <c r="F72" s="7" t="s">
        <v>2116</v>
      </c>
      <c r="G72" s="16">
        <v>2</v>
      </c>
      <c r="H72" s="16">
        <v>2018</v>
      </c>
      <c r="I72" s="599">
        <v>55713.37</v>
      </c>
      <c r="J72" s="223">
        <v>20000</v>
      </c>
      <c r="K72" s="594"/>
    </row>
    <row r="73" spans="1:11" ht="22.5" customHeight="1">
      <c r="A73" s="591">
        <v>70</v>
      </c>
      <c r="B73" s="16" t="s">
        <v>2112</v>
      </c>
      <c r="C73" s="16">
        <v>470</v>
      </c>
      <c r="D73" s="16"/>
      <c r="E73" s="16">
        <v>34034</v>
      </c>
      <c r="F73" s="7" t="s">
        <v>2116</v>
      </c>
      <c r="G73" s="16">
        <v>2</v>
      </c>
      <c r="H73" s="16">
        <v>2018</v>
      </c>
      <c r="I73" s="599">
        <v>55713.37</v>
      </c>
      <c r="J73" s="223">
        <v>20000</v>
      </c>
      <c r="K73" s="594"/>
    </row>
    <row r="74" spans="1:11" ht="22.5" customHeight="1">
      <c r="A74" s="591">
        <v>71</v>
      </c>
      <c r="B74" s="16" t="s">
        <v>2112</v>
      </c>
      <c r="C74" s="16">
        <v>470</v>
      </c>
      <c r="D74" s="16"/>
      <c r="E74" s="16">
        <v>34035</v>
      </c>
      <c r="F74" s="7" t="s">
        <v>2116</v>
      </c>
      <c r="G74" s="16">
        <v>2</v>
      </c>
      <c r="H74" s="16">
        <v>2018</v>
      </c>
      <c r="I74" s="599">
        <v>55713.37</v>
      </c>
      <c r="J74" s="223">
        <v>20000</v>
      </c>
      <c r="K74" s="594"/>
    </row>
    <row r="75" spans="1:11" ht="22.5" customHeight="1">
      <c r="A75" s="591">
        <v>72</v>
      </c>
      <c r="B75" s="16" t="s">
        <v>2112</v>
      </c>
      <c r="C75" s="16">
        <v>470</v>
      </c>
      <c r="D75" s="16"/>
      <c r="E75" s="16">
        <v>34036</v>
      </c>
      <c r="F75" s="7" t="s">
        <v>2116</v>
      </c>
      <c r="G75" s="16">
        <v>2</v>
      </c>
      <c r="H75" s="16">
        <v>2018</v>
      </c>
      <c r="I75" s="599">
        <v>55713.37</v>
      </c>
      <c r="J75" s="223">
        <v>20000</v>
      </c>
      <c r="K75" s="594"/>
    </row>
    <row r="76" spans="1:11" ht="22.5" customHeight="1">
      <c r="A76" s="591">
        <v>73</v>
      </c>
      <c r="B76" s="16" t="s">
        <v>2112</v>
      </c>
      <c r="C76" s="16">
        <v>470</v>
      </c>
      <c r="D76" s="16"/>
      <c r="E76" s="16">
        <v>34037</v>
      </c>
      <c r="F76" s="7" t="s">
        <v>2116</v>
      </c>
      <c r="G76" s="16">
        <v>2</v>
      </c>
      <c r="H76" s="16">
        <v>2018</v>
      </c>
      <c r="I76" s="599">
        <v>55713.37</v>
      </c>
      <c r="J76" s="223">
        <v>20000</v>
      </c>
      <c r="K76" s="594"/>
    </row>
    <row r="77" spans="1:11" ht="30" customHeight="1">
      <c r="A77" s="591">
        <v>74</v>
      </c>
      <c r="B77" s="600" t="s">
        <v>2153</v>
      </c>
      <c r="C77" s="600" t="s">
        <v>2154</v>
      </c>
      <c r="D77" s="600" t="s">
        <v>2155</v>
      </c>
      <c r="E77" s="600">
        <v>371072</v>
      </c>
      <c r="F77" s="7" t="s">
        <v>2116</v>
      </c>
      <c r="G77" s="16">
        <v>5</v>
      </c>
      <c r="H77" s="16" t="s">
        <v>2156</v>
      </c>
      <c r="I77" s="599">
        <v>6500</v>
      </c>
      <c r="J77" s="592">
        <v>50000</v>
      </c>
      <c r="K77" s="601" t="s">
        <v>2157</v>
      </c>
    </row>
    <row r="78" spans="1:11" ht="22.5" customHeight="1">
      <c r="A78" s="591">
        <v>75</v>
      </c>
      <c r="B78" s="600" t="s">
        <v>2153</v>
      </c>
      <c r="C78" s="600" t="s">
        <v>2158</v>
      </c>
      <c r="D78" s="600" t="s">
        <v>2159</v>
      </c>
      <c r="E78" s="600">
        <v>1010514</v>
      </c>
      <c r="F78" s="7" t="s">
        <v>2116</v>
      </c>
      <c r="G78" s="16">
        <v>5</v>
      </c>
      <c r="H78" s="16" t="s">
        <v>2160</v>
      </c>
      <c r="I78" s="599">
        <v>12000</v>
      </c>
      <c r="J78" s="592">
        <v>50000</v>
      </c>
      <c r="K78" s="601" t="s">
        <v>2161</v>
      </c>
    </row>
    <row r="79" spans="1:11" ht="22.5" customHeight="1">
      <c r="A79" s="591">
        <v>76</v>
      </c>
      <c r="B79" s="600" t="s">
        <v>2162</v>
      </c>
      <c r="C79" s="600"/>
      <c r="D79" s="600"/>
      <c r="E79" s="600"/>
      <c r="F79" s="7" t="s">
        <v>2116</v>
      </c>
      <c r="G79" s="16">
        <v>8</v>
      </c>
      <c r="H79" s="16">
        <v>2018</v>
      </c>
      <c r="I79" s="599">
        <v>6912</v>
      </c>
      <c r="J79" s="223" t="s">
        <v>84</v>
      </c>
      <c r="K79" s="597" t="s">
        <v>2163</v>
      </c>
    </row>
    <row r="80" spans="1:11" ht="22.5" customHeight="1">
      <c r="A80" s="591">
        <v>77</v>
      </c>
      <c r="B80" s="600" t="s">
        <v>2164</v>
      </c>
      <c r="C80" s="600" t="s">
        <v>2165</v>
      </c>
      <c r="D80" s="600"/>
      <c r="E80" s="600"/>
      <c r="F80" s="7" t="s">
        <v>2116</v>
      </c>
      <c r="G80" s="16"/>
      <c r="H80" s="16">
        <v>2018</v>
      </c>
      <c r="I80" s="599">
        <v>18000</v>
      </c>
      <c r="J80" s="223">
        <v>20000</v>
      </c>
      <c r="K80" s="597"/>
    </row>
    <row r="81" spans="1:11" ht="44.25" customHeight="1">
      <c r="A81" s="591">
        <v>78</v>
      </c>
      <c r="B81" s="600" t="s">
        <v>2166</v>
      </c>
      <c r="C81" s="600"/>
      <c r="D81" s="600"/>
      <c r="E81" s="600"/>
      <c r="F81" s="7" t="s">
        <v>2116</v>
      </c>
      <c r="G81" s="16">
        <v>10</v>
      </c>
      <c r="H81" s="16">
        <v>2019</v>
      </c>
      <c r="I81" s="599">
        <v>14175</v>
      </c>
      <c r="J81" s="223">
        <v>20000</v>
      </c>
      <c r="K81" s="595" t="s">
        <v>2167</v>
      </c>
    </row>
    <row r="82" spans="5:11" ht="26.25" customHeight="1">
      <c r="E82" s="3"/>
      <c r="F82" s="33"/>
      <c r="I82" s="602">
        <f>SUM(I4:I81)</f>
        <v>1671171.8400000015</v>
      </c>
      <c r="J82" s="603">
        <f>SUM(J4:J81)</f>
        <v>1840000</v>
      </c>
      <c r="K82" s="41"/>
    </row>
    <row r="84" ht="12.75">
      <c r="E84" s="33" t="s">
        <v>1906</v>
      </c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8"/>
  <sheetViews>
    <sheetView tabSelected="1" view="pageBreakPreview" zoomScale="95" zoomScaleSheetLayoutView="95" zoomScalePageLayoutView="0" workbookViewId="0" topLeftCell="A108">
      <selection activeCell="J102" sqref="J102"/>
    </sheetView>
  </sheetViews>
  <sheetFormatPr defaultColWidth="9.140625" defaultRowHeight="12.75"/>
  <cols>
    <col min="1" max="1" width="5.421875" style="0" customWidth="1"/>
    <col min="2" max="2" width="23.140625" style="0" customWidth="1"/>
    <col min="3" max="3" width="22.140625" style="0" customWidth="1"/>
    <col min="4" max="4" width="15.7109375" style="0" customWidth="1"/>
    <col min="5" max="5" width="11.28125" style="0" customWidth="1"/>
    <col min="6" max="6" width="30.28125" style="0" customWidth="1"/>
    <col min="7" max="7" width="12.140625" style="0" customWidth="1"/>
    <col min="9" max="9" width="11.28125" style="0" customWidth="1"/>
    <col min="10" max="10" width="17.28125" style="0" customWidth="1"/>
    <col min="11" max="11" width="14.57421875" style="667" customWidth="1"/>
    <col min="12" max="12" width="13.421875" style="0" customWidth="1"/>
  </cols>
  <sheetData>
    <row r="1" spans="1:12" ht="60.75" customHeight="1" thickBot="1">
      <c r="A1" s="829" t="s">
        <v>2391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1"/>
    </row>
    <row r="2" spans="1:12" ht="30">
      <c r="A2" s="604" t="s">
        <v>2168</v>
      </c>
      <c r="B2" s="605" t="s">
        <v>2169</v>
      </c>
      <c r="C2" s="605" t="s">
        <v>2170</v>
      </c>
      <c r="D2" s="605" t="s">
        <v>2171</v>
      </c>
      <c r="E2" s="606" t="s">
        <v>2172</v>
      </c>
      <c r="F2" s="605" t="s">
        <v>2173</v>
      </c>
      <c r="G2" s="605" t="s">
        <v>2174</v>
      </c>
      <c r="H2" s="605" t="s">
        <v>2175</v>
      </c>
      <c r="I2" s="606" t="s">
        <v>2176</v>
      </c>
      <c r="J2" s="605" t="s">
        <v>2177</v>
      </c>
      <c r="K2" s="607" t="s">
        <v>2178</v>
      </c>
      <c r="L2" s="608" t="s">
        <v>2179</v>
      </c>
    </row>
    <row r="3" spans="1:12" ht="41.25" customHeight="1">
      <c r="A3" s="609">
        <v>1</v>
      </c>
      <c r="B3" s="610" t="s">
        <v>2199</v>
      </c>
      <c r="C3" s="610" t="s">
        <v>2199</v>
      </c>
      <c r="D3" s="610" t="s">
        <v>2187</v>
      </c>
      <c r="E3" s="611">
        <v>44207</v>
      </c>
      <c r="F3" s="610" t="s">
        <v>2200</v>
      </c>
      <c r="G3" s="610"/>
      <c r="H3" s="610"/>
      <c r="I3" s="611"/>
      <c r="J3" s="610" t="s">
        <v>2201</v>
      </c>
      <c r="K3" s="612">
        <v>2730</v>
      </c>
      <c r="L3" s="623"/>
    </row>
    <row r="4" spans="1:12" ht="41.25" customHeight="1">
      <c r="A4" s="609">
        <v>2</v>
      </c>
      <c r="B4" s="610" t="s">
        <v>2180</v>
      </c>
      <c r="C4" s="610" t="s">
        <v>2181</v>
      </c>
      <c r="D4" s="610" t="s">
        <v>2182</v>
      </c>
      <c r="E4" s="611">
        <v>44214</v>
      </c>
      <c r="F4" s="610" t="s">
        <v>2202</v>
      </c>
      <c r="G4" s="610"/>
      <c r="H4" s="610"/>
      <c r="I4" s="611"/>
      <c r="J4" s="610" t="s">
        <v>2203</v>
      </c>
      <c r="K4" s="612">
        <v>0</v>
      </c>
      <c r="L4" s="623"/>
    </row>
    <row r="5" spans="1:12" ht="69" customHeight="1">
      <c r="A5" s="609">
        <v>3</v>
      </c>
      <c r="B5" s="610" t="s">
        <v>2180</v>
      </c>
      <c r="C5" s="610" t="s">
        <v>2180</v>
      </c>
      <c r="D5" s="610" t="s">
        <v>2187</v>
      </c>
      <c r="E5" s="611">
        <v>44214</v>
      </c>
      <c r="F5" s="610" t="s">
        <v>2204</v>
      </c>
      <c r="G5" s="610" t="s">
        <v>2183</v>
      </c>
      <c r="H5" s="610" t="s">
        <v>2184</v>
      </c>
      <c r="I5" s="611">
        <v>44217</v>
      </c>
      <c r="J5" s="610" t="s">
        <v>2197</v>
      </c>
      <c r="K5" s="612">
        <v>169.99</v>
      </c>
      <c r="L5" s="623"/>
    </row>
    <row r="6" spans="1:12" ht="58.5" customHeight="1">
      <c r="A6" s="609">
        <v>4</v>
      </c>
      <c r="B6" s="610" t="s">
        <v>2180</v>
      </c>
      <c r="C6" s="610" t="s">
        <v>2180</v>
      </c>
      <c r="D6" s="610" t="s">
        <v>2186</v>
      </c>
      <c r="E6" s="611">
        <v>44214</v>
      </c>
      <c r="F6" s="610" t="s">
        <v>2205</v>
      </c>
      <c r="G6" s="610" t="s">
        <v>2198</v>
      </c>
      <c r="H6" s="610"/>
      <c r="I6" s="611"/>
      <c r="J6" s="610"/>
      <c r="K6" s="612">
        <v>384.12</v>
      </c>
      <c r="L6" s="623"/>
    </row>
    <row r="7" spans="1:12" ht="41.25" customHeight="1">
      <c r="A7" s="609">
        <v>5</v>
      </c>
      <c r="B7" s="610" t="s">
        <v>2206</v>
      </c>
      <c r="C7" s="610" t="s">
        <v>2206</v>
      </c>
      <c r="D7" s="610" t="s">
        <v>2186</v>
      </c>
      <c r="E7" s="611">
        <v>44211</v>
      </c>
      <c r="F7" s="610"/>
      <c r="G7" s="610"/>
      <c r="H7" s="610"/>
      <c r="I7" s="611"/>
      <c r="J7" s="610"/>
      <c r="K7" s="612">
        <v>2083.73</v>
      </c>
      <c r="L7" s="623"/>
    </row>
    <row r="8" spans="1:12" ht="41.25" customHeight="1">
      <c r="A8" s="609">
        <v>6</v>
      </c>
      <c r="B8" s="99" t="s">
        <v>2180</v>
      </c>
      <c r="C8" s="99" t="s">
        <v>2181</v>
      </c>
      <c r="D8" s="99" t="s">
        <v>2182</v>
      </c>
      <c r="E8" s="613">
        <v>44213</v>
      </c>
      <c r="F8" s="99" t="s">
        <v>2207</v>
      </c>
      <c r="G8" s="99"/>
      <c r="H8" s="99"/>
      <c r="I8" s="613"/>
      <c r="J8" s="99"/>
      <c r="K8" s="640">
        <v>2630</v>
      </c>
      <c r="L8" s="624"/>
    </row>
    <row r="9" spans="1:12" ht="80.25" customHeight="1">
      <c r="A9" s="609">
        <v>7</v>
      </c>
      <c r="B9" s="610" t="s">
        <v>2208</v>
      </c>
      <c r="C9" s="610" t="s">
        <v>2208</v>
      </c>
      <c r="D9" s="610" t="s">
        <v>2186</v>
      </c>
      <c r="E9" s="611">
        <v>44221</v>
      </c>
      <c r="F9" s="610" t="s">
        <v>2209</v>
      </c>
      <c r="G9" s="610"/>
      <c r="H9" s="610"/>
      <c r="I9" s="611"/>
      <c r="J9" s="610" t="s">
        <v>2189</v>
      </c>
      <c r="K9" s="612">
        <v>2175.34</v>
      </c>
      <c r="L9" s="623"/>
    </row>
    <row r="10" spans="1:12" ht="41.25" customHeight="1">
      <c r="A10" s="609">
        <v>8</v>
      </c>
      <c r="B10" s="610" t="s">
        <v>2206</v>
      </c>
      <c r="C10" s="610" t="s">
        <v>2206</v>
      </c>
      <c r="D10" s="610" t="s">
        <v>2187</v>
      </c>
      <c r="E10" s="611">
        <v>44224</v>
      </c>
      <c r="F10" s="610" t="s">
        <v>2210</v>
      </c>
      <c r="G10" s="610"/>
      <c r="H10" s="610"/>
      <c r="I10" s="611"/>
      <c r="J10" s="610"/>
      <c r="K10" s="612">
        <v>1870</v>
      </c>
      <c r="L10" s="623"/>
    </row>
    <row r="11" spans="1:12" ht="81" customHeight="1">
      <c r="A11" s="609">
        <v>9</v>
      </c>
      <c r="B11" s="610" t="s">
        <v>178</v>
      </c>
      <c r="C11" s="610" t="s">
        <v>178</v>
      </c>
      <c r="D11" s="610" t="s">
        <v>2186</v>
      </c>
      <c r="E11" s="611">
        <v>44217</v>
      </c>
      <c r="F11" s="610" t="s">
        <v>2211</v>
      </c>
      <c r="G11" s="610"/>
      <c r="H11" s="610"/>
      <c r="I11" s="611"/>
      <c r="J11" s="610" t="s">
        <v>2212</v>
      </c>
      <c r="K11" s="612">
        <v>25694.7</v>
      </c>
      <c r="L11" s="623"/>
    </row>
    <row r="12" spans="1:12" ht="41.25" customHeight="1">
      <c r="A12" s="609">
        <v>10</v>
      </c>
      <c r="B12" s="610" t="s">
        <v>436</v>
      </c>
      <c r="C12" s="610" t="s">
        <v>2181</v>
      </c>
      <c r="D12" s="610" t="s">
        <v>2182</v>
      </c>
      <c r="E12" s="611">
        <v>44242</v>
      </c>
      <c r="F12" s="610" t="s">
        <v>2213</v>
      </c>
      <c r="G12" s="610"/>
      <c r="H12" s="610"/>
      <c r="I12" s="611"/>
      <c r="J12" s="610" t="s">
        <v>2190</v>
      </c>
      <c r="K12" s="612">
        <v>0</v>
      </c>
      <c r="L12" s="623"/>
    </row>
    <row r="13" spans="1:12" ht="41.25" customHeight="1">
      <c r="A13" s="609">
        <v>11</v>
      </c>
      <c r="B13" s="610" t="s">
        <v>178</v>
      </c>
      <c r="C13" s="610" t="s">
        <v>178</v>
      </c>
      <c r="D13" s="610" t="s">
        <v>2186</v>
      </c>
      <c r="E13" s="611">
        <v>44251</v>
      </c>
      <c r="F13" s="610" t="s">
        <v>2214</v>
      </c>
      <c r="G13" s="610"/>
      <c r="H13" s="610"/>
      <c r="I13" s="611"/>
      <c r="J13" s="610" t="s">
        <v>2189</v>
      </c>
      <c r="K13" s="612">
        <v>26005.01</v>
      </c>
      <c r="L13" s="623"/>
    </row>
    <row r="14" spans="1:12" ht="61.5" customHeight="1">
      <c r="A14" s="609">
        <v>12</v>
      </c>
      <c r="B14" s="610" t="s">
        <v>2180</v>
      </c>
      <c r="C14" s="610" t="s">
        <v>2180</v>
      </c>
      <c r="D14" s="610" t="s">
        <v>2186</v>
      </c>
      <c r="E14" s="611">
        <v>44225</v>
      </c>
      <c r="F14" s="610" t="s">
        <v>2215</v>
      </c>
      <c r="G14" s="610"/>
      <c r="H14" s="610"/>
      <c r="I14" s="611"/>
      <c r="J14" s="610" t="s">
        <v>2212</v>
      </c>
      <c r="K14" s="612">
        <v>3905.3</v>
      </c>
      <c r="L14" s="623"/>
    </row>
    <row r="15" spans="1:12" ht="41.25" customHeight="1">
      <c r="A15" s="609">
        <v>13</v>
      </c>
      <c r="B15" s="610" t="s">
        <v>2180</v>
      </c>
      <c r="C15" s="610" t="s">
        <v>2181</v>
      </c>
      <c r="D15" s="610" t="s">
        <v>2182</v>
      </c>
      <c r="E15" s="611">
        <v>44236</v>
      </c>
      <c r="F15" s="610" t="s">
        <v>2216</v>
      </c>
      <c r="G15" s="610"/>
      <c r="H15" s="610"/>
      <c r="I15" s="611"/>
      <c r="J15" s="610" t="s">
        <v>2195</v>
      </c>
      <c r="K15" s="612">
        <v>0</v>
      </c>
      <c r="L15" s="623"/>
    </row>
    <row r="16" spans="1:12" ht="70.5" customHeight="1">
      <c r="A16" s="609">
        <v>14</v>
      </c>
      <c r="B16" s="610" t="s">
        <v>2185</v>
      </c>
      <c r="C16" s="610" t="s">
        <v>2185</v>
      </c>
      <c r="D16" s="610" t="s">
        <v>2186</v>
      </c>
      <c r="E16" s="611">
        <v>44302</v>
      </c>
      <c r="F16" s="610" t="s">
        <v>2217</v>
      </c>
      <c r="G16" s="610"/>
      <c r="H16" s="610"/>
      <c r="I16" s="611"/>
      <c r="J16" s="610" t="s">
        <v>2212</v>
      </c>
      <c r="K16" s="612">
        <v>2999.98</v>
      </c>
      <c r="L16" s="623"/>
    </row>
    <row r="17" spans="1:12" ht="41.25" customHeight="1">
      <c r="A17" s="609">
        <v>15</v>
      </c>
      <c r="B17" s="99" t="s">
        <v>2185</v>
      </c>
      <c r="C17" s="99" t="s">
        <v>2185</v>
      </c>
      <c r="D17" s="99" t="s">
        <v>2186</v>
      </c>
      <c r="E17" s="613">
        <v>44318</v>
      </c>
      <c r="F17" s="99" t="s">
        <v>2218</v>
      </c>
      <c r="G17" s="99"/>
      <c r="H17" s="99"/>
      <c r="I17" s="613"/>
      <c r="J17" s="99" t="s">
        <v>2189</v>
      </c>
      <c r="K17" s="640">
        <v>1096.41</v>
      </c>
      <c r="L17" s="624"/>
    </row>
    <row r="18" spans="1:12" ht="72.75" customHeight="1">
      <c r="A18" s="609">
        <v>16</v>
      </c>
      <c r="B18" s="610" t="s">
        <v>2180</v>
      </c>
      <c r="C18" s="610" t="s">
        <v>2180</v>
      </c>
      <c r="D18" s="610" t="s">
        <v>2186</v>
      </c>
      <c r="E18" s="611">
        <v>44320</v>
      </c>
      <c r="F18" s="610" t="s">
        <v>2219</v>
      </c>
      <c r="G18" s="610"/>
      <c r="H18" s="610"/>
      <c r="I18" s="611"/>
      <c r="J18" s="610"/>
      <c r="K18" s="612">
        <v>2152.5</v>
      </c>
      <c r="L18" s="623"/>
    </row>
    <row r="19" spans="1:12" ht="41.25" customHeight="1">
      <c r="A19" s="609">
        <v>17</v>
      </c>
      <c r="B19" s="610" t="s">
        <v>2208</v>
      </c>
      <c r="C19" s="610" t="s">
        <v>2208</v>
      </c>
      <c r="D19" s="610" t="s">
        <v>2188</v>
      </c>
      <c r="E19" s="611">
        <v>44335</v>
      </c>
      <c r="F19" s="610" t="s">
        <v>2220</v>
      </c>
      <c r="G19" s="610"/>
      <c r="H19" s="610"/>
      <c r="I19" s="611"/>
      <c r="J19" s="610"/>
      <c r="K19" s="612">
        <v>350</v>
      </c>
      <c r="L19" s="623"/>
    </row>
    <row r="20" spans="1:12" ht="41.25" customHeight="1">
      <c r="A20" s="609">
        <v>18</v>
      </c>
      <c r="B20" s="610" t="s">
        <v>436</v>
      </c>
      <c r="C20" s="610" t="s">
        <v>2181</v>
      </c>
      <c r="D20" s="610" t="s">
        <v>2182</v>
      </c>
      <c r="E20" s="611">
        <v>44347</v>
      </c>
      <c r="F20" s="610" t="s">
        <v>2221</v>
      </c>
      <c r="G20" s="610"/>
      <c r="H20" s="610"/>
      <c r="I20" s="611"/>
      <c r="J20" s="610" t="s">
        <v>2222</v>
      </c>
      <c r="K20" s="612">
        <v>3009.41</v>
      </c>
      <c r="L20" s="623"/>
    </row>
    <row r="21" spans="1:12" ht="73.5" customHeight="1">
      <c r="A21" s="609">
        <v>19</v>
      </c>
      <c r="B21" s="610" t="s">
        <v>2180</v>
      </c>
      <c r="C21" s="610" t="s">
        <v>2180</v>
      </c>
      <c r="D21" s="610" t="s">
        <v>2186</v>
      </c>
      <c r="E21" s="611">
        <v>44355</v>
      </c>
      <c r="F21" s="610" t="s">
        <v>2223</v>
      </c>
      <c r="G21" s="610"/>
      <c r="H21" s="610"/>
      <c r="I21" s="611"/>
      <c r="J21" s="610"/>
      <c r="K21" s="612">
        <v>5931</v>
      </c>
      <c r="L21" s="623"/>
    </row>
    <row r="22" spans="1:12" ht="57.75" customHeight="1">
      <c r="A22" s="609">
        <v>20</v>
      </c>
      <c r="B22" s="610" t="s">
        <v>154</v>
      </c>
      <c r="C22" s="610" t="s">
        <v>154</v>
      </c>
      <c r="D22" s="610" t="s">
        <v>2186</v>
      </c>
      <c r="E22" s="611">
        <v>44377</v>
      </c>
      <c r="F22" s="610" t="s">
        <v>2224</v>
      </c>
      <c r="G22" s="610"/>
      <c r="H22" s="610"/>
      <c r="I22" s="611"/>
      <c r="J22" s="610"/>
      <c r="K22" s="612">
        <v>699</v>
      </c>
      <c r="L22" s="623"/>
    </row>
    <row r="23" spans="1:12" ht="60" customHeight="1">
      <c r="A23" s="609">
        <v>21</v>
      </c>
      <c r="B23" s="610" t="s">
        <v>2185</v>
      </c>
      <c r="C23" s="610" t="s">
        <v>2185</v>
      </c>
      <c r="D23" s="610" t="s">
        <v>2186</v>
      </c>
      <c r="E23" s="611">
        <v>44366</v>
      </c>
      <c r="F23" s="610" t="s">
        <v>2225</v>
      </c>
      <c r="G23" s="610"/>
      <c r="H23" s="610"/>
      <c r="I23" s="611"/>
      <c r="J23" s="610"/>
      <c r="K23" s="612">
        <v>1964.31</v>
      </c>
      <c r="L23" s="623"/>
    </row>
    <row r="24" spans="1:12" ht="41.25" customHeight="1">
      <c r="A24" s="609">
        <v>22</v>
      </c>
      <c r="B24" s="610" t="s">
        <v>2226</v>
      </c>
      <c r="C24" s="610"/>
      <c r="D24" s="610"/>
      <c r="E24" s="611">
        <v>44400</v>
      </c>
      <c r="F24" s="610" t="s">
        <v>2227</v>
      </c>
      <c r="G24" s="610"/>
      <c r="H24" s="610"/>
      <c r="I24" s="611"/>
      <c r="J24" s="610" t="s">
        <v>2228</v>
      </c>
      <c r="K24" s="612">
        <v>2033.63</v>
      </c>
      <c r="L24" s="623"/>
    </row>
    <row r="25" spans="1:12" ht="41.25" customHeight="1">
      <c r="A25" s="609">
        <v>23</v>
      </c>
      <c r="B25" s="610" t="s">
        <v>2185</v>
      </c>
      <c r="C25" s="610" t="s">
        <v>2185</v>
      </c>
      <c r="D25" s="610" t="s">
        <v>2186</v>
      </c>
      <c r="E25" s="611">
        <v>44414</v>
      </c>
      <c r="F25" s="610" t="s">
        <v>2229</v>
      </c>
      <c r="G25" s="610"/>
      <c r="H25" s="610"/>
      <c r="I25" s="611"/>
      <c r="J25" s="610" t="s">
        <v>2230</v>
      </c>
      <c r="K25" s="612">
        <v>10244</v>
      </c>
      <c r="L25" s="623"/>
    </row>
    <row r="26" spans="1:12" ht="60" customHeight="1">
      <c r="A26" s="609">
        <v>24</v>
      </c>
      <c r="B26" s="610" t="s">
        <v>436</v>
      </c>
      <c r="C26" s="610" t="s">
        <v>2181</v>
      </c>
      <c r="D26" s="610" t="s">
        <v>2196</v>
      </c>
      <c r="E26" s="611">
        <v>44435</v>
      </c>
      <c r="F26" s="610" t="s">
        <v>2231</v>
      </c>
      <c r="G26" s="610"/>
      <c r="H26" s="610"/>
      <c r="I26" s="611"/>
      <c r="J26" s="610"/>
      <c r="K26" s="612">
        <v>690.26</v>
      </c>
      <c r="L26" s="623"/>
    </row>
    <row r="27" spans="1:12" ht="56.25" customHeight="1">
      <c r="A27" s="609">
        <v>25</v>
      </c>
      <c r="B27" s="610" t="s">
        <v>2180</v>
      </c>
      <c r="C27" s="610" t="s">
        <v>2180</v>
      </c>
      <c r="D27" s="610" t="s">
        <v>2186</v>
      </c>
      <c r="E27" s="611">
        <v>44453</v>
      </c>
      <c r="F27" s="610" t="s">
        <v>2232</v>
      </c>
      <c r="G27" s="610"/>
      <c r="H27" s="610"/>
      <c r="I27" s="611"/>
      <c r="J27" s="610" t="s">
        <v>2233</v>
      </c>
      <c r="K27" s="612">
        <v>120</v>
      </c>
      <c r="L27" s="623"/>
    </row>
    <row r="28" spans="1:12" ht="41.25" customHeight="1">
      <c r="A28" s="609">
        <v>26</v>
      </c>
      <c r="B28" s="610" t="s">
        <v>2180</v>
      </c>
      <c r="C28" s="610" t="s">
        <v>2180</v>
      </c>
      <c r="D28" s="610" t="s">
        <v>2186</v>
      </c>
      <c r="E28" s="611">
        <v>44453</v>
      </c>
      <c r="F28" s="610" t="s">
        <v>2234</v>
      </c>
      <c r="G28" s="610"/>
      <c r="H28" s="610"/>
      <c r="I28" s="611"/>
      <c r="J28" s="610" t="s">
        <v>2235</v>
      </c>
      <c r="K28" s="612">
        <v>1450</v>
      </c>
      <c r="L28" s="623"/>
    </row>
    <row r="29" spans="1:12" ht="41.25" customHeight="1">
      <c r="A29" s="609">
        <v>27</v>
      </c>
      <c r="B29" s="610" t="s">
        <v>436</v>
      </c>
      <c r="C29" s="610" t="s">
        <v>2236</v>
      </c>
      <c r="D29" s="610" t="s">
        <v>2196</v>
      </c>
      <c r="E29" s="611">
        <v>44469</v>
      </c>
      <c r="F29" s="610" t="s">
        <v>2237</v>
      </c>
      <c r="G29" s="610"/>
      <c r="H29" s="610"/>
      <c r="I29" s="611"/>
      <c r="J29" s="610" t="s">
        <v>2238</v>
      </c>
      <c r="K29" s="612">
        <v>0</v>
      </c>
      <c r="L29" s="623"/>
    </row>
    <row r="30" spans="1:12" ht="41.25" customHeight="1">
      <c r="A30" s="609">
        <v>28</v>
      </c>
      <c r="B30" s="610" t="s">
        <v>2180</v>
      </c>
      <c r="C30" s="610" t="s">
        <v>2181</v>
      </c>
      <c r="D30" s="610" t="s">
        <v>2182</v>
      </c>
      <c r="E30" s="611">
        <v>44482</v>
      </c>
      <c r="F30" s="610" t="s">
        <v>2239</v>
      </c>
      <c r="G30" s="610"/>
      <c r="H30" s="610"/>
      <c r="I30" s="611"/>
      <c r="J30" s="610"/>
      <c r="K30" s="612">
        <v>9064.87</v>
      </c>
      <c r="L30" s="623"/>
    </row>
    <row r="31" spans="1:12" ht="58.5" customHeight="1">
      <c r="A31" s="609">
        <v>29</v>
      </c>
      <c r="B31" s="610" t="s">
        <v>2191</v>
      </c>
      <c r="C31" s="610" t="s">
        <v>2181</v>
      </c>
      <c r="D31" s="610" t="s">
        <v>2240</v>
      </c>
      <c r="E31" s="611">
        <v>44483</v>
      </c>
      <c r="F31" s="610" t="s">
        <v>2241</v>
      </c>
      <c r="G31" s="610"/>
      <c r="H31" s="610"/>
      <c r="I31" s="611"/>
      <c r="J31" s="610" t="s">
        <v>2242</v>
      </c>
      <c r="K31" s="612">
        <v>200</v>
      </c>
      <c r="L31" s="623"/>
    </row>
    <row r="32" spans="1:12" ht="69" customHeight="1">
      <c r="A32" s="609">
        <v>30</v>
      </c>
      <c r="B32" s="610" t="s">
        <v>2180</v>
      </c>
      <c r="C32" s="610" t="s">
        <v>2180</v>
      </c>
      <c r="D32" s="610" t="s">
        <v>2186</v>
      </c>
      <c r="E32" s="611">
        <v>44488</v>
      </c>
      <c r="F32" s="610" t="s">
        <v>2243</v>
      </c>
      <c r="G32" s="610"/>
      <c r="H32" s="610"/>
      <c r="I32" s="611"/>
      <c r="J32" s="610" t="s">
        <v>2244</v>
      </c>
      <c r="K32" s="612">
        <v>2286.46</v>
      </c>
      <c r="L32" s="623"/>
    </row>
    <row r="33" spans="1:12" ht="41.25" customHeight="1">
      <c r="A33" s="609">
        <v>31</v>
      </c>
      <c r="B33" s="610" t="s">
        <v>2180</v>
      </c>
      <c r="C33" s="610" t="s">
        <v>2180</v>
      </c>
      <c r="D33" s="610" t="s">
        <v>2186</v>
      </c>
      <c r="E33" s="611">
        <v>44493</v>
      </c>
      <c r="F33" s="610" t="s">
        <v>2245</v>
      </c>
      <c r="G33" s="610"/>
      <c r="H33" s="610"/>
      <c r="I33" s="611"/>
      <c r="J33" s="610" t="s">
        <v>2246</v>
      </c>
      <c r="K33" s="612">
        <v>4313.57</v>
      </c>
      <c r="L33" s="623"/>
    </row>
    <row r="34" spans="1:12" ht="41.25" customHeight="1">
      <c r="A34" s="609">
        <v>32</v>
      </c>
      <c r="B34" s="610" t="s">
        <v>2180</v>
      </c>
      <c r="C34" s="610" t="s">
        <v>2180</v>
      </c>
      <c r="D34" s="610" t="s">
        <v>2186</v>
      </c>
      <c r="E34" s="611">
        <v>44474</v>
      </c>
      <c r="F34" s="610" t="s">
        <v>2247</v>
      </c>
      <c r="G34" s="610"/>
      <c r="H34" s="610"/>
      <c r="I34" s="611"/>
      <c r="J34" s="610" t="s">
        <v>2248</v>
      </c>
      <c r="K34" s="612">
        <v>205.44</v>
      </c>
      <c r="L34" s="623"/>
    </row>
    <row r="35" spans="1:12" ht="41.25" customHeight="1">
      <c r="A35" s="609">
        <v>33</v>
      </c>
      <c r="B35" s="610" t="s">
        <v>2180</v>
      </c>
      <c r="C35" s="99" t="s">
        <v>2181</v>
      </c>
      <c r="D35" s="610" t="s">
        <v>2240</v>
      </c>
      <c r="E35" s="611">
        <v>44516</v>
      </c>
      <c r="F35" s="610" t="s">
        <v>2249</v>
      </c>
      <c r="G35" s="610"/>
      <c r="H35" s="610"/>
      <c r="I35" s="611"/>
      <c r="J35" s="610" t="s">
        <v>2250</v>
      </c>
      <c r="K35" s="612">
        <v>100</v>
      </c>
      <c r="L35" s="623"/>
    </row>
    <row r="36" spans="1:12" ht="41.25" customHeight="1">
      <c r="A36" s="609">
        <v>34</v>
      </c>
      <c r="B36" s="610" t="s">
        <v>2180</v>
      </c>
      <c r="C36" s="610" t="s">
        <v>2181</v>
      </c>
      <c r="D36" s="610" t="s">
        <v>2240</v>
      </c>
      <c r="E36" s="611">
        <v>44517</v>
      </c>
      <c r="F36" s="610" t="s">
        <v>2251</v>
      </c>
      <c r="G36" s="610"/>
      <c r="H36" s="610"/>
      <c r="I36" s="611"/>
      <c r="J36" s="610" t="s">
        <v>2250</v>
      </c>
      <c r="K36" s="612">
        <v>100</v>
      </c>
      <c r="L36" s="623"/>
    </row>
    <row r="37" spans="1:12" ht="41.25" customHeight="1">
      <c r="A37" s="609">
        <v>35</v>
      </c>
      <c r="B37" s="610" t="s">
        <v>2180</v>
      </c>
      <c r="C37" s="610" t="s">
        <v>2180</v>
      </c>
      <c r="D37" s="610" t="s">
        <v>2186</v>
      </c>
      <c r="E37" s="611">
        <v>44501</v>
      </c>
      <c r="F37" s="610" t="s">
        <v>2252</v>
      </c>
      <c r="G37" s="610"/>
      <c r="H37" s="610"/>
      <c r="I37" s="611"/>
      <c r="J37" s="610" t="s">
        <v>2253</v>
      </c>
      <c r="K37" s="612">
        <v>500</v>
      </c>
      <c r="L37" s="623"/>
    </row>
    <row r="38" spans="1:12" ht="41.25" customHeight="1">
      <c r="A38" s="609">
        <v>36</v>
      </c>
      <c r="B38" s="610" t="s">
        <v>2191</v>
      </c>
      <c r="C38" s="610" t="s">
        <v>2181</v>
      </c>
      <c r="D38" s="610" t="s">
        <v>2240</v>
      </c>
      <c r="E38" s="611">
        <v>44532</v>
      </c>
      <c r="F38" s="610" t="s">
        <v>2254</v>
      </c>
      <c r="G38" s="610"/>
      <c r="H38" s="610"/>
      <c r="I38" s="611"/>
      <c r="J38" s="610" t="s">
        <v>2255</v>
      </c>
      <c r="K38" s="612">
        <v>100</v>
      </c>
      <c r="L38" s="623"/>
    </row>
    <row r="39" spans="1:12" ht="75" customHeight="1">
      <c r="A39" s="609">
        <v>37</v>
      </c>
      <c r="B39" s="610" t="s">
        <v>2180</v>
      </c>
      <c r="C39" s="610" t="s">
        <v>2180</v>
      </c>
      <c r="D39" s="610" t="s">
        <v>2186</v>
      </c>
      <c r="E39" s="611">
        <v>44549</v>
      </c>
      <c r="F39" s="610" t="s">
        <v>2256</v>
      </c>
      <c r="G39" s="610"/>
      <c r="H39" s="610"/>
      <c r="I39" s="611"/>
      <c r="J39" s="610" t="s">
        <v>2244</v>
      </c>
      <c r="K39" s="612">
        <v>2132.51</v>
      </c>
      <c r="L39" s="623"/>
    </row>
    <row r="40" spans="1:12" ht="41.25" customHeight="1">
      <c r="A40" s="609">
        <v>38</v>
      </c>
      <c r="B40" s="610" t="s">
        <v>2208</v>
      </c>
      <c r="C40" s="610" t="s">
        <v>2208</v>
      </c>
      <c r="D40" s="610" t="s">
        <v>2186</v>
      </c>
      <c r="E40" s="611">
        <v>44573</v>
      </c>
      <c r="F40" s="610" t="s">
        <v>2257</v>
      </c>
      <c r="G40" s="610"/>
      <c r="H40" s="610"/>
      <c r="I40" s="611"/>
      <c r="J40" s="610" t="s">
        <v>2258</v>
      </c>
      <c r="K40" s="612">
        <v>578</v>
      </c>
      <c r="L40" s="623"/>
    </row>
    <row r="41" spans="1:12" ht="41.25" customHeight="1">
      <c r="A41" s="609">
        <v>39</v>
      </c>
      <c r="B41" s="610" t="s">
        <v>2208</v>
      </c>
      <c r="C41" s="610" t="s">
        <v>2208</v>
      </c>
      <c r="D41" s="610" t="s">
        <v>2186</v>
      </c>
      <c r="E41" s="611">
        <v>44502</v>
      </c>
      <c r="F41" s="610" t="s">
        <v>2259</v>
      </c>
      <c r="G41" s="610"/>
      <c r="H41" s="610"/>
      <c r="I41" s="611"/>
      <c r="J41" s="610" t="s">
        <v>2244</v>
      </c>
      <c r="K41" s="612">
        <v>393</v>
      </c>
      <c r="L41" s="623"/>
    </row>
    <row r="42" spans="1:12" ht="69.75" customHeight="1">
      <c r="A42" s="609">
        <v>40</v>
      </c>
      <c r="B42" s="610" t="s">
        <v>2180</v>
      </c>
      <c r="C42" s="610" t="s">
        <v>2181</v>
      </c>
      <c r="D42" s="610" t="s">
        <v>2196</v>
      </c>
      <c r="E42" s="611">
        <v>44519</v>
      </c>
      <c r="F42" s="610" t="s">
        <v>2260</v>
      </c>
      <c r="G42" s="610"/>
      <c r="H42" s="610"/>
      <c r="I42" s="611"/>
      <c r="J42" s="610" t="s">
        <v>2261</v>
      </c>
      <c r="K42" s="612">
        <v>0</v>
      </c>
      <c r="L42" s="623"/>
    </row>
    <row r="43" spans="1:12" ht="41.25" customHeight="1">
      <c r="A43" s="609">
        <v>41</v>
      </c>
      <c r="B43" s="610" t="s">
        <v>2185</v>
      </c>
      <c r="C43" s="610" t="s">
        <v>2185</v>
      </c>
      <c r="D43" s="610" t="s">
        <v>2188</v>
      </c>
      <c r="E43" s="611">
        <v>44578</v>
      </c>
      <c r="F43" s="610" t="s">
        <v>2262</v>
      </c>
      <c r="G43" s="610"/>
      <c r="H43" s="610"/>
      <c r="I43" s="611"/>
      <c r="J43" s="610" t="s">
        <v>2263</v>
      </c>
      <c r="K43" s="612">
        <v>1868.37</v>
      </c>
      <c r="L43" s="623"/>
    </row>
    <row r="44" spans="1:12" ht="57.75" customHeight="1">
      <c r="A44" s="609">
        <v>42</v>
      </c>
      <c r="B44" s="610" t="s">
        <v>2185</v>
      </c>
      <c r="C44" s="610" t="s">
        <v>2185</v>
      </c>
      <c r="D44" s="610" t="s">
        <v>2186</v>
      </c>
      <c r="E44" s="611">
        <v>44580</v>
      </c>
      <c r="F44" s="610" t="s">
        <v>2264</v>
      </c>
      <c r="G44" s="610"/>
      <c r="H44" s="610"/>
      <c r="I44" s="611"/>
      <c r="J44" s="610" t="s">
        <v>2265</v>
      </c>
      <c r="K44" s="612">
        <v>2460</v>
      </c>
      <c r="L44" s="623"/>
    </row>
    <row r="45" spans="1:12" ht="41.25" customHeight="1">
      <c r="A45" s="609">
        <v>43</v>
      </c>
      <c r="B45" s="610" t="s">
        <v>2208</v>
      </c>
      <c r="C45" s="610" t="s">
        <v>2208</v>
      </c>
      <c r="D45" s="610" t="s">
        <v>2186</v>
      </c>
      <c r="E45" s="611">
        <v>44620</v>
      </c>
      <c r="F45" s="610" t="s">
        <v>2266</v>
      </c>
      <c r="G45" s="610"/>
      <c r="H45" s="610"/>
      <c r="I45" s="611"/>
      <c r="J45" s="610" t="s">
        <v>2265</v>
      </c>
      <c r="K45" s="612">
        <v>1100</v>
      </c>
      <c r="L45" s="623"/>
    </row>
    <row r="46" spans="1:12" ht="41.25" customHeight="1">
      <c r="A46" s="609">
        <v>44</v>
      </c>
      <c r="B46" s="610" t="s">
        <v>2180</v>
      </c>
      <c r="C46" s="610" t="s">
        <v>2180</v>
      </c>
      <c r="D46" s="610" t="s">
        <v>2267</v>
      </c>
      <c r="E46" s="611">
        <v>44620</v>
      </c>
      <c r="F46" s="610" t="s">
        <v>2268</v>
      </c>
      <c r="G46" s="610"/>
      <c r="H46" s="610"/>
      <c r="I46" s="611"/>
      <c r="J46" s="610" t="s">
        <v>2258</v>
      </c>
      <c r="K46" s="612">
        <v>762.6</v>
      </c>
      <c r="L46" s="623"/>
    </row>
    <row r="47" spans="1:12" ht="41.25" customHeight="1">
      <c r="A47" s="609">
        <v>45</v>
      </c>
      <c r="B47" s="99" t="s">
        <v>2180</v>
      </c>
      <c r="C47" s="99" t="s">
        <v>2180</v>
      </c>
      <c r="D47" s="99" t="s">
        <v>2188</v>
      </c>
      <c r="E47" s="613">
        <v>44661</v>
      </c>
      <c r="F47" s="99" t="s">
        <v>2269</v>
      </c>
      <c r="G47" s="99"/>
      <c r="H47" s="99"/>
      <c r="I47" s="613"/>
      <c r="J47" s="99" t="s">
        <v>2270</v>
      </c>
      <c r="K47" s="640">
        <v>738</v>
      </c>
      <c r="L47" s="624"/>
    </row>
    <row r="48" spans="1:12" ht="41.25" customHeight="1">
      <c r="A48" s="609">
        <v>46</v>
      </c>
      <c r="B48" s="610" t="s">
        <v>2185</v>
      </c>
      <c r="C48" s="610" t="s">
        <v>2185</v>
      </c>
      <c r="D48" s="610" t="s">
        <v>2188</v>
      </c>
      <c r="E48" s="611">
        <v>44657</v>
      </c>
      <c r="F48" s="610" t="s">
        <v>2271</v>
      </c>
      <c r="G48" s="610"/>
      <c r="H48" s="610"/>
      <c r="I48" s="611"/>
      <c r="J48" s="610" t="s">
        <v>2272</v>
      </c>
      <c r="K48" s="612">
        <v>4231.2</v>
      </c>
      <c r="L48" s="623"/>
    </row>
    <row r="49" spans="1:12" ht="41.25" customHeight="1">
      <c r="A49" s="609">
        <v>47</v>
      </c>
      <c r="B49" s="610" t="s">
        <v>2185</v>
      </c>
      <c r="C49" s="610" t="s">
        <v>2185</v>
      </c>
      <c r="D49" s="610" t="s">
        <v>2188</v>
      </c>
      <c r="E49" s="611">
        <v>44681</v>
      </c>
      <c r="F49" s="610" t="s">
        <v>2273</v>
      </c>
      <c r="G49" s="610"/>
      <c r="H49" s="610"/>
      <c r="I49" s="611"/>
      <c r="J49" s="610" t="s">
        <v>2274</v>
      </c>
      <c r="K49" s="612">
        <v>1033</v>
      </c>
      <c r="L49" s="623"/>
    </row>
    <row r="50" spans="1:12" ht="41.25" customHeight="1">
      <c r="A50" s="609">
        <v>48</v>
      </c>
      <c r="B50" s="610" t="s">
        <v>436</v>
      </c>
      <c r="C50" s="610" t="s">
        <v>2181</v>
      </c>
      <c r="D50" s="610" t="s">
        <v>2196</v>
      </c>
      <c r="E50" s="611">
        <v>44719</v>
      </c>
      <c r="F50" s="610" t="s">
        <v>2275</v>
      </c>
      <c r="G50" s="610"/>
      <c r="H50" s="610"/>
      <c r="I50" s="611"/>
      <c r="J50" s="610"/>
      <c r="K50" s="612">
        <v>822.45</v>
      </c>
      <c r="L50" s="623"/>
    </row>
    <row r="51" spans="1:12" ht="41.25" customHeight="1">
      <c r="A51" s="609">
        <v>49</v>
      </c>
      <c r="B51" s="610" t="s">
        <v>2185</v>
      </c>
      <c r="C51" s="610" t="s">
        <v>2185</v>
      </c>
      <c r="D51" s="610" t="s">
        <v>2188</v>
      </c>
      <c r="E51" s="611">
        <v>44748</v>
      </c>
      <c r="F51" s="610" t="s">
        <v>2276</v>
      </c>
      <c r="G51" s="610"/>
      <c r="H51" s="610"/>
      <c r="I51" s="611"/>
      <c r="J51" s="610" t="s">
        <v>2277</v>
      </c>
      <c r="K51" s="612">
        <v>1045.5</v>
      </c>
      <c r="L51" s="623"/>
    </row>
    <row r="52" spans="1:12" ht="41.25" customHeight="1">
      <c r="A52" s="609">
        <v>50</v>
      </c>
      <c r="B52" s="610" t="s">
        <v>2185</v>
      </c>
      <c r="C52" s="610" t="s">
        <v>2181</v>
      </c>
      <c r="D52" s="610" t="s">
        <v>2196</v>
      </c>
      <c r="E52" s="611">
        <v>44757</v>
      </c>
      <c r="F52" s="610" t="s">
        <v>2278</v>
      </c>
      <c r="G52" s="610"/>
      <c r="H52" s="610"/>
      <c r="I52" s="611"/>
      <c r="J52" s="610"/>
      <c r="K52" s="612">
        <v>10000</v>
      </c>
      <c r="L52" s="623"/>
    </row>
    <row r="53" spans="1:12" ht="41.25" customHeight="1">
      <c r="A53" s="609">
        <v>51</v>
      </c>
      <c r="B53" s="610" t="s">
        <v>178</v>
      </c>
      <c r="C53" s="610" t="s">
        <v>178</v>
      </c>
      <c r="D53" s="610" t="s">
        <v>2186</v>
      </c>
      <c r="E53" s="611">
        <v>44759</v>
      </c>
      <c r="F53" s="610" t="s">
        <v>2279</v>
      </c>
      <c r="G53" s="610"/>
      <c r="H53" s="610"/>
      <c r="I53" s="611"/>
      <c r="J53" s="610" t="s">
        <v>2280</v>
      </c>
      <c r="K53" s="612">
        <v>2799</v>
      </c>
      <c r="L53" s="623"/>
    </row>
    <row r="54" spans="1:12" ht="41.25" customHeight="1">
      <c r="A54" s="609">
        <v>52</v>
      </c>
      <c r="B54" s="610" t="s">
        <v>178</v>
      </c>
      <c r="C54" s="610" t="s">
        <v>178</v>
      </c>
      <c r="D54" s="610" t="s">
        <v>2186</v>
      </c>
      <c r="E54" s="611">
        <v>44759</v>
      </c>
      <c r="F54" s="99" t="s">
        <v>2281</v>
      </c>
      <c r="G54" s="610" t="s">
        <v>2282</v>
      </c>
      <c r="H54" s="610" t="s">
        <v>2283</v>
      </c>
      <c r="I54" s="611"/>
      <c r="J54" s="99" t="s">
        <v>2283</v>
      </c>
      <c r="K54" s="612">
        <v>0</v>
      </c>
      <c r="L54" s="623"/>
    </row>
    <row r="55" spans="1:12" ht="41.25" customHeight="1">
      <c r="A55" s="609">
        <v>53</v>
      </c>
      <c r="B55" s="610" t="s">
        <v>2180</v>
      </c>
      <c r="C55" s="610" t="s">
        <v>2180</v>
      </c>
      <c r="D55" s="610" t="s">
        <v>2186</v>
      </c>
      <c r="E55" s="611">
        <v>44791</v>
      </c>
      <c r="F55" s="610" t="s">
        <v>2284</v>
      </c>
      <c r="G55" s="610"/>
      <c r="H55" s="610"/>
      <c r="I55" s="611"/>
      <c r="J55" s="610" t="s">
        <v>2285</v>
      </c>
      <c r="K55" s="612">
        <v>1230</v>
      </c>
      <c r="L55" s="623"/>
    </row>
    <row r="56" spans="1:12" ht="41.25" customHeight="1">
      <c r="A56" s="609">
        <v>54</v>
      </c>
      <c r="B56" s="610" t="s">
        <v>2180</v>
      </c>
      <c r="C56" s="610" t="s">
        <v>2181</v>
      </c>
      <c r="D56" s="610" t="s">
        <v>2182</v>
      </c>
      <c r="E56" s="611">
        <v>44792</v>
      </c>
      <c r="F56" s="610" t="s">
        <v>2286</v>
      </c>
      <c r="G56" s="610" t="s">
        <v>2287</v>
      </c>
      <c r="H56" s="610" t="s">
        <v>2228</v>
      </c>
      <c r="I56" s="611">
        <v>44809</v>
      </c>
      <c r="J56" s="610"/>
      <c r="K56" s="612">
        <v>4500</v>
      </c>
      <c r="L56" s="623"/>
    </row>
    <row r="57" spans="1:12" ht="41.25" customHeight="1">
      <c r="A57" s="609">
        <v>55</v>
      </c>
      <c r="B57" s="610" t="s">
        <v>2226</v>
      </c>
      <c r="C57" s="610"/>
      <c r="D57" s="610"/>
      <c r="E57" s="611">
        <v>44806</v>
      </c>
      <c r="F57" s="610" t="s">
        <v>2288</v>
      </c>
      <c r="G57" s="610"/>
      <c r="H57" s="610"/>
      <c r="I57" s="611"/>
      <c r="J57" s="610" t="s">
        <v>2228</v>
      </c>
      <c r="K57" s="612">
        <v>1005.98</v>
      </c>
      <c r="L57" s="623"/>
    </row>
    <row r="58" spans="1:12" ht="41.25" customHeight="1">
      <c r="A58" s="609">
        <v>56</v>
      </c>
      <c r="B58" s="610" t="s">
        <v>2180</v>
      </c>
      <c r="C58" s="610" t="s">
        <v>2181</v>
      </c>
      <c r="D58" s="610" t="s">
        <v>2196</v>
      </c>
      <c r="E58" s="611">
        <v>44438</v>
      </c>
      <c r="F58" s="610" t="s">
        <v>2289</v>
      </c>
      <c r="G58" s="610"/>
      <c r="H58" s="610"/>
      <c r="I58" s="611"/>
      <c r="J58" s="610" t="s">
        <v>2290</v>
      </c>
      <c r="K58" s="612">
        <v>0</v>
      </c>
      <c r="L58" s="623"/>
    </row>
    <row r="59" spans="1:12" ht="56.25" customHeight="1">
      <c r="A59" s="609">
        <v>57</v>
      </c>
      <c r="B59" s="610" t="s">
        <v>2185</v>
      </c>
      <c r="C59" s="610" t="s">
        <v>2185</v>
      </c>
      <c r="D59" s="610" t="s">
        <v>2186</v>
      </c>
      <c r="E59" s="611">
        <v>44874</v>
      </c>
      <c r="F59" s="610" t="s">
        <v>2291</v>
      </c>
      <c r="G59" s="610"/>
      <c r="H59" s="610"/>
      <c r="I59" s="611"/>
      <c r="J59" s="610" t="s">
        <v>2292</v>
      </c>
      <c r="K59" s="612">
        <v>10200</v>
      </c>
      <c r="L59" s="623"/>
    </row>
    <row r="60" spans="1:12" ht="41.25" customHeight="1">
      <c r="A60" s="609">
        <v>58</v>
      </c>
      <c r="B60" s="610" t="s">
        <v>436</v>
      </c>
      <c r="C60" s="610" t="s">
        <v>2192</v>
      </c>
      <c r="D60" s="610" t="s">
        <v>2193</v>
      </c>
      <c r="E60" s="611">
        <v>44855</v>
      </c>
      <c r="F60" s="610" t="s">
        <v>2293</v>
      </c>
      <c r="G60" s="610"/>
      <c r="H60" s="610"/>
      <c r="I60" s="611"/>
      <c r="J60" s="610"/>
      <c r="K60" s="612">
        <v>5500</v>
      </c>
      <c r="L60" s="623"/>
    </row>
    <row r="61" spans="1:12" ht="29.25" customHeight="1">
      <c r="A61" s="609">
        <v>59</v>
      </c>
      <c r="B61" s="610" t="s">
        <v>2185</v>
      </c>
      <c r="C61" s="610" t="s">
        <v>2181</v>
      </c>
      <c r="D61" s="610" t="s">
        <v>2196</v>
      </c>
      <c r="E61" s="611">
        <v>44682</v>
      </c>
      <c r="F61" s="610" t="s">
        <v>2294</v>
      </c>
      <c r="G61" s="610"/>
      <c r="H61" s="610"/>
      <c r="I61" s="611"/>
      <c r="J61" s="610" t="s">
        <v>2295</v>
      </c>
      <c r="K61" s="612">
        <v>0</v>
      </c>
      <c r="L61" s="623"/>
    </row>
    <row r="62" spans="1:12" ht="27" customHeight="1">
      <c r="A62" s="609">
        <v>60</v>
      </c>
      <c r="B62" s="610" t="s">
        <v>436</v>
      </c>
      <c r="C62" s="610" t="s">
        <v>2181</v>
      </c>
      <c r="D62" s="610" t="s">
        <v>2182</v>
      </c>
      <c r="E62" s="611">
        <v>44915</v>
      </c>
      <c r="F62" s="610" t="s">
        <v>2296</v>
      </c>
      <c r="G62" s="610" t="s">
        <v>2183</v>
      </c>
      <c r="H62" s="610" t="s">
        <v>2194</v>
      </c>
      <c r="I62" s="611">
        <v>44959</v>
      </c>
      <c r="J62" s="99" t="s">
        <v>2297</v>
      </c>
      <c r="K62" s="612">
        <v>0</v>
      </c>
      <c r="L62" s="623"/>
    </row>
    <row r="63" spans="1:12" ht="24.75" customHeight="1">
      <c r="A63" s="609">
        <v>61</v>
      </c>
      <c r="B63" s="99" t="s">
        <v>2298</v>
      </c>
      <c r="C63" s="99" t="s">
        <v>2298</v>
      </c>
      <c r="D63" s="99" t="s">
        <v>2299</v>
      </c>
      <c r="E63" s="611">
        <v>44944</v>
      </c>
      <c r="F63" s="99" t="s">
        <v>2300</v>
      </c>
      <c r="G63" s="610"/>
      <c r="H63" s="610"/>
      <c r="I63" s="611"/>
      <c r="J63" s="99"/>
      <c r="K63" s="612">
        <v>1000</v>
      </c>
      <c r="L63" s="623"/>
    </row>
    <row r="64" spans="1:12" ht="54" customHeight="1">
      <c r="A64" s="609">
        <v>62</v>
      </c>
      <c r="B64" s="205" t="s">
        <v>2298</v>
      </c>
      <c r="C64" s="205" t="s">
        <v>2301</v>
      </c>
      <c r="D64" s="205" t="s">
        <v>2302</v>
      </c>
      <c r="E64" s="614">
        <v>44791</v>
      </c>
      <c r="F64" s="205" t="s">
        <v>2303</v>
      </c>
      <c r="G64" s="610" t="s">
        <v>2183</v>
      </c>
      <c r="H64" s="610" t="s">
        <v>2194</v>
      </c>
      <c r="I64" s="611"/>
      <c r="J64" s="99" t="s">
        <v>2304</v>
      </c>
      <c r="K64" s="612">
        <v>0</v>
      </c>
      <c r="L64" s="623"/>
    </row>
    <row r="65" spans="1:12" ht="54" customHeight="1">
      <c r="A65" s="609">
        <v>63</v>
      </c>
      <c r="B65" s="615" t="s">
        <v>2180</v>
      </c>
      <c r="C65" s="615" t="s">
        <v>2181</v>
      </c>
      <c r="D65" s="615" t="s">
        <v>2196</v>
      </c>
      <c r="E65" s="614">
        <v>44791</v>
      </c>
      <c r="F65" s="621" t="s">
        <v>2360</v>
      </c>
      <c r="G65" s="615" t="s">
        <v>2183</v>
      </c>
      <c r="H65" s="615" t="s">
        <v>2194</v>
      </c>
      <c r="I65" s="615"/>
      <c r="J65" s="615" t="s">
        <v>2195</v>
      </c>
      <c r="K65" s="612">
        <v>0</v>
      </c>
      <c r="L65" s="623"/>
    </row>
    <row r="66" spans="1:12" ht="52.5" customHeight="1">
      <c r="A66" s="609">
        <v>64</v>
      </c>
      <c r="B66" s="610" t="s">
        <v>2185</v>
      </c>
      <c r="C66" s="610" t="s">
        <v>2185</v>
      </c>
      <c r="D66" s="610" t="s">
        <v>2305</v>
      </c>
      <c r="E66" s="611">
        <v>44874</v>
      </c>
      <c r="F66" s="99" t="s">
        <v>2361</v>
      </c>
      <c r="G66" s="610" t="s">
        <v>2183</v>
      </c>
      <c r="H66" s="610" t="s">
        <v>2184</v>
      </c>
      <c r="I66" s="611">
        <v>44931</v>
      </c>
      <c r="J66" s="610" t="s">
        <v>2292</v>
      </c>
      <c r="K66" s="612">
        <v>16555.72</v>
      </c>
      <c r="L66" s="623"/>
    </row>
    <row r="67" spans="1:12" ht="30.75" customHeight="1">
      <c r="A67" s="609">
        <v>65</v>
      </c>
      <c r="B67" s="610" t="s">
        <v>436</v>
      </c>
      <c r="C67" s="610" t="s">
        <v>2181</v>
      </c>
      <c r="D67" s="610" t="s">
        <v>2182</v>
      </c>
      <c r="E67" s="611">
        <v>44915</v>
      </c>
      <c r="F67" s="610" t="s">
        <v>2296</v>
      </c>
      <c r="G67" s="610" t="s">
        <v>2183</v>
      </c>
      <c r="H67" s="610" t="s">
        <v>2194</v>
      </c>
      <c r="I67" s="611">
        <v>44959</v>
      </c>
      <c r="J67" s="610" t="s">
        <v>2203</v>
      </c>
      <c r="K67" s="612">
        <v>0</v>
      </c>
      <c r="L67" s="623"/>
    </row>
    <row r="68" spans="1:12" ht="41.25" customHeight="1">
      <c r="A68" s="609">
        <v>66</v>
      </c>
      <c r="B68" s="610" t="s">
        <v>2180</v>
      </c>
      <c r="C68" s="610" t="s">
        <v>2180</v>
      </c>
      <c r="D68" s="610" t="s">
        <v>2186</v>
      </c>
      <c r="E68" s="611">
        <v>44928</v>
      </c>
      <c r="F68" s="610" t="s">
        <v>2306</v>
      </c>
      <c r="G68" s="610" t="s">
        <v>2183</v>
      </c>
      <c r="H68" s="610" t="s">
        <v>2184</v>
      </c>
      <c r="I68" s="611">
        <v>45036</v>
      </c>
      <c r="J68" s="610" t="s">
        <v>2307</v>
      </c>
      <c r="K68" s="612">
        <v>1720</v>
      </c>
      <c r="L68" s="623"/>
    </row>
    <row r="69" spans="1:12" ht="57" customHeight="1">
      <c r="A69" s="609">
        <v>67</v>
      </c>
      <c r="B69" s="610" t="s">
        <v>2180</v>
      </c>
      <c r="C69" s="610" t="s">
        <v>2180</v>
      </c>
      <c r="D69" s="610" t="s">
        <v>2186</v>
      </c>
      <c r="E69" s="611">
        <v>44937</v>
      </c>
      <c r="F69" s="610" t="s">
        <v>2308</v>
      </c>
      <c r="G69" s="610" t="s">
        <v>2183</v>
      </c>
      <c r="H69" s="610" t="s">
        <v>2184</v>
      </c>
      <c r="I69" s="611">
        <v>44998</v>
      </c>
      <c r="J69" s="610" t="s">
        <v>2309</v>
      </c>
      <c r="K69" s="612">
        <v>2687.64</v>
      </c>
      <c r="L69" s="623"/>
    </row>
    <row r="70" spans="1:12" ht="58.5" customHeight="1">
      <c r="A70" s="609">
        <v>68</v>
      </c>
      <c r="B70" s="610" t="s">
        <v>2185</v>
      </c>
      <c r="C70" s="610" t="s">
        <v>2185</v>
      </c>
      <c r="D70" s="610" t="s">
        <v>2188</v>
      </c>
      <c r="E70" s="611">
        <v>44940</v>
      </c>
      <c r="F70" s="610" t="s">
        <v>2310</v>
      </c>
      <c r="G70" s="610" t="s">
        <v>2183</v>
      </c>
      <c r="H70" s="610" t="s">
        <v>2184</v>
      </c>
      <c r="I70" s="611">
        <v>44945</v>
      </c>
      <c r="J70" s="610" t="s">
        <v>2311</v>
      </c>
      <c r="K70" s="612">
        <v>1301.1</v>
      </c>
      <c r="L70" s="623"/>
    </row>
    <row r="71" spans="1:12" ht="41.25" customHeight="1">
      <c r="A71" s="609">
        <v>69</v>
      </c>
      <c r="B71" s="610" t="s">
        <v>2180</v>
      </c>
      <c r="C71" s="610" t="s">
        <v>2181</v>
      </c>
      <c r="D71" s="610" t="s">
        <v>2196</v>
      </c>
      <c r="E71" s="611">
        <v>44957</v>
      </c>
      <c r="F71" s="610" t="s">
        <v>2312</v>
      </c>
      <c r="G71" s="610" t="s">
        <v>2183</v>
      </c>
      <c r="H71" s="610" t="s">
        <v>2194</v>
      </c>
      <c r="I71" s="611">
        <v>45245</v>
      </c>
      <c r="J71" s="610" t="s">
        <v>2203</v>
      </c>
      <c r="K71" s="612">
        <v>0</v>
      </c>
      <c r="L71" s="623"/>
    </row>
    <row r="72" spans="1:12" ht="30" customHeight="1">
      <c r="A72" s="609">
        <v>70</v>
      </c>
      <c r="B72" s="610" t="s">
        <v>2180</v>
      </c>
      <c r="C72" s="610" t="s">
        <v>2181</v>
      </c>
      <c r="D72" s="610" t="s">
        <v>2196</v>
      </c>
      <c r="E72" s="611">
        <v>44981</v>
      </c>
      <c r="F72" s="610" t="s">
        <v>2313</v>
      </c>
      <c r="G72" s="610" t="s">
        <v>2183</v>
      </c>
      <c r="H72" s="610" t="s">
        <v>2194</v>
      </c>
      <c r="I72" s="611">
        <v>45014</v>
      </c>
      <c r="J72" s="610" t="s">
        <v>2195</v>
      </c>
      <c r="K72" s="612">
        <v>0</v>
      </c>
      <c r="L72" s="623"/>
    </row>
    <row r="73" spans="1:12" ht="60.75" customHeight="1">
      <c r="A73" s="609">
        <v>71</v>
      </c>
      <c r="B73" s="610" t="s">
        <v>2314</v>
      </c>
      <c r="C73" s="610" t="s">
        <v>2314</v>
      </c>
      <c r="D73" s="610" t="s">
        <v>2186</v>
      </c>
      <c r="E73" s="611">
        <v>44986</v>
      </c>
      <c r="F73" s="610" t="s">
        <v>2315</v>
      </c>
      <c r="G73" s="610" t="s">
        <v>2183</v>
      </c>
      <c r="H73" s="610" t="s">
        <v>2184</v>
      </c>
      <c r="I73" s="611">
        <v>45037</v>
      </c>
      <c r="J73" s="610" t="s">
        <v>2316</v>
      </c>
      <c r="K73" s="612">
        <v>4600</v>
      </c>
      <c r="L73" s="623"/>
    </row>
    <row r="74" spans="1:12" ht="72.75" customHeight="1">
      <c r="A74" s="609">
        <v>72</v>
      </c>
      <c r="B74" s="610" t="s">
        <v>2317</v>
      </c>
      <c r="C74" s="610" t="s">
        <v>2317</v>
      </c>
      <c r="D74" s="610" t="s">
        <v>2186</v>
      </c>
      <c r="E74" s="611">
        <v>44991</v>
      </c>
      <c r="F74" s="610" t="s">
        <v>2318</v>
      </c>
      <c r="G74" s="610" t="s">
        <v>2183</v>
      </c>
      <c r="H74" s="610" t="s">
        <v>2184</v>
      </c>
      <c r="I74" s="611">
        <v>45007</v>
      </c>
      <c r="J74" s="610" t="s">
        <v>2319</v>
      </c>
      <c r="K74" s="612">
        <v>1159</v>
      </c>
      <c r="L74" s="623"/>
    </row>
    <row r="75" spans="1:12" ht="57" customHeight="1">
      <c r="A75" s="609">
        <v>73</v>
      </c>
      <c r="B75" s="610" t="s">
        <v>2185</v>
      </c>
      <c r="C75" s="610" t="s">
        <v>2185</v>
      </c>
      <c r="D75" s="610" t="s">
        <v>2186</v>
      </c>
      <c r="E75" s="611">
        <v>45020</v>
      </c>
      <c r="F75" s="610" t="s">
        <v>2320</v>
      </c>
      <c r="G75" s="610" t="s">
        <v>2183</v>
      </c>
      <c r="H75" s="610" t="s">
        <v>2184</v>
      </c>
      <c r="I75" s="611">
        <v>45117</v>
      </c>
      <c r="J75" s="99" t="s">
        <v>2362</v>
      </c>
      <c r="K75" s="612">
        <v>3485</v>
      </c>
      <c r="L75" s="623"/>
    </row>
    <row r="76" spans="1:12" ht="41.25" customHeight="1">
      <c r="A76" s="609">
        <v>74</v>
      </c>
      <c r="B76" s="610" t="s">
        <v>2185</v>
      </c>
      <c r="C76" s="610" t="s">
        <v>2185</v>
      </c>
      <c r="D76" s="610" t="s">
        <v>2186</v>
      </c>
      <c r="E76" s="611">
        <v>45026</v>
      </c>
      <c r="F76" s="610" t="s">
        <v>2321</v>
      </c>
      <c r="G76" s="610" t="s">
        <v>2183</v>
      </c>
      <c r="H76" s="610" t="s">
        <v>2184</v>
      </c>
      <c r="I76" s="611">
        <v>45037</v>
      </c>
      <c r="J76" s="99" t="s">
        <v>2363</v>
      </c>
      <c r="K76" s="612">
        <v>400</v>
      </c>
      <c r="L76" s="623"/>
    </row>
    <row r="77" spans="1:12" ht="41.25" customHeight="1">
      <c r="A77" s="609">
        <v>75</v>
      </c>
      <c r="B77" s="610" t="s">
        <v>2180</v>
      </c>
      <c r="C77" s="610" t="s">
        <v>2180</v>
      </c>
      <c r="D77" s="610" t="s">
        <v>2186</v>
      </c>
      <c r="E77" s="611">
        <v>45048</v>
      </c>
      <c r="F77" s="610" t="s">
        <v>2322</v>
      </c>
      <c r="G77" s="610" t="s">
        <v>2183</v>
      </c>
      <c r="H77" s="610" t="s">
        <v>2184</v>
      </c>
      <c r="I77" s="611">
        <v>45063</v>
      </c>
      <c r="J77" s="610" t="s">
        <v>2307</v>
      </c>
      <c r="K77" s="612">
        <v>3892</v>
      </c>
      <c r="L77" s="623"/>
    </row>
    <row r="78" spans="1:12" ht="54" customHeight="1">
      <c r="A78" s="609">
        <v>76</v>
      </c>
      <c r="B78" s="610" t="s">
        <v>436</v>
      </c>
      <c r="C78" s="610" t="s">
        <v>2181</v>
      </c>
      <c r="D78" s="610" t="s">
        <v>2196</v>
      </c>
      <c r="E78" s="611">
        <v>45058</v>
      </c>
      <c r="F78" s="610" t="s">
        <v>2323</v>
      </c>
      <c r="G78" s="610" t="s">
        <v>2183</v>
      </c>
      <c r="H78" s="610" t="s">
        <v>2184</v>
      </c>
      <c r="I78" s="611">
        <v>45089</v>
      </c>
      <c r="J78" s="610"/>
      <c r="K78" s="612">
        <v>893.5</v>
      </c>
      <c r="L78" s="623"/>
    </row>
    <row r="79" spans="1:12" ht="41.25" customHeight="1">
      <c r="A79" s="609">
        <v>77</v>
      </c>
      <c r="B79" s="610" t="s">
        <v>2180</v>
      </c>
      <c r="C79" s="610" t="s">
        <v>2180</v>
      </c>
      <c r="D79" s="610" t="s">
        <v>2186</v>
      </c>
      <c r="E79" s="611">
        <v>45089</v>
      </c>
      <c r="F79" s="610" t="s">
        <v>2324</v>
      </c>
      <c r="G79" s="610" t="s">
        <v>2183</v>
      </c>
      <c r="H79" s="610" t="s">
        <v>2184</v>
      </c>
      <c r="I79" s="611">
        <v>45112</v>
      </c>
      <c r="J79" s="99" t="s">
        <v>2364</v>
      </c>
      <c r="K79" s="612">
        <v>3200</v>
      </c>
      <c r="L79" s="623"/>
    </row>
    <row r="80" spans="1:12" ht="41.25" customHeight="1">
      <c r="A80" s="609">
        <v>78</v>
      </c>
      <c r="B80" s="610" t="s">
        <v>2180</v>
      </c>
      <c r="C80" s="610" t="s">
        <v>2181</v>
      </c>
      <c r="D80" s="610" t="s">
        <v>2182</v>
      </c>
      <c r="E80" s="611">
        <v>45099</v>
      </c>
      <c r="F80" s="610" t="s">
        <v>2325</v>
      </c>
      <c r="G80" s="610" t="s">
        <v>2183</v>
      </c>
      <c r="H80" s="610" t="s">
        <v>2184</v>
      </c>
      <c r="I80" s="611">
        <v>45124</v>
      </c>
      <c r="J80" s="610"/>
      <c r="K80" s="612">
        <v>3176.77</v>
      </c>
      <c r="L80" s="623"/>
    </row>
    <row r="81" spans="1:12" ht="41.25" customHeight="1">
      <c r="A81" s="609">
        <v>79</v>
      </c>
      <c r="B81" s="610" t="s">
        <v>2314</v>
      </c>
      <c r="C81" s="610" t="s">
        <v>2314</v>
      </c>
      <c r="D81" s="610" t="s">
        <v>2187</v>
      </c>
      <c r="E81" s="611">
        <v>45099</v>
      </c>
      <c r="F81" s="610" t="s">
        <v>2326</v>
      </c>
      <c r="G81" s="610" t="s">
        <v>2183</v>
      </c>
      <c r="H81" s="610" t="s">
        <v>2184</v>
      </c>
      <c r="I81" s="611">
        <v>45187</v>
      </c>
      <c r="J81" s="610" t="s">
        <v>2327</v>
      </c>
      <c r="K81" s="612">
        <v>248</v>
      </c>
      <c r="L81" s="623"/>
    </row>
    <row r="82" spans="1:12" ht="41.25" customHeight="1">
      <c r="A82" s="609">
        <v>80</v>
      </c>
      <c r="B82" s="610" t="s">
        <v>2180</v>
      </c>
      <c r="C82" s="610" t="s">
        <v>2180</v>
      </c>
      <c r="D82" s="610" t="s">
        <v>2186</v>
      </c>
      <c r="E82" s="611">
        <v>45119</v>
      </c>
      <c r="F82" s="610" t="s">
        <v>2328</v>
      </c>
      <c r="G82" s="610" t="s">
        <v>2183</v>
      </c>
      <c r="H82" s="610" t="s">
        <v>2184</v>
      </c>
      <c r="I82" s="611">
        <v>45184</v>
      </c>
      <c r="J82" s="610" t="s">
        <v>2329</v>
      </c>
      <c r="K82" s="612">
        <v>1574.4</v>
      </c>
      <c r="L82" s="623"/>
    </row>
    <row r="83" spans="1:12" ht="41.25" customHeight="1">
      <c r="A83" s="609">
        <v>81</v>
      </c>
      <c r="B83" s="610" t="s">
        <v>2185</v>
      </c>
      <c r="C83" s="610" t="s">
        <v>2185</v>
      </c>
      <c r="D83" s="610" t="s">
        <v>2186</v>
      </c>
      <c r="E83" s="611">
        <v>45121</v>
      </c>
      <c r="F83" s="610" t="s">
        <v>2330</v>
      </c>
      <c r="G83" s="610" t="s">
        <v>2183</v>
      </c>
      <c r="H83" s="610" t="s">
        <v>2184</v>
      </c>
      <c r="I83" s="611">
        <v>45138</v>
      </c>
      <c r="J83" s="610" t="s">
        <v>2331</v>
      </c>
      <c r="K83" s="612">
        <v>2760</v>
      </c>
      <c r="L83" s="623"/>
    </row>
    <row r="84" spans="1:12" ht="41.25" customHeight="1">
      <c r="A84" s="609">
        <v>82</v>
      </c>
      <c r="B84" s="610" t="s">
        <v>2180</v>
      </c>
      <c r="C84" s="610" t="s">
        <v>2180</v>
      </c>
      <c r="D84" s="610" t="s">
        <v>2187</v>
      </c>
      <c r="E84" s="611">
        <v>45121</v>
      </c>
      <c r="F84" s="610" t="s">
        <v>2332</v>
      </c>
      <c r="G84" s="610" t="s">
        <v>2183</v>
      </c>
      <c r="H84" s="610" t="s">
        <v>2184</v>
      </c>
      <c r="I84" s="611">
        <v>45160</v>
      </c>
      <c r="J84" s="610" t="s">
        <v>2333</v>
      </c>
      <c r="K84" s="612">
        <v>1702.37</v>
      </c>
      <c r="L84" s="623"/>
    </row>
    <row r="85" spans="1:12" ht="55.5" customHeight="1">
      <c r="A85" s="609">
        <v>83</v>
      </c>
      <c r="B85" s="610" t="s">
        <v>2317</v>
      </c>
      <c r="C85" s="610" t="s">
        <v>2317</v>
      </c>
      <c r="D85" s="610" t="s">
        <v>2188</v>
      </c>
      <c r="E85" s="611">
        <v>45131</v>
      </c>
      <c r="F85" s="610" t="s">
        <v>2334</v>
      </c>
      <c r="G85" s="610" t="s">
        <v>2183</v>
      </c>
      <c r="H85" s="610" t="s">
        <v>2184</v>
      </c>
      <c r="I85" s="611">
        <v>45141</v>
      </c>
      <c r="J85" s="610" t="s">
        <v>2335</v>
      </c>
      <c r="K85" s="612">
        <v>1500</v>
      </c>
      <c r="L85" s="623"/>
    </row>
    <row r="86" spans="1:12" ht="41.25" customHeight="1">
      <c r="A86" s="609">
        <v>84</v>
      </c>
      <c r="B86" s="99" t="s">
        <v>2336</v>
      </c>
      <c r="C86" s="99" t="s">
        <v>2336</v>
      </c>
      <c r="D86" s="99" t="s">
        <v>2337</v>
      </c>
      <c r="E86" s="611">
        <v>45124</v>
      </c>
      <c r="F86" s="99" t="s">
        <v>2337</v>
      </c>
      <c r="G86" s="610" t="s">
        <v>2183</v>
      </c>
      <c r="H86" s="610" t="s">
        <v>2184</v>
      </c>
      <c r="I86" s="611"/>
      <c r="J86" s="610"/>
      <c r="K86" s="612">
        <v>1100</v>
      </c>
      <c r="L86" s="623"/>
    </row>
    <row r="87" spans="1:12" ht="41.25" customHeight="1">
      <c r="A87" s="609">
        <v>85</v>
      </c>
      <c r="B87" s="610" t="s">
        <v>2185</v>
      </c>
      <c r="C87" s="610" t="s">
        <v>2181</v>
      </c>
      <c r="D87" s="610" t="s">
        <v>2196</v>
      </c>
      <c r="E87" s="611">
        <v>45135</v>
      </c>
      <c r="F87" s="610" t="s">
        <v>2338</v>
      </c>
      <c r="G87" s="610" t="s">
        <v>2183</v>
      </c>
      <c r="H87" s="610" t="s">
        <v>2194</v>
      </c>
      <c r="I87" s="611">
        <v>45166</v>
      </c>
      <c r="J87" s="610" t="s">
        <v>2195</v>
      </c>
      <c r="K87" s="612">
        <v>0</v>
      </c>
      <c r="L87" s="668">
        <v>15000</v>
      </c>
    </row>
    <row r="88" spans="1:12" ht="54.75" customHeight="1">
      <c r="A88" s="609">
        <v>86</v>
      </c>
      <c r="B88" s="610" t="s">
        <v>2180</v>
      </c>
      <c r="C88" s="610" t="s">
        <v>2180</v>
      </c>
      <c r="D88" s="610" t="s">
        <v>2186</v>
      </c>
      <c r="E88" s="611">
        <v>45138</v>
      </c>
      <c r="F88" s="610" t="s">
        <v>2339</v>
      </c>
      <c r="G88" s="610" t="s">
        <v>2183</v>
      </c>
      <c r="H88" s="610" t="s">
        <v>2184</v>
      </c>
      <c r="I88" s="611">
        <v>45210</v>
      </c>
      <c r="J88" s="610" t="s">
        <v>2340</v>
      </c>
      <c r="K88" s="612">
        <v>12479.57</v>
      </c>
      <c r="L88" s="623"/>
    </row>
    <row r="89" spans="1:12" ht="41.25" customHeight="1">
      <c r="A89" s="609">
        <v>87</v>
      </c>
      <c r="B89" s="610" t="s">
        <v>2180</v>
      </c>
      <c r="C89" s="610" t="s">
        <v>2341</v>
      </c>
      <c r="D89" s="610" t="s">
        <v>2196</v>
      </c>
      <c r="E89" s="611">
        <v>45144</v>
      </c>
      <c r="F89" s="610" t="s">
        <v>2342</v>
      </c>
      <c r="G89" s="610" t="s">
        <v>2183</v>
      </c>
      <c r="H89" s="610" t="s">
        <v>2184</v>
      </c>
      <c r="I89" s="611">
        <v>45222</v>
      </c>
      <c r="J89" s="610"/>
      <c r="K89" s="612">
        <v>2103.92</v>
      </c>
      <c r="L89" s="623"/>
    </row>
    <row r="90" spans="1:12" ht="41.25" customHeight="1">
      <c r="A90" s="609">
        <v>88</v>
      </c>
      <c r="B90" s="610" t="s">
        <v>2180</v>
      </c>
      <c r="C90" s="610" t="s">
        <v>2180</v>
      </c>
      <c r="D90" s="610" t="s">
        <v>2186</v>
      </c>
      <c r="E90" s="611">
        <v>45175</v>
      </c>
      <c r="F90" s="610" t="s">
        <v>2343</v>
      </c>
      <c r="G90" s="610" t="s">
        <v>2183</v>
      </c>
      <c r="H90" s="610" t="s">
        <v>2184</v>
      </c>
      <c r="I90" s="611">
        <v>45203</v>
      </c>
      <c r="J90" s="610" t="s">
        <v>2344</v>
      </c>
      <c r="K90" s="612">
        <v>2139.46</v>
      </c>
      <c r="L90" s="623"/>
    </row>
    <row r="91" spans="1:12" ht="41.25" customHeight="1">
      <c r="A91" s="609">
        <v>89</v>
      </c>
      <c r="B91" s="610" t="s">
        <v>2180</v>
      </c>
      <c r="C91" s="610" t="s">
        <v>2180</v>
      </c>
      <c r="D91" s="610" t="s">
        <v>2186</v>
      </c>
      <c r="E91" s="611">
        <v>45175</v>
      </c>
      <c r="F91" s="610" t="s">
        <v>2345</v>
      </c>
      <c r="G91" s="610" t="s">
        <v>2183</v>
      </c>
      <c r="H91" s="610" t="s">
        <v>2184</v>
      </c>
      <c r="I91" s="611">
        <v>45233</v>
      </c>
      <c r="J91" s="610" t="s">
        <v>2346</v>
      </c>
      <c r="K91" s="612">
        <v>11117.4</v>
      </c>
      <c r="L91" s="623"/>
    </row>
    <row r="92" spans="1:12" ht="41.25" customHeight="1">
      <c r="A92" s="609">
        <v>90</v>
      </c>
      <c r="B92" s="610" t="s">
        <v>2185</v>
      </c>
      <c r="C92" s="610" t="s">
        <v>2185</v>
      </c>
      <c r="D92" s="610" t="s">
        <v>2188</v>
      </c>
      <c r="E92" s="611">
        <v>45187</v>
      </c>
      <c r="F92" s="610" t="s">
        <v>2347</v>
      </c>
      <c r="G92" s="610" t="s">
        <v>2183</v>
      </c>
      <c r="H92" s="610" t="s">
        <v>2184</v>
      </c>
      <c r="I92" s="611">
        <v>45232</v>
      </c>
      <c r="J92" s="610" t="s">
        <v>2348</v>
      </c>
      <c r="K92" s="612">
        <v>900</v>
      </c>
      <c r="L92" s="623"/>
    </row>
    <row r="93" spans="1:12" ht="41.25" customHeight="1">
      <c r="A93" s="609">
        <v>91</v>
      </c>
      <c r="B93" s="610" t="s">
        <v>2180</v>
      </c>
      <c r="C93" s="610" t="s">
        <v>2181</v>
      </c>
      <c r="D93" s="610" t="s">
        <v>2196</v>
      </c>
      <c r="E93" s="611">
        <v>45198</v>
      </c>
      <c r="F93" s="610" t="s">
        <v>2349</v>
      </c>
      <c r="G93" s="610" t="s">
        <v>2183</v>
      </c>
      <c r="H93" s="610" t="s">
        <v>2194</v>
      </c>
      <c r="I93" s="611">
        <v>45222</v>
      </c>
      <c r="J93" s="610" t="s">
        <v>2195</v>
      </c>
      <c r="K93" s="612">
        <v>0</v>
      </c>
      <c r="L93" s="623"/>
    </row>
    <row r="94" spans="1:12" ht="41.25" customHeight="1">
      <c r="A94" s="609">
        <v>92</v>
      </c>
      <c r="B94" s="610" t="s">
        <v>2180</v>
      </c>
      <c r="C94" s="610" t="s">
        <v>2181</v>
      </c>
      <c r="D94" s="610" t="s">
        <v>2196</v>
      </c>
      <c r="E94" s="611">
        <v>45206</v>
      </c>
      <c r="F94" s="610" t="s">
        <v>2350</v>
      </c>
      <c r="G94" s="610" t="s">
        <v>2183</v>
      </c>
      <c r="H94" s="610" t="s">
        <v>2194</v>
      </c>
      <c r="I94" s="611">
        <v>45247</v>
      </c>
      <c r="J94" s="610" t="s">
        <v>2195</v>
      </c>
      <c r="K94" s="612">
        <v>0</v>
      </c>
      <c r="L94" s="623"/>
    </row>
    <row r="95" spans="1:12" ht="41.25" customHeight="1">
      <c r="A95" s="609">
        <v>93</v>
      </c>
      <c r="B95" s="610" t="s">
        <v>2180</v>
      </c>
      <c r="C95" s="610" t="s">
        <v>2181</v>
      </c>
      <c r="D95" s="610" t="s">
        <v>2196</v>
      </c>
      <c r="E95" s="611">
        <v>45208</v>
      </c>
      <c r="F95" s="610" t="s">
        <v>2351</v>
      </c>
      <c r="G95" s="610" t="s">
        <v>2183</v>
      </c>
      <c r="H95" s="610" t="s">
        <v>2194</v>
      </c>
      <c r="I95" s="611">
        <v>45254</v>
      </c>
      <c r="J95" s="610" t="s">
        <v>2195</v>
      </c>
      <c r="K95" s="612">
        <v>0</v>
      </c>
      <c r="L95" s="670"/>
    </row>
    <row r="96" spans="1:12" ht="41.25" customHeight="1">
      <c r="A96" s="609">
        <v>94</v>
      </c>
      <c r="B96" s="610" t="s">
        <v>2180</v>
      </c>
      <c r="C96" s="610" t="s">
        <v>2180</v>
      </c>
      <c r="D96" s="610" t="s">
        <v>2186</v>
      </c>
      <c r="E96" s="611">
        <v>45217</v>
      </c>
      <c r="F96" s="610" t="s">
        <v>2352</v>
      </c>
      <c r="G96" s="610" t="s">
        <v>2183</v>
      </c>
      <c r="H96" s="610" t="s">
        <v>2184</v>
      </c>
      <c r="I96" s="611">
        <v>45247</v>
      </c>
      <c r="J96" s="610" t="s">
        <v>2353</v>
      </c>
      <c r="K96" s="612">
        <v>2807.47</v>
      </c>
      <c r="L96" s="623"/>
    </row>
    <row r="97" spans="1:12" ht="41.25" customHeight="1">
      <c r="A97" s="609">
        <v>95</v>
      </c>
      <c r="B97" s="610" t="s">
        <v>2185</v>
      </c>
      <c r="C97" s="610" t="s">
        <v>2181</v>
      </c>
      <c r="D97" s="610" t="s">
        <v>2196</v>
      </c>
      <c r="E97" s="611">
        <v>45222</v>
      </c>
      <c r="F97" s="610" t="s">
        <v>2354</v>
      </c>
      <c r="G97" s="610" t="s">
        <v>2198</v>
      </c>
      <c r="H97" s="610"/>
      <c r="I97" s="611"/>
      <c r="J97" s="610"/>
      <c r="K97" s="612">
        <v>0</v>
      </c>
      <c r="L97" s="623">
        <v>300</v>
      </c>
    </row>
    <row r="98" spans="1:12" ht="41.25" customHeight="1">
      <c r="A98" s="609">
        <v>96</v>
      </c>
      <c r="B98" s="610" t="s">
        <v>2185</v>
      </c>
      <c r="C98" s="610" t="s">
        <v>2185</v>
      </c>
      <c r="D98" s="610" t="s">
        <v>2299</v>
      </c>
      <c r="E98" s="611">
        <v>45227</v>
      </c>
      <c r="F98" s="610" t="s">
        <v>2355</v>
      </c>
      <c r="G98" s="610" t="s">
        <v>2198</v>
      </c>
      <c r="H98" s="610"/>
      <c r="I98" s="611"/>
      <c r="J98" s="610"/>
      <c r="K98" s="659" t="s">
        <v>2392</v>
      </c>
      <c r="L98" s="668">
        <v>1000</v>
      </c>
    </row>
    <row r="99" spans="1:12" ht="47.25" customHeight="1">
      <c r="A99" s="609">
        <v>97</v>
      </c>
      <c r="B99" s="610" t="s">
        <v>2180</v>
      </c>
      <c r="C99" s="610" t="s">
        <v>2180</v>
      </c>
      <c r="D99" s="610" t="s">
        <v>2186</v>
      </c>
      <c r="E99" s="611">
        <v>45251</v>
      </c>
      <c r="F99" s="610" t="s">
        <v>2356</v>
      </c>
      <c r="G99" s="610" t="s">
        <v>2183</v>
      </c>
      <c r="H99" s="610" t="s">
        <v>2184</v>
      </c>
      <c r="I99" s="611">
        <v>45262</v>
      </c>
      <c r="J99" s="610"/>
      <c r="K99" s="612">
        <v>213.56</v>
      </c>
      <c r="L99" s="623"/>
    </row>
    <row r="100" spans="1:12" ht="41.25" customHeight="1">
      <c r="A100" s="609">
        <v>98</v>
      </c>
      <c r="B100" s="610" t="s">
        <v>2180</v>
      </c>
      <c r="C100" s="610" t="s">
        <v>2181</v>
      </c>
      <c r="D100" s="617" t="s">
        <v>2182</v>
      </c>
      <c r="E100" s="618">
        <v>45270</v>
      </c>
      <c r="F100" s="610" t="s">
        <v>2357</v>
      </c>
      <c r="G100" s="610" t="s">
        <v>2183</v>
      </c>
      <c r="H100" s="616" t="s">
        <v>2455</v>
      </c>
      <c r="I100" s="611" t="s">
        <v>2537</v>
      </c>
      <c r="J100" s="610"/>
      <c r="K100" s="612">
        <v>5000</v>
      </c>
      <c r="L100" s="668"/>
    </row>
    <row r="101" spans="1:12" ht="41.25" customHeight="1">
      <c r="A101" s="609">
        <v>99</v>
      </c>
      <c r="B101" s="616" t="s">
        <v>2180</v>
      </c>
      <c r="C101" s="616" t="s">
        <v>2180</v>
      </c>
      <c r="D101" s="610" t="s">
        <v>2186</v>
      </c>
      <c r="E101" s="618">
        <v>45295</v>
      </c>
      <c r="F101" s="610" t="s">
        <v>2358</v>
      </c>
      <c r="G101" s="617" t="s">
        <v>2198</v>
      </c>
      <c r="H101" s="616"/>
      <c r="I101" s="611"/>
      <c r="J101" s="610"/>
      <c r="K101" s="612"/>
      <c r="L101" s="668">
        <v>9385.38</v>
      </c>
    </row>
    <row r="102" spans="1:12" s="648" customFormat="1" ht="41.25" customHeight="1">
      <c r="A102" s="609">
        <v>100</v>
      </c>
      <c r="B102" s="641" t="s">
        <v>2180</v>
      </c>
      <c r="C102" s="642" t="s">
        <v>2181</v>
      </c>
      <c r="D102" s="643" t="s">
        <v>2182</v>
      </c>
      <c r="E102" s="644">
        <v>45301</v>
      </c>
      <c r="F102" s="642" t="s">
        <v>2359</v>
      </c>
      <c r="G102" s="642" t="s">
        <v>2183</v>
      </c>
      <c r="H102" s="641"/>
      <c r="I102" s="645"/>
      <c r="J102" s="642"/>
      <c r="K102" s="646">
        <v>330</v>
      </c>
      <c r="L102" s="647"/>
    </row>
    <row r="103" spans="1:12" s="648" customFormat="1" ht="27.75" customHeight="1">
      <c r="A103" s="609">
        <v>101</v>
      </c>
      <c r="B103" s="641" t="s">
        <v>2180</v>
      </c>
      <c r="C103" s="649" t="s">
        <v>2181</v>
      </c>
      <c r="D103" s="643" t="s">
        <v>2182</v>
      </c>
      <c r="E103" s="650">
        <v>45306</v>
      </c>
      <c r="F103" s="714" t="s">
        <v>2377</v>
      </c>
      <c r="G103" s="649" t="s">
        <v>2183</v>
      </c>
      <c r="H103" s="651" t="s">
        <v>2283</v>
      </c>
      <c r="I103" s="652"/>
      <c r="J103" s="649"/>
      <c r="K103" s="653">
        <v>0</v>
      </c>
      <c r="L103" s="653">
        <v>10000</v>
      </c>
    </row>
    <row r="104" spans="1:12" s="660" customFormat="1" ht="27" customHeight="1">
      <c r="A104" s="609">
        <v>102</v>
      </c>
      <c r="B104" s="655" t="s">
        <v>2380</v>
      </c>
      <c r="C104" s="654" t="s">
        <v>2181</v>
      </c>
      <c r="D104" s="656" t="s">
        <v>2378</v>
      </c>
      <c r="E104" s="657">
        <v>45302</v>
      </c>
      <c r="F104" s="654" t="s">
        <v>2379</v>
      </c>
      <c r="G104" s="654" t="s">
        <v>2183</v>
      </c>
      <c r="H104" s="655" t="s">
        <v>2283</v>
      </c>
      <c r="I104" s="658"/>
      <c r="J104" s="654"/>
      <c r="K104" s="659">
        <v>0</v>
      </c>
      <c r="L104" s="659"/>
    </row>
    <row r="105" spans="1:12" s="660" customFormat="1" ht="41.25" customHeight="1">
      <c r="A105" s="609">
        <v>103</v>
      </c>
      <c r="B105" s="655" t="s">
        <v>2180</v>
      </c>
      <c r="C105" s="655" t="s">
        <v>2180</v>
      </c>
      <c r="D105" s="656" t="s">
        <v>2337</v>
      </c>
      <c r="E105" s="657">
        <v>45302</v>
      </c>
      <c r="F105" s="661" t="s">
        <v>2358</v>
      </c>
      <c r="G105" s="654" t="s">
        <v>2183</v>
      </c>
      <c r="H105" s="655" t="s">
        <v>2228</v>
      </c>
      <c r="I105" s="658"/>
      <c r="J105" s="654"/>
      <c r="K105" s="666">
        <v>614.62</v>
      </c>
      <c r="L105" s="659"/>
    </row>
    <row r="106" spans="1:12" s="660" customFormat="1" ht="41.25" customHeight="1">
      <c r="A106" s="609">
        <v>104</v>
      </c>
      <c r="B106" s="655" t="s">
        <v>2180</v>
      </c>
      <c r="C106" s="654" t="s">
        <v>2181</v>
      </c>
      <c r="D106" s="656" t="s">
        <v>2182</v>
      </c>
      <c r="E106" s="657">
        <v>45345</v>
      </c>
      <c r="F106" s="662" t="s">
        <v>2359</v>
      </c>
      <c r="G106" s="654" t="s">
        <v>2381</v>
      </c>
      <c r="H106" s="655"/>
      <c r="I106" s="658"/>
      <c r="J106" s="654"/>
      <c r="K106" s="659"/>
      <c r="L106" s="659">
        <v>600</v>
      </c>
    </row>
    <row r="107" spans="1:12" s="660" customFormat="1" ht="41.25" customHeight="1" thickBot="1">
      <c r="A107" s="609">
        <v>105</v>
      </c>
      <c r="B107" s="655" t="s">
        <v>2180</v>
      </c>
      <c r="C107" s="655" t="s">
        <v>2180</v>
      </c>
      <c r="D107" s="656" t="s">
        <v>2382</v>
      </c>
      <c r="E107" s="657">
        <v>45350</v>
      </c>
      <c r="F107" s="662" t="s">
        <v>2384</v>
      </c>
      <c r="G107" s="654" t="s">
        <v>2381</v>
      </c>
      <c r="H107" s="663" t="s">
        <v>2383</v>
      </c>
      <c r="I107" s="658"/>
      <c r="J107" s="654"/>
      <c r="K107" s="669"/>
      <c r="L107" s="659">
        <v>10000</v>
      </c>
    </row>
    <row r="108" spans="1:12" s="660" customFormat="1" ht="41.25" customHeight="1">
      <c r="A108" s="609">
        <v>106</v>
      </c>
      <c r="B108" s="655" t="s">
        <v>2180</v>
      </c>
      <c r="C108" s="654" t="s">
        <v>2181</v>
      </c>
      <c r="D108" s="656" t="s">
        <v>2182</v>
      </c>
      <c r="E108" s="657">
        <v>45348</v>
      </c>
      <c r="F108" s="662" t="s">
        <v>2385</v>
      </c>
      <c r="G108" s="654" t="s">
        <v>2381</v>
      </c>
      <c r="H108" s="655"/>
      <c r="I108" s="658"/>
      <c r="J108" s="654"/>
      <c r="K108" s="659"/>
      <c r="L108" s="659">
        <v>4500</v>
      </c>
    </row>
    <row r="109" spans="1:12" ht="41.25" customHeight="1">
      <c r="A109" s="609">
        <v>107</v>
      </c>
      <c r="B109" s="655" t="s">
        <v>2180</v>
      </c>
      <c r="C109" s="655" t="s">
        <v>2180</v>
      </c>
      <c r="D109" s="656" t="s">
        <v>2337</v>
      </c>
      <c r="E109" s="657" t="s">
        <v>2387</v>
      </c>
      <c r="F109" s="662" t="s">
        <v>2386</v>
      </c>
      <c r="G109" s="654" t="s">
        <v>2381</v>
      </c>
      <c r="H109" s="616"/>
      <c r="I109" s="611"/>
      <c r="J109" s="610"/>
      <c r="K109" s="612"/>
      <c r="L109" s="659">
        <v>5000</v>
      </c>
    </row>
    <row r="110" spans="1:12" ht="41.25" customHeight="1">
      <c r="A110" s="609">
        <v>108</v>
      </c>
      <c r="B110" s="655" t="s">
        <v>2180</v>
      </c>
      <c r="C110" s="654" t="s">
        <v>2181</v>
      </c>
      <c r="D110" s="656" t="s">
        <v>2182</v>
      </c>
      <c r="E110" s="657">
        <v>45316</v>
      </c>
      <c r="F110" s="662" t="s">
        <v>2388</v>
      </c>
      <c r="G110" s="654" t="s">
        <v>2381</v>
      </c>
      <c r="H110" s="616"/>
      <c r="I110" s="611"/>
      <c r="J110" s="610"/>
      <c r="K110" s="612"/>
      <c r="L110" s="659">
        <v>270</v>
      </c>
    </row>
    <row r="111" spans="1:12" s="660" customFormat="1" ht="30.75" customHeight="1">
      <c r="A111" s="609">
        <v>109</v>
      </c>
      <c r="B111" s="664" t="s">
        <v>2180</v>
      </c>
      <c r="C111" s="664" t="s">
        <v>2180</v>
      </c>
      <c r="D111" s="664" t="s">
        <v>2187</v>
      </c>
      <c r="E111" s="665">
        <v>45344</v>
      </c>
      <c r="F111" s="664" t="s">
        <v>2389</v>
      </c>
      <c r="G111" s="654"/>
      <c r="H111" s="663"/>
      <c r="I111" s="658"/>
      <c r="J111" s="654"/>
      <c r="K111" s="659"/>
      <c r="L111" s="659"/>
    </row>
    <row r="112" spans="1:12" s="660" customFormat="1" ht="41.25" customHeight="1">
      <c r="A112" s="609">
        <v>110</v>
      </c>
      <c r="B112" s="664" t="s">
        <v>178</v>
      </c>
      <c r="C112" s="664" t="s">
        <v>178</v>
      </c>
      <c r="D112" s="664" t="s">
        <v>2186</v>
      </c>
      <c r="E112" s="665">
        <v>45283</v>
      </c>
      <c r="F112" s="664" t="s">
        <v>2390</v>
      </c>
      <c r="G112" s="654"/>
      <c r="H112" s="663"/>
      <c r="I112" s="658"/>
      <c r="J112" s="654"/>
      <c r="K112" s="659"/>
      <c r="L112" s="640">
        <v>5000</v>
      </c>
    </row>
    <row r="113" spans="1:12" ht="26.25" customHeight="1" thickBot="1">
      <c r="A113" s="619"/>
      <c r="B113" s="619"/>
      <c r="C113" s="619"/>
      <c r="D113" s="619"/>
      <c r="E113" s="620"/>
      <c r="F113" s="619"/>
      <c r="G113" s="619"/>
      <c r="H113" s="619"/>
      <c r="I113" s="620"/>
      <c r="J113" s="619"/>
      <c r="K113" s="622">
        <f>SUM(K3:K102)</f>
        <v>259705.52000000002</v>
      </c>
      <c r="L113" s="622">
        <f>SUM(L3:L112)</f>
        <v>61055.38</v>
      </c>
    </row>
    <row r="115" ht="13.5" thickBot="1"/>
    <row r="116" spans="1:13" s="648" customFormat="1" ht="48.75" customHeight="1" thickBot="1">
      <c r="A116" s="832" t="s">
        <v>2396</v>
      </c>
      <c r="B116" s="833"/>
      <c r="C116" s="833"/>
      <c r="D116" s="833"/>
      <c r="E116" s="833"/>
      <c r="F116" s="833"/>
      <c r="G116" s="833"/>
      <c r="H116" s="833"/>
      <c r="I116" s="833"/>
      <c r="J116" s="833"/>
      <c r="K116" s="833"/>
      <c r="L116" s="833"/>
      <c r="M116" s="834"/>
    </row>
    <row r="117" spans="1:13" s="648" customFormat="1" ht="30">
      <c r="A117" s="672" t="s">
        <v>2168</v>
      </c>
      <c r="B117" s="672" t="s">
        <v>2169</v>
      </c>
      <c r="C117" s="672" t="s">
        <v>2170</v>
      </c>
      <c r="D117" s="672" t="s">
        <v>2171</v>
      </c>
      <c r="E117" s="673" t="s">
        <v>2172</v>
      </c>
      <c r="F117" s="672" t="s">
        <v>2173</v>
      </c>
      <c r="G117" s="672" t="s">
        <v>2174</v>
      </c>
      <c r="H117" s="672" t="s">
        <v>2397</v>
      </c>
      <c r="I117" s="672" t="s">
        <v>2175</v>
      </c>
      <c r="J117" s="673" t="s">
        <v>2176</v>
      </c>
      <c r="K117" s="672" t="s">
        <v>2177</v>
      </c>
      <c r="L117" s="674" t="s">
        <v>2178</v>
      </c>
      <c r="M117" s="674" t="s">
        <v>2179</v>
      </c>
    </row>
    <row r="118" spans="1:13" s="648" customFormat="1" ht="63.75">
      <c r="A118" s="649">
        <v>1</v>
      </c>
      <c r="B118" s="649" t="s">
        <v>2180</v>
      </c>
      <c r="C118" s="649" t="s">
        <v>2180</v>
      </c>
      <c r="D118" s="649" t="s">
        <v>2186</v>
      </c>
      <c r="E118" s="652">
        <v>43754</v>
      </c>
      <c r="F118" s="649" t="s">
        <v>2398</v>
      </c>
      <c r="G118" s="649" t="s">
        <v>2183</v>
      </c>
      <c r="H118" s="649"/>
      <c r="I118" s="649" t="s">
        <v>2184</v>
      </c>
      <c r="J118" s="652">
        <v>43937</v>
      </c>
      <c r="K118" s="649" t="s">
        <v>2399</v>
      </c>
      <c r="L118" s="653">
        <v>3840</v>
      </c>
      <c r="M118" s="649"/>
    </row>
    <row r="119" spans="1:13" s="648" customFormat="1" ht="89.25">
      <c r="A119" s="649">
        <v>2</v>
      </c>
      <c r="B119" s="649" t="s">
        <v>2180</v>
      </c>
      <c r="C119" s="649" t="s">
        <v>2180</v>
      </c>
      <c r="D119" s="649" t="s">
        <v>2186</v>
      </c>
      <c r="E119" s="652">
        <v>43809</v>
      </c>
      <c r="F119" s="649" t="s">
        <v>2400</v>
      </c>
      <c r="G119" s="649" t="s">
        <v>2401</v>
      </c>
      <c r="H119" s="649"/>
      <c r="I119" s="649" t="s">
        <v>2184</v>
      </c>
      <c r="J119" s="652">
        <v>43937</v>
      </c>
      <c r="K119" s="649" t="s">
        <v>2189</v>
      </c>
      <c r="L119" s="653">
        <v>587.95</v>
      </c>
      <c r="M119" s="649"/>
    </row>
    <row r="120" spans="1:13" s="648" customFormat="1" ht="76.5">
      <c r="A120" s="649">
        <v>3</v>
      </c>
      <c r="B120" s="649" t="s">
        <v>436</v>
      </c>
      <c r="C120" s="649" t="s">
        <v>436</v>
      </c>
      <c r="D120" s="649" t="s">
        <v>2402</v>
      </c>
      <c r="E120" s="652">
        <v>43622</v>
      </c>
      <c r="F120" s="649" t="s">
        <v>2403</v>
      </c>
      <c r="G120" s="649" t="s">
        <v>2183</v>
      </c>
      <c r="H120" s="649"/>
      <c r="I120" s="649" t="s">
        <v>2184</v>
      </c>
      <c r="J120" s="652">
        <v>43662</v>
      </c>
      <c r="K120" s="649" t="s">
        <v>2404</v>
      </c>
      <c r="L120" s="653">
        <v>2367.95</v>
      </c>
      <c r="M120" s="649"/>
    </row>
    <row r="121" spans="1:13" s="648" customFormat="1" ht="76.5">
      <c r="A121" s="649">
        <v>4</v>
      </c>
      <c r="B121" s="649" t="s">
        <v>2185</v>
      </c>
      <c r="C121" s="649" t="s">
        <v>2185</v>
      </c>
      <c r="D121" s="649" t="s">
        <v>2186</v>
      </c>
      <c r="E121" s="652">
        <v>43687</v>
      </c>
      <c r="F121" s="649" t="s">
        <v>2405</v>
      </c>
      <c r="G121" s="649" t="s">
        <v>2183</v>
      </c>
      <c r="H121" s="649"/>
      <c r="I121" s="649" t="s">
        <v>2184</v>
      </c>
      <c r="J121" s="652">
        <v>43719</v>
      </c>
      <c r="K121" s="649" t="s">
        <v>2406</v>
      </c>
      <c r="L121" s="653">
        <v>1477.23</v>
      </c>
      <c r="M121" s="649"/>
    </row>
    <row r="122" spans="1:13" s="648" customFormat="1" ht="127.5">
      <c r="A122" s="649">
        <v>5</v>
      </c>
      <c r="B122" s="649" t="s">
        <v>2180</v>
      </c>
      <c r="C122" s="649" t="s">
        <v>2180</v>
      </c>
      <c r="D122" s="649" t="s">
        <v>2186</v>
      </c>
      <c r="E122" s="652">
        <v>43719</v>
      </c>
      <c r="F122" s="649" t="s">
        <v>2407</v>
      </c>
      <c r="G122" s="649" t="s">
        <v>2183</v>
      </c>
      <c r="H122" s="649"/>
      <c r="I122" s="649" t="s">
        <v>2184</v>
      </c>
      <c r="J122" s="652">
        <v>43781</v>
      </c>
      <c r="K122" s="649" t="s">
        <v>2408</v>
      </c>
      <c r="L122" s="653">
        <v>4386.99</v>
      </c>
      <c r="M122" s="649"/>
    </row>
    <row r="123" spans="1:13" s="648" customFormat="1" ht="76.5">
      <c r="A123" s="649">
        <v>6</v>
      </c>
      <c r="B123" s="649" t="s">
        <v>2409</v>
      </c>
      <c r="C123" s="649" t="s">
        <v>2409</v>
      </c>
      <c r="D123" s="649" t="s">
        <v>2188</v>
      </c>
      <c r="E123" s="652">
        <v>43739</v>
      </c>
      <c r="F123" s="649" t="s">
        <v>2410</v>
      </c>
      <c r="G123" s="649" t="s">
        <v>2183</v>
      </c>
      <c r="H123" s="649"/>
      <c r="I123" s="649" t="s">
        <v>2184</v>
      </c>
      <c r="J123" s="652">
        <v>43759</v>
      </c>
      <c r="K123" s="649" t="s">
        <v>2406</v>
      </c>
      <c r="L123" s="653">
        <v>450</v>
      </c>
      <c r="M123" s="649"/>
    </row>
    <row r="124" spans="1:13" s="648" customFormat="1" ht="38.25">
      <c r="A124" s="649">
        <v>7</v>
      </c>
      <c r="B124" s="649" t="s">
        <v>2180</v>
      </c>
      <c r="C124" s="649" t="s">
        <v>2181</v>
      </c>
      <c r="D124" s="649" t="s">
        <v>2182</v>
      </c>
      <c r="E124" s="652">
        <v>43829</v>
      </c>
      <c r="F124" s="649" t="s">
        <v>2411</v>
      </c>
      <c r="G124" s="649" t="s">
        <v>2183</v>
      </c>
      <c r="H124" s="649"/>
      <c r="I124" s="649" t="s">
        <v>2194</v>
      </c>
      <c r="J124" s="652">
        <v>43888</v>
      </c>
      <c r="K124" s="649" t="s">
        <v>2412</v>
      </c>
      <c r="L124" s="653">
        <v>0</v>
      </c>
      <c r="M124" s="649"/>
    </row>
    <row r="125" spans="1:13" s="648" customFormat="1" ht="38.25">
      <c r="A125" s="649">
        <v>8</v>
      </c>
      <c r="B125" s="649" t="s">
        <v>2185</v>
      </c>
      <c r="C125" s="649" t="s">
        <v>2181</v>
      </c>
      <c r="D125" s="649" t="s">
        <v>2196</v>
      </c>
      <c r="E125" s="652">
        <v>43560</v>
      </c>
      <c r="F125" s="649" t="s">
        <v>2413</v>
      </c>
      <c r="G125" s="649" t="s">
        <v>2183</v>
      </c>
      <c r="H125" s="649"/>
      <c r="I125" s="649" t="s">
        <v>2184</v>
      </c>
      <c r="J125" s="652">
        <v>43654</v>
      </c>
      <c r="K125" s="649"/>
      <c r="L125" s="653">
        <v>2318</v>
      </c>
      <c r="M125" s="649"/>
    </row>
    <row r="126" spans="1:13" s="648" customFormat="1" ht="165.75">
      <c r="A126" s="649">
        <v>9</v>
      </c>
      <c r="B126" s="649" t="s">
        <v>2185</v>
      </c>
      <c r="C126" s="649" t="s">
        <v>2185</v>
      </c>
      <c r="D126" s="649" t="s">
        <v>2267</v>
      </c>
      <c r="E126" s="652">
        <v>43724</v>
      </c>
      <c r="F126" s="649" t="s">
        <v>2414</v>
      </c>
      <c r="G126" s="649" t="s">
        <v>2401</v>
      </c>
      <c r="H126" s="649"/>
      <c r="I126" s="649" t="s">
        <v>2184</v>
      </c>
      <c r="J126" s="652">
        <v>43756</v>
      </c>
      <c r="K126" s="649" t="s">
        <v>2415</v>
      </c>
      <c r="L126" s="653">
        <v>1030</v>
      </c>
      <c r="M126" s="649"/>
    </row>
    <row r="127" spans="1:13" s="648" customFormat="1" ht="38.25">
      <c r="A127" s="649">
        <v>10</v>
      </c>
      <c r="B127" s="649" t="s">
        <v>2180</v>
      </c>
      <c r="C127" s="649" t="s">
        <v>2181</v>
      </c>
      <c r="D127" s="649" t="s">
        <v>2182</v>
      </c>
      <c r="E127" s="652">
        <v>43725</v>
      </c>
      <c r="F127" s="649" t="s">
        <v>2416</v>
      </c>
      <c r="G127" s="649" t="s">
        <v>2183</v>
      </c>
      <c r="H127" s="649"/>
      <c r="I127" s="649" t="s">
        <v>2184</v>
      </c>
      <c r="J127" s="652">
        <v>43795</v>
      </c>
      <c r="K127" s="649"/>
      <c r="L127" s="653">
        <v>430.94</v>
      </c>
      <c r="M127" s="649"/>
    </row>
    <row r="128" spans="1:13" s="648" customFormat="1" ht="76.5">
      <c r="A128" s="649">
        <v>11</v>
      </c>
      <c r="B128" s="649" t="s">
        <v>178</v>
      </c>
      <c r="C128" s="649" t="s">
        <v>178</v>
      </c>
      <c r="D128" s="649" t="s">
        <v>2186</v>
      </c>
      <c r="E128" s="652">
        <v>43646</v>
      </c>
      <c r="F128" s="649" t="s">
        <v>2417</v>
      </c>
      <c r="G128" s="649" t="s">
        <v>2183</v>
      </c>
      <c r="H128" s="649"/>
      <c r="I128" s="649" t="s">
        <v>2184</v>
      </c>
      <c r="J128" s="652">
        <v>43760</v>
      </c>
      <c r="K128" s="649" t="s">
        <v>2406</v>
      </c>
      <c r="L128" s="653">
        <v>6408.3</v>
      </c>
      <c r="M128" s="649"/>
    </row>
    <row r="129" spans="1:13" s="648" customFormat="1" ht="51">
      <c r="A129" s="649">
        <v>12</v>
      </c>
      <c r="B129" s="649" t="s">
        <v>2180</v>
      </c>
      <c r="C129" s="649" t="s">
        <v>2181</v>
      </c>
      <c r="D129" s="649" t="s">
        <v>2182</v>
      </c>
      <c r="E129" s="652">
        <v>43481</v>
      </c>
      <c r="F129" s="649" t="s">
        <v>2418</v>
      </c>
      <c r="G129" s="649" t="s">
        <v>2183</v>
      </c>
      <c r="H129" s="649"/>
      <c r="I129" s="649" t="s">
        <v>2194</v>
      </c>
      <c r="J129" s="652">
        <v>43906</v>
      </c>
      <c r="K129" s="649" t="s">
        <v>2195</v>
      </c>
      <c r="L129" s="653">
        <v>0</v>
      </c>
      <c r="M129" s="649"/>
    </row>
    <row r="130" spans="1:13" s="648" customFormat="1" ht="38.25">
      <c r="A130" s="649">
        <v>13</v>
      </c>
      <c r="B130" s="649" t="s">
        <v>436</v>
      </c>
      <c r="C130" s="649" t="s">
        <v>2181</v>
      </c>
      <c r="D130" s="649" t="s">
        <v>2182</v>
      </c>
      <c r="E130" s="652">
        <v>43490</v>
      </c>
      <c r="F130" s="649" t="s">
        <v>2419</v>
      </c>
      <c r="G130" s="649" t="s">
        <v>2183</v>
      </c>
      <c r="H130" s="649"/>
      <c r="I130" s="649" t="s">
        <v>2194</v>
      </c>
      <c r="J130" s="652">
        <v>43538</v>
      </c>
      <c r="K130" s="649" t="s">
        <v>2420</v>
      </c>
      <c r="L130" s="653">
        <v>0</v>
      </c>
      <c r="M130" s="649"/>
    </row>
    <row r="131" spans="1:13" s="648" customFormat="1" ht="114.75">
      <c r="A131" s="649">
        <v>14</v>
      </c>
      <c r="B131" s="649" t="s">
        <v>2180</v>
      </c>
      <c r="C131" s="649" t="s">
        <v>2180</v>
      </c>
      <c r="D131" s="649" t="s">
        <v>2186</v>
      </c>
      <c r="E131" s="652">
        <v>43571</v>
      </c>
      <c r="F131" s="649" t="s">
        <v>2421</v>
      </c>
      <c r="G131" s="649" t="s">
        <v>2183</v>
      </c>
      <c r="H131" s="649"/>
      <c r="I131" s="649" t="s">
        <v>2422</v>
      </c>
      <c r="J131" s="652">
        <v>43629</v>
      </c>
      <c r="K131" s="649" t="s">
        <v>2423</v>
      </c>
      <c r="L131" s="653">
        <v>2076</v>
      </c>
      <c r="M131" s="649"/>
    </row>
    <row r="132" spans="1:13" s="648" customFormat="1" ht="25.5">
      <c r="A132" s="649">
        <v>15</v>
      </c>
      <c r="B132" s="649" t="s">
        <v>436</v>
      </c>
      <c r="C132" s="649" t="s">
        <v>2181</v>
      </c>
      <c r="D132" s="649" t="s">
        <v>2196</v>
      </c>
      <c r="E132" s="652">
        <v>43587</v>
      </c>
      <c r="F132" s="649" t="s">
        <v>2424</v>
      </c>
      <c r="G132" s="649" t="s">
        <v>2183</v>
      </c>
      <c r="H132" s="649"/>
      <c r="I132" s="649" t="s">
        <v>2422</v>
      </c>
      <c r="J132" s="652">
        <v>43676</v>
      </c>
      <c r="K132" s="649" t="s">
        <v>2425</v>
      </c>
      <c r="L132" s="653">
        <v>7209.75</v>
      </c>
      <c r="M132" s="649"/>
    </row>
    <row r="133" spans="1:13" s="648" customFormat="1" ht="38.25">
      <c r="A133" s="649">
        <v>16</v>
      </c>
      <c r="B133" s="649" t="s">
        <v>2185</v>
      </c>
      <c r="C133" s="649" t="s">
        <v>2185</v>
      </c>
      <c r="D133" s="649" t="s">
        <v>2188</v>
      </c>
      <c r="E133" s="652">
        <v>43629</v>
      </c>
      <c r="F133" s="649" t="s">
        <v>2426</v>
      </c>
      <c r="G133" s="649" t="s">
        <v>2183</v>
      </c>
      <c r="H133" s="649"/>
      <c r="I133" s="649" t="s">
        <v>2184</v>
      </c>
      <c r="J133" s="652">
        <v>43651</v>
      </c>
      <c r="K133" s="649" t="s">
        <v>2427</v>
      </c>
      <c r="L133" s="653">
        <v>350</v>
      </c>
      <c r="M133" s="649"/>
    </row>
    <row r="134" spans="1:13" s="648" customFormat="1" ht="102">
      <c r="A134" s="649">
        <v>17</v>
      </c>
      <c r="B134" s="649" t="s">
        <v>2185</v>
      </c>
      <c r="C134" s="649" t="s">
        <v>2185</v>
      </c>
      <c r="D134" s="649" t="s">
        <v>2186</v>
      </c>
      <c r="E134" s="652">
        <v>43673</v>
      </c>
      <c r="F134" s="649" t="s">
        <v>2428</v>
      </c>
      <c r="G134" s="649" t="s">
        <v>2183</v>
      </c>
      <c r="H134" s="649"/>
      <c r="I134" s="649" t="s">
        <v>2184</v>
      </c>
      <c r="J134" s="652">
        <v>43727</v>
      </c>
      <c r="K134" s="649" t="s">
        <v>2429</v>
      </c>
      <c r="L134" s="653">
        <v>1119.1</v>
      </c>
      <c r="M134" s="649"/>
    </row>
    <row r="135" spans="1:13" s="648" customFormat="1" ht="51">
      <c r="A135" s="649">
        <v>18</v>
      </c>
      <c r="B135" s="649" t="s">
        <v>2185</v>
      </c>
      <c r="C135" s="649" t="s">
        <v>2185</v>
      </c>
      <c r="D135" s="649" t="s">
        <v>2186</v>
      </c>
      <c r="E135" s="652">
        <v>43683</v>
      </c>
      <c r="F135" s="649" t="s">
        <v>2430</v>
      </c>
      <c r="G135" s="649" t="s">
        <v>2183</v>
      </c>
      <c r="H135" s="649"/>
      <c r="I135" s="649" t="s">
        <v>2422</v>
      </c>
      <c r="J135" s="652">
        <v>43733</v>
      </c>
      <c r="K135" s="649" t="s">
        <v>2431</v>
      </c>
      <c r="L135" s="653">
        <v>2133.79</v>
      </c>
      <c r="M135" s="649"/>
    </row>
    <row r="136" spans="1:13" s="648" customFormat="1" ht="63.75">
      <c r="A136" s="649">
        <v>19</v>
      </c>
      <c r="B136" s="649" t="s">
        <v>2185</v>
      </c>
      <c r="C136" s="649" t="s">
        <v>2185</v>
      </c>
      <c r="D136" s="649" t="s">
        <v>2267</v>
      </c>
      <c r="E136" s="652">
        <v>43704</v>
      </c>
      <c r="F136" s="649" t="s">
        <v>2432</v>
      </c>
      <c r="G136" s="649" t="s">
        <v>2183</v>
      </c>
      <c r="H136" s="649"/>
      <c r="I136" s="649" t="s">
        <v>2422</v>
      </c>
      <c r="J136" s="652">
        <v>43727</v>
      </c>
      <c r="K136" s="649" t="s">
        <v>2433</v>
      </c>
      <c r="L136" s="653">
        <v>816.7</v>
      </c>
      <c r="M136" s="649"/>
    </row>
    <row r="137" spans="1:13" s="648" customFormat="1" ht="63.75">
      <c r="A137" s="649">
        <v>20</v>
      </c>
      <c r="B137" s="649" t="s">
        <v>2185</v>
      </c>
      <c r="C137" s="649" t="s">
        <v>2185</v>
      </c>
      <c r="D137" s="649" t="s">
        <v>2186</v>
      </c>
      <c r="E137" s="652">
        <v>43706</v>
      </c>
      <c r="F137" s="649" t="s">
        <v>2434</v>
      </c>
      <c r="G137" s="649" t="s">
        <v>2183</v>
      </c>
      <c r="H137" s="649"/>
      <c r="I137" s="649" t="s">
        <v>2435</v>
      </c>
      <c r="J137" s="652">
        <v>43712</v>
      </c>
      <c r="K137" s="649" t="s">
        <v>2436</v>
      </c>
      <c r="L137" s="653">
        <v>1500</v>
      </c>
      <c r="M137" s="649"/>
    </row>
    <row r="138" spans="1:13" s="648" customFormat="1" ht="51">
      <c r="A138" s="649">
        <v>21</v>
      </c>
      <c r="B138" s="649" t="s">
        <v>2180</v>
      </c>
      <c r="C138" s="649" t="s">
        <v>2181</v>
      </c>
      <c r="D138" s="649" t="s">
        <v>2182</v>
      </c>
      <c r="E138" s="652">
        <v>43721</v>
      </c>
      <c r="F138" s="649" t="s">
        <v>2437</v>
      </c>
      <c r="G138" s="649" t="s">
        <v>2183</v>
      </c>
      <c r="H138" s="649"/>
      <c r="I138" s="649" t="s">
        <v>2184</v>
      </c>
      <c r="J138" s="652">
        <v>43790</v>
      </c>
      <c r="K138" s="649"/>
      <c r="L138" s="653">
        <v>900</v>
      </c>
      <c r="M138" s="649"/>
    </row>
    <row r="139" spans="1:13" s="648" customFormat="1" ht="102">
      <c r="A139" s="649">
        <v>22</v>
      </c>
      <c r="B139" s="649" t="s">
        <v>2180</v>
      </c>
      <c r="C139" s="649" t="s">
        <v>2180</v>
      </c>
      <c r="D139" s="649" t="s">
        <v>2186</v>
      </c>
      <c r="E139" s="652">
        <v>43469</v>
      </c>
      <c r="F139" s="649" t="s">
        <v>2438</v>
      </c>
      <c r="G139" s="649" t="s">
        <v>2183</v>
      </c>
      <c r="H139" s="649"/>
      <c r="I139" s="649" t="s">
        <v>2184</v>
      </c>
      <c r="J139" s="652">
        <v>43524</v>
      </c>
      <c r="K139" s="649" t="s">
        <v>2429</v>
      </c>
      <c r="L139" s="653">
        <v>3520.78</v>
      </c>
      <c r="M139" s="649"/>
    </row>
    <row r="140" spans="1:13" s="648" customFormat="1" ht="89.25">
      <c r="A140" s="649">
        <v>23</v>
      </c>
      <c r="B140" s="649" t="s">
        <v>436</v>
      </c>
      <c r="C140" s="649" t="s">
        <v>436</v>
      </c>
      <c r="D140" s="649" t="s">
        <v>2186</v>
      </c>
      <c r="E140" s="652">
        <v>43601</v>
      </c>
      <c r="F140" s="649" t="s">
        <v>2439</v>
      </c>
      <c r="G140" s="649" t="s">
        <v>2183</v>
      </c>
      <c r="H140" s="649"/>
      <c r="I140" s="649" t="s">
        <v>2184</v>
      </c>
      <c r="J140" s="652">
        <v>43649</v>
      </c>
      <c r="K140" s="649" t="s">
        <v>2440</v>
      </c>
      <c r="L140" s="653">
        <v>1715.47</v>
      </c>
      <c r="M140" s="649"/>
    </row>
    <row r="141" spans="1:13" s="648" customFormat="1" ht="38.25">
      <c r="A141" s="649">
        <v>24</v>
      </c>
      <c r="B141" s="649" t="s">
        <v>2180</v>
      </c>
      <c r="C141" s="649" t="s">
        <v>2181</v>
      </c>
      <c r="D141" s="649" t="s">
        <v>2196</v>
      </c>
      <c r="E141" s="652">
        <v>43653</v>
      </c>
      <c r="F141" s="649" t="s">
        <v>2441</v>
      </c>
      <c r="G141" s="649" t="s">
        <v>2183</v>
      </c>
      <c r="H141" s="649"/>
      <c r="I141" s="649" t="s">
        <v>2194</v>
      </c>
      <c r="J141" s="652">
        <v>43811</v>
      </c>
      <c r="K141" s="649" t="s">
        <v>2195</v>
      </c>
      <c r="L141" s="653">
        <v>0</v>
      </c>
      <c r="M141" s="649"/>
    </row>
    <row r="142" spans="1:13" s="648" customFormat="1" ht="76.5">
      <c r="A142" s="649">
        <v>25</v>
      </c>
      <c r="B142" s="649" t="s">
        <v>2180</v>
      </c>
      <c r="C142" s="649" t="s">
        <v>2181</v>
      </c>
      <c r="D142" s="649" t="s">
        <v>2196</v>
      </c>
      <c r="E142" s="652">
        <v>43772</v>
      </c>
      <c r="F142" s="649" t="s">
        <v>2442</v>
      </c>
      <c r="G142" s="649" t="s">
        <v>2183</v>
      </c>
      <c r="H142" s="649"/>
      <c r="I142" s="649" t="s">
        <v>2194</v>
      </c>
      <c r="J142" s="652">
        <v>43826</v>
      </c>
      <c r="K142" s="649" t="s">
        <v>2195</v>
      </c>
      <c r="L142" s="653">
        <v>0</v>
      </c>
      <c r="M142" s="649"/>
    </row>
    <row r="143" spans="1:13" s="648" customFormat="1" ht="102">
      <c r="A143" s="649">
        <v>26</v>
      </c>
      <c r="B143" s="649" t="s">
        <v>2180</v>
      </c>
      <c r="C143" s="649" t="s">
        <v>2180</v>
      </c>
      <c r="D143" s="649" t="s">
        <v>2186</v>
      </c>
      <c r="E143" s="652">
        <v>43505</v>
      </c>
      <c r="F143" s="649" t="s">
        <v>2443</v>
      </c>
      <c r="G143" s="649" t="s">
        <v>2183</v>
      </c>
      <c r="H143" s="649"/>
      <c r="I143" s="649" t="s">
        <v>2184</v>
      </c>
      <c r="J143" s="652">
        <v>43537</v>
      </c>
      <c r="K143" s="649" t="s">
        <v>2429</v>
      </c>
      <c r="L143" s="653">
        <v>858.93</v>
      </c>
      <c r="M143" s="649"/>
    </row>
    <row r="144" spans="1:13" s="648" customFormat="1" ht="38.25">
      <c r="A144" s="649">
        <v>27</v>
      </c>
      <c r="B144" s="649" t="s">
        <v>436</v>
      </c>
      <c r="C144" s="649" t="s">
        <v>2181</v>
      </c>
      <c r="D144" s="649" t="s">
        <v>2196</v>
      </c>
      <c r="E144" s="652">
        <v>43624</v>
      </c>
      <c r="F144" s="649" t="s">
        <v>2444</v>
      </c>
      <c r="G144" s="649" t="s">
        <v>2183</v>
      </c>
      <c r="H144" s="649"/>
      <c r="I144" s="649" t="s">
        <v>2184</v>
      </c>
      <c r="J144" s="652">
        <v>43678</v>
      </c>
      <c r="K144" s="649"/>
      <c r="L144" s="653">
        <v>2112.98</v>
      </c>
      <c r="M144" s="649"/>
    </row>
    <row r="145" spans="1:13" s="648" customFormat="1" ht="76.5">
      <c r="A145" s="649">
        <v>28</v>
      </c>
      <c r="B145" s="649" t="s">
        <v>436</v>
      </c>
      <c r="C145" s="649" t="s">
        <v>2181</v>
      </c>
      <c r="D145" s="649" t="s">
        <v>2182</v>
      </c>
      <c r="E145" s="652">
        <v>43640</v>
      </c>
      <c r="F145" s="649" t="s">
        <v>2445</v>
      </c>
      <c r="G145" s="649" t="s">
        <v>2183</v>
      </c>
      <c r="H145" s="649"/>
      <c r="I145" s="649" t="s">
        <v>2184</v>
      </c>
      <c r="J145" s="652">
        <v>43668</v>
      </c>
      <c r="K145" s="649"/>
      <c r="L145" s="653">
        <v>1056.55</v>
      </c>
      <c r="M145" s="649"/>
    </row>
    <row r="146" spans="1:13" s="648" customFormat="1" ht="76.5">
      <c r="A146" s="649">
        <v>29</v>
      </c>
      <c r="B146" s="649" t="s">
        <v>2180</v>
      </c>
      <c r="C146" s="649" t="s">
        <v>2180</v>
      </c>
      <c r="D146" s="649" t="s">
        <v>2186</v>
      </c>
      <c r="E146" s="652">
        <v>43599</v>
      </c>
      <c r="F146" s="649" t="s">
        <v>2446</v>
      </c>
      <c r="G146" s="649" t="s">
        <v>2183</v>
      </c>
      <c r="H146" s="649"/>
      <c r="I146" s="649" t="s">
        <v>2184</v>
      </c>
      <c r="J146" s="652">
        <v>43684</v>
      </c>
      <c r="K146" s="649" t="s">
        <v>2447</v>
      </c>
      <c r="L146" s="653">
        <v>1975.88</v>
      </c>
      <c r="M146" s="649"/>
    </row>
    <row r="147" spans="1:13" s="648" customFormat="1" ht="76.5">
      <c r="A147" s="649">
        <v>30</v>
      </c>
      <c r="B147" s="649" t="s">
        <v>2185</v>
      </c>
      <c r="C147" s="649" t="s">
        <v>2185</v>
      </c>
      <c r="D147" s="649" t="s">
        <v>2186</v>
      </c>
      <c r="E147" s="652">
        <v>43685</v>
      </c>
      <c r="F147" s="649" t="s">
        <v>2448</v>
      </c>
      <c r="G147" s="649" t="s">
        <v>2183</v>
      </c>
      <c r="H147" s="649"/>
      <c r="I147" s="649" t="s">
        <v>2184</v>
      </c>
      <c r="J147" s="652">
        <v>43727</v>
      </c>
      <c r="K147" s="649" t="s">
        <v>2449</v>
      </c>
      <c r="L147" s="653">
        <v>5053</v>
      </c>
      <c r="M147" s="649"/>
    </row>
    <row r="148" spans="1:13" s="648" customFormat="1" ht="25.5">
      <c r="A148" s="649">
        <v>31</v>
      </c>
      <c r="B148" s="649" t="s">
        <v>2180</v>
      </c>
      <c r="C148" s="649" t="s">
        <v>2180</v>
      </c>
      <c r="D148" s="649" t="s">
        <v>2186</v>
      </c>
      <c r="E148" s="652">
        <v>43711</v>
      </c>
      <c r="F148" s="649" t="s">
        <v>2450</v>
      </c>
      <c r="G148" s="649" t="s">
        <v>2183</v>
      </c>
      <c r="H148" s="649"/>
      <c r="I148" s="649" t="s">
        <v>2184</v>
      </c>
      <c r="J148" s="652">
        <v>43781</v>
      </c>
      <c r="K148" s="649"/>
      <c r="L148" s="653">
        <v>5322.16</v>
      </c>
      <c r="M148" s="649"/>
    </row>
    <row r="149" spans="1:13" s="648" customFormat="1" ht="63.75">
      <c r="A149" s="649">
        <v>32</v>
      </c>
      <c r="B149" s="649" t="s">
        <v>2180</v>
      </c>
      <c r="C149" s="649" t="s">
        <v>2181</v>
      </c>
      <c r="D149" s="649" t="s">
        <v>2182</v>
      </c>
      <c r="E149" s="652">
        <v>43481</v>
      </c>
      <c r="F149" s="649" t="s">
        <v>2451</v>
      </c>
      <c r="G149" s="649" t="s">
        <v>2183</v>
      </c>
      <c r="H149" s="649"/>
      <c r="I149" s="649" t="s">
        <v>2194</v>
      </c>
      <c r="J149" s="652">
        <v>43878</v>
      </c>
      <c r="K149" s="649" t="s">
        <v>2195</v>
      </c>
      <c r="L149" s="653">
        <v>0</v>
      </c>
      <c r="M149" s="649"/>
    </row>
    <row r="150" spans="1:13" s="648" customFormat="1" ht="25.5">
      <c r="A150" s="649">
        <v>33</v>
      </c>
      <c r="B150" s="649" t="s">
        <v>2185</v>
      </c>
      <c r="C150" s="649" t="s">
        <v>2185</v>
      </c>
      <c r="D150" s="649" t="s">
        <v>2267</v>
      </c>
      <c r="E150" s="652">
        <v>43469</v>
      </c>
      <c r="F150" s="649" t="s">
        <v>2452</v>
      </c>
      <c r="G150" s="649" t="s">
        <v>2183</v>
      </c>
      <c r="H150" s="649"/>
      <c r="I150" s="649" t="s">
        <v>2184</v>
      </c>
      <c r="J150" s="652">
        <v>43500</v>
      </c>
      <c r="K150" s="649" t="s">
        <v>2453</v>
      </c>
      <c r="L150" s="653">
        <v>6851.1</v>
      </c>
      <c r="M150" s="649"/>
    </row>
    <row r="151" spans="1:13" s="648" customFormat="1" ht="38.25">
      <c r="A151" s="649">
        <v>34</v>
      </c>
      <c r="B151" s="649" t="s">
        <v>436</v>
      </c>
      <c r="C151" s="649" t="s">
        <v>2181</v>
      </c>
      <c r="D151" s="649" t="s">
        <v>2182</v>
      </c>
      <c r="E151" s="652">
        <v>43480</v>
      </c>
      <c r="F151" s="649" t="s">
        <v>2454</v>
      </c>
      <c r="G151" s="649" t="s">
        <v>2183</v>
      </c>
      <c r="H151" s="649"/>
      <c r="I151" s="649" t="s">
        <v>2184</v>
      </c>
      <c r="J151" s="652">
        <v>43606</v>
      </c>
      <c r="K151" s="649" t="s">
        <v>2455</v>
      </c>
      <c r="L151" s="653">
        <v>500</v>
      </c>
      <c r="M151" s="649"/>
    </row>
    <row r="152" spans="1:13" s="648" customFormat="1" ht="51">
      <c r="A152" s="649">
        <v>35</v>
      </c>
      <c r="B152" s="649" t="s">
        <v>2185</v>
      </c>
      <c r="C152" s="649" t="s">
        <v>2185</v>
      </c>
      <c r="D152" s="649" t="s">
        <v>2188</v>
      </c>
      <c r="E152" s="652">
        <v>43580</v>
      </c>
      <c r="F152" s="649" t="s">
        <v>2456</v>
      </c>
      <c r="G152" s="649" t="s">
        <v>2183</v>
      </c>
      <c r="H152" s="649"/>
      <c r="I152" s="649" t="s">
        <v>2184</v>
      </c>
      <c r="J152" s="652">
        <v>43594</v>
      </c>
      <c r="K152" s="649"/>
      <c r="L152" s="653">
        <v>1400</v>
      </c>
      <c r="M152" s="649"/>
    </row>
    <row r="153" spans="1:13" s="648" customFormat="1" ht="76.5">
      <c r="A153" s="649">
        <v>36</v>
      </c>
      <c r="B153" s="649" t="s">
        <v>2185</v>
      </c>
      <c r="C153" s="649" t="s">
        <v>2185</v>
      </c>
      <c r="D153" s="649" t="s">
        <v>2186</v>
      </c>
      <c r="E153" s="652">
        <v>43629</v>
      </c>
      <c r="F153" s="649" t="s">
        <v>2457</v>
      </c>
      <c r="G153" s="649" t="s">
        <v>2183</v>
      </c>
      <c r="H153" s="649"/>
      <c r="I153" s="649" t="s">
        <v>2184</v>
      </c>
      <c r="J153" s="652">
        <v>43697</v>
      </c>
      <c r="K153" s="649" t="s">
        <v>2406</v>
      </c>
      <c r="L153" s="653">
        <v>7702.26</v>
      </c>
      <c r="M153" s="649"/>
    </row>
    <row r="154" spans="1:13" s="648" customFormat="1" ht="51">
      <c r="A154" s="649">
        <v>37</v>
      </c>
      <c r="B154" s="649" t="s">
        <v>2180</v>
      </c>
      <c r="C154" s="649" t="s">
        <v>2181</v>
      </c>
      <c r="D154" s="649" t="s">
        <v>2182</v>
      </c>
      <c r="E154" s="652">
        <v>43610</v>
      </c>
      <c r="F154" s="649" t="s">
        <v>2458</v>
      </c>
      <c r="G154" s="649" t="s">
        <v>2183</v>
      </c>
      <c r="H154" s="649"/>
      <c r="I154" s="649" t="s">
        <v>2194</v>
      </c>
      <c r="J154" s="652">
        <v>43676</v>
      </c>
      <c r="K154" s="649" t="s">
        <v>2459</v>
      </c>
      <c r="L154" s="653">
        <v>0</v>
      </c>
      <c r="M154" s="649"/>
    </row>
    <row r="155" spans="1:13" s="648" customFormat="1" ht="63.75">
      <c r="A155" s="649">
        <v>38</v>
      </c>
      <c r="B155" s="649" t="s">
        <v>2185</v>
      </c>
      <c r="C155" s="649" t="s">
        <v>2185</v>
      </c>
      <c r="D155" s="649" t="s">
        <v>2186</v>
      </c>
      <c r="E155" s="652">
        <v>43650</v>
      </c>
      <c r="F155" s="649" t="s">
        <v>2460</v>
      </c>
      <c r="G155" s="649" t="s">
        <v>2183</v>
      </c>
      <c r="H155" s="649"/>
      <c r="I155" s="649" t="s">
        <v>2184</v>
      </c>
      <c r="J155" s="652">
        <v>43672</v>
      </c>
      <c r="K155" s="649" t="s">
        <v>2461</v>
      </c>
      <c r="L155" s="653">
        <v>1849</v>
      </c>
      <c r="M155" s="649"/>
    </row>
    <row r="156" spans="1:13" s="648" customFormat="1" ht="63.75">
      <c r="A156" s="649">
        <v>39</v>
      </c>
      <c r="B156" s="649" t="s">
        <v>436</v>
      </c>
      <c r="C156" s="649" t="s">
        <v>2181</v>
      </c>
      <c r="D156" s="649" t="s">
        <v>2196</v>
      </c>
      <c r="E156" s="652">
        <v>43661</v>
      </c>
      <c r="F156" s="649" t="s">
        <v>2462</v>
      </c>
      <c r="G156" s="649" t="s">
        <v>2183</v>
      </c>
      <c r="H156" s="649"/>
      <c r="I156" s="649" t="s">
        <v>2184</v>
      </c>
      <c r="J156" s="652">
        <v>43678</v>
      </c>
      <c r="K156" s="649"/>
      <c r="L156" s="653">
        <v>176.07</v>
      </c>
      <c r="M156" s="649"/>
    </row>
    <row r="157" spans="1:13" s="648" customFormat="1" ht="89.25">
      <c r="A157" s="649">
        <v>40</v>
      </c>
      <c r="B157" s="649" t="s">
        <v>2185</v>
      </c>
      <c r="C157" s="649" t="s">
        <v>2185</v>
      </c>
      <c r="D157" s="649" t="s">
        <v>2186</v>
      </c>
      <c r="E157" s="652">
        <v>43672</v>
      </c>
      <c r="F157" s="649" t="s">
        <v>2463</v>
      </c>
      <c r="G157" s="649" t="s">
        <v>2183</v>
      </c>
      <c r="H157" s="649"/>
      <c r="I157" s="649" t="s">
        <v>2184</v>
      </c>
      <c r="J157" s="652">
        <v>43713</v>
      </c>
      <c r="K157" s="649" t="s">
        <v>2464</v>
      </c>
      <c r="L157" s="653">
        <v>1038.37</v>
      </c>
      <c r="M157" s="649"/>
    </row>
    <row r="158" spans="1:13" s="648" customFormat="1" ht="63.75">
      <c r="A158" s="649">
        <v>41</v>
      </c>
      <c r="B158" s="649" t="s">
        <v>178</v>
      </c>
      <c r="C158" s="649" t="s">
        <v>178</v>
      </c>
      <c r="D158" s="649" t="s">
        <v>2186</v>
      </c>
      <c r="E158" s="652">
        <v>43685</v>
      </c>
      <c r="F158" s="649" t="s">
        <v>2465</v>
      </c>
      <c r="G158" s="649" t="s">
        <v>2183</v>
      </c>
      <c r="H158" s="649"/>
      <c r="I158" s="649" t="s">
        <v>2184</v>
      </c>
      <c r="J158" s="652">
        <v>43734</v>
      </c>
      <c r="K158" s="649" t="s">
        <v>2466</v>
      </c>
      <c r="L158" s="653">
        <v>3075</v>
      </c>
      <c r="M158" s="649"/>
    </row>
    <row r="159" spans="1:13" s="648" customFormat="1" ht="38.25">
      <c r="A159" s="649">
        <v>42</v>
      </c>
      <c r="B159" s="649" t="s">
        <v>436</v>
      </c>
      <c r="C159" s="649" t="s">
        <v>2181</v>
      </c>
      <c r="D159" s="649" t="s">
        <v>2182</v>
      </c>
      <c r="E159" s="652">
        <v>43697</v>
      </c>
      <c r="F159" s="649" t="s">
        <v>2467</v>
      </c>
      <c r="G159" s="649" t="s">
        <v>2183</v>
      </c>
      <c r="H159" s="649"/>
      <c r="I159" s="649" t="s">
        <v>2184</v>
      </c>
      <c r="J159" s="652">
        <v>43725</v>
      </c>
      <c r="K159" s="649"/>
      <c r="L159" s="653">
        <v>414.29</v>
      </c>
      <c r="M159" s="649"/>
    </row>
    <row r="160" spans="1:13" s="648" customFormat="1" ht="89.25">
      <c r="A160" s="649">
        <v>43</v>
      </c>
      <c r="B160" s="649" t="s">
        <v>2180</v>
      </c>
      <c r="C160" s="649" t="s">
        <v>2180</v>
      </c>
      <c r="D160" s="649" t="s">
        <v>2186</v>
      </c>
      <c r="E160" s="652">
        <v>43697</v>
      </c>
      <c r="F160" s="649" t="s">
        <v>2468</v>
      </c>
      <c r="G160" s="649" t="s">
        <v>2183</v>
      </c>
      <c r="H160" s="649"/>
      <c r="I160" s="649" t="s">
        <v>2435</v>
      </c>
      <c r="J160" s="652">
        <v>43707</v>
      </c>
      <c r="K160" s="649" t="s">
        <v>2464</v>
      </c>
      <c r="L160" s="653">
        <v>492</v>
      </c>
      <c r="M160" s="649"/>
    </row>
    <row r="161" spans="1:13" s="648" customFormat="1" ht="63.75">
      <c r="A161" s="649">
        <v>44</v>
      </c>
      <c r="B161" s="649" t="s">
        <v>2185</v>
      </c>
      <c r="C161" s="649" t="s">
        <v>2185</v>
      </c>
      <c r="D161" s="649" t="s">
        <v>2267</v>
      </c>
      <c r="E161" s="652">
        <v>43703</v>
      </c>
      <c r="F161" s="649" t="s">
        <v>2469</v>
      </c>
      <c r="G161" s="649" t="s">
        <v>2183</v>
      </c>
      <c r="H161" s="649"/>
      <c r="I161" s="649" t="s">
        <v>2184</v>
      </c>
      <c r="J161" s="652">
        <v>43727</v>
      </c>
      <c r="K161" s="649" t="s">
        <v>2470</v>
      </c>
      <c r="L161" s="653">
        <v>1633.3</v>
      </c>
      <c r="M161" s="649"/>
    </row>
    <row r="162" spans="1:13" s="648" customFormat="1" ht="63.75">
      <c r="A162" s="649">
        <v>45</v>
      </c>
      <c r="B162" s="649" t="s">
        <v>436</v>
      </c>
      <c r="C162" s="649" t="s">
        <v>2181</v>
      </c>
      <c r="D162" s="649" t="s">
        <v>2196</v>
      </c>
      <c r="E162" s="652">
        <v>43712</v>
      </c>
      <c r="F162" s="649" t="s">
        <v>2471</v>
      </c>
      <c r="G162" s="649" t="s">
        <v>2183</v>
      </c>
      <c r="H162" s="649"/>
      <c r="I162" s="649" t="s">
        <v>2184</v>
      </c>
      <c r="J162" s="652">
        <v>43725</v>
      </c>
      <c r="K162" s="649"/>
      <c r="L162" s="653">
        <v>1157.513</v>
      </c>
      <c r="M162" s="649"/>
    </row>
    <row r="163" spans="1:13" s="648" customFormat="1" ht="76.5">
      <c r="A163" s="649">
        <v>46</v>
      </c>
      <c r="B163" s="649" t="s">
        <v>2180</v>
      </c>
      <c r="C163" s="649" t="s">
        <v>2180</v>
      </c>
      <c r="D163" s="649" t="s">
        <v>2186</v>
      </c>
      <c r="E163" s="652">
        <v>43809</v>
      </c>
      <c r="F163" s="649" t="s">
        <v>2472</v>
      </c>
      <c r="G163" s="649" t="s">
        <v>2183</v>
      </c>
      <c r="H163" s="649"/>
      <c r="I163" s="649" t="s">
        <v>2184</v>
      </c>
      <c r="J163" s="652">
        <v>43843</v>
      </c>
      <c r="K163" s="649" t="s">
        <v>2473</v>
      </c>
      <c r="L163" s="653">
        <v>600</v>
      </c>
      <c r="M163" s="649"/>
    </row>
    <row r="164" spans="1:13" s="648" customFormat="1" ht="25.5">
      <c r="A164" s="649">
        <v>47</v>
      </c>
      <c r="B164" s="649" t="s">
        <v>2180</v>
      </c>
      <c r="C164" s="649" t="s">
        <v>2181</v>
      </c>
      <c r="D164" s="649" t="s">
        <v>2182</v>
      </c>
      <c r="E164" s="652">
        <v>43848</v>
      </c>
      <c r="F164" s="649" t="s">
        <v>2474</v>
      </c>
      <c r="G164" s="649" t="s">
        <v>2183</v>
      </c>
      <c r="H164" s="649"/>
      <c r="I164" s="649" t="s">
        <v>2184</v>
      </c>
      <c r="J164" s="652">
        <v>43921</v>
      </c>
      <c r="K164" s="649"/>
      <c r="L164" s="653">
        <v>3315.57</v>
      </c>
      <c r="M164" s="649"/>
    </row>
    <row r="165" spans="1:13" s="648" customFormat="1" ht="89.25">
      <c r="A165" s="649">
        <v>48</v>
      </c>
      <c r="B165" s="649" t="s">
        <v>2185</v>
      </c>
      <c r="C165" s="649" t="s">
        <v>2185</v>
      </c>
      <c r="D165" s="649" t="s">
        <v>2186</v>
      </c>
      <c r="E165" s="652">
        <v>43847</v>
      </c>
      <c r="F165" s="649" t="s">
        <v>2475</v>
      </c>
      <c r="G165" s="649" t="s">
        <v>2183</v>
      </c>
      <c r="H165" s="649"/>
      <c r="I165" s="649" t="s">
        <v>2184</v>
      </c>
      <c r="J165" s="652">
        <v>43882</v>
      </c>
      <c r="K165" s="649" t="s">
        <v>2476</v>
      </c>
      <c r="L165" s="653">
        <v>6000</v>
      </c>
      <c r="M165" s="649"/>
    </row>
    <row r="166" spans="1:13" s="648" customFormat="1" ht="38.25">
      <c r="A166" s="649">
        <v>49</v>
      </c>
      <c r="B166" s="649" t="s">
        <v>2180</v>
      </c>
      <c r="C166" s="649" t="s">
        <v>2180</v>
      </c>
      <c r="D166" s="649" t="s">
        <v>2188</v>
      </c>
      <c r="E166" s="652">
        <v>43878</v>
      </c>
      <c r="F166" s="649" t="s">
        <v>2477</v>
      </c>
      <c r="G166" s="649" t="s">
        <v>2183</v>
      </c>
      <c r="H166" s="649"/>
      <c r="I166" s="649" t="s">
        <v>2184</v>
      </c>
      <c r="J166" s="652">
        <v>43902</v>
      </c>
      <c r="K166" s="649" t="s">
        <v>2478</v>
      </c>
      <c r="L166" s="653">
        <v>350</v>
      </c>
      <c r="M166" s="649"/>
    </row>
    <row r="167" spans="1:13" s="648" customFormat="1" ht="51">
      <c r="A167" s="649">
        <v>50</v>
      </c>
      <c r="B167" s="649" t="s">
        <v>2180</v>
      </c>
      <c r="C167" s="649" t="s">
        <v>2180</v>
      </c>
      <c r="D167" s="649" t="s">
        <v>2188</v>
      </c>
      <c r="E167" s="652">
        <v>43980</v>
      </c>
      <c r="F167" s="649" t="s">
        <v>2479</v>
      </c>
      <c r="G167" s="649" t="s">
        <v>2183</v>
      </c>
      <c r="H167" s="649"/>
      <c r="I167" s="649" t="s">
        <v>2184</v>
      </c>
      <c r="J167" s="652">
        <v>44020</v>
      </c>
      <c r="K167" s="649" t="s">
        <v>2480</v>
      </c>
      <c r="L167" s="653">
        <v>418.2</v>
      </c>
      <c r="M167" s="649"/>
    </row>
    <row r="168" spans="1:13" s="648" customFormat="1" ht="51">
      <c r="A168" s="649">
        <v>51</v>
      </c>
      <c r="B168" s="649" t="s">
        <v>2185</v>
      </c>
      <c r="C168" s="649" t="s">
        <v>2185</v>
      </c>
      <c r="D168" s="649" t="s">
        <v>2186</v>
      </c>
      <c r="E168" s="652">
        <v>44002</v>
      </c>
      <c r="F168" s="649" t="s">
        <v>2481</v>
      </c>
      <c r="G168" s="649" t="s">
        <v>2183</v>
      </c>
      <c r="H168" s="649"/>
      <c r="I168" s="649" t="s">
        <v>2422</v>
      </c>
      <c r="J168" s="652">
        <v>44027</v>
      </c>
      <c r="K168" s="649" t="s">
        <v>2482</v>
      </c>
      <c r="L168" s="653">
        <v>4948.99</v>
      </c>
      <c r="M168" s="649"/>
    </row>
    <row r="169" spans="1:13" s="648" customFormat="1" ht="102">
      <c r="A169" s="649">
        <v>52</v>
      </c>
      <c r="B169" s="649" t="s">
        <v>2180</v>
      </c>
      <c r="C169" s="649" t="s">
        <v>2180</v>
      </c>
      <c r="D169" s="649" t="s">
        <v>2187</v>
      </c>
      <c r="E169" s="652">
        <v>44022</v>
      </c>
      <c r="F169" s="649" t="s">
        <v>2483</v>
      </c>
      <c r="G169" s="649" t="s">
        <v>2183</v>
      </c>
      <c r="H169" s="649"/>
      <c r="I169" s="649" t="s">
        <v>2184</v>
      </c>
      <c r="J169" s="652">
        <v>44070</v>
      </c>
      <c r="K169" s="649" t="s">
        <v>2484</v>
      </c>
      <c r="L169" s="653">
        <v>2999</v>
      </c>
      <c r="M169" s="649"/>
    </row>
    <row r="170" spans="1:13" s="648" customFormat="1" ht="25.5">
      <c r="A170" s="649">
        <v>53</v>
      </c>
      <c r="B170" s="649" t="s">
        <v>2185</v>
      </c>
      <c r="C170" s="649" t="s">
        <v>2181</v>
      </c>
      <c r="D170" s="649" t="s">
        <v>2196</v>
      </c>
      <c r="E170" s="652">
        <v>44040</v>
      </c>
      <c r="F170" s="649" t="s">
        <v>2485</v>
      </c>
      <c r="G170" s="649" t="s">
        <v>2183</v>
      </c>
      <c r="H170" s="649"/>
      <c r="I170" s="649" t="s">
        <v>2194</v>
      </c>
      <c r="J170" s="652">
        <v>44088</v>
      </c>
      <c r="K170" s="649" t="s">
        <v>2486</v>
      </c>
      <c r="L170" s="653">
        <v>0</v>
      </c>
      <c r="M170" s="649"/>
    </row>
    <row r="171" spans="1:13" s="648" customFormat="1" ht="38.25">
      <c r="A171" s="649">
        <v>54</v>
      </c>
      <c r="B171" s="649" t="s">
        <v>2180</v>
      </c>
      <c r="C171" s="649" t="s">
        <v>2181</v>
      </c>
      <c r="D171" s="649" t="s">
        <v>2182</v>
      </c>
      <c r="E171" s="652">
        <v>44074</v>
      </c>
      <c r="F171" s="649" t="s">
        <v>2487</v>
      </c>
      <c r="G171" s="649" t="s">
        <v>2183</v>
      </c>
      <c r="H171" s="649"/>
      <c r="I171" s="649" t="s">
        <v>2194</v>
      </c>
      <c r="J171" s="652">
        <v>44091</v>
      </c>
      <c r="K171" s="649" t="s">
        <v>2488</v>
      </c>
      <c r="L171" s="653">
        <v>0</v>
      </c>
      <c r="M171" s="649"/>
    </row>
    <row r="172" spans="1:13" s="648" customFormat="1" ht="76.5">
      <c r="A172" s="649">
        <v>55</v>
      </c>
      <c r="B172" s="649" t="s">
        <v>2180</v>
      </c>
      <c r="C172" s="649" t="s">
        <v>2180</v>
      </c>
      <c r="D172" s="649" t="s">
        <v>2187</v>
      </c>
      <c r="E172" s="652">
        <v>44084</v>
      </c>
      <c r="F172" s="649" t="s">
        <v>2489</v>
      </c>
      <c r="G172" s="649" t="s">
        <v>2183</v>
      </c>
      <c r="H172" s="649"/>
      <c r="I172" s="649" t="s">
        <v>2184</v>
      </c>
      <c r="J172" s="652">
        <v>44104</v>
      </c>
      <c r="K172" s="649" t="s">
        <v>2490</v>
      </c>
      <c r="L172" s="653">
        <v>1100</v>
      </c>
      <c r="M172" s="649"/>
    </row>
    <row r="173" spans="1:13" s="648" customFormat="1" ht="114.75">
      <c r="A173" s="649">
        <v>56</v>
      </c>
      <c r="B173" s="649" t="s">
        <v>2185</v>
      </c>
      <c r="C173" s="649" t="s">
        <v>2185</v>
      </c>
      <c r="D173" s="649" t="s">
        <v>2186</v>
      </c>
      <c r="E173" s="652">
        <v>44108</v>
      </c>
      <c r="F173" s="649" t="s">
        <v>2491</v>
      </c>
      <c r="G173" s="649" t="s">
        <v>2183</v>
      </c>
      <c r="H173" s="649"/>
      <c r="I173" s="649" t="s">
        <v>2184</v>
      </c>
      <c r="J173" s="652">
        <v>44128</v>
      </c>
      <c r="K173" s="649" t="s">
        <v>2492</v>
      </c>
      <c r="L173" s="653">
        <v>3292.3</v>
      </c>
      <c r="M173" s="649"/>
    </row>
    <row r="174" spans="1:13" s="648" customFormat="1" ht="51">
      <c r="A174" s="649">
        <v>57</v>
      </c>
      <c r="B174" s="649" t="s">
        <v>2180</v>
      </c>
      <c r="C174" s="649" t="s">
        <v>2181</v>
      </c>
      <c r="D174" s="649" t="s">
        <v>2182</v>
      </c>
      <c r="E174" s="652">
        <v>44101</v>
      </c>
      <c r="F174" s="649" t="s">
        <v>2493</v>
      </c>
      <c r="G174" s="649" t="s">
        <v>2183</v>
      </c>
      <c r="H174" s="649"/>
      <c r="I174" s="649" t="s">
        <v>2194</v>
      </c>
      <c r="J174" s="652">
        <v>44132</v>
      </c>
      <c r="K174" s="649" t="s">
        <v>2195</v>
      </c>
      <c r="L174" s="653">
        <v>0</v>
      </c>
      <c r="M174" s="649"/>
    </row>
    <row r="175" spans="1:13" s="648" customFormat="1" ht="51">
      <c r="A175" s="649">
        <v>58</v>
      </c>
      <c r="B175" s="649" t="s">
        <v>2180</v>
      </c>
      <c r="C175" s="649" t="s">
        <v>2180</v>
      </c>
      <c r="D175" s="649" t="s">
        <v>2186</v>
      </c>
      <c r="E175" s="652">
        <v>44118</v>
      </c>
      <c r="F175" s="649" t="s">
        <v>2494</v>
      </c>
      <c r="G175" s="649" t="s">
        <v>2183</v>
      </c>
      <c r="H175" s="649"/>
      <c r="I175" s="649" t="s">
        <v>2184</v>
      </c>
      <c r="J175" s="652">
        <v>44140</v>
      </c>
      <c r="K175" s="649" t="s">
        <v>2495</v>
      </c>
      <c r="L175" s="653">
        <v>1400.1</v>
      </c>
      <c r="M175" s="649"/>
    </row>
    <row r="176" spans="1:13" s="648" customFormat="1" ht="76.5">
      <c r="A176" s="649">
        <v>59</v>
      </c>
      <c r="B176" s="649" t="s">
        <v>2180</v>
      </c>
      <c r="C176" s="649" t="s">
        <v>2180</v>
      </c>
      <c r="D176" s="649" t="s">
        <v>2186</v>
      </c>
      <c r="E176" s="652">
        <v>44163</v>
      </c>
      <c r="F176" s="649" t="s">
        <v>2496</v>
      </c>
      <c r="G176" s="649" t="s">
        <v>2183</v>
      </c>
      <c r="H176" s="649"/>
      <c r="I176" s="649" t="s">
        <v>2184</v>
      </c>
      <c r="J176" s="652">
        <v>44210</v>
      </c>
      <c r="K176" s="649" t="s">
        <v>2497</v>
      </c>
      <c r="L176" s="653">
        <v>6595.3</v>
      </c>
      <c r="M176" s="649"/>
    </row>
    <row r="177" spans="1:13" s="648" customFormat="1" ht="38.25">
      <c r="A177" s="649">
        <v>60</v>
      </c>
      <c r="B177" s="649" t="s">
        <v>2180</v>
      </c>
      <c r="C177" s="649" t="s">
        <v>2180</v>
      </c>
      <c r="D177" s="649" t="s">
        <v>2187</v>
      </c>
      <c r="E177" s="652">
        <v>44159</v>
      </c>
      <c r="F177" s="649" t="s">
        <v>2498</v>
      </c>
      <c r="G177" s="649" t="s">
        <v>2183</v>
      </c>
      <c r="H177" s="649"/>
      <c r="I177" s="649" t="s">
        <v>2184</v>
      </c>
      <c r="J177" s="652">
        <v>44180</v>
      </c>
      <c r="K177" s="649" t="s">
        <v>2197</v>
      </c>
      <c r="L177" s="653">
        <v>1100</v>
      </c>
      <c r="M177" s="649"/>
    </row>
    <row r="178" spans="1:13" s="648" customFormat="1" ht="51">
      <c r="A178" s="649">
        <v>61</v>
      </c>
      <c r="B178" s="649" t="s">
        <v>2185</v>
      </c>
      <c r="C178" s="649" t="s">
        <v>2185</v>
      </c>
      <c r="D178" s="649" t="s">
        <v>2186</v>
      </c>
      <c r="E178" s="652">
        <v>43870</v>
      </c>
      <c r="F178" s="649" t="s">
        <v>2499</v>
      </c>
      <c r="G178" s="649" t="s">
        <v>2183</v>
      </c>
      <c r="H178" s="649"/>
      <c r="I178" s="649" t="s">
        <v>2184</v>
      </c>
      <c r="J178" s="652">
        <v>43886</v>
      </c>
      <c r="K178" s="649" t="s">
        <v>2500</v>
      </c>
      <c r="L178" s="653">
        <v>1493.29</v>
      </c>
      <c r="M178" s="649"/>
    </row>
    <row r="179" spans="1:13" s="648" customFormat="1" ht="38.25">
      <c r="A179" s="649">
        <v>62</v>
      </c>
      <c r="B179" s="649" t="s">
        <v>436</v>
      </c>
      <c r="C179" s="649" t="s">
        <v>2181</v>
      </c>
      <c r="D179" s="649" t="s">
        <v>2182</v>
      </c>
      <c r="E179" s="652">
        <v>43958</v>
      </c>
      <c r="F179" s="649" t="s">
        <v>2501</v>
      </c>
      <c r="G179" s="649" t="s">
        <v>2183</v>
      </c>
      <c r="H179" s="649"/>
      <c r="I179" s="649" t="s">
        <v>2184</v>
      </c>
      <c r="J179" s="652">
        <v>44081</v>
      </c>
      <c r="K179" s="649" t="s">
        <v>2190</v>
      </c>
      <c r="L179" s="653">
        <v>653.73</v>
      </c>
      <c r="M179" s="649"/>
    </row>
    <row r="180" spans="1:13" s="648" customFormat="1" ht="63.75">
      <c r="A180" s="649">
        <v>63</v>
      </c>
      <c r="B180" s="649" t="s">
        <v>2180</v>
      </c>
      <c r="C180" s="649" t="s">
        <v>2180</v>
      </c>
      <c r="D180" s="649" t="s">
        <v>2187</v>
      </c>
      <c r="E180" s="652">
        <v>44076</v>
      </c>
      <c r="F180" s="649" t="s">
        <v>2502</v>
      </c>
      <c r="G180" s="649" t="s">
        <v>2183</v>
      </c>
      <c r="H180" s="649"/>
      <c r="I180" s="649" t="s">
        <v>2184</v>
      </c>
      <c r="J180" s="652">
        <v>44089</v>
      </c>
      <c r="K180" s="649" t="s">
        <v>2197</v>
      </c>
      <c r="L180" s="653">
        <v>249</v>
      </c>
      <c r="M180" s="649"/>
    </row>
    <row r="181" spans="1:13" s="648" customFormat="1" ht="51">
      <c r="A181" s="649">
        <v>64</v>
      </c>
      <c r="B181" s="649" t="s">
        <v>2180</v>
      </c>
      <c r="C181" s="649" t="s">
        <v>2180</v>
      </c>
      <c r="D181" s="649" t="s">
        <v>2186</v>
      </c>
      <c r="E181" s="652">
        <v>44159</v>
      </c>
      <c r="F181" s="649" t="s">
        <v>2503</v>
      </c>
      <c r="G181" s="649" t="s">
        <v>2183</v>
      </c>
      <c r="H181" s="649"/>
      <c r="I181" s="649" t="s">
        <v>2422</v>
      </c>
      <c r="J181" s="652">
        <v>44188</v>
      </c>
      <c r="K181" s="649" t="s">
        <v>2504</v>
      </c>
      <c r="L181" s="653">
        <v>5521.07</v>
      </c>
      <c r="M181" s="649"/>
    </row>
    <row r="182" spans="1:13" s="648" customFormat="1" ht="76.5">
      <c r="A182" s="649">
        <v>65</v>
      </c>
      <c r="B182" s="649" t="s">
        <v>2180</v>
      </c>
      <c r="C182" s="649" t="s">
        <v>2180</v>
      </c>
      <c r="D182" s="649" t="s">
        <v>2186</v>
      </c>
      <c r="E182" s="652">
        <v>43853</v>
      </c>
      <c r="F182" s="649" t="s">
        <v>2505</v>
      </c>
      <c r="G182" s="649" t="s">
        <v>2183</v>
      </c>
      <c r="H182" s="649"/>
      <c r="I182" s="649" t="s">
        <v>2435</v>
      </c>
      <c r="J182" s="652">
        <v>43859</v>
      </c>
      <c r="K182" s="649" t="s">
        <v>2506</v>
      </c>
      <c r="L182" s="653">
        <v>1000</v>
      </c>
      <c r="M182" s="649"/>
    </row>
    <row r="183" spans="1:13" s="648" customFormat="1" ht="89.25">
      <c r="A183" s="649">
        <v>66</v>
      </c>
      <c r="B183" s="649" t="s">
        <v>2180</v>
      </c>
      <c r="C183" s="649" t="s">
        <v>2180</v>
      </c>
      <c r="D183" s="649" t="s">
        <v>2186</v>
      </c>
      <c r="E183" s="652">
        <v>43983</v>
      </c>
      <c r="F183" s="649" t="s">
        <v>2507</v>
      </c>
      <c r="G183" s="649" t="s">
        <v>2183</v>
      </c>
      <c r="H183" s="649"/>
      <c r="I183" s="649" t="s">
        <v>2184</v>
      </c>
      <c r="J183" s="652">
        <v>44035</v>
      </c>
      <c r="K183" s="649" t="s">
        <v>2189</v>
      </c>
      <c r="L183" s="653">
        <v>511.91</v>
      </c>
      <c r="M183" s="649"/>
    </row>
    <row r="184" spans="1:13" s="648" customFormat="1" ht="51">
      <c r="A184" s="649">
        <v>67</v>
      </c>
      <c r="B184" s="649" t="s">
        <v>436</v>
      </c>
      <c r="C184" s="649" t="s">
        <v>2181</v>
      </c>
      <c r="D184" s="649" t="s">
        <v>2196</v>
      </c>
      <c r="E184" s="652">
        <v>44022</v>
      </c>
      <c r="F184" s="649" t="s">
        <v>2508</v>
      </c>
      <c r="G184" s="649" t="s">
        <v>2183</v>
      </c>
      <c r="H184" s="649"/>
      <c r="I184" s="649" t="s">
        <v>2184</v>
      </c>
      <c r="J184" s="652">
        <v>44056</v>
      </c>
      <c r="K184" s="649"/>
      <c r="L184" s="653">
        <v>350</v>
      </c>
      <c r="M184" s="649"/>
    </row>
    <row r="185" spans="1:13" s="648" customFormat="1" ht="51">
      <c r="A185" s="649">
        <v>68</v>
      </c>
      <c r="B185" s="649" t="s">
        <v>2180</v>
      </c>
      <c r="C185" s="649" t="s">
        <v>2181</v>
      </c>
      <c r="D185" s="649" t="s">
        <v>2182</v>
      </c>
      <c r="E185" s="652">
        <v>44020</v>
      </c>
      <c r="F185" s="649" t="s">
        <v>2509</v>
      </c>
      <c r="G185" s="649" t="s">
        <v>2183</v>
      </c>
      <c r="H185" s="649"/>
      <c r="I185" s="649" t="s">
        <v>2194</v>
      </c>
      <c r="J185" s="652">
        <v>44063</v>
      </c>
      <c r="K185" s="649" t="s">
        <v>2195</v>
      </c>
      <c r="L185" s="653">
        <v>0</v>
      </c>
      <c r="M185" s="649"/>
    </row>
    <row r="186" spans="1:13" s="648" customFormat="1" ht="63.75">
      <c r="A186" s="649">
        <v>69</v>
      </c>
      <c r="B186" s="649" t="s">
        <v>2180</v>
      </c>
      <c r="C186" s="649" t="s">
        <v>2180</v>
      </c>
      <c r="D186" s="649" t="s">
        <v>2187</v>
      </c>
      <c r="E186" s="652">
        <v>44105</v>
      </c>
      <c r="F186" s="649" t="s">
        <v>2510</v>
      </c>
      <c r="G186" s="649" t="s">
        <v>2183</v>
      </c>
      <c r="H186" s="649"/>
      <c r="I186" s="649" t="s">
        <v>2184</v>
      </c>
      <c r="J186" s="652">
        <v>44113</v>
      </c>
      <c r="K186" s="649" t="s">
        <v>2511</v>
      </c>
      <c r="L186" s="653">
        <v>1100</v>
      </c>
      <c r="M186" s="649"/>
    </row>
    <row r="187" spans="1:13" s="648" customFormat="1" ht="89.25">
      <c r="A187" s="649">
        <v>70</v>
      </c>
      <c r="B187" s="649" t="s">
        <v>2180</v>
      </c>
      <c r="C187" s="649" t="s">
        <v>2180</v>
      </c>
      <c r="D187" s="649" t="s">
        <v>2186</v>
      </c>
      <c r="E187" s="652">
        <v>43902</v>
      </c>
      <c r="F187" s="649" t="s">
        <v>2512</v>
      </c>
      <c r="G187" s="649" t="s">
        <v>2183</v>
      </c>
      <c r="H187" s="649"/>
      <c r="I187" s="649" t="s">
        <v>2184</v>
      </c>
      <c r="J187" s="652">
        <v>43985</v>
      </c>
      <c r="K187" s="649" t="s">
        <v>2189</v>
      </c>
      <c r="L187" s="653">
        <v>1962.81</v>
      </c>
      <c r="M187" s="649"/>
    </row>
    <row r="188" spans="1:13" s="648" customFormat="1" ht="89.25">
      <c r="A188" s="649">
        <v>71</v>
      </c>
      <c r="B188" s="649" t="s">
        <v>2180</v>
      </c>
      <c r="C188" s="649" t="s">
        <v>2180</v>
      </c>
      <c r="D188" s="649" t="s">
        <v>2186</v>
      </c>
      <c r="E188" s="652">
        <v>43980</v>
      </c>
      <c r="F188" s="649" t="s">
        <v>2513</v>
      </c>
      <c r="G188" s="649" t="s">
        <v>2183</v>
      </c>
      <c r="H188" s="649"/>
      <c r="I188" s="649" t="s">
        <v>2184</v>
      </c>
      <c r="J188" s="652">
        <v>44037</v>
      </c>
      <c r="K188" s="649" t="s">
        <v>2514</v>
      </c>
      <c r="L188" s="653">
        <v>684.74</v>
      </c>
      <c r="M188" s="649"/>
    </row>
    <row r="189" spans="1:13" s="648" customFormat="1" ht="76.5">
      <c r="A189" s="649">
        <v>72</v>
      </c>
      <c r="B189" s="649" t="s">
        <v>2180</v>
      </c>
      <c r="C189" s="649" t="s">
        <v>2180</v>
      </c>
      <c r="D189" s="649" t="s">
        <v>2186</v>
      </c>
      <c r="E189" s="652">
        <v>44026</v>
      </c>
      <c r="F189" s="649" t="s">
        <v>2515</v>
      </c>
      <c r="G189" s="649" t="s">
        <v>2183</v>
      </c>
      <c r="H189" s="649"/>
      <c r="I189" s="649" t="s">
        <v>2184</v>
      </c>
      <c r="J189" s="652">
        <v>44046</v>
      </c>
      <c r="K189" s="649" t="s">
        <v>2516</v>
      </c>
      <c r="L189" s="653">
        <v>2852.9</v>
      </c>
      <c r="M189" s="649"/>
    </row>
    <row r="190" spans="1:13" s="648" customFormat="1" ht="51">
      <c r="A190" s="649">
        <v>73</v>
      </c>
      <c r="B190" s="649" t="s">
        <v>436</v>
      </c>
      <c r="C190" s="649" t="s">
        <v>2181</v>
      </c>
      <c r="D190" s="649" t="s">
        <v>2196</v>
      </c>
      <c r="E190" s="652">
        <v>44035</v>
      </c>
      <c r="F190" s="649" t="s">
        <v>2517</v>
      </c>
      <c r="G190" s="649" t="s">
        <v>2183</v>
      </c>
      <c r="H190" s="649"/>
      <c r="I190" s="649" t="s">
        <v>2184</v>
      </c>
      <c r="J190" s="652">
        <v>44074</v>
      </c>
      <c r="K190" s="649"/>
      <c r="L190" s="653">
        <v>280</v>
      </c>
      <c r="M190" s="649"/>
    </row>
    <row r="191" spans="1:13" s="648" customFormat="1" ht="76.5">
      <c r="A191" s="649">
        <v>74</v>
      </c>
      <c r="B191" s="649" t="s">
        <v>2180</v>
      </c>
      <c r="C191" s="649" t="s">
        <v>2180</v>
      </c>
      <c r="D191" s="649" t="s">
        <v>2186</v>
      </c>
      <c r="E191" s="652">
        <v>44127</v>
      </c>
      <c r="F191" s="649" t="s">
        <v>2518</v>
      </c>
      <c r="G191" s="649" t="s">
        <v>2183</v>
      </c>
      <c r="H191" s="649"/>
      <c r="I191" s="649" t="s">
        <v>2435</v>
      </c>
      <c r="J191" s="652">
        <v>44131</v>
      </c>
      <c r="K191" s="649" t="s">
        <v>2519</v>
      </c>
      <c r="L191" s="653">
        <v>700</v>
      </c>
      <c r="M191" s="649"/>
    </row>
    <row r="192" spans="1:13" s="648" customFormat="1" ht="38.25">
      <c r="A192" s="649">
        <v>75</v>
      </c>
      <c r="B192" s="649" t="s">
        <v>2180</v>
      </c>
      <c r="C192" s="649" t="s">
        <v>2180</v>
      </c>
      <c r="D192" s="649" t="s">
        <v>2187</v>
      </c>
      <c r="E192" s="652">
        <v>44159</v>
      </c>
      <c r="F192" s="649" t="s">
        <v>2520</v>
      </c>
      <c r="G192" s="649" t="s">
        <v>2183</v>
      </c>
      <c r="H192" s="649"/>
      <c r="I192" s="649" t="s">
        <v>2184</v>
      </c>
      <c r="J192" s="652">
        <v>44176</v>
      </c>
      <c r="K192" s="649" t="s">
        <v>2521</v>
      </c>
      <c r="L192" s="653">
        <v>1100</v>
      </c>
      <c r="M192" s="649"/>
    </row>
    <row r="193" spans="1:13" s="648" customFormat="1" ht="51">
      <c r="A193" s="649">
        <v>76</v>
      </c>
      <c r="B193" s="649" t="s">
        <v>2180</v>
      </c>
      <c r="C193" s="649" t="s">
        <v>2180</v>
      </c>
      <c r="D193" s="649" t="s">
        <v>2187</v>
      </c>
      <c r="E193" s="652">
        <v>43872</v>
      </c>
      <c r="F193" s="649" t="s">
        <v>2522</v>
      </c>
      <c r="G193" s="649" t="s">
        <v>2183</v>
      </c>
      <c r="H193" s="649"/>
      <c r="I193" s="649" t="s">
        <v>2184</v>
      </c>
      <c r="J193" s="652">
        <v>43882</v>
      </c>
      <c r="K193" s="649" t="s">
        <v>2523</v>
      </c>
      <c r="L193" s="653">
        <v>1100</v>
      </c>
      <c r="M193" s="649"/>
    </row>
    <row r="194" spans="1:13" s="648" customFormat="1" ht="165.75">
      <c r="A194" s="649">
        <v>77</v>
      </c>
      <c r="B194" s="649" t="s">
        <v>2180</v>
      </c>
      <c r="C194" s="649" t="s">
        <v>2180</v>
      </c>
      <c r="D194" s="649" t="s">
        <v>2186</v>
      </c>
      <c r="E194" s="652">
        <v>44049</v>
      </c>
      <c r="F194" s="649" t="s">
        <v>2524</v>
      </c>
      <c r="G194" s="649" t="s">
        <v>2183</v>
      </c>
      <c r="H194" s="649"/>
      <c r="I194" s="649" t="s">
        <v>2422</v>
      </c>
      <c r="J194" s="652">
        <v>44079</v>
      </c>
      <c r="K194" s="649" t="s">
        <v>2525</v>
      </c>
      <c r="L194" s="653">
        <v>5608.64</v>
      </c>
      <c r="M194" s="649"/>
    </row>
    <row r="195" spans="1:13" s="648" customFormat="1" ht="76.5">
      <c r="A195" s="649">
        <v>78</v>
      </c>
      <c r="B195" s="649" t="s">
        <v>2180</v>
      </c>
      <c r="C195" s="649" t="s">
        <v>2180</v>
      </c>
      <c r="D195" s="649" t="s">
        <v>2186</v>
      </c>
      <c r="E195" s="652">
        <v>43963</v>
      </c>
      <c r="F195" s="649" t="s">
        <v>2526</v>
      </c>
      <c r="G195" s="649" t="s">
        <v>2183</v>
      </c>
      <c r="H195" s="649"/>
      <c r="I195" s="649" t="s">
        <v>2422</v>
      </c>
      <c r="J195" s="652">
        <v>44172</v>
      </c>
      <c r="K195" s="649" t="s">
        <v>2527</v>
      </c>
      <c r="L195" s="653">
        <v>575.2</v>
      </c>
      <c r="M195" s="649"/>
    </row>
    <row r="196" spans="1:13" s="648" customFormat="1" ht="114.75">
      <c r="A196" s="649">
        <v>79</v>
      </c>
      <c r="B196" s="649" t="s">
        <v>2180</v>
      </c>
      <c r="C196" s="649" t="s">
        <v>2180</v>
      </c>
      <c r="D196" s="649" t="s">
        <v>2188</v>
      </c>
      <c r="E196" s="652">
        <v>44091</v>
      </c>
      <c r="F196" s="649" t="s">
        <v>2528</v>
      </c>
      <c r="G196" s="649" t="s">
        <v>2183</v>
      </c>
      <c r="H196" s="649"/>
      <c r="I196" s="649" t="s">
        <v>2435</v>
      </c>
      <c r="J196" s="652">
        <v>44099</v>
      </c>
      <c r="K196" s="649" t="s">
        <v>2529</v>
      </c>
      <c r="L196" s="653">
        <v>467.4</v>
      </c>
      <c r="M196" s="649"/>
    </row>
    <row r="197" spans="1:13" s="648" customFormat="1" ht="63.75">
      <c r="A197" s="649">
        <v>80</v>
      </c>
      <c r="B197" s="649" t="s">
        <v>2180</v>
      </c>
      <c r="C197" s="649" t="s">
        <v>2180</v>
      </c>
      <c r="D197" s="649" t="s">
        <v>2186</v>
      </c>
      <c r="E197" s="652">
        <v>44172</v>
      </c>
      <c r="F197" s="649" t="s">
        <v>2530</v>
      </c>
      <c r="G197" s="649" t="s">
        <v>2198</v>
      </c>
      <c r="H197" s="649">
        <v>48</v>
      </c>
      <c r="I197" s="649"/>
      <c r="J197" s="652"/>
      <c r="K197" s="649"/>
      <c r="L197" s="653">
        <v>13081.04</v>
      </c>
      <c r="M197" s="653"/>
    </row>
    <row r="198" spans="1:13" s="648" customFormat="1" ht="15.75" thickBot="1">
      <c r="A198" s="675"/>
      <c r="B198" s="675"/>
      <c r="C198" s="675"/>
      <c r="D198" s="675"/>
      <c r="E198" s="676"/>
      <c r="F198" s="675"/>
      <c r="G198" s="675"/>
      <c r="H198" s="675"/>
      <c r="I198" s="675"/>
      <c r="J198" s="676"/>
      <c r="K198" s="675"/>
      <c r="L198" s="677">
        <f>SUM(L118:L197)</f>
        <v>158718.54300000003</v>
      </c>
      <c r="M198" s="675"/>
    </row>
  </sheetData>
  <sheetProtection/>
  <mergeCells count="2">
    <mergeCell ref="A1:L1"/>
    <mergeCell ref="A116:M11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523"/>
  <sheetViews>
    <sheetView view="pageBreakPreview" zoomScale="60" zoomScaleNormal="60" zoomScalePageLayoutView="0" workbookViewId="0" topLeftCell="A109">
      <selection activeCell="B115" sqref="B115"/>
    </sheetView>
  </sheetViews>
  <sheetFormatPr defaultColWidth="9.140625" defaultRowHeight="12.75"/>
  <cols>
    <col min="1" max="1" width="4.28125" style="11" customWidth="1"/>
    <col min="2" max="2" width="36.140625" style="11" customWidth="1"/>
    <col min="3" max="3" width="17.421875" style="11" customWidth="1"/>
    <col min="4" max="4" width="13.140625" style="34" customWidth="1"/>
    <col min="5" max="5" width="10.7109375" style="34" customWidth="1"/>
    <col min="6" max="6" width="14.57421875" style="38" customWidth="1"/>
    <col min="7" max="7" width="12.57421875" style="11" customWidth="1"/>
    <col min="8" max="8" width="13.140625" style="156" customWidth="1"/>
    <col min="9" max="9" width="15.7109375" style="13" bestFit="1" customWidth="1"/>
    <col min="10" max="10" width="15.57421875" style="13" customWidth="1"/>
    <col min="11" max="11" width="18.421875" style="13" customWidth="1"/>
    <col min="12" max="12" width="24.140625" style="11" customWidth="1"/>
    <col min="13" max="13" width="38.00390625" style="11" customWidth="1"/>
    <col min="14" max="14" width="25.421875" style="11" customWidth="1"/>
    <col min="15" max="15" width="20.140625" style="11" customWidth="1"/>
    <col min="16" max="16" width="22.28125" style="11" customWidth="1"/>
    <col min="17" max="17" width="4.28125" style="11" customWidth="1"/>
    <col min="18" max="18" width="19.57421875" style="11" customWidth="1"/>
    <col min="19" max="19" width="20.140625" style="11" customWidth="1"/>
    <col min="20" max="20" width="20.28125" style="11" customWidth="1"/>
    <col min="21" max="21" width="19.7109375" style="11" customWidth="1"/>
    <col min="22" max="22" width="35.28125" style="11" customWidth="1"/>
    <col min="23" max="23" width="18.28125" style="11" customWidth="1"/>
    <col min="24" max="24" width="22.8515625" style="11" customWidth="1"/>
    <col min="25" max="25" width="17.57421875" style="11" customWidth="1"/>
    <col min="26" max="26" width="18.140625" style="11" customWidth="1"/>
    <col min="27" max="27" width="12.7109375" style="11" customWidth="1"/>
    <col min="28" max="28" width="12.8515625" style="11" customWidth="1"/>
    <col min="29" max="29" width="12.57421875" style="11" customWidth="1"/>
    <col min="30" max="30" width="11.57421875" style="11" customWidth="1"/>
    <col min="31" max="31" width="18.28125" style="11" customWidth="1"/>
    <col min="32" max="32" width="13.57421875" style="11" customWidth="1"/>
    <col min="33" max="33" width="10.57421875" style="11" customWidth="1"/>
    <col min="34" max="34" width="9.8515625" style="148" customWidth="1"/>
    <col min="35" max="16384" width="9.140625" style="11" customWidth="1"/>
  </cols>
  <sheetData>
    <row r="1" spans="1:17" ht="31.5" customHeight="1">
      <c r="A1" s="36"/>
      <c r="B1" s="780" t="s">
        <v>2092</v>
      </c>
      <c r="C1" s="780"/>
      <c r="D1" s="780"/>
      <c r="E1" s="780"/>
      <c r="F1" s="780"/>
      <c r="G1" s="36"/>
      <c r="Q1" s="36"/>
    </row>
    <row r="2" spans="1:35" ht="36" customHeight="1">
      <c r="A2" s="728" t="s">
        <v>21</v>
      </c>
      <c r="B2" s="728" t="s">
        <v>22</v>
      </c>
      <c r="C2" s="728" t="s">
        <v>23</v>
      </c>
      <c r="D2" s="728" t="s">
        <v>1809</v>
      </c>
      <c r="E2" s="728" t="s">
        <v>1808</v>
      </c>
      <c r="F2" s="728" t="s">
        <v>2063</v>
      </c>
      <c r="G2" s="728" t="s">
        <v>24</v>
      </c>
      <c r="H2" s="775" t="s">
        <v>26</v>
      </c>
      <c r="I2" s="782" t="s">
        <v>414</v>
      </c>
      <c r="J2" s="783" t="s">
        <v>1041</v>
      </c>
      <c r="K2" s="778" t="s">
        <v>1888</v>
      </c>
      <c r="L2" s="728" t="s">
        <v>8</v>
      </c>
      <c r="M2" s="728" t="s">
        <v>2064</v>
      </c>
      <c r="N2" s="776" t="s">
        <v>25</v>
      </c>
      <c r="O2" s="776"/>
      <c r="P2" s="776"/>
      <c r="Q2" s="728" t="s">
        <v>21</v>
      </c>
      <c r="R2" s="774" t="s">
        <v>1047</v>
      </c>
      <c r="S2" s="774" t="s">
        <v>1048</v>
      </c>
      <c r="T2" s="774" t="s">
        <v>1049</v>
      </c>
      <c r="U2" s="781" t="s">
        <v>955</v>
      </c>
      <c r="V2" s="776" t="s">
        <v>1036</v>
      </c>
      <c r="W2" s="774" t="s">
        <v>1050</v>
      </c>
      <c r="X2" s="774" t="s">
        <v>1051</v>
      </c>
      <c r="Y2" s="774" t="s">
        <v>1052</v>
      </c>
      <c r="Z2" s="728" t="s">
        <v>37</v>
      </c>
      <c r="AA2" s="728"/>
      <c r="AB2" s="728"/>
      <c r="AC2" s="728"/>
      <c r="AD2" s="728"/>
      <c r="AE2" s="728"/>
      <c r="AF2" s="776" t="s">
        <v>27</v>
      </c>
      <c r="AG2" s="776" t="s">
        <v>28</v>
      </c>
      <c r="AH2" s="776" t="s">
        <v>1038</v>
      </c>
      <c r="AI2" s="776" t="s">
        <v>1037</v>
      </c>
    </row>
    <row r="3" spans="1:35" ht="54" customHeight="1">
      <c r="A3" s="728"/>
      <c r="B3" s="728"/>
      <c r="C3" s="728"/>
      <c r="D3" s="728"/>
      <c r="E3" s="728"/>
      <c r="F3" s="728"/>
      <c r="G3" s="728"/>
      <c r="H3" s="775"/>
      <c r="I3" s="782"/>
      <c r="J3" s="784"/>
      <c r="K3" s="779"/>
      <c r="L3" s="728"/>
      <c r="M3" s="728"/>
      <c r="N3" s="140" t="s">
        <v>29</v>
      </c>
      <c r="O3" s="140" t="s">
        <v>30</v>
      </c>
      <c r="P3" s="140" t="s">
        <v>31</v>
      </c>
      <c r="Q3" s="728"/>
      <c r="R3" s="774"/>
      <c r="S3" s="774"/>
      <c r="T3" s="774"/>
      <c r="U3" s="781"/>
      <c r="V3" s="776"/>
      <c r="W3" s="774"/>
      <c r="X3" s="774"/>
      <c r="Y3" s="774"/>
      <c r="Z3" s="79" t="s">
        <v>32</v>
      </c>
      <c r="AA3" s="79" t="s">
        <v>1042</v>
      </c>
      <c r="AB3" s="79" t="s">
        <v>33</v>
      </c>
      <c r="AC3" s="79" t="s">
        <v>34</v>
      </c>
      <c r="AD3" s="79" t="s">
        <v>35</v>
      </c>
      <c r="AE3" s="79" t="s">
        <v>36</v>
      </c>
      <c r="AF3" s="776"/>
      <c r="AG3" s="776"/>
      <c r="AH3" s="776"/>
      <c r="AI3" s="776"/>
    </row>
    <row r="4" spans="1:35" ht="27.75" customHeight="1">
      <c r="A4" s="732" t="s">
        <v>49</v>
      </c>
      <c r="B4" s="732"/>
      <c r="C4" s="732"/>
      <c r="D4" s="732"/>
      <c r="E4" s="732"/>
      <c r="F4" s="732"/>
      <c r="G4" s="143"/>
      <c r="H4" s="157"/>
      <c r="I4" s="101"/>
      <c r="J4" s="101"/>
      <c r="K4" s="101"/>
      <c r="L4" s="199"/>
      <c r="M4" s="143"/>
      <c r="N4" s="732" t="s">
        <v>49</v>
      </c>
      <c r="O4" s="732"/>
      <c r="P4" s="732"/>
      <c r="Q4" s="732"/>
      <c r="R4" s="733"/>
      <c r="S4" s="733"/>
      <c r="T4" s="733"/>
      <c r="U4" s="733"/>
      <c r="V4" s="733"/>
      <c r="W4" s="141"/>
      <c r="X4" s="141"/>
      <c r="Y4" s="141"/>
      <c r="Z4" s="143"/>
      <c r="AA4" s="143"/>
      <c r="AB4" s="143"/>
      <c r="AC4" s="143"/>
      <c r="AD4" s="143"/>
      <c r="AE4" s="143"/>
      <c r="AF4" s="143"/>
      <c r="AG4" s="143"/>
      <c r="AH4" s="147"/>
      <c r="AI4" s="143"/>
    </row>
    <row r="5" spans="1:35" s="37" customFormat="1" ht="49.5" customHeight="1">
      <c r="A5" s="99">
        <v>1</v>
      </c>
      <c r="B5" s="99" t="s">
        <v>2065</v>
      </c>
      <c r="C5" s="7" t="s">
        <v>186</v>
      </c>
      <c r="D5" s="85" t="s">
        <v>42</v>
      </c>
      <c r="E5" s="85"/>
      <c r="F5" s="85" t="s">
        <v>42</v>
      </c>
      <c r="G5" s="7">
        <v>1900</v>
      </c>
      <c r="H5" s="162">
        <v>2007</v>
      </c>
      <c r="I5" s="295"/>
      <c r="J5" s="295"/>
      <c r="K5" s="295">
        <v>14338000</v>
      </c>
      <c r="L5" s="7" t="s">
        <v>187</v>
      </c>
      <c r="M5" s="60" t="s">
        <v>188</v>
      </c>
      <c r="N5" s="7" t="s">
        <v>191</v>
      </c>
      <c r="O5" s="7"/>
      <c r="P5" s="7" t="s">
        <v>766</v>
      </c>
      <c r="Q5" s="99">
        <v>1</v>
      </c>
      <c r="R5" s="7"/>
      <c r="S5" s="7"/>
      <c r="T5" s="7"/>
      <c r="U5" s="99"/>
      <c r="V5" s="50"/>
      <c r="W5" s="50"/>
      <c r="X5" s="50"/>
      <c r="Y5" s="7" t="s">
        <v>123</v>
      </c>
      <c r="Z5" s="7" t="s">
        <v>85</v>
      </c>
      <c r="AA5" s="7" t="s">
        <v>85</v>
      </c>
      <c r="AB5" s="7" t="s">
        <v>85</v>
      </c>
      <c r="AC5" s="7" t="s">
        <v>85</v>
      </c>
      <c r="AD5" s="7" t="s">
        <v>84</v>
      </c>
      <c r="AE5" s="7" t="s">
        <v>85</v>
      </c>
      <c r="AF5" s="51" t="s">
        <v>189</v>
      </c>
      <c r="AG5" s="7" t="s">
        <v>123</v>
      </c>
      <c r="AH5" s="99"/>
      <c r="AI5" s="7" t="s">
        <v>123</v>
      </c>
    </row>
    <row r="6" spans="1:35" s="37" customFormat="1" ht="51">
      <c r="A6" s="99">
        <v>2</v>
      </c>
      <c r="B6" s="1" t="s">
        <v>103</v>
      </c>
      <c r="C6" s="7" t="s">
        <v>190</v>
      </c>
      <c r="D6" s="85" t="s">
        <v>42</v>
      </c>
      <c r="E6" s="85"/>
      <c r="F6" s="85" t="s">
        <v>43</v>
      </c>
      <c r="G6" s="7">
        <v>1900</v>
      </c>
      <c r="H6" s="162">
        <v>143</v>
      </c>
      <c r="I6" s="295"/>
      <c r="J6" s="295"/>
      <c r="K6" s="295">
        <v>399000</v>
      </c>
      <c r="L6" s="7" t="s">
        <v>187</v>
      </c>
      <c r="M6" s="99"/>
      <c r="N6" s="7" t="s">
        <v>191</v>
      </c>
      <c r="O6" s="7" t="s">
        <v>192</v>
      </c>
      <c r="P6" s="7" t="s">
        <v>193</v>
      </c>
      <c r="Q6" s="99">
        <v>2</v>
      </c>
      <c r="R6" s="7"/>
      <c r="S6" s="7"/>
      <c r="T6" s="7"/>
      <c r="U6" s="99"/>
      <c r="V6" s="50"/>
      <c r="W6" s="50"/>
      <c r="X6" s="50"/>
      <c r="Y6" s="7"/>
      <c r="Z6" s="7" t="s">
        <v>44</v>
      </c>
      <c r="AA6" s="288" t="s">
        <v>2367</v>
      </c>
      <c r="AB6" s="7" t="s">
        <v>84</v>
      </c>
      <c r="AC6" s="7" t="s">
        <v>194</v>
      </c>
      <c r="AD6" s="7" t="s">
        <v>84</v>
      </c>
      <c r="AE6" s="7" t="s">
        <v>84</v>
      </c>
      <c r="AF6" s="296">
        <v>2</v>
      </c>
      <c r="AG6" s="7" t="s">
        <v>195</v>
      </c>
      <c r="AH6" s="99"/>
      <c r="AI6" s="7" t="s">
        <v>184</v>
      </c>
    </row>
    <row r="7" spans="1:35" s="37" customFormat="1" ht="28.5" customHeight="1">
      <c r="A7" s="99">
        <v>3</v>
      </c>
      <c r="B7" s="1" t="s">
        <v>196</v>
      </c>
      <c r="C7" s="7" t="s">
        <v>197</v>
      </c>
      <c r="D7" s="85" t="s">
        <v>42</v>
      </c>
      <c r="E7" s="85"/>
      <c r="F7" s="85" t="s">
        <v>43</v>
      </c>
      <c r="G7" s="7">
        <v>1900</v>
      </c>
      <c r="H7" s="162">
        <v>79</v>
      </c>
      <c r="I7" s="295"/>
      <c r="J7" s="295"/>
      <c r="K7" s="295">
        <v>264000</v>
      </c>
      <c r="L7" s="7" t="s">
        <v>187</v>
      </c>
      <c r="M7" s="99"/>
      <c r="N7" s="7" t="s">
        <v>191</v>
      </c>
      <c r="O7" s="7" t="s">
        <v>198</v>
      </c>
      <c r="P7" s="7" t="s">
        <v>199</v>
      </c>
      <c r="Q7" s="99">
        <v>3</v>
      </c>
      <c r="R7" s="7"/>
      <c r="S7" s="7"/>
      <c r="T7" s="7"/>
      <c r="U7" s="99"/>
      <c r="V7" s="50"/>
      <c r="W7" s="50"/>
      <c r="X7" s="50"/>
      <c r="Y7" s="297"/>
      <c r="Z7" s="7" t="s">
        <v>45</v>
      </c>
      <c r="AA7" s="288" t="s">
        <v>45</v>
      </c>
      <c r="AB7" s="7" t="s">
        <v>84</v>
      </c>
      <c r="AC7" s="7" t="s">
        <v>200</v>
      </c>
      <c r="AD7" s="7" t="s">
        <v>84</v>
      </c>
      <c r="AE7" s="7" t="s">
        <v>84</v>
      </c>
      <c r="AF7" s="296">
        <v>1</v>
      </c>
      <c r="AG7" s="7" t="s">
        <v>201</v>
      </c>
      <c r="AH7" s="99"/>
      <c r="AI7" s="7" t="s">
        <v>184</v>
      </c>
    </row>
    <row r="8" spans="1:35" s="37" customFormat="1" ht="30" customHeight="1">
      <c r="A8" s="99">
        <v>4</v>
      </c>
      <c r="B8" s="99" t="s">
        <v>202</v>
      </c>
      <c r="C8" s="7"/>
      <c r="D8" s="85" t="s">
        <v>42</v>
      </c>
      <c r="E8" s="85"/>
      <c r="F8" s="85" t="s">
        <v>43</v>
      </c>
      <c r="G8" s="7">
        <v>1926</v>
      </c>
      <c r="H8" s="162">
        <v>126.03</v>
      </c>
      <c r="I8" s="295"/>
      <c r="J8" s="295"/>
      <c r="K8" s="295">
        <v>642000</v>
      </c>
      <c r="L8" s="7" t="s">
        <v>206</v>
      </c>
      <c r="M8" s="99"/>
      <c r="N8" s="7" t="s">
        <v>191</v>
      </c>
      <c r="O8" s="7" t="s">
        <v>203</v>
      </c>
      <c r="P8" s="7" t="s">
        <v>204</v>
      </c>
      <c r="Q8" s="99">
        <v>4</v>
      </c>
      <c r="R8" s="99"/>
      <c r="S8" s="99"/>
      <c r="T8" s="99"/>
      <c r="U8" s="123"/>
      <c r="V8" s="7"/>
      <c r="W8" s="297"/>
      <c r="X8" s="297"/>
      <c r="Y8" s="297"/>
      <c r="Z8" s="7" t="s">
        <v>44</v>
      </c>
      <c r="AA8" s="7" t="s">
        <v>45</v>
      </c>
      <c r="AB8" s="7" t="s">
        <v>44</v>
      </c>
      <c r="AC8" s="7" t="s">
        <v>44</v>
      </c>
      <c r="AD8" s="7" t="s">
        <v>84</v>
      </c>
      <c r="AE8" s="7" t="s">
        <v>44</v>
      </c>
      <c r="AF8" s="51" t="s">
        <v>205</v>
      </c>
      <c r="AG8" s="7" t="s">
        <v>123</v>
      </c>
      <c r="AH8" s="99"/>
      <c r="AI8" s="7" t="s">
        <v>184</v>
      </c>
    </row>
    <row r="9" spans="1:35" s="37" customFormat="1" ht="34.5" customHeight="1">
      <c r="A9" s="99">
        <v>5</v>
      </c>
      <c r="B9" s="99" t="s">
        <v>202</v>
      </c>
      <c r="C9" s="7"/>
      <c r="D9" s="85" t="s">
        <v>42</v>
      </c>
      <c r="E9" s="85"/>
      <c r="F9" s="85" t="s">
        <v>43</v>
      </c>
      <c r="G9" s="7">
        <v>1923</v>
      </c>
      <c r="H9" s="162">
        <v>178.18</v>
      </c>
      <c r="I9" s="295"/>
      <c r="J9" s="295"/>
      <c r="K9" s="295">
        <v>908000</v>
      </c>
      <c r="L9" s="7" t="s">
        <v>207</v>
      </c>
      <c r="M9" s="99"/>
      <c r="N9" s="7" t="s">
        <v>191</v>
      </c>
      <c r="O9" s="7" t="s">
        <v>208</v>
      </c>
      <c r="P9" s="7" t="s">
        <v>204</v>
      </c>
      <c r="Q9" s="99">
        <v>5</v>
      </c>
      <c r="R9" s="99"/>
      <c r="S9" s="99"/>
      <c r="T9" s="99"/>
      <c r="U9" s="123"/>
      <c r="V9" s="7"/>
      <c r="W9" s="7"/>
      <c r="X9" s="7"/>
      <c r="Y9" s="7"/>
      <c r="Z9" s="7" t="s">
        <v>44</v>
      </c>
      <c r="AA9" s="7" t="s">
        <v>45</v>
      </c>
      <c r="AB9" s="7" t="s">
        <v>44</v>
      </c>
      <c r="AC9" s="7" t="s">
        <v>44</v>
      </c>
      <c r="AD9" s="7" t="s">
        <v>84</v>
      </c>
      <c r="AE9" s="7" t="s">
        <v>44</v>
      </c>
      <c r="AF9" s="51" t="s">
        <v>205</v>
      </c>
      <c r="AG9" s="7" t="s">
        <v>123</v>
      </c>
      <c r="AH9" s="99"/>
      <c r="AI9" s="7" t="s">
        <v>184</v>
      </c>
    </row>
    <row r="10" spans="1:35" s="37" customFormat="1" ht="39.75" customHeight="1">
      <c r="A10" s="99">
        <v>6</v>
      </c>
      <c r="B10" s="99" t="s">
        <v>202</v>
      </c>
      <c r="C10" s="7"/>
      <c r="D10" s="85" t="s">
        <v>42</v>
      </c>
      <c r="E10" s="85"/>
      <c r="F10" s="85" t="s">
        <v>43</v>
      </c>
      <c r="G10" s="7">
        <v>1905</v>
      </c>
      <c r="H10" s="162">
        <v>493.1</v>
      </c>
      <c r="I10" s="295"/>
      <c r="J10" s="295"/>
      <c r="K10" s="295">
        <v>2513000</v>
      </c>
      <c r="L10" s="298" t="s">
        <v>209</v>
      </c>
      <c r="M10" s="99"/>
      <c r="N10" s="7" t="s">
        <v>191</v>
      </c>
      <c r="O10" s="7" t="s">
        <v>208</v>
      </c>
      <c r="P10" s="7" t="s">
        <v>210</v>
      </c>
      <c r="Q10" s="99">
        <v>6</v>
      </c>
      <c r="R10" s="99"/>
      <c r="S10" s="99"/>
      <c r="T10" s="99"/>
      <c r="U10" s="123"/>
      <c r="V10" s="7"/>
      <c r="W10" s="7"/>
      <c r="X10" s="7"/>
      <c r="Y10" s="7"/>
      <c r="Z10" s="7" t="s">
        <v>44</v>
      </c>
      <c r="AA10" s="7" t="s">
        <v>44</v>
      </c>
      <c r="AB10" s="7" t="s">
        <v>45</v>
      </c>
      <c r="AC10" s="7" t="s">
        <v>44</v>
      </c>
      <c r="AD10" s="7" t="s">
        <v>44</v>
      </c>
      <c r="AE10" s="7" t="s">
        <v>44</v>
      </c>
      <c r="AF10" s="51" t="s">
        <v>211</v>
      </c>
      <c r="AG10" s="7" t="s">
        <v>123</v>
      </c>
      <c r="AH10" s="99"/>
      <c r="AI10" s="7" t="s">
        <v>184</v>
      </c>
    </row>
    <row r="11" spans="1:35" s="37" customFormat="1" ht="39" customHeight="1">
      <c r="A11" s="99">
        <v>7</v>
      </c>
      <c r="B11" s="99" t="s">
        <v>202</v>
      </c>
      <c r="C11" s="7"/>
      <c r="D11" s="85" t="s">
        <v>42</v>
      </c>
      <c r="E11" s="85"/>
      <c r="F11" s="85" t="s">
        <v>43</v>
      </c>
      <c r="G11" s="7">
        <v>1906</v>
      </c>
      <c r="H11" s="162">
        <v>426.29</v>
      </c>
      <c r="I11" s="295"/>
      <c r="J11" s="295"/>
      <c r="K11" s="295">
        <v>2173000</v>
      </c>
      <c r="L11" s="7" t="s">
        <v>212</v>
      </c>
      <c r="M11" s="99"/>
      <c r="N11" s="7" t="s">
        <v>191</v>
      </c>
      <c r="O11" s="7" t="s">
        <v>213</v>
      </c>
      <c r="P11" s="7" t="s">
        <v>210</v>
      </c>
      <c r="Q11" s="99">
        <v>7</v>
      </c>
      <c r="R11" s="99"/>
      <c r="S11" s="99"/>
      <c r="T11" s="99"/>
      <c r="U11" s="123"/>
      <c r="V11" s="7"/>
      <c r="W11" s="297"/>
      <c r="X11" s="297"/>
      <c r="Y11" s="297"/>
      <c r="Z11" s="7" t="s">
        <v>44</v>
      </c>
      <c r="AA11" s="7" t="s">
        <v>45</v>
      </c>
      <c r="AB11" s="7" t="s">
        <v>45</v>
      </c>
      <c r="AC11" s="7" t="s">
        <v>44</v>
      </c>
      <c r="AD11" s="7" t="s">
        <v>44</v>
      </c>
      <c r="AE11" s="7" t="s">
        <v>44</v>
      </c>
      <c r="AF11" s="51" t="s">
        <v>214</v>
      </c>
      <c r="AG11" s="7" t="s">
        <v>123</v>
      </c>
      <c r="AH11" s="99"/>
      <c r="AI11" s="7" t="s">
        <v>184</v>
      </c>
    </row>
    <row r="12" spans="1:35" s="37" customFormat="1" ht="36.75" customHeight="1">
      <c r="A12" s="99">
        <v>8</v>
      </c>
      <c r="B12" s="99" t="s">
        <v>202</v>
      </c>
      <c r="C12" s="7"/>
      <c r="D12" s="85" t="s">
        <v>42</v>
      </c>
      <c r="E12" s="85"/>
      <c r="F12" s="85" t="s">
        <v>43</v>
      </c>
      <c r="G12" s="7">
        <v>1910</v>
      </c>
      <c r="H12" s="162">
        <v>500.52</v>
      </c>
      <c r="I12" s="295"/>
      <c r="J12" s="295"/>
      <c r="K12" s="295">
        <v>2551000</v>
      </c>
      <c r="L12" s="7" t="s">
        <v>215</v>
      </c>
      <c r="M12" s="99"/>
      <c r="N12" s="7" t="s">
        <v>191</v>
      </c>
      <c r="O12" s="7" t="s">
        <v>208</v>
      </c>
      <c r="P12" s="7" t="s">
        <v>210</v>
      </c>
      <c r="Q12" s="99">
        <v>8</v>
      </c>
      <c r="R12" s="99"/>
      <c r="S12" s="99"/>
      <c r="T12" s="99"/>
      <c r="U12" s="123"/>
      <c r="V12" s="7" t="s">
        <v>1054</v>
      </c>
      <c r="W12" s="7"/>
      <c r="X12" s="7"/>
      <c r="Y12" s="7"/>
      <c r="Z12" s="7" t="s">
        <v>44</v>
      </c>
      <c r="AA12" s="7" t="s">
        <v>44</v>
      </c>
      <c r="AB12" s="7" t="s">
        <v>44</v>
      </c>
      <c r="AC12" s="7" t="s">
        <v>44</v>
      </c>
      <c r="AD12" s="7" t="s">
        <v>44</v>
      </c>
      <c r="AE12" s="7" t="s">
        <v>44</v>
      </c>
      <c r="AF12" s="51" t="s">
        <v>211</v>
      </c>
      <c r="AG12" s="7" t="s">
        <v>123</v>
      </c>
      <c r="AH12" s="99"/>
      <c r="AI12" s="7" t="s">
        <v>184</v>
      </c>
    </row>
    <row r="13" spans="1:35" s="37" customFormat="1" ht="36.75" customHeight="1">
      <c r="A13" s="99">
        <v>9</v>
      </c>
      <c r="B13" s="99" t="s">
        <v>202</v>
      </c>
      <c r="C13" s="7"/>
      <c r="D13" s="85" t="s">
        <v>42</v>
      </c>
      <c r="E13" s="85"/>
      <c r="F13" s="85" t="s">
        <v>43</v>
      </c>
      <c r="G13" s="7">
        <v>1906</v>
      </c>
      <c r="H13" s="162">
        <v>464.57</v>
      </c>
      <c r="I13" s="295"/>
      <c r="J13" s="295"/>
      <c r="K13" s="295">
        <v>2368000</v>
      </c>
      <c r="L13" s="298" t="s">
        <v>216</v>
      </c>
      <c r="M13" s="99"/>
      <c r="N13" s="7" t="s">
        <v>191</v>
      </c>
      <c r="O13" s="7" t="s">
        <v>208</v>
      </c>
      <c r="P13" s="7" t="s">
        <v>210</v>
      </c>
      <c r="Q13" s="99">
        <v>9</v>
      </c>
      <c r="R13" s="99"/>
      <c r="S13" s="99"/>
      <c r="T13" s="99"/>
      <c r="U13" s="123"/>
      <c r="V13" s="7" t="s">
        <v>1054</v>
      </c>
      <c r="W13" s="7"/>
      <c r="X13" s="7"/>
      <c r="Y13" s="7"/>
      <c r="Z13" s="7" t="s">
        <v>44</v>
      </c>
      <c r="AA13" s="7" t="s">
        <v>44</v>
      </c>
      <c r="AB13" s="7" t="s">
        <v>44</v>
      </c>
      <c r="AC13" s="7" t="s">
        <v>44</v>
      </c>
      <c r="AD13" s="7" t="s">
        <v>44</v>
      </c>
      <c r="AE13" s="7" t="s">
        <v>44</v>
      </c>
      <c r="AF13" s="51" t="s">
        <v>211</v>
      </c>
      <c r="AG13" s="7" t="s">
        <v>123</v>
      </c>
      <c r="AH13" s="99"/>
      <c r="AI13" s="7" t="s">
        <v>184</v>
      </c>
    </row>
    <row r="14" spans="1:35" s="37" customFormat="1" ht="34.5" customHeight="1">
      <c r="A14" s="99">
        <v>10</v>
      </c>
      <c r="B14" s="99" t="s">
        <v>202</v>
      </c>
      <c r="C14" s="99"/>
      <c r="D14" s="207" t="s">
        <v>42</v>
      </c>
      <c r="E14" s="207"/>
      <c r="F14" s="207" t="s">
        <v>43</v>
      </c>
      <c r="G14" s="99">
        <v>1906</v>
      </c>
      <c r="H14" s="162">
        <v>378.07</v>
      </c>
      <c r="I14" s="295"/>
      <c r="J14" s="295"/>
      <c r="K14" s="295">
        <v>1927000</v>
      </c>
      <c r="L14" s="99" t="s">
        <v>217</v>
      </c>
      <c r="M14" s="99"/>
      <c r="N14" s="99" t="s">
        <v>191</v>
      </c>
      <c r="O14" s="99" t="s">
        <v>208</v>
      </c>
      <c r="P14" s="99" t="s">
        <v>210</v>
      </c>
      <c r="Q14" s="99">
        <v>10</v>
      </c>
      <c r="R14" s="99"/>
      <c r="S14" s="99"/>
      <c r="T14" s="99"/>
      <c r="U14" s="100"/>
      <c r="V14" s="99" t="s">
        <v>1054</v>
      </c>
      <c r="W14" s="389"/>
      <c r="X14" s="389"/>
      <c r="Y14" s="389"/>
      <c r="Z14" s="99" t="s">
        <v>44</v>
      </c>
      <c r="AA14" s="99" t="s">
        <v>44</v>
      </c>
      <c r="AB14" s="99" t="s">
        <v>44</v>
      </c>
      <c r="AC14" s="99" t="s">
        <v>44</v>
      </c>
      <c r="AD14" s="99" t="s">
        <v>84</v>
      </c>
      <c r="AE14" s="99" t="s">
        <v>44</v>
      </c>
      <c r="AF14" s="387" t="s">
        <v>211</v>
      </c>
      <c r="AG14" s="99" t="s">
        <v>123</v>
      </c>
      <c r="AH14" s="99"/>
      <c r="AI14" s="99" t="s">
        <v>184</v>
      </c>
    </row>
    <row r="15" spans="1:35" s="37" customFormat="1" ht="33" customHeight="1">
      <c r="A15" s="99">
        <v>11</v>
      </c>
      <c r="B15" s="99" t="s">
        <v>202</v>
      </c>
      <c r="C15" s="7"/>
      <c r="D15" s="85" t="s">
        <v>42</v>
      </c>
      <c r="E15" s="85"/>
      <c r="F15" s="85" t="s">
        <v>43</v>
      </c>
      <c r="G15" s="7">
        <v>1898</v>
      </c>
      <c r="H15" s="162">
        <v>410.42</v>
      </c>
      <c r="I15" s="295"/>
      <c r="J15" s="295"/>
      <c r="K15" s="295">
        <v>2092000</v>
      </c>
      <c r="L15" s="7" t="s">
        <v>218</v>
      </c>
      <c r="M15" s="99"/>
      <c r="N15" s="7" t="s">
        <v>191</v>
      </c>
      <c r="O15" s="7" t="s">
        <v>208</v>
      </c>
      <c r="P15" s="7" t="s">
        <v>219</v>
      </c>
      <c r="Q15" s="99">
        <v>11</v>
      </c>
      <c r="R15" s="99"/>
      <c r="S15" s="99"/>
      <c r="T15" s="99"/>
      <c r="U15" s="123"/>
      <c r="V15" s="7" t="s">
        <v>1054</v>
      </c>
      <c r="W15" s="7"/>
      <c r="X15" s="7"/>
      <c r="Y15" s="7"/>
      <c r="Z15" s="7" t="s">
        <v>44</v>
      </c>
      <c r="AA15" s="7" t="s">
        <v>44</v>
      </c>
      <c r="AB15" s="7" t="s">
        <v>44</v>
      </c>
      <c r="AC15" s="7" t="s">
        <v>44</v>
      </c>
      <c r="AD15" s="7" t="s">
        <v>44</v>
      </c>
      <c r="AE15" s="7" t="s">
        <v>44</v>
      </c>
      <c r="AF15" s="51" t="s">
        <v>211</v>
      </c>
      <c r="AG15" s="7" t="s">
        <v>123</v>
      </c>
      <c r="AH15" s="99"/>
      <c r="AI15" s="7" t="s">
        <v>184</v>
      </c>
    </row>
    <row r="16" spans="1:35" s="37" customFormat="1" ht="34.5" customHeight="1">
      <c r="A16" s="99">
        <v>12</v>
      </c>
      <c r="B16" s="99" t="s">
        <v>202</v>
      </c>
      <c r="C16" s="7"/>
      <c r="D16" s="85" t="s">
        <v>767</v>
      </c>
      <c r="E16" s="85"/>
      <c r="F16" s="85" t="s">
        <v>43</v>
      </c>
      <c r="G16" s="7">
        <v>1898</v>
      </c>
      <c r="H16" s="162">
        <v>94.2</v>
      </c>
      <c r="I16" s="295"/>
      <c r="J16" s="295"/>
      <c r="K16" s="295">
        <v>480000</v>
      </c>
      <c r="L16" s="7" t="s">
        <v>220</v>
      </c>
      <c r="M16" s="99"/>
      <c r="N16" s="7" t="s">
        <v>191</v>
      </c>
      <c r="O16" s="7" t="s">
        <v>208</v>
      </c>
      <c r="P16" s="7" t="s">
        <v>210</v>
      </c>
      <c r="Q16" s="99">
        <v>12</v>
      </c>
      <c r="R16" s="99"/>
      <c r="S16" s="99"/>
      <c r="T16" s="99"/>
      <c r="U16" s="123"/>
      <c r="V16" s="7"/>
      <c r="W16" s="7"/>
      <c r="X16" s="7"/>
      <c r="Y16" s="7"/>
      <c r="Z16" s="7" t="s">
        <v>44</v>
      </c>
      <c r="AA16" s="7" t="s">
        <v>45</v>
      </c>
      <c r="AB16" s="7" t="s">
        <v>44</v>
      </c>
      <c r="AC16" s="7" t="s">
        <v>44</v>
      </c>
      <c r="AD16" s="7" t="s">
        <v>84</v>
      </c>
      <c r="AE16" s="7" t="s">
        <v>44</v>
      </c>
      <c r="AF16" s="51" t="s">
        <v>211</v>
      </c>
      <c r="AG16" s="7" t="s">
        <v>123</v>
      </c>
      <c r="AH16" s="99"/>
      <c r="AI16" s="7" t="s">
        <v>184</v>
      </c>
    </row>
    <row r="17" spans="1:35" s="37" customFormat="1" ht="36" customHeight="1">
      <c r="A17" s="99">
        <v>13</v>
      </c>
      <c r="B17" s="99" t="s">
        <v>202</v>
      </c>
      <c r="C17" s="7"/>
      <c r="D17" s="85" t="s">
        <v>42</v>
      </c>
      <c r="E17" s="85"/>
      <c r="F17" s="85" t="s">
        <v>43</v>
      </c>
      <c r="G17" s="7">
        <v>1922</v>
      </c>
      <c r="H17" s="162">
        <v>255.16</v>
      </c>
      <c r="I17" s="295"/>
      <c r="J17" s="295"/>
      <c r="K17" s="295">
        <v>1301000</v>
      </c>
      <c r="L17" s="7" t="s">
        <v>221</v>
      </c>
      <c r="M17" s="99"/>
      <c r="N17" s="7" t="s">
        <v>191</v>
      </c>
      <c r="O17" s="7" t="s">
        <v>208</v>
      </c>
      <c r="P17" s="7" t="s">
        <v>204</v>
      </c>
      <c r="Q17" s="99">
        <v>13</v>
      </c>
      <c r="R17" s="99"/>
      <c r="S17" s="99"/>
      <c r="T17" s="99"/>
      <c r="U17" s="123"/>
      <c r="V17" s="7"/>
      <c r="W17" s="297"/>
      <c r="X17" s="297"/>
      <c r="Y17" s="297"/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51" t="s">
        <v>205</v>
      </c>
      <c r="AG17" s="7" t="s">
        <v>123</v>
      </c>
      <c r="AH17" s="99"/>
      <c r="AI17" s="7" t="s">
        <v>184</v>
      </c>
    </row>
    <row r="18" spans="1:35" s="37" customFormat="1" ht="34.5" customHeight="1">
      <c r="A18" s="99">
        <v>14</v>
      </c>
      <c r="B18" s="99" t="s">
        <v>202</v>
      </c>
      <c r="C18" s="7"/>
      <c r="D18" s="85" t="s">
        <v>42</v>
      </c>
      <c r="E18" s="85"/>
      <c r="F18" s="85" t="s">
        <v>43</v>
      </c>
      <c r="G18" s="7">
        <v>1920</v>
      </c>
      <c r="H18" s="162">
        <v>537.17</v>
      </c>
      <c r="I18" s="299"/>
      <c r="J18" s="299"/>
      <c r="K18" s="295">
        <v>2738000</v>
      </c>
      <c r="L18" s="7" t="s">
        <v>223</v>
      </c>
      <c r="M18" s="99"/>
      <c r="N18" s="7" t="s">
        <v>191</v>
      </c>
      <c r="O18" s="7" t="s">
        <v>198</v>
      </c>
      <c r="P18" s="7" t="s">
        <v>204</v>
      </c>
      <c r="Q18" s="99">
        <v>14</v>
      </c>
      <c r="R18" s="99"/>
      <c r="S18" s="99"/>
      <c r="T18" s="99"/>
      <c r="U18" s="123"/>
      <c r="V18" s="7" t="s">
        <v>768</v>
      </c>
      <c r="W18" s="7"/>
      <c r="X18" s="7"/>
      <c r="Y18" s="7" t="s">
        <v>123</v>
      </c>
      <c r="Z18" s="7" t="s">
        <v>45</v>
      </c>
      <c r="AA18" s="7" t="s">
        <v>45</v>
      </c>
      <c r="AB18" s="7" t="s">
        <v>45</v>
      </c>
      <c r="AC18" s="7" t="s">
        <v>45</v>
      </c>
      <c r="AD18" s="7" t="s">
        <v>45</v>
      </c>
      <c r="AE18" s="7" t="s">
        <v>45</v>
      </c>
      <c r="AF18" s="7" t="s">
        <v>205</v>
      </c>
      <c r="AG18" s="7" t="s">
        <v>123</v>
      </c>
      <c r="AH18" s="99"/>
      <c r="AI18" s="7" t="s">
        <v>184</v>
      </c>
    </row>
    <row r="19" spans="1:35" s="37" customFormat="1" ht="34.5" customHeight="1">
      <c r="A19" s="99">
        <v>15</v>
      </c>
      <c r="B19" s="99" t="s">
        <v>202</v>
      </c>
      <c r="C19" s="7"/>
      <c r="D19" s="85" t="s">
        <v>42</v>
      </c>
      <c r="E19" s="85"/>
      <c r="F19" s="85" t="s">
        <v>43</v>
      </c>
      <c r="G19" s="7">
        <v>1936</v>
      </c>
      <c r="H19" s="162">
        <v>68.59</v>
      </c>
      <c r="I19" s="295"/>
      <c r="J19" s="295"/>
      <c r="K19" s="295">
        <v>350000</v>
      </c>
      <c r="L19" s="7" t="s">
        <v>224</v>
      </c>
      <c r="M19" s="99"/>
      <c r="N19" s="7" t="s">
        <v>191</v>
      </c>
      <c r="O19" s="7" t="s">
        <v>198</v>
      </c>
      <c r="P19" s="7" t="s">
        <v>204</v>
      </c>
      <c r="Q19" s="99">
        <v>15</v>
      </c>
      <c r="R19" s="99"/>
      <c r="S19" s="99"/>
      <c r="T19" s="99"/>
      <c r="U19" s="123"/>
      <c r="V19" s="7"/>
      <c r="W19" s="7"/>
      <c r="X19" s="7"/>
      <c r="Y19" s="7"/>
      <c r="Z19" s="7" t="s">
        <v>44</v>
      </c>
      <c r="AA19" s="7" t="s">
        <v>44</v>
      </c>
      <c r="AB19" s="7" t="s">
        <v>44</v>
      </c>
      <c r="AC19" s="7" t="s">
        <v>44</v>
      </c>
      <c r="AD19" s="7" t="s">
        <v>44</v>
      </c>
      <c r="AE19" s="7" t="s">
        <v>44</v>
      </c>
      <c r="AF19" s="51" t="s">
        <v>225</v>
      </c>
      <c r="AG19" s="7" t="s">
        <v>184</v>
      </c>
      <c r="AH19" s="99"/>
      <c r="AI19" s="7" t="s">
        <v>184</v>
      </c>
    </row>
    <row r="20" spans="1:35" s="37" customFormat="1" ht="29.25" customHeight="1">
      <c r="A20" s="99">
        <v>16</v>
      </c>
      <c r="B20" s="99" t="s">
        <v>202</v>
      </c>
      <c r="C20" s="7"/>
      <c r="D20" s="85" t="s">
        <v>42</v>
      </c>
      <c r="E20" s="85"/>
      <c r="F20" s="85" t="s">
        <v>43</v>
      </c>
      <c r="G20" s="7">
        <v>1888</v>
      </c>
      <c r="H20" s="162">
        <v>678.66</v>
      </c>
      <c r="I20" s="295"/>
      <c r="J20" s="295"/>
      <c r="K20" s="295">
        <v>3459000</v>
      </c>
      <c r="L20" s="7" t="s">
        <v>226</v>
      </c>
      <c r="M20" s="99"/>
      <c r="N20" s="7" t="s">
        <v>191</v>
      </c>
      <c r="O20" s="7" t="s">
        <v>198</v>
      </c>
      <c r="P20" s="7" t="s">
        <v>210</v>
      </c>
      <c r="Q20" s="99">
        <v>16</v>
      </c>
      <c r="R20" s="99"/>
      <c r="S20" s="99"/>
      <c r="T20" s="99"/>
      <c r="U20" s="123"/>
      <c r="V20" s="7"/>
      <c r="W20" s="297"/>
      <c r="X20" s="297"/>
      <c r="Y20" s="297"/>
      <c r="Z20" s="7" t="s">
        <v>44</v>
      </c>
      <c r="AA20" s="7" t="s">
        <v>45</v>
      </c>
      <c r="AB20" s="7" t="s">
        <v>44</v>
      </c>
      <c r="AC20" s="7" t="s">
        <v>44</v>
      </c>
      <c r="AD20" s="7" t="s">
        <v>44</v>
      </c>
      <c r="AE20" s="7" t="s">
        <v>44</v>
      </c>
      <c r="AF20" s="51" t="s">
        <v>211</v>
      </c>
      <c r="AG20" s="7" t="s">
        <v>123</v>
      </c>
      <c r="AH20" s="99"/>
      <c r="AI20" s="7" t="s">
        <v>184</v>
      </c>
    </row>
    <row r="21" spans="1:35" s="37" customFormat="1" ht="33" customHeight="1">
      <c r="A21" s="99">
        <v>17</v>
      </c>
      <c r="B21" s="99" t="s">
        <v>202</v>
      </c>
      <c r="C21" s="7"/>
      <c r="D21" s="85" t="s">
        <v>42</v>
      </c>
      <c r="E21" s="85"/>
      <c r="F21" s="85" t="s">
        <v>43</v>
      </c>
      <c r="G21" s="7">
        <v>1910</v>
      </c>
      <c r="H21" s="162">
        <v>346.04</v>
      </c>
      <c r="I21" s="295"/>
      <c r="J21" s="295"/>
      <c r="K21" s="295">
        <v>1764000</v>
      </c>
      <c r="L21" s="7" t="s">
        <v>227</v>
      </c>
      <c r="M21" s="99"/>
      <c r="N21" s="7" t="s">
        <v>191</v>
      </c>
      <c r="O21" s="7" t="s">
        <v>198</v>
      </c>
      <c r="P21" s="7" t="s">
        <v>210</v>
      </c>
      <c r="Q21" s="99">
        <v>17</v>
      </c>
      <c r="R21" s="99"/>
      <c r="S21" s="99"/>
      <c r="T21" s="99"/>
      <c r="U21" s="123"/>
      <c r="V21" s="7"/>
      <c r="W21" s="7"/>
      <c r="X21" s="7"/>
      <c r="Y21" s="7"/>
      <c r="Z21" s="7" t="s">
        <v>44</v>
      </c>
      <c r="AA21" s="7" t="s">
        <v>44</v>
      </c>
      <c r="AB21" s="7" t="s">
        <v>44</v>
      </c>
      <c r="AC21" s="7" t="s">
        <v>44</v>
      </c>
      <c r="AD21" s="7" t="s">
        <v>44</v>
      </c>
      <c r="AE21" s="7" t="s">
        <v>44</v>
      </c>
      <c r="AF21" s="51" t="s">
        <v>211</v>
      </c>
      <c r="AG21" s="7" t="s">
        <v>123</v>
      </c>
      <c r="AH21" s="99"/>
      <c r="AI21" s="7" t="s">
        <v>184</v>
      </c>
    </row>
    <row r="22" spans="1:35" s="37" customFormat="1" ht="25.5">
      <c r="A22" s="99">
        <v>18</v>
      </c>
      <c r="B22" s="99" t="s">
        <v>202</v>
      </c>
      <c r="C22" s="7"/>
      <c r="D22" s="85" t="s">
        <v>42</v>
      </c>
      <c r="E22" s="85"/>
      <c r="F22" s="85" t="s">
        <v>43</v>
      </c>
      <c r="G22" s="7">
        <v>1912</v>
      </c>
      <c r="H22" s="162">
        <v>338.56</v>
      </c>
      <c r="I22" s="295"/>
      <c r="J22" s="295"/>
      <c r="K22" s="295">
        <v>1726000</v>
      </c>
      <c r="L22" s="7" t="s">
        <v>228</v>
      </c>
      <c r="M22" s="99"/>
      <c r="N22" s="7" t="s">
        <v>191</v>
      </c>
      <c r="O22" s="7" t="s">
        <v>208</v>
      </c>
      <c r="P22" s="7" t="s">
        <v>210</v>
      </c>
      <c r="Q22" s="99">
        <v>18</v>
      </c>
      <c r="R22" s="99"/>
      <c r="S22" s="99"/>
      <c r="T22" s="99"/>
      <c r="U22" s="123"/>
      <c r="V22" s="7"/>
      <c r="W22" s="7"/>
      <c r="X22" s="7"/>
      <c r="Y22" s="7"/>
      <c r="Z22" s="7" t="s">
        <v>44</v>
      </c>
      <c r="AA22" s="7" t="s">
        <v>44</v>
      </c>
      <c r="AB22" s="7" t="s">
        <v>44</v>
      </c>
      <c r="AC22" s="7" t="s">
        <v>44</v>
      </c>
      <c r="AD22" s="7" t="s">
        <v>44</v>
      </c>
      <c r="AE22" s="7" t="s">
        <v>44</v>
      </c>
      <c r="AF22" s="51" t="s">
        <v>225</v>
      </c>
      <c r="AG22" s="7" t="s">
        <v>184</v>
      </c>
      <c r="AH22" s="99"/>
      <c r="AI22" s="7" t="s">
        <v>184</v>
      </c>
    </row>
    <row r="23" spans="1:35" s="19" customFormat="1" ht="36" customHeight="1">
      <c r="A23" s="99">
        <v>19</v>
      </c>
      <c r="B23" s="1" t="s">
        <v>202</v>
      </c>
      <c r="C23" s="1"/>
      <c r="D23" s="300" t="s">
        <v>42</v>
      </c>
      <c r="E23" s="300"/>
      <c r="F23" s="300" t="s">
        <v>43</v>
      </c>
      <c r="G23" s="1">
        <v>1885</v>
      </c>
      <c r="H23" s="301">
        <v>618.76</v>
      </c>
      <c r="I23" s="302"/>
      <c r="J23" s="302"/>
      <c r="K23" s="295">
        <v>3154000</v>
      </c>
      <c r="L23" s="1" t="s">
        <v>229</v>
      </c>
      <c r="M23" s="1"/>
      <c r="N23" s="1" t="s">
        <v>191</v>
      </c>
      <c r="O23" s="1" t="s">
        <v>198</v>
      </c>
      <c r="P23" s="1" t="s">
        <v>204</v>
      </c>
      <c r="Q23" s="99">
        <v>19</v>
      </c>
      <c r="R23" s="1"/>
      <c r="S23" s="1"/>
      <c r="T23" s="1"/>
      <c r="U23" s="303"/>
      <c r="V23" s="1"/>
      <c r="W23" s="304"/>
      <c r="X23" s="304"/>
      <c r="Y23" s="304"/>
      <c r="Z23" s="1" t="s">
        <v>44</v>
      </c>
      <c r="AA23" s="1" t="s">
        <v>44</v>
      </c>
      <c r="AB23" s="1" t="s">
        <v>44</v>
      </c>
      <c r="AC23" s="1" t="s">
        <v>44</v>
      </c>
      <c r="AD23" s="1" t="s">
        <v>44</v>
      </c>
      <c r="AE23" s="1" t="s">
        <v>44</v>
      </c>
      <c r="AF23" s="305" t="s">
        <v>211</v>
      </c>
      <c r="AG23" s="1" t="s">
        <v>123</v>
      </c>
      <c r="AH23" s="99"/>
      <c r="AI23" s="1" t="s">
        <v>184</v>
      </c>
    </row>
    <row r="24" spans="1:35" s="37" customFormat="1" ht="37.5" customHeight="1">
      <c r="A24" s="99">
        <v>20</v>
      </c>
      <c r="B24" s="99" t="s">
        <v>202</v>
      </c>
      <c r="C24" s="99"/>
      <c r="D24" s="207" t="s">
        <v>42</v>
      </c>
      <c r="E24" s="207"/>
      <c r="F24" s="207" t="s">
        <v>43</v>
      </c>
      <c r="G24" s="99">
        <v>1964</v>
      </c>
      <c r="H24" s="162">
        <v>370.37</v>
      </c>
      <c r="I24" s="295"/>
      <c r="J24" s="295"/>
      <c r="K24" s="295">
        <v>1888000</v>
      </c>
      <c r="L24" s="99" t="s">
        <v>1053</v>
      </c>
      <c r="M24" s="99"/>
      <c r="N24" s="99" t="s">
        <v>230</v>
      </c>
      <c r="O24" s="99" t="s">
        <v>231</v>
      </c>
      <c r="P24" s="99" t="s">
        <v>232</v>
      </c>
      <c r="Q24" s="99">
        <v>20</v>
      </c>
      <c r="R24" s="99"/>
      <c r="S24" s="99"/>
      <c r="T24" s="99"/>
      <c r="U24" s="100"/>
      <c r="V24" s="99" t="s">
        <v>1616</v>
      </c>
      <c r="W24" s="99"/>
      <c r="X24" s="99"/>
      <c r="Y24" s="99"/>
      <c r="Z24" s="99" t="s">
        <v>85</v>
      </c>
      <c r="AA24" s="99" t="s">
        <v>45</v>
      </c>
      <c r="AB24" s="99" t="s">
        <v>45</v>
      </c>
      <c r="AC24" s="99" t="s">
        <v>45</v>
      </c>
      <c r="AD24" s="99" t="s">
        <v>84</v>
      </c>
      <c r="AE24" s="99" t="s">
        <v>45</v>
      </c>
      <c r="AF24" s="387" t="s">
        <v>211</v>
      </c>
      <c r="AG24" s="99" t="s">
        <v>123</v>
      </c>
      <c r="AH24" s="99"/>
      <c r="AI24" s="99" t="s">
        <v>184</v>
      </c>
    </row>
    <row r="25" spans="1:35" s="19" customFormat="1" ht="39.75" customHeight="1">
      <c r="A25" s="99">
        <v>21</v>
      </c>
      <c r="B25" s="1" t="s">
        <v>202</v>
      </c>
      <c r="C25" s="1"/>
      <c r="D25" s="300" t="s">
        <v>42</v>
      </c>
      <c r="E25" s="300"/>
      <c r="F25" s="300" t="s">
        <v>43</v>
      </c>
      <c r="G25" s="1">
        <v>1924</v>
      </c>
      <c r="H25" s="301">
        <v>141.09</v>
      </c>
      <c r="I25" s="302"/>
      <c r="J25" s="302"/>
      <c r="K25" s="295">
        <v>719000</v>
      </c>
      <c r="L25" s="1" t="s">
        <v>233</v>
      </c>
      <c r="M25" s="1"/>
      <c r="N25" s="1" t="s">
        <v>191</v>
      </c>
      <c r="O25" s="1" t="s">
        <v>234</v>
      </c>
      <c r="P25" s="1" t="s">
        <v>204</v>
      </c>
      <c r="Q25" s="99">
        <v>21</v>
      </c>
      <c r="R25" s="1"/>
      <c r="S25" s="1"/>
      <c r="T25" s="1"/>
      <c r="U25" s="303"/>
      <c r="V25" s="1" t="s">
        <v>1054</v>
      </c>
      <c r="W25" s="304"/>
      <c r="X25" s="304"/>
      <c r="Y25" s="304"/>
      <c r="Z25" s="1" t="s">
        <v>45</v>
      </c>
      <c r="AA25" s="1" t="s">
        <v>45</v>
      </c>
      <c r="AB25" s="1" t="s">
        <v>45</v>
      </c>
      <c r="AC25" s="1" t="s">
        <v>45</v>
      </c>
      <c r="AD25" s="1" t="s">
        <v>84</v>
      </c>
      <c r="AE25" s="1" t="s">
        <v>45</v>
      </c>
      <c r="AF25" s="305" t="s">
        <v>205</v>
      </c>
      <c r="AG25" s="1" t="s">
        <v>123</v>
      </c>
      <c r="AH25" s="99"/>
      <c r="AI25" s="1" t="s">
        <v>184</v>
      </c>
    </row>
    <row r="26" spans="1:35" s="19" customFormat="1" ht="34.5" customHeight="1">
      <c r="A26" s="99">
        <v>22</v>
      </c>
      <c r="B26" s="1" t="s">
        <v>202</v>
      </c>
      <c r="C26" s="1"/>
      <c r="D26" s="300" t="s">
        <v>42</v>
      </c>
      <c r="E26" s="300"/>
      <c r="F26" s="300" t="s">
        <v>43</v>
      </c>
      <c r="G26" s="1">
        <v>1910</v>
      </c>
      <c r="H26" s="301">
        <v>33.56</v>
      </c>
      <c r="I26" s="302"/>
      <c r="J26" s="302"/>
      <c r="K26" s="295">
        <v>171000</v>
      </c>
      <c r="L26" s="1" t="s">
        <v>235</v>
      </c>
      <c r="M26" s="1"/>
      <c r="N26" s="1" t="s">
        <v>191</v>
      </c>
      <c r="O26" s="1" t="s">
        <v>208</v>
      </c>
      <c r="P26" s="1" t="s">
        <v>204</v>
      </c>
      <c r="Q26" s="99">
        <v>22</v>
      </c>
      <c r="R26" s="1"/>
      <c r="S26" s="1"/>
      <c r="T26" s="1"/>
      <c r="U26" s="303"/>
      <c r="V26" s="1" t="s">
        <v>1054</v>
      </c>
      <c r="W26" s="1"/>
      <c r="X26" s="1"/>
      <c r="Y26" s="1"/>
      <c r="Z26" s="1" t="s">
        <v>44</v>
      </c>
      <c r="AA26" s="1" t="s">
        <v>44</v>
      </c>
      <c r="AB26" s="1" t="s">
        <v>44</v>
      </c>
      <c r="AC26" s="1" t="s">
        <v>44</v>
      </c>
      <c r="AD26" s="1" t="s">
        <v>44</v>
      </c>
      <c r="AE26" s="1" t="s">
        <v>44</v>
      </c>
      <c r="AF26" s="305" t="s">
        <v>205</v>
      </c>
      <c r="AG26" s="1" t="s">
        <v>123</v>
      </c>
      <c r="AH26" s="99"/>
      <c r="AI26" s="1" t="s">
        <v>184</v>
      </c>
    </row>
    <row r="27" spans="1:35" s="19" customFormat="1" ht="39.75" customHeight="1">
      <c r="A27" s="99">
        <v>23</v>
      </c>
      <c r="B27" s="1" t="s">
        <v>202</v>
      </c>
      <c r="C27" s="1"/>
      <c r="D27" s="300" t="s">
        <v>42</v>
      </c>
      <c r="E27" s="300"/>
      <c r="F27" s="300" t="s">
        <v>43</v>
      </c>
      <c r="G27" s="1">
        <v>1910</v>
      </c>
      <c r="H27" s="301">
        <v>443.97</v>
      </c>
      <c r="I27" s="302"/>
      <c r="J27" s="302"/>
      <c r="K27" s="295">
        <v>2263000</v>
      </c>
      <c r="L27" s="1" t="s">
        <v>236</v>
      </c>
      <c r="M27" s="1"/>
      <c r="N27" s="1" t="s">
        <v>191</v>
      </c>
      <c r="O27" s="1" t="s">
        <v>208</v>
      </c>
      <c r="P27" s="1" t="s">
        <v>210</v>
      </c>
      <c r="Q27" s="99">
        <v>23</v>
      </c>
      <c r="R27" s="1"/>
      <c r="S27" s="1"/>
      <c r="T27" s="1"/>
      <c r="U27" s="303"/>
      <c r="V27" s="1"/>
      <c r="W27" s="1"/>
      <c r="X27" s="1"/>
      <c r="Y27" s="1"/>
      <c r="Z27" s="1" t="s">
        <v>44</v>
      </c>
      <c r="AA27" s="1" t="s">
        <v>44</v>
      </c>
      <c r="AB27" s="1" t="s">
        <v>44</v>
      </c>
      <c r="AC27" s="1" t="s">
        <v>44</v>
      </c>
      <c r="AD27" s="1" t="s">
        <v>44</v>
      </c>
      <c r="AE27" s="1" t="s">
        <v>44</v>
      </c>
      <c r="AF27" s="305" t="s">
        <v>211</v>
      </c>
      <c r="AG27" s="1" t="s">
        <v>123</v>
      </c>
      <c r="AH27" s="99"/>
      <c r="AI27" s="1" t="s">
        <v>184</v>
      </c>
    </row>
    <row r="28" spans="1:35" s="19" customFormat="1" ht="42" customHeight="1">
      <c r="A28" s="99">
        <v>24</v>
      </c>
      <c r="B28" s="1" t="s">
        <v>202</v>
      </c>
      <c r="C28" s="1"/>
      <c r="D28" s="300" t="s">
        <v>42</v>
      </c>
      <c r="E28" s="300"/>
      <c r="F28" s="300" t="s">
        <v>43</v>
      </c>
      <c r="G28" s="1">
        <v>1910</v>
      </c>
      <c r="H28" s="301">
        <v>425.15</v>
      </c>
      <c r="I28" s="302"/>
      <c r="J28" s="302"/>
      <c r="K28" s="295">
        <v>2167000</v>
      </c>
      <c r="L28" s="1" t="s">
        <v>237</v>
      </c>
      <c r="M28" s="1"/>
      <c r="N28" s="1" t="s">
        <v>191</v>
      </c>
      <c r="O28" s="1" t="s">
        <v>208</v>
      </c>
      <c r="P28" s="1" t="s">
        <v>210</v>
      </c>
      <c r="Q28" s="99">
        <v>24</v>
      </c>
      <c r="R28" s="1"/>
      <c r="S28" s="1"/>
      <c r="T28" s="1"/>
      <c r="U28" s="303"/>
      <c r="V28" s="1"/>
      <c r="W28" s="304"/>
      <c r="X28" s="304"/>
      <c r="Y28" s="304"/>
      <c r="Z28" s="1" t="s">
        <v>44</v>
      </c>
      <c r="AA28" s="1" t="s">
        <v>44</v>
      </c>
      <c r="AB28" s="1" t="s">
        <v>45</v>
      </c>
      <c r="AC28" s="1" t="s">
        <v>44</v>
      </c>
      <c r="AD28" s="1" t="s">
        <v>84</v>
      </c>
      <c r="AE28" s="1" t="s">
        <v>44</v>
      </c>
      <c r="AF28" s="305" t="s">
        <v>211</v>
      </c>
      <c r="AG28" s="1" t="s">
        <v>123</v>
      </c>
      <c r="AH28" s="99"/>
      <c r="AI28" s="1" t="s">
        <v>184</v>
      </c>
    </row>
    <row r="29" spans="1:35" s="19" customFormat="1" ht="38.25" customHeight="1">
      <c r="A29" s="99">
        <v>25</v>
      </c>
      <c r="B29" s="1" t="s">
        <v>202</v>
      </c>
      <c r="C29" s="1"/>
      <c r="D29" s="300" t="s">
        <v>42</v>
      </c>
      <c r="E29" s="300"/>
      <c r="F29" s="300" t="s">
        <v>43</v>
      </c>
      <c r="G29" s="1">
        <v>1911</v>
      </c>
      <c r="H29" s="301">
        <v>447.07</v>
      </c>
      <c r="I29" s="302"/>
      <c r="J29" s="302"/>
      <c r="K29" s="295">
        <v>2279000</v>
      </c>
      <c r="L29" s="1" t="s">
        <v>238</v>
      </c>
      <c r="M29" s="1"/>
      <c r="N29" s="1" t="s">
        <v>191</v>
      </c>
      <c r="O29" s="1" t="s">
        <v>208</v>
      </c>
      <c r="P29" s="1" t="s">
        <v>210</v>
      </c>
      <c r="Q29" s="99">
        <v>25</v>
      </c>
      <c r="R29" s="1"/>
      <c r="S29" s="1"/>
      <c r="T29" s="1"/>
      <c r="U29" s="303"/>
      <c r="V29" s="1"/>
      <c r="W29" s="1"/>
      <c r="X29" s="1"/>
      <c r="Y29" s="1"/>
      <c r="Z29" s="1" t="s">
        <v>44</v>
      </c>
      <c r="AA29" s="1" t="s">
        <v>45</v>
      </c>
      <c r="AB29" s="1" t="s">
        <v>45</v>
      </c>
      <c r="AC29" s="1" t="s">
        <v>44</v>
      </c>
      <c r="AD29" s="1" t="s">
        <v>44</v>
      </c>
      <c r="AE29" s="1" t="s">
        <v>44</v>
      </c>
      <c r="AF29" s="305" t="s">
        <v>211</v>
      </c>
      <c r="AG29" s="1" t="s">
        <v>123</v>
      </c>
      <c r="AH29" s="99"/>
      <c r="AI29" s="1" t="s">
        <v>184</v>
      </c>
    </row>
    <row r="30" spans="1:35" s="19" customFormat="1" ht="40.5" customHeight="1">
      <c r="A30" s="99">
        <v>26</v>
      </c>
      <c r="B30" s="1" t="s">
        <v>202</v>
      </c>
      <c r="C30" s="1"/>
      <c r="D30" s="300" t="s">
        <v>42</v>
      </c>
      <c r="E30" s="300"/>
      <c r="F30" s="300" t="s">
        <v>43</v>
      </c>
      <c r="G30" s="1">
        <v>1896</v>
      </c>
      <c r="H30" s="301">
        <v>187.73</v>
      </c>
      <c r="I30" s="302"/>
      <c r="J30" s="302"/>
      <c r="K30" s="295">
        <v>957000</v>
      </c>
      <c r="L30" s="1" t="s">
        <v>239</v>
      </c>
      <c r="M30" s="1"/>
      <c r="N30" s="1" t="s">
        <v>191</v>
      </c>
      <c r="O30" s="1" t="s">
        <v>234</v>
      </c>
      <c r="P30" s="1" t="s">
        <v>210</v>
      </c>
      <c r="Q30" s="99">
        <v>26</v>
      </c>
      <c r="R30" s="303"/>
      <c r="S30" s="1"/>
      <c r="T30" s="1"/>
      <c r="U30" s="303"/>
      <c r="V30" s="1" t="s">
        <v>1618</v>
      </c>
      <c r="W30" s="1"/>
      <c r="X30" s="1"/>
      <c r="Y30" s="1"/>
      <c r="Z30" s="1" t="s">
        <v>1617</v>
      </c>
      <c r="AA30" s="1" t="s">
        <v>44</v>
      </c>
      <c r="AB30" s="1" t="s">
        <v>44</v>
      </c>
      <c r="AC30" s="1" t="s">
        <v>44</v>
      </c>
      <c r="AD30" s="1" t="s">
        <v>44</v>
      </c>
      <c r="AE30" s="1" t="s">
        <v>44</v>
      </c>
      <c r="AF30" s="305" t="s">
        <v>211</v>
      </c>
      <c r="AG30" s="1" t="s">
        <v>123</v>
      </c>
      <c r="AH30" s="99"/>
      <c r="AI30" s="1" t="s">
        <v>184</v>
      </c>
    </row>
    <row r="31" spans="1:35" s="19" customFormat="1" ht="33.75" customHeight="1">
      <c r="A31" s="99">
        <v>27</v>
      </c>
      <c r="B31" s="1" t="s">
        <v>202</v>
      </c>
      <c r="C31" s="1"/>
      <c r="D31" s="300" t="s">
        <v>42</v>
      </c>
      <c r="E31" s="300"/>
      <c r="F31" s="300" t="s">
        <v>43</v>
      </c>
      <c r="G31" s="1">
        <v>1901</v>
      </c>
      <c r="H31" s="301">
        <v>86.89</v>
      </c>
      <c r="I31" s="302"/>
      <c r="J31" s="302"/>
      <c r="K31" s="295">
        <v>443000</v>
      </c>
      <c r="L31" s="1" t="s">
        <v>240</v>
      </c>
      <c r="M31" s="1"/>
      <c r="N31" s="1" t="s">
        <v>191</v>
      </c>
      <c r="O31" s="1" t="s">
        <v>198</v>
      </c>
      <c r="P31" s="1" t="s">
        <v>210</v>
      </c>
      <c r="Q31" s="99">
        <v>27</v>
      </c>
      <c r="R31" s="303"/>
      <c r="S31" s="1"/>
      <c r="T31" s="1"/>
      <c r="U31" s="303"/>
      <c r="V31" s="1" t="s">
        <v>1619</v>
      </c>
      <c r="W31" s="1"/>
      <c r="X31" s="1"/>
      <c r="Y31" s="1"/>
      <c r="Z31" s="1" t="s">
        <v>44</v>
      </c>
      <c r="AA31" s="1" t="s">
        <v>45</v>
      </c>
      <c r="AB31" s="1" t="s">
        <v>44</v>
      </c>
      <c r="AC31" s="1" t="s">
        <v>44</v>
      </c>
      <c r="AD31" s="1" t="s">
        <v>44</v>
      </c>
      <c r="AE31" s="1" t="s">
        <v>44</v>
      </c>
      <c r="AF31" s="305" t="s">
        <v>225</v>
      </c>
      <c r="AG31" s="1" t="s">
        <v>184</v>
      </c>
      <c r="AH31" s="99" t="s">
        <v>123</v>
      </c>
      <c r="AI31" s="1" t="s">
        <v>184</v>
      </c>
    </row>
    <row r="32" spans="1:35" s="19" customFormat="1" ht="25.5">
      <c r="A32" s="99">
        <v>28</v>
      </c>
      <c r="B32" s="1" t="s">
        <v>202</v>
      </c>
      <c r="C32" s="1"/>
      <c r="D32" s="300" t="s">
        <v>42</v>
      </c>
      <c r="E32" s="300"/>
      <c r="F32" s="300" t="s">
        <v>43</v>
      </c>
      <c r="G32" s="1">
        <v>1902</v>
      </c>
      <c r="H32" s="301">
        <v>163.62</v>
      </c>
      <c r="I32" s="302"/>
      <c r="J32" s="302"/>
      <c r="K32" s="295">
        <v>834000</v>
      </c>
      <c r="L32" s="1" t="s">
        <v>241</v>
      </c>
      <c r="M32" s="1"/>
      <c r="N32" s="1" t="s">
        <v>191</v>
      </c>
      <c r="O32" s="1" t="s">
        <v>208</v>
      </c>
      <c r="P32" s="1" t="s">
        <v>210</v>
      </c>
      <c r="Q32" s="99">
        <v>28</v>
      </c>
      <c r="R32" s="303"/>
      <c r="S32" s="1"/>
      <c r="T32" s="1"/>
      <c r="U32" s="303"/>
      <c r="V32" s="1"/>
      <c r="W32" s="1"/>
      <c r="X32" s="1"/>
      <c r="Y32" s="1"/>
      <c r="Z32" s="1" t="s">
        <v>44</v>
      </c>
      <c r="AA32" s="1" t="s">
        <v>44</v>
      </c>
      <c r="AB32" s="1" t="s">
        <v>44</v>
      </c>
      <c r="AC32" s="1" t="s">
        <v>44</v>
      </c>
      <c r="AD32" s="1" t="s">
        <v>44</v>
      </c>
      <c r="AE32" s="1" t="s">
        <v>44</v>
      </c>
      <c r="AF32" s="305" t="s">
        <v>225</v>
      </c>
      <c r="AG32" s="1" t="s">
        <v>184</v>
      </c>
      <c r="AH32" s="99" t="s">
        <v>123</v>
      </c>
      <c r="AI32" s="1" t="s">
        <v>184</v>
      </c>
    </row>
    <row r="33" spans="1:35" s="37" customFormat="1" ht="25.5">
      <c r="A33" s="99">
        <v>29</v>
      </c>
      <c r="B33" s="99" t="s">
        <v>202</v>
      </c>
      <c r="C33" s="7"/>
      <c r="D33" s="85" t="s">
        <v>42</v>
      </c>
      <c r="E33" s="85"/>
      <c r="F33" s="85" t="s">
        <v>43</v>
      </c>
      <c r="G33" s="7">
        <v>1890</v>
      </c>
      <c r="H33" s="301">
        <v>158.59</v>
      </c>
      <c r="I33" s="295"/>
      <c r="J33" s="295"/>
      <c r="K33" s="295">
        <v>808000</v>
      </c>
      <c r="L33" s="7" t="s">
        <v>242</v>
      </c>
      <c r="M33" s="99"/>
      <c r="N33" s="7" t="s">
        <v>191</v>
      </c>
      <c r="O33" s="7" t="s">
        <v>198</v>
      </c>
      <c r="P33" s="7" t="s">
        <v>210</v>
      </c>
      <c r="Q33" s="99">
        <v>29</v>
      </c>
      <c r="R33" s="123"/>
      <c r="S33" s="7"/>
      <c r="T33" s="99"/>
      <c r="U33" s="123"/>
      <c r="V33" s="1" t="s">
        <v>1620</v>
      </c>
      <c r="W33" s="50"/>
      <c r="X33" s="50"/>
      <c r="Y33" s="50"/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84</v>
      </c>
      <c r="AE33" s="7" t="s">
        <v>44</v>
      </c>
      <c r="AF33" s="51" t="s">
        <v>243</v>
      </c>
      <c r="AG33" s="7" t="s">
        <v>184</v>
      </c>
      <c r="AH33" s="99" t="s">
        <v>123</v>
      </c>
      <c r="AI33" s="7" t="s">
        <v>184</v>
      </c>
    </row>
    <row r="34" spans="1:35" s="37" customFormat="1" ht="38.25" customHeight="1">
      <c r="A34" s="99">
        <v>30</v>
      </c>
      <c r="B34" s="99" t="s">
        <v>202</v>
      </c>
      <c r="C34" s="99"/>
      <c r="D34" s="207" t="s">
        <v>42</v>
      </c>
      <c r="E34" s="207"/>
      <c r="F34" s="207" t="s">
        <v>43</v>
      </c>
      <c r="G34" s="99">
        <v>1900</v>
      </c>
      <c r="H34" s="162">
        <v>198.53</v>
      </c>
      <c r="I34" s="295"/>
      <c r="J34" s="295"/>
      <c r="K34" s="295">
        <v>1012000</v>
      </c>
      <c r="L34" s="99" t="s">
        <v>244</v>
      </c>
      <c r="M34" s="99"/>
      <c r="N34" s="99" t="s">
        <v>191</v>
      </c>
      <c r="O34" s="99" t="s">
        <v>198</v>
      </c>
      <c r="P34" s="99" t="s">
        <v>210</v>
      </c>
      <c r="Q34" s="99">
        <v>30</v>
      </c>
      <c r="R34" s="100"/>
      <c r="S34" s="99"/>
      <c r="T34" s="99"/>
      <c r="U34" s="100"/>
      <c r="V34" s="99" t="s">
        <v>1054</v>
      </c>
      <c r="W34" s="50"/>
      <c r="X34" s="50"/>
      <c r="Y34" s="50"/>
      <c r="Z34" s="99" t="s">
        <v>44</v>
      </c>
      <c r="AA34" s="99" t="s">
        <v>44</v>
      </c>
      <c r="AB34" s="99" t="s">
        <v>44</v>
      </c>
      <c r="AC34" s="99" t="s">
        <v>44</v>
      </c>
      <c r="AD34" s="99" t="s">
        <v>84</v>
      </c>
      <c r="AE34" s="99" t="s">
        <v>44</v>
      </c>
      <c r="AF34" s="387" t="s">
        <v>201</v>
      </c>
      <c r="AG34" s="99" t="s">
        <v>184</v>
      </c>
      <c r="AH34" s="99" t="s">
        <v>123</v>
      </c>
      <c r="AI34" s="99" t="s">
        <v>184</v>
      </c>
    </row>
    <row r="35" spans="1:35" s="37" customFormat="1" ht="25.5">
      <c r="A35" s="99">
        <v>31</v>
      </c>
      <c r="B35" s="99" t="s">
        <v>202</v>
      </c>
      <c r="C35" s="7"/>
      <c r="D35" s="85" t="s">
        <v>42</v>
      </c>
      <c r="E35" s="85"/>
      <c r="F35" s="85" t="s">
        <v>43</v>
      </c>
      <c r="G35" s="7">
        <v>1923</v>
      </c>
      <c r="H35" s="162">
        <v>116.7</v>
      </c>
      <c r="I35" s="295"/>
      <c r="J35" s="295"/>
      <c r="K35" s="295">
        <v>595000</v>
      </c>
      <c r="L35" s="7" t="s">
        <v>245</v>
      </c>
      <c r="M35" s="99"/>
      <c r="N35" s="7" t="s">
        <v>191</v>
      </c>
      <c r="O35" s="7" t="s">
        <v>198</v>
      </c>
      <c r="P35" s="7" t="s">
        <v>210</v>
      </c>
      <c r="Q35" s="99">
        <v>31</v>
      </c>
      <c r="R35" s="123"/>
      <c r="S35" s="7"/>
      <c r="T35" s="99"/>
      <c r="U35" s="123"/>
      <c r="V35" s="7"/>
      <c r="W35" s="50"/>
      <c r="X35" s="50"/>
      <c r="Y35" s="50"/>
      <c r="Z35" s="7" t="s">
        <v>45</v>
      </c>
      <c r="AA35" s="7" t="s">
        <v>44</v>
      </c>
      <c r="AB35" s="7" t="s">
        <v>44</v>
      </c>
      <c r="AC35" s="7" t="s">
        <v>44</v>
      </c>
      <c r="AD35" s="7" t="s">
        <v>44</v>
      </c>
      <c r="AE35" s="7" t="s">
        <v>44</v>
      </c>
      <c r="AF35" s="51" t="s">
        <v>225</v>
      </c>
      <c r="AG35" s="7" t="s">
        <v>184</v>
      </c>
      <c r="AH35" s="99" t="s">
        <v>123</v>
      </c>
      <c r="AI35" s="7" t="s">
        <v>184</v>
      </c>
    </row>
    <row r="36" spans="1:35" s="37" customFormat="1" ht="36" customHeight="1">
      <c r="A36" s="99">
        <v>32</v>
      </c>
      <c r="B36" s="99" t="s">
        <v>202</v>
      </c>
      <c r="C36" s="7"/>
      <c r="D36" s="85" t="s">
        <v>42</v>
      </c>
      <c r="E36" s="85"/>
      <c r="F36" s="85" t="s">
        <v>43</v>
      </c>
      <c r="G36" s="7">
        <v>1903</v>
      </c>
      <c r="H36" s="162">
        <v>337.46</v>
      </c>
      <c r="I36" s="295"/>
      <c r="J36" s="295"/>
      <c r="K36" s="295">
        <v>1720000</v>
      </c>
      <c r="L36" s="7" t="s">
        <v>246</v>
      </c>
      <c r="M36" s="99"/>
      <c r="N36" s="7" t="s">
        <v>191</v>
      </c>
      <c r="O36" s="7" t="s">
        <v>234</v>
      </c>
      <c r="P36" s="7" t="s">
        <v>219</v>
      </c>
      <c r="Q36" s="99">
        <v>32</v>
      </c>
      <c r="R36" s="123"/>
      <c r="S36" s="7"/>
      <c r="T36" s="99"/>
      <c r="U36" s="123"/>
      <c r="V36" s="1" t="s">
        <v>1621</v>
      </c>
      <c r="W36" s="50"/>
      <c r="X36" s="50"/>
      <c r="Y36" s="50"/>
      <c r="Z36" s="1" t="s">
        <v>85</v>
      </c>
      <c r="AA36" s="7" t="s">
        <v>44</v>
      </c>
      <c r="AB36" s="7" t="s">
        <v>44</v>
      </c>
      <c r="AC36" s="7" t="s">
        <v>44</v>
      </c>
      <c r="AD36" s="7" t="s">
        <v>44</v>
      </c>
      <c r="AE36" s="7" t="s">
        <v>44</v>
      </c>
      <c r="AF36" s="51" t="s">
        <v>211</v>
      </c>
      <c r="AG36" s="7" t="s">
        <v>123</v>
      </c>
      <c r="AH36" s="99" t="s">
        <v>123</v>
      </c>
      <c r="AI36" s="7" t="s">
        <v>184</v>
      </c>
    </row>
    <row r="37" spans="1:35" s="37" customFormat="1" ht="25.5">
      <c r="A37" s="99">
        <v>33</v>
      </c>
      <c r="B37" s="99" t="s">
        <v>103</v>
      </c>
      <c r="C37" s="7" t="s">
        <v>190</v>
      </c>
      <c r="D37" s="85" t="s">
        <v>42</v>
      </c>
      <c r="E37" s="85"/>
      <c r="F37" s="85" t="s">
        <v>43</v>
      </c>
      <c r="G37" s="7" t="s">
        <v>247</v>
      </c>
      <c r="H37" s="162">
        <v>50.35</v>
      </c>
      <c r="I37" s="295"/>
      <c r="J37" s="295"/>
      <c r="K37" s="295">
        <v>141000</v>
      </c>
      <c r="L37" s="7" t="s">
        <v>248</v>
      </c>
      <c r="M37" s="99"/>
      <c r="N37" s="7" t="s">
        <v>249</v>
      </c>
      <c r="O37" s="7" t="s">
        <v>198</v>
      </c>
      <c r="P37" s="7" t="s">
        <v>250</v>
      </c>
      <c r="Q37" s="99">
        <v>33</v>
      </c>
      <c r="R37" s="123"/>
      <c r="S37" s="7"/>
      <c r="T37" s="99"/>
      <c r="U37" s="123"/>
      <c r="V37" s="7"/>
      <c r="W37" s="50"/>
      <c r="X37" s="50"/>
      <c r="Y37" s="50"/>
      <c r="Z37" s="7" t="s">
        <v>44</v>
      </c>
      <c r="AA37" s="7" t="s">
        <v>46</v>
      </c>
      <c r="AB37" s="7" t="s">
        <v>46</v>
      </c>
      <c r="AC37" s="7" t="s">
        <v>44</v>
      </c>
      <c r="AD37" s="7" t="s">
        <v>46</v>
      </c>
      <c r="AE37" s="7" t="s">
        <v>46</v>
      </c>
      <c r="AF37" s="51" t="s">
        <v>201</v>
      </c>
      <c r="AG37" s="7" t="s">
        <v>184</v>
      </c>
      <c r="AH37" s="99" t="s">
        <v>184</v>
      </c>
      <c r="AI37" s="7" t="s">
        <v>184</v>
      </c>
    </row>
    <row r="38" spans="1:35" s="37" customFormat="1" ht="25.5">
      <c r="A38" s="99">
        <v>34</v>
      </c>
      <c r="B38" s="99" t="s">
        <v>103</v>
      </c>
      <c r="C38" s="7" t="s">
        <v>197</v>
      </c>
      <c r="D38" s="85" t="s">
        <v>42</v>
      </c>
      <c r="E38" s="85"/>
      <c r="F38" s="85" t="s">
        <v>43</v>
      </c>
      <c r="G38" s="7" t="s">
        <v>251</v>
      </c>
      <c r="H38" s="162">
        <v>39.9</v>
      </c>
      <c r="I38" s="295"/>
      <c r="J38" s="295"/>
      <c r="K38" s="306">
        <v>111000</v>
      </c>
      <c r="L38" s="307" t="s">
        <v>896</v>
      </c>
      <c r="M38" s="99"/>
      <c r="N38" s="7" t="s">
        <v>249</v>
      </c>
      <c r="O38" s="7" t="s">
        <v>198</v>
      </c>
      <c r="P38" s="7" t="s">
        <v>250</v>
      </c>
      <c r="Q38" s="99">
        <v>34</v>
      </c>
      <c r="R38" s="123"/>
      <c r="S38" s="7"/>
      <c r="T38" s="99"/>
      <c r="U38" s="123"/>
      <c r="V38" s="7"/>
      <c r="W38" s="50"/>
      <c r="X38" s="50"/>
      <c r="Y38" s="50"/>
      <c r="Z38" s="7" t="s">
        <v>44</v>
      </c>
      <c r="AA38" s="7" t="s">
        <v>45</v>
      </c>
      <c r="AB38" s="7" t="s">
        <v>46</v>
      </c>
      <c r="AC38" s="7" t="s">
        <v>44</v>
      </c>
      <c r="AD38" s="7" t="s">
        <v>46</v>
      </c>
      <c r="AE38" s="7" t="s">
        <v>46</v>
      </c>
      <c r="AF38" s="51" t="s">
        <v>201</v>
      </c>
      <c r="AG38" s="7" t="s">
        <v>184</v>
      </c>
      <c r="AH38" s="99" t="s">
        <v>184</v>
      </c>
      <c r="AI38" s="7" t="s">
        <v>184</v>
      </c>
    </row>
    <row r="39" spans="1:35" s="37" customFormat="1" ht="25.5">
      <c r="A39" s="99">
        <v>35</v>
      </c>
      <c r="B39" s="1" t="s">
        <v>103</v>
      </c>
      <c r="C39" s="7" t="s">
        <v>197</v>
      </c>
      <c r="D39" s="85" t="s">
        <v>43</v>
      </c>
      <c r="E39" s="85"/>
      <c r="F39" s="85" t="s">
        <v>43</v>
      </c>
      <c r="G39" s="7" t="s">
        <v>252</v>
      </c>
      <c r="H39" s="162">
        <v>22</v>
      </c>
      <c r="I39" s="295"/>
      <c r="J39" s="295"/>
      <c r="K39" s="295">
        <v>61000</v>
      </c>
      <c r="L39" s="7" t="s">
        <v>253</v>
      </c>
      <c r="M39" s="99"/>
      <c r="N39" s="7" t="s">
        <v>191</v>
      </c>
      <c r="O39" s="7" t="s">
        <v>254</v>
      </c>
      <c r="P39" s="7" t="s">
        <v>210</v>
      </c>
      <c r="Q39" s="99">
        <v>35</v>
      </c>
      <c r="R39" s="123"/>
      <c r="S39" s="7"/>
      <c r="T39" s="99"/>
      <c r="U39" s="123"/>
      <c r="V39" s="7"/>
      <c r="W39" s="99"/>
      <c r="X39" s="99"/>
      <c r="Y39" s="99"/>
      <c r="Z39" s="288" t="s">
        <v>45</v>
      </c>
      <c r="AA39" s="7" t="s">
        <v>84</v>
      </c>
      <c r="AB39" s="7" t="s">
        <v>84</v>
      </c>
      <c r="AC39" s="7" t="s">
        <v>194</v>
      </c>
      <c r="AD39" s="7" t="s">
        <v>84</v>
      </c>
      <c r="AE39" s="7" t="s">
        <v>84</v>
      </c>
      <c r="AF39" s="51" t="s">
        <v>201</v>
      </c>
      <c r="AG39" s="7" t="s">
        <v>184</v>
      </c>
      <c r="AH39" s="99" t="s">
        <v>184</v>
      </c>
      <c r="AI39" s="7" t="s">
        <v>184</v>
      </c>
    </row>
    <row r="40" spans="1:35" s="37" customFormat="1" ht="25.5">
      <c r="A40" s="99">
        <v>36</v>
      </c>
      <c r="B40" s="99" t="s">
        <v>103</v>
      </c>
      <c r="C40" s="7" t="s">
        <v>190</v>
      </c>
      <c r="D40" s="85" t="s">
        <v>42</v>
      </c>
      <c r="E40" s="85"/>
      <c r="F40" s="85" t="s">
        <v>43</v>
      </c>
      <c r="G40" s="7" t="s">
        <v>247</v>
      </c>
      <c r="H40" s="162">
        <v>105.88</v>
      </c>
      <c r="I40" s="295"/>
      <c r="J40" s="295"/>
      <c r="K40" s="295">
        <v>296000</v>
      </c>
      <c r="L40" s="7" t="s">
        <v>256</v>
      </c>
      <c r="M40" s="99"/>
      <c r="N40" s="7" t="s">
        <v>249</v>
      </c>
      <c r="O40" s="7" t="s">
        <v>198</v>
      </c>
      <c r="P40" s="7" t="s">
        <v>250</v>
      </c>
      <c r="Q40" s="99">
        <v>36</v>
      </c>
      <c r="R40" s="99"/>
      <c r="S40" s="99"/>
      <c r="T40" s="99"/>
      <c r="U40" s="99"/>
      <c r="V40" s="99"/>
      <c r="W40" s="99"/>
      <c r="X40" s="99"/>
      <c r="Y40" s="99"/>
      <c r="Z40" s="7" t="s">
        <v>44</v>
      </c>
      <c r="AA40" s="7" t="s">
        <v>46</v>
      </c>
      <c r="AB40" s="7" t="s">
        <v>46</v>
      </c>
      <c r="AC40" s="7" t="s">
        <v>44</v>
      </c>
      <c r="AD40" s="7" t="s">
        <v>46</v>
      </c>
      <c r="AE40" s="7" t="s">
        <v>46</v>
      </c>
      <c r="AF40" s="51" t="s">
        <v>201</v>
      </c>
      <c r="AG40" s="7" t="s">
        <v>184</v>
      </c>
      <c r="AH40" s="99" t="s">
        <v>184</v>
      </c>
      <c r="AI40" s="7" t="s">
        <v>184</v>
      </c>
    </row>
    <row r="41" spans="1:35" s="37" customFormat="1" ht="25.5">
      <c r="A41" s="99">
        <v>37</v>
      </c>
      <c r="B41" s="99" t="s">
        <v>103</v>
      </c>
      <c r="C41" s="7" t="s">
        <v>190</v>
      </c>
      <c r="D41" s="85" t="s">
        <v>42</v>
      </c>
      <c r="E41" s="85"/>
      <c r="F41" s="85" t="s">
        <v>43</v>
      </c>
      <c r="G41" s="7" t="s">
        <v>247</v>
      </c>
      <c r="H41" s="162">
        <v>16.04</v>
      </c>
      <c r="I41" s="295"/>
      <c r="J41" s="295"/>
      <c r="K41" s="295">
        <v>45000</v>
      </c>
      <c r="L41" s="7" t="s">
        <v>897</v>
      </c>
      <c r="M41" s="99"/>
      <c r="N41" s="7" t="s">
        <v>249</v>
      </c>
      <c r="O41" s="7" t="s">
        <v>198</v>
      </c>
      <c r="P41" s="7" t="s">
        <v>250</v>
      </c>
      <c r="Q41" s="99">
        <v>37</v>
      </c>
      <c r="R41" s="99"/>
      <c r="S41" s="99"/>
      <c r="T41" s="99"/>
      <c r="U41" s="99"/>
      <c r="V41" s="50"/>
      <c r="W41" s="50"/>
      <c r="X41" s="50"/>
      <c r="Y41" s="50"/>
      <c r="Z41" s="7" t="s">
        <v>44</v>
      </c>
      <c r="AA41" s="7" t="s">
        <v>46</v>
      </c>
      <c r="AB41" s="7" t="s">
        <v>46</v>
      </c>
      <c r="AC41" s="7" t="s">
        <v>44</v>
      </c>
      <c r="AD41" s="7" t="s">
        <v>46</v>
      </c>
      <c r="AE41" s="7" t="s">
        <v>46</v>
      </c>
      <c r="AF41" s="51" t="s">
        <v>201</v>
      </c>
      <c r="AG41" s="7" t="s">
        <v>184</v>
      </c>
      <c r="AH41" s="99" t="s">
        <v>184</v>
      </c>
      <c r="AI41" s="7" t="s">
        <v>184</v>
      </c>
    </row>
    <row r="42" spans="1:35" s="37" customFormat="1" ht="25.5">
      <c r="A42" s="99">
        <v>38</v>
      </c>
      <c r="B42" s="1" t="s">
        <v>103</v>
      </c>
      <c r="C42" s="7" t="s">
        <v>190</v>
      </c>
      <c r="D42" s="85" t="s">
        <v>42</v>
      </c>
      <c r="E42" s="85"/>
      <c r="F42" s="85" t="s">
        <v>43</v>
      </c>
      <c r="G42" s="7" t="s">
        <v>247</v>
      </c>
      <c r="H42" s="162">
        <v>50.27</v>
      </c>
      <c r="I42" s="295"/>
      <c r="J42" s="295"/>
      <c r="K42" s="295">
        <v>140000</v>
      </c>
      <c r="L42" s="7" t="s">
        <v>257</v>
      </c>
      <c r="M42" s="99"/>
      <c r="N42" s="7" t="s">
        <v>249</v>
      </c>
      <c r="O42" s="7" t="s">
        <v>198</v>
      </c>
      <c r="P42" s="7" t="s">
        <v>250</v>
      </c>
      <c r="Q42" s="99">
        <v>38</v>
      </c>
      <c r="R42" s="99"/>
      <c r="S42" s="99"/>
      <c r="T42" s="99"/>
      <c r="U42" s="99"/>
      <c r="V42" s="50"/>
      <c r="W42" s="50"/>
      <c r="X42" s="50"/>
      <c r="Y42" s="50"/>
      <c r="Z42" s="1" t="s">
        <v>255</v>
      </c>
      <c r="AA42" s="7" t="s">
        <v>46</v>
      </c>
      <c r="AB42" s="7" t="s">
        <v>46</v>
      </c>
      <c r="AC42" s="7" t="s">
        <v>44</v>
      </c>
      <c r="AD42" s="7" t="s">
        <v>46</v>
      </c>
      <c r="AE42" s="7" t="s">
        <v>46</v>
      </c>
      <c r="AF42" s="51" t="s">
        <v>201</v>
      </c>
      <c r="AG42" s="7" t="s">
        <v>184</v>
      </c>
      <c r="AH42" s="99" t="s">
        <v>184</v>
      </c>
      <c r="AI42" s="7" t="s">
        <v>184</v>
      </c>
    </row>
    <row r="43" spans="1:35" s="37" customFormat="1" ht="25.5">
      <c r="A43" s="99">
        <v>39</v>
      </c>
      <c r="B43" s="99" t="s">
        <v>103</v>
      </c>
      <c r="C43" s="7" t="s">
        <v>197</v>
      </c>
      <c r="D43" s="85" t="s">
        <v>42</v>
      </c>
      <c r="E43" s="85"/>
      <c r="F43" s="85" t="s">
        <v>43</v>
      </c>
      <c r="G43" s="7" t="s">
        <v>247</v>
      </c>
      <c r="H43" s="162">
        <v>44.88</v>
      </c>
      <c r="I43" s="295"/>
      <c r="J43" s="295"/>
      <c r="K43" s="295">
        <v>125000</v>
      </c>
      <c r="L43" s="7" t="s">
        <v>258</v>
      </c>
      <c r="M43" s="99"/>
      <c r="N43" s="7" t="s">
        <v>249</v>
      </c>
      <c r="O43" s="7" t="s">
        <v>198</v>
      </c>
      <c r="P43" s="7" t="s">
        <v>259</v>
      </c>
      <c r="Q43" s="99">
        <v>39</v>
      </c>
      <c r="R43" s="99"/>
      <c r="S43" s="99"/>
      <c r="T43" s="99"/>
      <c r="U43" s="99"/>
      <c r="V43" s="50"/>
      <c r="W43" s="50"/>
      <c r="X43" s="50"/>
      <c r="Y43" s="50"/>
      <c r="Z43" s="7" t="s">
        <v>44</v>
      </c>
      <c r="AA43" s="7" t="s">
        <v>46</v>
      </c>
      <c r="AB43" s="7" t="s">
        <v>46</v>
      </c>
      <c r="AC43" s="7" t="s">
        <v>44</v>
      </c>
      <c r="AD43" s="7" t="s">
        <v>46</v>
      </c>
      <c r="AE43" s="7" t="s">
        <v>46</v>
      </c>
      <c r="AF43" s="51" t="s">
        <v>201</v>
      </c>
      <c r="AG43" s="7" t="s">
        <v>184</v>
      </c>
      <c r="AH43" s="99" t="s">
        <v>184</v>
      </c>
      <c r="AI43" s="7" t="s">
        <v>184</v>
      </c>
    </row>
    <row r="44" spans="1:35" s="37" customFormat="1" ht="25.5">
      <c r="A44" s="99">
        <v>40</v>
      </c>
      <c r="B44" s="99" t="s">
        <v>103</v>
      </c>
      <c r="C44" s="99" t="s">
        <v>190</v>
      </c>
      <c r="D44" s="207" t="s">
        <v>42</v>
      </c>
      <c r="E44" s="207"/>
      <c r="F44" s="207" t="s">
        <v>43</v>
      </c>
      <c r="G44" s="99" t="s">
        <v>251</v>
      </c>
      <c r="H44" s="162">
        <v>39.6</v>
      </c>
      <c r="I44" s="295"/>
      <c r="J44" s="295"/>
      <c r="K44" s="295">
        <v>111000</v>
      </c>
      <c r="L44" s="99" t="s">
        <v>260</v>
      </c>
      <c r="M44" s="99"/>
      <c r="N44" s="99" t="s">
        <v>249</v>
      </c>
      <c r="O44" s="99" t="s">
        <v>198</v>
      </c>
      <c r="P44" s="99" t="s">
        <v>250</v>
      </c>
      <c r="Q44" s="99">
        <v>40</v>
      </c>
      <c r="R44" s="99"/>
      <c r="S44" s="99"/>
      <c r="T44" s="99"/>
      <c r="U44" s="99"/>
      <c r="V44" s="50"/>
      <c r="W44" s="50"/>
      <c r="X44" s="50"/>
      <c r="Y44" s="50"/>
      <c r="Z44" s="99" t="s">
        <v>44</v>
      </c>
      <c r="AA44" s="99" t="s">
        <v>46</v>
      </c>
      <c r="AB44" s="99" t="s">
        <v>46</v>
      </c>
      <c r="AC44" s="99" t="s">
        <v>44</v>
      </c>
      <c r="AD44" s="99" t="s">
        <v>46</v>
      </c>
      <c r="AE44" s="99" t="s">
        <v>46</v>
      </c>
      <c r="AF44" s="387" t="s">
        <v>201</v>
      </c>
      <c r="AG44" s="99" t="s">
        <v>184</v>
      </c>
      <c r="AH44" s="99" t="s">
        <v>184</v>
      </c>
      <c r="AI44" s="99" t="s">
        <v>184</v>
      </c>
    </row>
    <row r="45" spans="1:35" s="37" customFormat="1" ht="25.5">
      <c r="A45" s="99">
        <v>41</v>
      </c>
      <c r="B45" s="99" t="s">
        <v>103</v>
      </c>
      <c r="C45" s="7" t="s">
        <v>197</v>
      </c>
      <c r="D45" s="85" t="s">
        <v>42</v>
      </c>
      <c r="E45" s="85"/>
      <c r="F45" s="85" t="s">
        <v>43</v>
      </c>
      <c r="G45" s="7" t="s">
        <v>251</v>
      </c>
      <c r="H45" s="162">
        <v>7</v>
      </c>
      <c r="I45" s="295"/>
      <c r="J45" s="295"/>
      <c r="K45" s="295">
        <v>20000</v>
      </c>
      <c r="L45" s="7" t="s">
        <v>261</v>
      </c>
      <c r="M45" s="99"/>
      <c r="N45" s="7" t="s">
        <v>249</v>
      </c>
      <c r="O45" s="7" t="s">
        <v>198</v>
      </c>
      <c r="P45" s="7" t="s">
        <v>250</v>
      </c>
      <c r="Q45" s="99">
        <v>41</v>
      </c>
      <c r="R45" s="99"/>
      <c r="S45" s="99"/>
      <c r="T45" s="99"/>
      <c r="U45" s="99"/>
      <c r="V45" s="50"/>
      <c r="W45" s="50"/>
      <c r="X45" s="50"/>
      <c r="Y45" s="50"/>
      <c r="Z45" s="7" t="s">
        <v>44</v>
      </c>
      <c r="AA45" s="7" t="s">
        <v>46</v>
      </c>
      <c r="AB45" s="7" t="s">
        <v>46</v>
      </c>
      <c r="AC45" s="7" t="s">
        <v>44</v>
      </c>
      <c r="AD45" s="7" t="s">
        <v>46</v>
      </c>
      <c r="AE45" s="7" t="s">
        <v>46</v>
      </c>
      <c r="AF45" s="51" t="s">
        <v>201</v>
      </c>
      <c r="AG45" s="7" t="s">
        <v>184</v>
      </c>
      <c r="AH45" s="99" t="s">
        <v>184</v>
      </c>
      <c r="AI45" s="7" t="s">
        <v>184</v>
      </c>
    </row>
    <row r="46" spans="1:35" s="37" customFormat="1" ht="25.5">
      <c r="A46" s="99">
        <v>42</v>
      </c>
      <c r="B46" s="99" t="s">
        <v>103</v>
      </c>
      <c r="C46" s="7" t="s">
        <v>190</v>
      </c>
      <c r="D46" s="85" t="s">
        <v>42</v>
      </c>
      <c r="E46" s="85"/>
      <c r="F46" s="85" t="s">
        <v>43</v>
      </c>
      <c r="G46" s="7" t="s">
        <v>247</v>
      </c>
      <c r="H46" s="162">
        <v>52.25</v>
      </c>
      <c r="I46" s="295"/>
      <c r="J46" s="295"/>
      <c r="K46" s="295">
        <v>146000</v>
      </c>
      <c r="L46" s="7" t="s">
        <v>262</v>
      </c>
      <c r="M46" s="99"/>
      <c r="N46" s="7" t="s">
        <v>249</v>
      </c>
      <c r="O46" s="7" t="s">
        <v>198</v>
      </c>
      <c r="P46" s="7" t="s">
        <v>250</v>
      </c>
      <c r="Q46" s="99">
        <v>42</v>
      </c>
      <c r="R46" s="99"/>
      <c r="S46" s="99"/>
      <c r="T46" s="99"/>
      <c r="U46" s="99"/>
      <c r="V46" s="50"/>
      <c r="W46" s="50"/>
      <c r="X46" s="50"/>
      <c r="Y46" s="50"/>
      <c r="Z46" s="7" t="s">
        <v>44</v>
      </c>
      <c r="AA46" s="7" t="s">
        <v>46</v>
      </c>
      <c r="AB46" s="7" t="s">
        <v>46</v>
      </c>
      <c r="AC46" s="7" t="s">
        <v>44</v>
      </c>
      <c r="AD46" s="7" t="s">
        <v>46</v>
      </c>
      <c r="AE46" s="7" t="s">
        <v>46</v>
      </c>
      <c r="AF46" s="51" t="s">
        <v>201</v>
      </c>
      <c r="AG46" s="7" t="s">
        <v>184</v>
      </c>
      <c r="AH46" s="99" t="s">
        <v>184</v>
      </c>
      <c r="AI46" s="7" t="s">
        <v>184</v>
      </c>
    </row>
    <row r="47" spans="1:35" s="37" customFormat="1" ht="25.5">
      <c r="A47" s="99">
        <v>43</v>
      </c>
      <c r="B47" s="99" t="s">
        <v>103</v>
      </c>
      <c r="C47" s="7" t="s">
        <v>190</v>
      </c>
      <c r="D47" s="85" t="s">
        <v>42</v>
      </c>
      <c r="E47" s="85"/>
      <c r="F47" s="85" t="s">
        <v>43</v>
      </c>
      <c r="G47" s="7" t="s">
        <v>247</v>
      </c>
      <c r="H47" s="162">
        <v>50.19</v>
      </c>
      <c r="I47" s="295"/>
      <c r="J47" s="295"/>
      <c r="K47" s="295">
        <v>140000</v>
      </c>
      <c r="L47" s="7" t="s">
        <v>263</v>
      </c>
      <c r="M47" s="99"/>
      <c r="N47" s="7" t="s">
        <v>249</v>
      </c>
      <c r="O47" s="7" t="s">
        <v>198</v>
      </c>
      <c r="P47" s="7" t="s">
        <v>250</v>
      </c>
      <c r="Q47" s="99">
        <v>43</v>
      </c>
      <c r="R47" s="99"/>
      <c r="S47" s="99"/>
      <c r="T47" s="99"/>
      <c r="U47" s="99"/>
      <c r="V47" s="50"/>
      <c r="W47" s="50"/>
      <c r="X47" s="50"/>
      <c r="Y47" s="50"/>
      <c r="Z47" s="7" t="s">
        <v>45</v>
      </c>
      <c r="AA47" s="7" t="s">
        <v>46</v>
      </c>
      <c r="AB47" s="7" t="s">
        <v>46</v>
      </c>
      <c r="AC47" s="7" t="s">
        <v>44</v>
      </c>
      <c r="AD47" s="7" t="s">
        <v>46</v>
      </c>
      <c r="AE47" s="7" t="s">
        <v>46</v>
      </c>
      <c r="AF47" s="51" t="s">
        <v>201</v>
      </c>
      <c r="AG47" s="7" t="s">
        <v>184</v>
      </c>
      <c r="AH47" s="99" t="s">
        <v>184</v>
      </c>
      <c r="AI47" s="7" t="s">
        <v>184</v>
      </c>
    </row>
    <row r="48" spans="1:35" s="37" customFormat="1" ht="25.5">
      <c r="A48" s="99">
        <v>44</v>
      </c>
      <c r="B48" s="99" t="s">
        <v>103</v>
      </c>
      <c r="C48" s="7" t="s">
        <v>190</v>
      </c>
      <c r="D48" s="85" t="s">
        <v>42</v>
      </c>
      <c r="E48" s="85"/>
      <c r="F48" s="85" t="s">
        <v>43</v>
      </c>
      <c r="G48" s="7" t="s">
        <v>247</v>
      </c>
      <c r="H48" s="162">
        <v>121.97</v>
      </c>
      <c r="I48" s="295"/>
      <c r="J48" s="295"/>
      <c r="K48" s="295">
        <v>341000</v>
      </c>
      <c r="L48" s="7" t="s">
        <v>264</v>
      </c>
      <c r="M48" s="99"/>
      <c r="N48" s="7" t="s">
        <v>249</v>
      </c>
      <c r="O48" s="7" t="s">
        <v>198</v>
      </c>
      <c r="P48" s="7" t="s">
        <v>250</v>
      </c>
      <c r="Q48" s="99">
        <v>44</v>
      </c>
      <c r="R48" s="99"/>
      <c r="S48" s="99"/>
      <c r="T48" s="99"/>
      <c r="U48" s="99"/>
      <c r="V48" s="50"/>
      <c r="W48" s="50"/>
      <c r="X48" s="50"/>
      <c r="Y48" s="50"/>
      <c r="Z48" s="7" t="s">
        <v>45</v>
      </c>
      <c r="AA48" s="7" t="s">
        <v>46</v>
      </c>
      <c r="AB48" s="7" t="s">
        <v>46</v>
      </c>
      <c r="AC48" s="7" t="s">
        <v>44</v>
      </c>
      <c r="AD48" s="7" t="s">
        <v>46</v>
      </c>
      <c r="AE48" s="7" t="s">
        <v>46</v>
      </c>
      <c r="AF48" s="51" t="s">
        <v>201</v>
      </c>
      <c r="AG48" s="7" t="s">
        <v>184</v>
      </c>
      <c r="AH48" s="99" t="s">
        <v>184</v>
      </c>
      <c r="AI48" s="7" t="s">
        <v>184</v>
      </c>
    </row>
    <row r="49" spans="1:35" s="37" customFormat="1" ht="38.25" customHeight="1">
      <c r="A49" s="99">
        <v>45</v>
      </c>
      <c r="B49" s="99" t="s">
        <v>103</v>
      </c>
      <c r="C49" s="7" t="s">
        <v>190</v>
      </c>
      <c r="D49" s="85" t="s">
        <v>42</v>
      </c>
      <c r="E49" s="85"/>
      <c r="F49" s="85" t="s">
        <v>43</v>
      </c>
      <c r="G49" s="7" t="s">
        <v>247</v>
      </c>
      <c r="H49" s="162">
        <v>42.16</v>
      </c>
      <c r="I49" s="295"/>
      <c r="J49" s="295"/>
      <c r="K49" s="295">
        <v>118000</v>
      </c>
      <c r="L49" s="7" t="s">
        <v>265</v>
      </c>
      <c r="M49" s="99"/>
      <c r="N49" s="7" t="s">
        <v>249</v>
      </c>
      <c r="O49" s="7" t="s">
        <v>198</v>
      </c>
      <c r="P49" s="7" t="s">
        <v>250</v>
      </c>
      <c r="Q49" s="99">
        <v>45</v>
      </c>
      <c r="R49" s="99"/>
      <c r="S49" s="99"/>
      <c r="T49" s="99"/>
      <c r="U49" s="99"/>
      <c r="V49" s="50"/>
      <c r="W49" s="50"/>
      <c r="X49" s="50"/>
      <c r="Y49" s="50"/>
      <c r="Z49" s="7" t="s">
        <v>44</v>
      </c>
      <c r="AA49" s="7" t="s">
        <v>46</v>
      </c>
      <c r="AB49" s="7" t="s">
        <v>46</v>
      </c>
      <c r="AC49" s="7" t="s">
        <v>44</v>
      </c>
      <c r="AD49" s="7" t="s">
        <v>46</v>
      </c>
      <c r="AE49" s="7" t="s">
        <v>46</v>
      </c>
      <c r="AF49" s="51" t="s">
        <v>201</v>
      </c>
      <c r="AG49" s="7" t="s">
        <v>184</v>
      </c>
      <c r="AH49" s="99" t="s">
        <v>184</v>
      </c>
      <c r="AI49" s="7" t="s">
        <v>184</v>
      </c>
    </row>
    <row r="50" spans="1:35" s="37" customFormat="1" ht="30.75" customHeight="1">
      <c r="A50" s="99">
        <v>46</v>
      </c>
      <c r="B50" s="99" t="s">
        <v>103</v>
      </c>
      <c r="C50" s="7" t="s">
        <v>190</v>
      </c>
      <c r="D50" s="85" t="s">
        <v>42</v>
      </c>
      <c r="E50" s="85"/>
      <c r="F50" s="85" t="s">
        <v>43</v>
      </c>
      <c r="G50" s="7" t="s">
        <v>251</v>
      </c>
      <c r="H50" s="162">
        <v>18</v>
      </c>
      <c r="I50" s="295"/>
      <c r="J50" s="295"/>
      <c r="K50" s="295">
        <v>50000</v>
      </c>
      <c r="L50" s="7" t="s">
        <v>266</v>
      </c>
      <c r="M50" s="99"/>
      <c r="N50" s="7" t="s">
        <v>249</v>
      </c>
      <c r="O50" s="7" t="s">
        <v>198</v>
      </c>
      <c r="P50" s="7" t="s">
        <v>250</v>
      </c>
      <c r="Q50" s="99">
        <v>46</v>
      </c>
      <c r="R50" s="99"/>
      <c r="S50" s="99"/>
      <c r="T50" s="99"/>
      <c r="U50" s="99"/>
      <c r="V50" s="50"/>
      <c r="W50" s="50"/>
      <c r="X50" s="50"/>
      <c r="Y50" s="50"/>
      <c r="Z50" s="7" t="s">
        <v>44</v>
      </c>
      <c r="AA50" s="7" t="s">
        <v>46</v>
      </c>
      <c r="AB50" s="7" t="s">
        <v>46</v>
      </c>
      <c r="AC50" s="7" t="s">
        <v>44</v>
      </c>
      <c r="AD50" s="7" t="s">
        <v>46</v>
      </c>
      <c r="AE50" s="7" t="s">
        <v>46</v>
      </c>
      <c r="AF50" s="51" t="s">
        <v>201</v>
      </c>
      <c r="AG50" s="7" t="s">
        <v>184</v>
      </c>
      <c r="AH50" s="99" t="s">
        <v>184</v>
      </c>
      <c r="AI50" s="7" t="s">
        <v>184</v>
      </c>
    </row>
    <row r="51" spans="1:35" s="37" customFormat="1" ht="33.75" customHeight="1">
      <c r="A51" s="99">
        <v>47</v>
      </c>
      <c r="B51" s="1" t="s">
        <v>103</v>
      </c>
      <c r="C51" s="7" t="s">
        <v>190</v>
      </c>
      <c r="D51" s="85" t="s">
        <v>42</v>
      </c>
      <c r="E51" s="85"/>
      <c r="F51" s="85" t="s">
        <v>43</v>
      </c>
      <c r="G51" s="7" t="s">
        <v>247</v>
      </c>
      <c r="H51" s="162">
        <v>31</v>
      </c>
      <c r="I51" s="295"/>
      <c r="J51" s="295"/>
      <c r="K51" s="295">
        <v>87000</v>
      </c>
      <c r="L51" s="7" t="s">
        <v>267</v>
      </c>
      <c r="M51" s="99"/>
      <c r="N51" s="7" t="s">
        <v>198</v>
      </c>
      <c r="O51" s="7" t="s">
        <v>198</v>
      </c>
      <c r="P51" s="7" t="s">
        <v>250</v>
      </c>
      <c r="Q51" s="99">
        <v>47</v>
      </c>
      <c r="R51" s="99"/>
      <c r="S51" s="99"/>
      <c r="T51" s="99"/>
      <c r="U51" s="99"/>
      <c r="V51" s="50"/>
      <c r="W51" s="50"/>
      <c r="X51" s="50"/>
      <c r="Y51" s="50"/>
      <c r="Z51" s="1" t="s">
        <v>255</v>
      </c>
      <c r="AA51" s="7" t="s">
        <v>46</v>
      </c>
      <c r="AB51" s="7" t="s">
        <v>46</v>
      </c>
      <c r="AC51" s="7" t="s">
        <v>44</v>
      </c>
      <c r="AD51" s="7" t="s">
        <v>46</v>
      </c>
      <c r="AE51" s="7" t="s">
        <v>46</v>
      </c>
      <c r="AF51" s="51" t="s">
        <v>201</v>
      </c>
      <c r="AG51" s="7" t="s">
        <v>184</v>
      </c>
      <c r="AH51" s="99" t="s">
        <v>184</v>
      </c>
      <c r="AI51" s="7" t="s">
        <v>184</v>
      </c>
    </row>
    <row r="52" spans="1:35" s="37" customFormat="1" ht="30" customHeight="1">
      <c r="A52" s="99">
        <v>48</v>
      </c>
      <c r="B52" s="99" t="s">
        <v>103</v>
      </c>
      <c r="C52" s="7" t="s">
        <v>197</v>
      </c>
      <c r="D52" s="85" t="s">
        <v>42</v>
      </c>
      <c r="E52" s="85"/>
      <c r="F52" s="85" t="s">
        <v>43</v>
      </c>
      <c r="G52" s="7" t="s">
        <v>251</v>
      </c>
      <c r="H52" s="162">
        <v>18</v>
      </c>
      <c r="I52" s="295"/>
      <c r="J52" s="295"/>
      <c r="K52" s="295">
        <v>50000</v>
      </c>
      <c r="L52" s="7" t="s">
        <v>879</v>
      </c>
      <c r="M52" s="99"/>
      <c r="N52" s="7" t="s">
        <v>249</v>
      </c>
      <c r="O52" s="7" t="s">
        <v>198</v>
      </c>
      <c r="P52" s="7" t="s">
        <v>250</v>
      </c>
      <c r="Q52" s="99">
        <v>48</v>
      </c>
      <c r="R52" s="99"/>
      <c r="S52" s="99"/>
      <c r="T52" s="99"/>
      <c r="U52" s="99"/>
      <c r="V52" s="50"/>
      <c r="W52" s="50"/>
      <c r="X52" s="50"/>
      <c r="Y52" s="50"/>
      <c r="Z52" s="7" t="s">
        <v>44</v>
      </c>
      <c r="AA52" s="7" t="s">
        <v>46</v>
      </c>
      <c r="AB52" s="7" t="s">
        <v>46</v>
      </c>
      <c r="AC52" s="7" t="s">
        <v>44</v>
      </c>
      <c r="AD52" s="7" t="s">
        <v>46</v>
      </c>
      <c r="AE52" s="7" t="s">
        <v>46</v>
      </c>
      <c r="AF52" s="51" t="s">
        <v>201</v>
      </c>
      <c r="AG52" s="7" t="s">
        <v>184</v>
      </c>
      <c r="AH52" s="99" t="s">
        <v>184</v>
      </c>
      <c r="AI52" s="7" t="s">
        <v>184</v>
      </c>
    </row>
    <row r="53" spans="1:35" s="37" customFormat="1" ht="25.5">
      <c r="A53" s="99">
        <v>49</v>
      </c>
      <c r="B53" s="99" t="s">
        <v>103</v>
      </c>
      <c r="C53" s="7" t="s">
        <v>190</v>
      </c>
      <c r="D53" s="85" t="s">
        <v>42</v>
      </c>
      <c r="E53" s="85"/>
      <c r="F53" s="85" t="s">
        <v>43</v>
      </c>
      <c r="G53" s="7" t="s">
        <v>247</v>
      </c>
      <c r="H53" s="162">
        <v>94.32</v>
      </c>
      <c r="I53" s="295"/>
      <c r="J53" s="295"/>
      <c r="K53" s="295">
        <v>263000</v>
      </c>
      <c r="L53" s="7" t="s">
        <v>268</v>
      </c>
      <c r="M53" s="99"/>
      <c r="N53" s="7" t="s">
        <v>249</v>
      </c>
      <c r="O53" s="7" t="s">
        <v>198</v>
      </c>
      <c r="P53" s="7" t="s">
        <v>250</v>
      </c>
      <c r="Q53" s="99">
        <v>49</v>
      </c>
      <c r="R53" s="99"/>
      <c r="S53" s="99"/>
      <c r="T53" s="99"/>
      <c r="U53" s="99"/>
      <c r="V53" s="99"/>
      <c r="W53" s="99"/>
      <c r="X53" s="99"/>
      <c r="Y53" s="99"/>
      <c r="Z53" s="7" t="s">
        <v>44</v>
      </c>
      <c r="AA53" s="7" t="s">
        <v>46</v>
      </c>
      <c r="AB53" s="7" t="s">
        <v>46</v>
      </c>
      <c r="AC53" s="7" t="s">
        <v>44</v>
      </c>
      <c r="AD53" s="7" t="s">
        <v>46</v>
      </c>
      <c r="AE53" s="7" t="s">
        <v>46</v>
      </c>
      <c r="AF53" s="51" t="s">
        <v>201</v>
      </c>
      <c r="AG53" s="7" t="s">
        <v>184</v>
      </c>
      <c r="AH53" s="99" t="s">
        <v>184</v>
      </c>
      <c r="AI53" s="7" t="s">
        <v>184</v>
      </c>
    </row>
    <row r="54" spans="1:35" s="37" customFormat="1" ht="25.5">
      <c r="A54" s="99">
        <v>50</v>
      </c>
      <c r="B54" s="99" t="s">
        <v>103</v>
      </c>
      <c r="C54" s="99" t="s">
        <v>190</v>
      </c>
      <c r="D54" s="207" t="s">
        <v>42</v>
      </c>
      <c r="E54" s="207"/>
      <c r="F54" s="207" t="s">
        <v>43</v>
      </c>
      <c r="G54" s="99" t="s">
        <v>247</v>
      </c>
      <c r="H54" s="162">
        <v>150.56</v>
      </c>
      <c r="I54" s="295"/>
      <c r="J54" s="295"/>
      <c r="K54" s="295">
        <v>420000</v>
      </c>
      <c r="L54" s="99" t="s">
        <v>269</v>
      </c>
      <c r="M54" s="99"/>
      <c r="N54" s="99" t="s">
        <v>249</v>
      </c>
      <c r="O54" s="99" t="s">
        <v>198</v>
      </c>
      <c r="P54" s="99" t="s">
        <v>250</v>
      </c>
      <c r="Q54" s="99">
        <v>50</v>
      </c>
      <c r="R54" s="99"/>
      <c r="S54" s="99"/>
      <c r="T54" s="99"/>
      <c r="U54" s="99"/>
      <c r="V54" s="50"/>
      <c r="W54" s="50"/>
      <c r="X54" s="50"/>
      <c r="Y54" s="50"/>
      <c r="Z54" s="99" t="s">
        <v>44</v>
      </c>
      <c r="AA54" s="99" t="s">
        <v>46</v>
      </c>
      <c r="AB54" s="99" t="s">
        <v>46</v>
      </c>
      <c r="AC54" s="99" t="s">
        <v>44</v>
      </c>
      <c r="AD54" s="99" t="s">
        <v>46</v>
      </c>
      <c r="AE54" s="99" t="s">
        <v>46</v>
      </c>
      <c r="AF54" s="387" t="s">
        <v>201</v>
      </c>
      <c r="AG54" s="99" t="s">
        <v>184</v>
      </c>
      <c r="AH54" s="99" t="s">
        <v>184</v>
      </c>
      <c r="AI54" s="99" t="s">
        <v>184</v>
      </c>
    </row>
    <row r="55" spans="1:35" s="37" customFormat="1" ht="25.5">
      <c r="A55" s="99">
        <v>51</v>
      </c>
      <c r="B55" s="99" t="s">
        <v>103</v>
      </c>
      <c r="C55" s="7" t="s">
        <v>190</v>
      </c>
      <c r="D55" s="85" t="s">
        <v>42</v>
      </c>
      <c r="E55" s="85"/>
      <c r="F55" s="85" t="s">
        <v>43</v>
      </c>
      <c r="G55" s="7" t="s">
        <v>247</v>
      </c>
      <c r="H55" s="162">
        <v>63.92</v>
      </c>
      <c r="I55" s="295"/>
      <c r="J55" s="295"/>
      <c r="K55" s="295">
        <v>178000</v>
      </c>
      <c r="L55" s="7" t="s">
        <v>270</v>
      </c>
      <c r="M55" s="99"/>
      <c r="N55" s="7" t="s">
        <v>249</v>
      </c>
      <c r="O55" s="7" t="s">
        <v>198</v>
      </c>
      <c r="P55" s="7" t="s">
        <v>250</v>
      </c>
      <c r="Q55" s="99">
        <v>51</v>
      </c>
      <c r="R55" s="99"/>
      <c r="S55" s="99"/>
      <c r="T55" s="99"/>
      <c r="U55" s="99"/>
      <c r="V55" s="50"/>
      <c r="W55" s="50"/>
      <c r="X55" s="50"/>
      <c r="Y55" s="50"/>
      <c r="Z55" s="7" t="s">
        <v>44</v>
      </c>
      <c r="AA55" s="7" t="s">
        <v>46</v>
      </c>
      <c r="AB55" s="7" t="s">
        <v>46</v>
      </c>
      <c r="AC55" s="7" t="s">
        <v>44</v>
      </c>
      <c r="AD55" s="7" t="s">
        <v>46</v>
      </c>
      <c r="AE55" s="7" t="s">
        <v>46</v>
      </c>
      <c r="AF55" s="51" t="s">
        <v>201</v>
      </c>
      <c r="AG55" s="7" t="s">
        <v>184</v>
      </c>
      <c r="AH55" s="99" t="s">
        <v>184</v>
      </c>
      <c r="AI55" s="7" t="s">
        <v>184</v>
      </c>
    </row>
    <row r="56" spans="1:35" s="37" customFormat="1" ht="37.5" customHeight="1">
      <c r="A56" s="99">
        <v>52</v>
      </c>
      <c r="B56" s="99" t="s">
        <v>103</v>
      </c>
      <c r="C56" s="7" t="s">
        <v>190</v>
      </c>
      <c r="D56" s="85" t="s">
        <v>42</v>
      </c>
      <c r="E56" s="85"/>
      <c r="F56" s="85" t="s">
        <v>43</v>
      </c>
      <c r="G56" s="7" t="s">
        <v>247</v>
      </c>
      <c r="H56" s="162">
        <v>99.52</v>
      </c>
      <c r="I56" s="295"/>
      <c r="J56" s="295"/>
      <c r="K56" s="295">
        <v>278000</v>
      </c>
      <c r="L56" s="7" t="s">
        <v>271</v>
      </c>
      <c r="M56" s="99"/>
      <c r="N56" s="7" t="s">
        <v>249</v>
      </c>
      <c r="O56" s="7" t="s">
        <v>198</v>
      </c>
      <c r="P56" s="7" t="s">
        <v>250</v>
      </c>
      <c r="Q56" s="99">
        <v>52</v>
      </c>
      <c r="R56" s="99"/>
      <c r="S56" s="99"/>
      <c r="T56" s="99"/>
      <c r="U56" s="99"/>
      <c r="V56" s="50"/>
      <c r="W56" s="50"/>
      <c r="X56" s="50"/>
      <c r="Y56" s="50"/>
      <c r="Z56" s="7" t="s">
        <v>44</v>
      </c>
      <c r="AA56" s="7" t="s">
        <v>46</v>
      </c>
      <c r="AB56" s="7" t="s">
        <v>46</v>
      </c>
      <c r="AC56" s="7" t="s">
        <v>44</v>
      </c>
      <c r="AD56" s="7" t="s">
        <v>46</v>
      </c>
      <c r="AE56" s="7" t="s">
        <v>46</v>
      </c>
      <c r="AF56" s="51" t="s">
        <v>201</v>
      </c>
      <c r="AG56" s="7" t="s">
        <v>184</v>
      </c>
      <c r="AH56" s="99" t="s">
        <v>184</v>
      </c>
      <c r="AI56" s="7" t="s">
        <v>184</v>
      </c>
    </row>
    <row r="57" spans="1:35" s="37" customFormat="1" ht="25.5">
      <c r="A57" s="99">
        <v>53</v>
      </c>
      <c r="B57" s="99" t="s">
        <v>103</v>
      </c>
      <c r="C57" s="7" t="s">
        <v>190</v>
      </c>
      <c r="D57" s="85" t="s">
        <v>42</v>
      </c>
      <c r="E57" s="85"/>
      <c r="F57" s="85" t="s">
        <v>43</v>
      </c>
      <c r="G57" s="7" t="s">
        <v>247</v>
      </c>
      <c r="H57" s="162">
        <v>92.8</v>
      </c>
      <c r="I57" s="295"/>
      <c r="J57" s="295"/>
      <c r="K57" s="295">
        <v>259000</v>
      </c>
      <c r="L57" s="7" t="s">
        <v>272</v>
      </c>
      <c r="M57" s="99"/>
      <c r="N57" s="7" t="s">
        <v>249</v>
      </c>
      <c r="O57" s="7" t="s">
        <v>198</v>
      </c>
      <c r="P57" s="7" t="s">
        <v>250</v>
      </c>
      <c r="Q57" s="99">
        <v>53</v>
      </c>
      <c r="R57" s="99"/>
      <c r="S57" s="99"/>
      <c r="T57" s="99"/>
      <c r="U57" s="99"/>
      <c r="V57" s="50"/>
      <c r="W57" s="50"/>
      <c r="X57" s="50"/>
      <c r="Y57" s="50"/>
      <c r="Z57" s="7" t="s">
        <v>44</v>
      </c>
      <c r="AA57" s="7" t="s">
        <v>46</v>
      </c>
      <c r="AB57" s="7" t="s">
        <v>46</v>
      </c>
      <c r="AC57" s="7" t="s">
        <v>44</v>
      </c>
      <c r="AD57" s="7" t="s">
        <v>46</v>
      </c>
      <c r="AE57" s="7" t="s">
        <v>46</v>
      </c>
      <c r="AF57" s="51" t="s">
        <v>201</v>
      </c>
      <c r="AG57" s="7" t="s">
        <v>184</v>
      </c>
      <c r="AH57" s="99" t="s">
        <v>184</v>
      </c>
      <c r="AI57" s="7" t="s">
        <v>184</v>
      </c>
    </row>
    <row r="58" spans="1:35" s="37" customFormat="1" ht="25.5">
      <c r="A58" s="99">
        <v>54</v>
      </c>
      <c r="B58" s="99" t="s">
        <v>103</v>
      </c>
      <c r="C58" s="7" t="s">
        <v>190</v>
      </c>
      <c r="D58" s="85" t="s">
        <v>42</v>
      </c>
      <c r="E58" s="85"/>
      <c r="F58" s="85" t="s">
        <v>43</v>
      </c>
      <c r="G58" s="7" t="s">
        <v>247</v>
      </c>
      <c r="H58" s="162">
        <v>75.92</v>
      </c>
      <c r="I58" s="295"/>
      <c r="J58" s="295"/>
      <c r="K58" s="295">
        <v>212000</v>
      </c>
      <c r="L58" s="7" t="s">
        <v>273</v>
      </c>
      <c r="M58" s="99"/>
      <c r="N58" s="7" t="s">
        <v>249</v>
      </c>
      <c r="O58" s="7" t="s">
        <v>198</v>
      </c>
      <c r="P58" s="7" t="s">
        <v>250</v>
      </c>
      <c r="Q58" s="99">
        <v>54</v>
      </c>
      <c r="R58" s="99"/>
      <c r="S58" s="99"/>
      <c r="T58" s="99"/>
      <c r="U58" s="99"/>
      <c r="V58" s="50"/>
      <c r="W58" s="50"/>
      <c r="X58" s="50"/>
      <c r="Y58" s="50"/>
      <c r="Z58" s="7" t="s">
        <v>45</v>
      </c>
      <c r="AA58" s="7" t="s">
        <v>46</v>
      </c>
      <c r="AB58" s="7" t="s">
        <v>46</v>
      </c>
      <c r="AC58" s="7" t="s">
        <v>44</v>
      </c>
      <c r="AD58" s="7" t="s">
        <v>46</v>
      </c>
      <c r="AE58" s="7" t="s">
        <v>46</v>
      </c>
      <c r="AF58" s="51" t="s">
        <v>201</v>
      </c>
      <c r="AG58" s="7" t="s">
        <v>184</v>
      </c>
      <c r="AH58" s="99" t="s">
        <v>184</v>
      </c>
      <c r="AI58" s="7" t="s">
        <v>184</v>
      </c>
    </row>
    <row r="59" spans="1:35" s="37" customFormat="1" ht="25.5">
      <c r="A59" s="99">
        <v>55</v>
      </c>
      <c r="B59" s="99" t="s">
        <v>103</v>
      </c>
      <c r="C59" s="7" t="s">
        <v>190</v>
      </c>
      <c r="D59" s="85" t="s">
        <v>42</v>
      </c>
      <c r="E59" s="85"/>
      <c r="F59" s="85" t="s">
        <v>43</v>
      </c>
      <c r="G59" s="7" t="s">
        <v>247</v>
      </c>
      <c r="H59" s="162">
        <v>65.33</v>
      </c>
      <c r="I59" s="295"/>
      <c r="J59" s="295"/>
      <c r="K59" s="295">
        <v>182000</v>
      </c>
      <c r="L59" s="7" t="s">
        <v>274</v>
      </c>
      <c r="M59" s="99"/>
      <c r="N59" s="7" t="s">
        <v>249</v>
      </c>
      <c r="O59" s="7" t="s">
        <v>198</v>
      </c>
      <c r="P59" s="7" t="s">
        <v>250</v>
      </c>
      <c r="Q59" s="99">
        <v>55</v>
      </c>
      <c r="R59" s="99"/>
      <c r="S59" s="99"/>
      <c r="T59" s="99"/>
      <c r="U59" s="99"/>
      <c r="V59" s="50"/>
      <c r="W59" s="50"/>
      <c r="X59" s="50"/>
      <c r="Y59" s="50"/>
      <c r="Z59" s="7" t="s">
        <v>45</v>
      </c>
      <c r="AA59" s="7" t="s">
        <v>46</v>
      </c>
      <c r="AB59" s="7" t="s">
        <v>46</v>
      </c>
      <c r="AC59" s="7" t="s">
        <v>44</v>
      </c>
      <c r="AD59" s="7" t="s">
        <v>46</v>
      </c>
      <c r="AE59" s="7" t="s">
        <v>46</v>
      </c>
      <c r="AF59" s="51" t="s">
        <v>201</v>
      </c>
      <c r="AG59" s="7" t="s">
        <v>184</v>
      </c>
      <c r="AH59" s="99" t="s">
        <v>184</v>
      </c>
      <c r="AI59" s="7" t="s">
        <v>184</v>
      </c>
    </row>
    <row r="60" spans="1:35" s="37" customFormat="1" ht="25.5">
      <c r="A60" s="99">
        <v>56</v>
      </c>
      <c r="B60" s="99" t="s">
        <v>103</v>
      </c>
      <c r="C60" s="7" t="s">
        <v>190</v>
      </c>
      <c r="D60" s="85" t="s">
        <v>42</v>
      </c>
      <c r="E60" s="85"/>
      <c r="F60" s="85" t="s">
        <v>43</v>
      </c>
      <c r="G60" s="7" t="s">
        <v>247</v>
      </c>
      <c r="H60" s="162">
        <v>155.04</v>
      </c>
      <c r="I60" s="295"/>
      <c r="J60" s="295"/>
      <c r="K60" s="295">
        <v>433000</v>
      </c>
      <c r="L60" s="7" t="s">
        <v>275</v>
      </c>
      <c r="M60" s="99"/>
      <c r="N60" s="7" t="s">
        <v>249</v>
      </c>
      <c r="O60" s="7" t="s">
        <v>198</v>
      </c>
      <c r="P60" s="7" t="s">
        <v>250</v>
      </c>
      <c r="Q60" s="99">
        <v>56</v>
      </c>
      <c r="R60" s="99"/>
      <c r="S60" s="99"/>
      <c r="T60" s="99"/>
      <c r="U60" s="99"/>
      <c r="V60" s="50"/>
      <c r="W60" s="50"/>
      <c r="X60" s="50"/>
      <c r="Y60" s="50"/>
      <c r="Z60" s="7" t="s">
        <v>44</v>
      </c>
      <c r="AA60" s="7" t="s">
        <v>46</v>
      </c>
      <c r="AB60" s="7" t="s">
        <v>46</v>
      </c>
      <c r="AC60" s="7" t="s">
        <v>44</v>
      </c>
      <c r="AD60" s="7" t="s">
        <v>46</v>
      </c>
      <c r="AE60" s="7" t="s">
        <v>46</v>
      </c>
      <c r="AF60" s="51" t="s">
        <v>201</v>
      </c>
      <c r="AG60" s="7" t="s">
        <v>184</v>
      </c>
      <c r="AH60" s="99" t="s">
        <v>184</v>
      </c>
      <c r="AI60" s="7" t="s">
        <v>184</v>
      </c>
    </row>
    <row r="61" spans="1:35" s="37" customFormat="1" ht="25.5">
      <c r="A61" s="99">
        <v>57</v>
      </c>
      <c r="B61" s="99" t="s">
        <v>103</v>
      </c>
      <c r="C61" s="7" t="s">
        <v>190</v>
      </c>
      <c r="D61" s="85" t="s">
        <v>42</v>
      </c>
      <c r="E61" s="85"/>
      <c r="F61" s="85" t="s">
        <v>43</v>
      </c>
      <c r="G61" s="7" t="s">
        <v>247</v>
      </c>
      <c r="H61" s="162">
        <v>14.4</v>
      </c>
      <c r="I61" s="295"/>
      <c r="J61" s="295"/>
      <c r="K61" s="295">
        <v>40000</v>
      </c>
      <c r="L61" s="7" t="s">
        <v>276</v>
      </c>
      <c r="M61" s="99"/>
      <c r="N61" s="7" t="s">
        <v>249</v>
      </c>
      <c r="O61" s="7" t="s">
        <v>198</v>
      </c>
      <c r="P61" s="7" t="s">
        <v>250</v>
      </c>
      <c r="Q61" s="99">
        <v>57</v>
      </c>
      <c r="R61" s="99"/>
      <c r="S61" s="99"/>
      <c r="T61" s="99"/>
      <c r="U61" s="99"/>
      <c r="V61" s="50"/>
      <c r="W61" s="50"/>
      <c r="X61" s="50"/>
      <c r="Y61" s="50"/>
      <c r="Z61" s="7" t="s">
        <v>44</v>
      </c>
      <c r="AA61" s="7" t="s">
        <v>46</v>
      </c>
      <c r="AB61" s="7" t="s">
        <v>46</v>
      </c>
      <c r="AC61" s="7" t="s">
        <v>44</v>
      </c>
      <c r="AD61" s="7" t="s">
        <v>46</v>
      </c>
      <c r="AE61" s="7" t="s">
        <v>46</v>
      </c>
      <c r="AF61" s="51" t="s">
        <v>201</v>
      </c>
      <c r="AG61" s="7" t="s">
        <v>184</v>
      </c>
      <c r="AH61" s="99" t="s">
        <v>184</v>
      </c>
      <c r="AI61" s="7" t="s">
        <v>184</v>
      </c>
    </row>
    <row r="62" spans="1:35" s="37" customFormat="1" ht="25.5">
      <c r="A62" s="99">
        <v>58</v>
      </c>
      <c r="B62" s="99" t="s">
        <v>103</v>
      </c>
      <c r="C62" s="7" t="s">
        <v>190</v>
      </c>
      <c r="D62" s="85" t="s">
        <v>42</v>
      </c>
      <c r="E62" s="85"/>
      <c r="F62" s="85" t="s">
        <v>43</v>
      </c>
      <c r="G62" s="7" t="s">
        <v>247</v>
      </c>
      <c r="H62" s="162">
        <v>19.29</v>
      </c>
      <c r="I62" s="295"/>
      <c r="J62" s="295"/>
      <c r="K62" s="295">
        <v>54000</v>
      </c>
      <c r="L62" s="7" t="s">
        <v>880</v>
      </c>
      <c r="M62" s="99"/>
      <c r="N62" s="7" t="s">
        <v>249</v>
      </c>
      <c r="O62" s="7" t="s">
        <v>198</v>
      </c>
      <c r="P62" s="7" t="s">
        <v>250</v>
      </c>
      <c r="Q62" s="99">
        <v>58</v>
      </c>
      <c r="R62" s="99"/>
      <c r="S62" s="99"/>
      <c r="T62" s="99"/>
      <c r="U62" s="99"/>
      <c r="V62" s="50"/>
      <c r="W62" s="50"/>
      <c r="X62" s="50"/>
      <c r="Y62" s="50"/>
      <c r="Z62" s="7" t="s">
        <v>44</v>
      </c>
      <c r="AA62" s="7" t="s">
        <v>46</v>
      </c>
      <c r="AB62" s="7" t="s">
        <v>46</v>
      </c>
      <c r="AC62" s="7" t="s">
        <v>44</v>
      </c>
      <c r="AD62" s="7" t="s">
        <v>46</v>
      </c>
      <c r="AE62" s="7" t="s">
        <v>46</v>
      </c>
      <c r="AF62" s="51" t="s">
        <v>201</v>
      </c>
      <c r="AG62" s="7" t="s">
        <v>184</v>
      </c>
      <c r="AH62" s="99" t="s">
        <v>184</v>
      </c>
      <c r="AI62" s="7" t="s">
        <v>184</v>
      </c>
    </row>
    <row r="63" spans="1:35" s="37" customFormat="1" ht="25.5">
      <c r="A63" s="99">
        <v>59</v>
      </c>
      <c r="B63" s="99" t="s">
        <v>103</v>
      </c>
      <c r="C63" s="7" t="s">
        <v>190</v>
      </c>
      <c r="D63" s="85" t="s">
        <v>42</v>
      </c>
      <c r="E63" s="85"/>
      <c r="F63" s="85" t="s">
        <v>43</v>
      </c>
      <c r="G63" s="7" t="s">
        <v>247</v>
      </c>
      <c r="H63" s="301">
        <v>11.25</v>
      </c>
      <c r="I63" s="295"/>
      <c r="J63" s="295"/>
      <c r="K63" s="295">
        <v>31000</v>
      </c>
      <c r="L63" s="1" t="s">
        <v>1652</v>
      </c>
      <c r="M63" s="99"/>
      <c r="N63" s="7" t="s">
        <v>249</v>
      </c>
      <c r="O63" s="7" t="s">
        <v>198</v>
      </c>
      <c r="P63" s="7" t="s">
        <v>250</v>
      </c>
      <c r="Q63" s="99">
        <v>59</v>
      </c>
      <c r="R63" s="99"/>
      <c r="S63" s="99"/>
      <c r="T63" s="99"/>
      <c r="U63" s="99"/>
      <c r="V63" s="50"/>
      <c r="W63" s="50"/>
      <c r="X63" s="50"/>
      <c r="Y63" s="50"/>
      <c r="Z63" s="7" t="s">
        <v>44</v>
      </c>
      <c r="AA63" s="7" t="s">
        <v>46</v>
      </c>
      <c r="AB63" s="7" t="s">
        <v>46</v>
      </c>
      <c r="AC63" s="7" t="s">
        <v>44</v>
      </c>
      <c r="AD63" s="7" t="s">
        <v>46</v>
      </c>
      <c r="AE63" s="7" t="s">
        <v>46</v>
      </c>
      <c r="AF63" s="51" t="s">
        <v>201</v>
      </c>
      <c r="AG63" s="7" t="s">
        <v>184</v>
      </c>
      <c r="AH63" s="99" t="s">
        <v>184</v>
      </c>
      <c r="AI63" s="7" t="s">
        <v>184</v>
      </c>
    </row>
    <row r="64" spans="1:35" s="37" customFormat="1" ht="25.5">
      <c r="A64" s="99">
        <v>60</v>
      </c>
      <c r="B64" s="99" t="s">
        <v>103</v>
      </c>
      <c r="C64" s="99" t="s">
        <v>190</v>
      </c>
      <c r="D64" s="207" t="s">
        <v>42</v>
      </c>
      <c r="E64" s="207"/>
      <c r="F64" s="207" t="s">
        <v>43</v>
      </c>
      <c r="G64" s="99" t="s">
        <v>247</v>
      </c>
      <c r="H64" s="162">
        <v>101.69</v>
      </c>
      <c r="I64" s="295"/>
      <c r="J64" s="295"/>
      <c r="K64" s="295">
        <v>284000</v>
      </c>
      <c r="L64" s="99" t="s">
        <v>277</v>
      </c>
      <c r="M64" s="99"/>
      <c r="N64" s="99" t="s">
        <v>249</v>
      </c>
      <c r="O64" s="99" t="s">
        <v>198</v>
      </c>
      <c r="P64" s="99" t="s">
        <v>250</v>
      </c>
      <c r="Q64" s="99">
        <v>60</v>
      </c>
      <c r="R64" s="99"/>
      <c r="S64" s="99"/>
      <c r="T64" s="99"/>
      <c r="U64" s="99"/>
      <c r="V64" s="50"/>
      <c r="W64" s="50"/>
      <c r="X64" s="50"/>
      <c r="Y64" s="50"/>
      <c r="Z64" s="99" t="s">
        <v>44</v>
      </c>
      <c r="AA64" s="99" t="s">
        <v>46</v>
      </c>
      <c r="AB64" s="99" t="s">
        <v>46</v>
      </c>
      <c r="AC64" s="99" t="s">
        <v>44</v>
      </c>
      <c r="AD64" s="99" t="s">
        <v>46</v>
      </c>
      <c r="AE64" s="99" t="s">
        <v>46</v>
      </c>
      <c r="AF64" s="387" t="s">
        <v>201</v>
      </c>
      <c r="AG64" s="99" t="s">
        <v>184</v>
      </c>
      <c r="AH64" s="99" t="s">
        <v>184</v>
      </c>
      <c r="AI64" s="99" t="s">
        <v>184</v>
      </c>
    </row>
    <row r="65" spans="1:35" s="37" customFormat="1" ht="25.5">
      <c r="A65" s="99">
        <v>61</v>
      </c>
      <c r="B65" s="99" t="s">
        <v>103</v>
      </c>
      <c r="C65" s="7" t="s">
        <v>190</v>
      </c>
      <c r="D65" s="85" t="s">
        <v>42</v>
      </c>
      <c r="E65" s="85"/>
      <c r="F65" s="85" t="s">
        <v>43</v>
      </c>
      <c r="G65" s="7" t="s">
        <v>247</v>
      </c>
      <c r="H65" s="162">
        <v>33.85</v>
      </c>
      <c r="I65" s="295"/>
      <c r="J65" s="295"/>
      <c r="K65" s="306">
        <v>95000</v>
      </c>
      <c r="L65" s="307" t="s">
        <v>393</v>
      </c>
      <c r="M65" s="99"/>
      <c r="N65" s="7" t="s">
        <v>249</v>
      </c>
      <c r="O65" s="7" t="s">
        <v>198</v>
      </c>
      <c r="P65" s="7" t="s">
        <v>250</v>
      </c>
      <c r="Q65" s="99">
        <v>61</v>
      </c>
      <c r="R65" s="99"/>
      <c r="S65" s="99"/>
      <c r="T65" s="99"/>
      <c r="U65" s="99"/>
      <c r="V65" s="50"/>
      <c r="W65" s="50"/>
      <c r="X65" s="50"/>
      <c r="Y65" s="50"/>
      <c r="Z65" s="7" t="s">
        <v>44</v>
      </c>
      <c r="AA65" s="7" t="s">
        <v>46</v>
      </c>
      <c r="AB65" s="7" t="s">
        <v>46</v>
      </c>
      <c r="AC65" s="7" t="s">
        <v>44</v>
      </c>
      <c r="AD65" s="7" t="s">
        <v>46</v>
      </c>
      <c r="AE65" s="7" t="s">
        <v>46</v>
      </c>
      <c r="AF65" s="51" t="s">
        <v>201</v>
      </c>
      <c r="AG65" s="7" t="s">
        <v>184</v>
      </c>
      <c r="AH65" s="99" t="s">
        <v>184</v>
      </c>
      <c r="AI65" s="7" t="s">
        <v>184</v>
      </c>
    </row>
    <row r="66" spans="1:35" s="37" customFormat="1" ht="25.5">
      <c r="A66" s="99">
        <v>62</v>
      </c>
      <c r="B66" s="99" t="s">
        <v>103</v>
      </c>
      <c r="C66" s="7" t="s">
        <v>190</v>
      </c>
      <c r="D66" s="85" t="s">
        <v>42</v>
      </c>
      <c r="E66" s="85"/>
      <c r="F66" s="85" t="s">
        <v>43</v>
      </c>
      <c r="G66" s="7" t="s">
        <v>247</v>
      </c>
      <c r="H66" s="162">
        <v>152.75</v>
      </c>
      <c r="I66" s="295"/>
      <c r="J66" s="295"/>
      <c r="K66" s="295">
        <v>426000</v>
      </c>
      <c r="L66" s="7" t="s">
        <v>278</v>
      </c>
      <c r="M66" s="99"/>
      <c r="N66" s="7" t="s">
        <v>249</v>
      </c>
      <c r="O66" s="7" t="s">
        <v>198</v>
      </c>
      <c r="P66" s="7" t="s">
        <v>250</v>
      </c>
      <c r="Q66" s="99">
        <v>62</v>
      </c>
      <c r="R66" s="99"/>
      <c r="S66" s="99"/>
      <c r="T66" s="99"/>
      <c r="U66" s="99"/>
      <c r="V66" s="50"/>
      <c r="W66" s="50"/>
      <c r="X66" s="50"/>
      <c r="Y66" s="50"/>
      <c r="Z66" s="7" t="s">
        <v>44</v>
      </c>
      <c r="AA66" s="7" t="s">
        <v>46</v>
      </c>
      <c r="AB66" s="7" t="s">
        <v>46</v>
      </c>
      <c r="AC66" s="7" t="s">
        <v>44</v>
      </c>
      <c r="AD66" s="7" t="s">
        <v>46</v>
      </c>
      <c r="AE66" s="7" t="s">
        <v>46</v>
      </c>
      <c r="AF66" s="51" t="s">
        <v>201</v>
      </c>
      <c r="AG66" s="7" t="s">
        <v>184</v>
      </c>
      <c r="AH66" s="99" t="s">
        <v>184</v>
      </c>
      <c r="AI66" s="7" t="s">
        <v>184</v>
      </c>
    </row>
    <row r="67" spans="1:35" s="37" customFormat="1" ht="25.5">
      <c r="A67" s="99">
        <v>63</v>
      </c>
      <c r="B67" s="99" t="s">
        <v>103</v>
      </c>
      <c r="C67" s="7" t="s">
        <v>190</v>
      </c>
      <c r="D67" s="85" t="s">
        <v>42</v>
      </c>
      <c r="E67" s="85"/>
      <c r="F67" s="85" t="s">
        <v>43</v>
      </c>
      <c r="G67" s="7" t="s">
        <v>247</v>
      </c>
      <c r="H67" s="162">
        <v>15</v>
      </c>
      <c r="I67" s="295"/>
      <c r="J67" s="295"/>
      <c r="K67" s="295">
        <v>42000</v>
      </c>
      <c r="L67" s="7" t="s">
        <v>898</v>
      </c>
      <c r="M67" s="99"/>
      <c r="N67" s="7" t="s">
        <v>249</v>
      </c>
      <c r="O67" s="7" t="s">
        <v>198</v>
      </c>
      <c r="P67" s="7" t="s">
        <v>250</v>
      </c>
      <c r="Q67" s="99">
        <v>63</v>
      </c>
      <c r="R67" s="99"/>
      <c r="S67" s="99"/>
      <c r="T67" s="99"/>
      <c r="U67" s="99"/>
      <c r="V67" s="50"/>
      <c r="W67" s="50"/>
      <c r="X67" s="50"/>
      <c r="Y67" s="50"/>
      <c r="Z67" s="7" t="s">
        <v>44</v>
      </c>
      <c r="AA67" s="7" t="s">
        <v>46</v>
      </c>
      <c r="AB67" s="7" t="s">
        <v>46</v>
      </c>
      <c r="AC67" s="7" t="s">
        <v>44</v>
      </c>
      <c r="AD67" s="7" t="s">
        <v>46</v>
      </c>
      <c r="AE67" s="7" t="s">
        <v>46</v>
      </c>
      <c r="AF67" s="51" t="s">
        <v>201</v>
      </c>
      <c r="AG67" s="7" t="s">
        <v>184</v>
      </c>
      <c r="AH67" s="99" t="s">
        <v>184</v>
      </c>
      <c r="AI67" s="7" t="s">
        <v>184</v>
      </c>
    </row>
    <row r="68" spans="1:35" s="37" customFormat="1" ht="38.25">
      <c r="A68" s="99">
        <v>64</v>
      </c>
      <c r="B68" s="99" t="s">
        <v>103</v>
      </c>
      <c r="C68" s="7" t="s">
        <v>197</v>
      </c>
      <c r="D68" s="85" t="s">
        <v>42</v>
      </c>
      <c r="E68" s="85"/>
      <c r="F68" s="85" t="s">
        <v>43</v>
      </c>
      <c r="G68" s="7" t="s">
        <v>251</v>
      </c>
      <c r="H68" s="162">
        <v>18</v>
      </c>
      <c r="I68" s="295"/>
      <c r="J68" s="295"/>
      <c r="K68" s="295">
        <v>50000</v>
      </c>
      <c r="L68" s="7" t="s">
        <v>279</v>
      </c>
      <c r="M68" s="99"/>
      <c r="N68" s="7" t="s">
        <v>249</v>
      </c>
      <c r="O68" s="7" t="s">
        <v>198</v>
      </c>
      <c r="P68" s="7" t="s">
        <v>280</v>
      </c>
      <c r="Q68" s="99">
        <v>64</v>
      </c>
      <c r="R68" s="99"/>
      <c r="S68" s="99"/>
      <c r="T68" s="99"/>
      <c r="U68" s="99"/>
      <c r="V68" s="50"/>
      <c r="W68" s="50"/>
      <c r="X68" s="50"/>
      <c r="Y68" s="50"/>
      <c r="Z68" s="7" t="s">
        <v>45</v>
      </c>
      <c r="AA68" s="7" t="s">
        <v>46</v>
      </c>
      <c r="AB68" s="7" t="s">
        <v>46</v>
      </c>
      <c r="AC68" s="7" t="s">
        <v>44</v>
      </c>
      <c r="AD68" s="7" t="s">
        <v>46</v>
      </c>
      <c r="AE68" s="7" t="s">
        <v>46</v>
      </c>
      <c r="AF68" s="51" t="s">
        <v>201</v>
      </c>
      <c r="AG68" s="7" t="s">
        <v>184</v>
      </c>
      <c r="AH68" s="99" t="s">
        <v>184</v>
      </c>
      <c r="AI68" s="7" t="s">
        <v>184</v>
      </c>
    </row>
    <row r="69" spans="1:35" s="37" customFormat="1" ht="25.5">
      <c r="A69" s="99">
        <v>65</v>
      </c>
      <c r="B69" s="99" t="s">
        <v>103</v>
      </c>
      <c r="C69" s="7" t="s">
        <v>190</v>
      </c>
      <c r="D69" s="85" t="s">
        <v>42</v>
      </c>
      <c r="E69" s="85"/>
      <c r="F69" s="85" t="s">
        <v>43</v>
      </c>
      <c r="G69" s="7" t="s">
        <v>247</v>
      </c>
      <c r="H69" s="162">
        <v>41.7</v>
      </c>
      <c r="I69" s="295"/>
      <c r="J69" s="295"/>
      <c r="K69" s="295">
        <v>116000</v>
      </c>
      <c r="L69" s="7" t="s">
        <v>281</v>
      </c>
      <c r="M69" s="99"/>
      <c r="N69" s="7" t="s">
        <v>249</v>
      </c>
      <c r="O69" s="7" t="s">
        <v>198</v>
      </c>
      <c r="P69" s="7" t="s">
        <v>250</v>
      </c>
      <c r="Q69" s="99">
        <v>65</v>
      </c>
      <c r="R69" s="99"/>
      <c r="S69" s="99"/>
      <c r="T69" s="99"/>
      <c r="U69" s="99"/>
      <c r="V69" s="50"/>
      <c r="W69" s="50"/>
      <c r="X69" s="50"/>
      <c r="Y69" s="50"/>
      <c r="Z69" s="7" t="s">
        <v>44</v>
      </c>
      <c r="AA69" s="7" t="s">
        <v>46</v>
      </c>
      <c r="AB69" s="7" t="s">
        <v>46</v>
      </c>
      <c r="AC69" s="7" t="s">
        <v>44</v>
      </c>
      <c r="AD69" s="7" t="s">
        <v>46</v>
      </c>
      <c r="AE69" s="7" t="s">
        <v>46</v>
      </c>
      <c r="AF69" s="51" t="s">
        <v>201</v>
      </c>
      <c r="AG69" s="7" t="s">
        <v>184</v>
      </c>
      <c r="AH69" s="99" t="s">
        <v>184</v>
      </c>
      <c r="AI69" s="7" t="s">
        <v>184</v>
      </c>
    </row>
    <row r="70" spans="1:35" s="37" customFormat="1" ht="25.5">
      <c r="A70" s="99">
        <v>66</v>
      </c>
      <c r="B70" s="99" t="s">
        <v>103</v>
      </c>
      <c r="C70" s="7" t="s">
        <v>190</v>
      </c>
      <c r="D70" s="85" t="s">
        <v>42</v>
      </c>
      <c r="E70" s="85"/>
      <c r="F70" s="85" t="s">
        <v>43</v>
      </c>
      <c r="G70" s="7" t="s">
        <v>247</v>
      </c>
      <c r="H70" s="301">
        <v>99.57</v>
      </c>
      <c r="I70" s="295"/>
      <c r="J70" s="295"/>
      <c r="K70" s="295">
        <v>278000</v>
      </c>
      <c r="L70" s="1" t="s">
        <v>1653</v>
      </c>
      <c r="M70" s="99"/>
      <c r="N70" s="7" t="s">
        <v>249</v>
      </c>
      <c r="O70" s="7" t="s">
        <v>198</v>
      </c>
      <c r="P70" s="7" t="s">
        <v>250</v>
      </c>
      <c r="Q70" s="99">
        <v>66</v>
      </c>
      <c r="R70" s="99"/>
      <c r="S70" s="99"/>
      <c r="T70" s="99"/>
      <c r="U70" s="99"/>
      <c r="V70" s="50"/>
      <c r="W70" s="50"/>
      <c r="X70" s="50"/>
      <c r="Y70" s="50"/>
      <c r="Z70" s="7" t="s">
        <v>44</v>
      </c>
      <c r="AA70" s="7" t="s">
        <v>46</v>
      </c>
      <c r="AB70" s="7" t="s">
        <v>46</v>
      </c>
      <c r="AC70" s="7" t="s">
        <v>44</v>
      </c>
      <c r="AD70" s="7" t="s">
        <v>46</v>
      </c>
      <c r="AE70" s="7" t="s">
        <v>46</v>
      </c>
      <c r="AF70" s="51" t="s">
        <v>201</v>
      </c>
      <c r="AG70" s="7" t="s">
        <v>184</v>
      </c>
      <c r="AH70" s="99" t="s">
        <v>184</v>
      </c>
      <c r="AI70" s="7" t="s">
        <v>184</v>
      </c>
    </row>
    <row r="71" spans="1:35" s="37" customFormat="1" ht="25.5">
      <c r="A71" s="99">
        <v>67</v>
      </c>
      <c r="B71" s="99" t="s">
        <v>103</v>
      </c>
      <c r="C71" s="7" t="s">
        <v>190</v>
      </c>
      <c r="D71" s="85" t="s">
        <v>42</v>
      </c>
      <c r="E71" s="85"/>
      <c r="F71" s="85" t="s">
        <v>43</v>
      </c>
      <c r="G71" s="7" t="s">
        <v>247</v>
      </c>
      <c r="H71" s="301">
        <v>104.7</v>
      </c>
      <c r="I71" s="295"/>
      <c r="J71" s="295"/>
      <c r="K71" s="295">
        <v>292000</v>
      </c>
      <c r="L71" s="7" t="s">
        <v>882</v>
      </c>
      <c r="M71" s="99"/>
      <c r="N71" s="7" t="s">
        <v>249</v>
      </c>
      <c r="O71" s="7" t="s">
        <v>198</v>
      </c>
      <c r="P71" s="7" t="s">
        <v>250</v>
      </c>
      <c r="Q71" s="99">
        <v>67</v>
      </c>
      <c r="R71" s="99"/>
      <c r="S71" s="99"/>
      <c r="T71" s="99"/>
      <c r="U71" s="99"/>
      <c r="V71" s="50"/>
      <c r="W71" s="50"/>
      <c r="X71" s="50"/>
      <c r="Y71" s="50"/>
      <c r="Z71" s="7" t="s">
        <v>44</v>
      </c>
      <c r="AA71" s="7" t="s">
        <v>46</v>
      </c>
      <c r="AB71" s="7" t="s">
        <v>46</v>
      </c>
      <c r="AC71" s="7" t="s">
        <v>44</v>
      </c>
      <c r="AD71" s="7" t="s">
        <v>46</v>
      </c>
      <c r="AE71" s="7" t="s">
        <v>46</v>
      </c>
      <c r="AF71" s="51" t="s">
        <v>201</v>
      </c>
      <c r="AG71" s="7" t="s">
        <v>184</v>
      </c>
      <c r="AH71" s="99" t="s">
        <v>184</v>
      </c>
      <c r="AI71" s="7" t="s">
        <v>184</v>
      </c>
    </row>
    <row r="72" spans="1:35" s="37" customFormat="1" ht="25.5">
      <c r="A72" s="99">
        <v>68</v>
      </c>
      <c r="B72" s="99" t="s">
        <v>103</v>
      </c>
      <c r="C72" s="7" t="s">
        <v>197</v>
      </c>
      <c r="D72" s="85" t="s">
        <v>42</v>
      </c>
      <c r="E72" s="85"/>
      <c r="F72" s="85" t="s">
        <v>43</v>
      </c>
      <c r="G72" s="7" t="s">
        <v>251</v>
      </c>
      <c r="H72" s="162">
        <v>30.55</v>
      </c>
      <c r="I72" s="295"/>
      <c r="J72" s="295"/>
      <c r="K72" s="295">
        <v>85000</v>
      </c>
      <c r="L72" s="7" t="s">
        <v>1055</v>
      </c>
      <c r="M72" s="99"/>
      <c r="N72" s="7" t="s">
        <v>249</v>
      </c>
      <c r="O72" s="7" t="s">
        <v>198</v>
      </c>
      <c r="P72" s="7" t="s">
        <v>250</v>
      </c>
      <c r="Q72" s="99">
        <v>68</v>
      </c>
      <c r="R72" s="99"/>
      <c r="S72" s="99"/>
      <c r="T72" s="99"/>
      <c r="U72" s="99"/>
      <c r="V72" s="50"/>
      <c r="W72" s="50"/>
      <c r="X72" s="50"/>
      <c r="Y72" s="50"/>
      <c r="Z72" s="7" t="s">
        <v>44</v>
      </c>
      <c r="AA72" s="7" t="s">
        <v>46</v>
      </c>
      <c r="AB72" s="7" t="s">
        <v>46</v>
      </c>
      <c r="AC72" s="7" t="s">
        <v>44</v>
      </c>
      <c r="AD72" s="7" t="s">
        <v>46</v>
      </c>
      <c r="AE72" s="7" t="s">
        <v>46</v>
      </c>
      <c r="AF72" s="51" t="s">
        <v>201</v>
      </c>
      <c r="AG72" s="7" t="s">
        <v>184</v>
      </c>
      <c r="AH72" s="99" t="s">
        <v>184</v>
      </c>
      <c r="AI72" s="7" t="s">
        <v>184</v>
      </c>
    </row>
    <row r="73" spans="1:35" s="37" customFormat="1" ht="25.5">
      <c r="A73" s="99">
        <v>69</v>
      </c>
      <c r="B73" s="99" t="s">
        <v>103</v>
      </c>
      <c r="C73" s="7" t="s">
        <v>190</v>
      </c>
      <c r="D73" s="85" t="s">
        <v>42</v>
      </c>
      <c r="E73" s="85"/>
      <c r="F73" s="85" t="s">
        <v>43</v>
      </c>
      <c r="G73" s="7" t="s">
        <v>247</v>
      </c>
      <c r="H73" s="162">
        <v>166.77</v>
      </c>
      <c r="I73" s="295"/>
      <c r="J73" s="295"/>
      <c r="K73" s="295">
        <v>466000</v>
      </c>
      <c r="L73" s="7" t="s">
        <v>283</v>
      </c>
      <c r="M73" s="99"/>
      <c r="N73" s="7" t="s">
        <v>249</v>
      </c>
      <c r="O73" s="7" t="s">
        <v>198</v>
      </c>
      <c r="P73" s="7" t="s">
        <v>250</v>
      </c>
      <c r="Q73" s="99">
        <v>69</v>
      </c>
      <c r="R73" s="99"/>
      <c r="S73" s="99"/>
      <c r="T73" s="99"/>
      <c r="U73" s="99"/>
      <c r="V73" s="50"/>
      <c r="W73" s="50"/>
      <c r="X73" s="50"/>
      <c r="Y73" s="50"/>
      <c r="Z73" s="7" t="s">
        <v>45</v>
      </c>
      <c r="AA73" s="7" t="s">
        <v>46</v>
      </c>
      <c r="AB73" s="7" t="s">
        <v>46</v>
      </c>
      <c r="AC73" s="7" t="s">
        <v>44</v>
      </c>
      <c r="AD73" s="7" t="s">
        <v>46</v>
      </c>
      <c r="AE73" s="7" t="s">
        <v>46</v>
      </c>
      <c r="AF73" s="51" t="s">
        <v>201</v>
      </c>
      <c r="AG73" s="7" t="s">
        <v>184</v>
      </c>
      <c r="AH73" s="99" t="s">
        <v>184</v>
      </c>
      <c r="AI73" s="7" t="s">
        <v>184</v>
      </c>
    </row>
    <row r="74" spans="1:35" s="37" customFormat="1" ht="25.5">
      <c r="A74" s="99">
        <v>70</v>
      </c>
      <c r="B74" s="99" t="s">
        <v>103</v>
      </c>
      <c r="C74" s="99" t="s">
        <v>190</v>
      </c>
      <c r="D74" s="207" t="s">
        <v>42</v>
      </c>
      <c r="E74" s="207"/>
      <c r="F74" s="207" t="s">
        <v>43</v>
      </c>
      <c r="G74" s="99" t="s">
        <v>247</v>
      </c>
      <c r="H74" s="162">
        <v>137.6</v>
      </c>
      <c r="I74" s="295"/>
      <c r="J74" s="295"/>
      <c r="K74" s="295">
        <v>384000</v>
      </c>
      <c r="L74" s="99" t="s">
        <v>284</v>
      </c>
      <c r="M74" s="99"/>
      <c r="N74" s="99" t="s">
        <v>249</v>
      </c>
      <c r="O74" s="99" t="s">
        <v>198</v>
      </c>
      <c r="P74" s="99" t="s">
        <v>250</v>
      </c>
      <c r="Q74" s="99">
        <v>70</v>
      </c>
      <c r="R74" s="99"/>
      <c r="S74" s="99"/>
      <c r="T74" s="99"/>
      <c r="U74" s="99"/>
      <c r="V74" s="50"/>
      <c r="W74" s="50"/>
      <c r="X74" s="50"/>
      <c r="Y74" s="50"/>
      <c r="Z74" s="99" t="s">
        <v>45</v>
      </c>
      <c r="AA74" s="99" t="s">
        <v>46</v>
      </c>
      <c r="AB74" s="99" t="s">
        <v>46</v>
      </c>
      <c r="AC74" s="99" t="s">
        <v>44</v>
      </c>
      <c r="AD74" s="99" t="s">
        <v>46</v>
      </c>
      <c r="AE74" s="99" t="s">
        <v>46</v>
      </c>
      <c r="AF74" s="387" t="s">
        <v>201</v>
      </c>
      <c r="AG74" s="99" t="s">
        <v>184</v>
      </c>
      <c r="AH74" s="99" t="s">
        <v>184</v>
      </c>
      <c r="AI74" s="99" t="s">
        <v>184</v>
      </c>
    </row>
    <row r="75" spans="1:35" s="37" customFormat="1" ht="25.5">
      <c r="A75" s="99">
        <v>71</v>
      </c>
      <c r="B75" s="99" t="s">
        <v>103</v>
      </c>
      <c r="C75" s="7" t="s">
        <v>190</v>
      </c>
      <c r="D75" s="85" t="s">
        <v>42</v>
      </c>
      <c r="E75" s="85"/>
      <c r="F75" s="85" t="s">
        <v>43</v>
      </c>
      <c r="G75" s="7" t="s">
        <v>247</v>
      </c>
      <c r="H75" s="162">
        <v>150.42</v>
      </c>
      <c r="I75" s="295"/>
      <c r="J75" s="295"/>
      <c r="K75" s="295">
        <v>420000</v>
      </c>
      <c r="L75" s="7" t="s">
        <v>285</v>
      </c>
      <c r="M75" s="99"/>
      <c r="N75" s="7" t="s">
        <v>249</v>
      </c>
      <c r="O75" s="7" t="s">
        <v>198</v>
      </c>
      <c r="P75" s="7" t="s">
        <v>250</v>
      </c>
      <c r="Q75" s="99">
        <v>71</v>
      </c>
      <c r="R75" s="99"/>
      <c r="S75" s="99"/>
      <c r="T75" s="99"/>
      <c r="U75" s="99"/>
      <c r="V75" s="50"/>
      <c r="W75" s="50"/>
      <c r="X75" s="50"/>
      <c r="Y75" s="50"/>
      <c r="Z75" s="7" t="s">
        <v>44</v>
      </c>
      <c r="AA75" s="7" t="s">
        <v>46</v>
      </c>
      <c r="AB75" s="7" t="s">
        <v>46</v>
      </c>
      <c r="AC75" s="7" t="s">
        <v>44</v>
      </c>
      <c r="AD75" s="7" t="s">
        <v>46</v>
      </c>
      <c r="AE75" s="7" t="s">
        <v>46</v>
      </c>
      <c r="AF75" s="51" t="s">
        <v>201</v>
      </c>
      <c r="AG75" s="7" t="s">
        <v>184</v>
      </c>
      <c r="AH75" s="99" t="s">
        <v>184</v>
      </c>
      <c r="AI75" s="7" t="s">
        <v>184</v>
      </c>
    </row>
    <row r="76" spans="1:35" s="37" customFormat="1" ht="39" customHeight="1">
      <c r="A76" s="99">
        <v>72</v>
      </c>
      <c r="B76" s="99" t="s">
        <v>103</v>
      </c>
      <c r="C76" s="7" t="s">
        <v>190</v>
      </c>
      <c r="D76" s="85" t="s">
        <v>42</v>
      </c>
      <c r="E76" s="85"/>
      <c r="F76" s="85" t="s">
        <v>43</v>
      </c>
      <c r="G76" s="7" t="s">
        <v>247</v>
      </c>
      <c r="H76" s="162">
        <v>119.2</v>
      </c>
      <c r="I76" s="295"/>
      <c r="J76" s="295"/>
      <c r="K76" s="295">
        <v>333000</v>
      </c>
      <c r="L76" s="7" t="s">
        <v>286</v>
      </c>
      <c r="M76" s="99"/>
      <c r="N76" s="7" t="s">
        <v>249</v>
      </c>
      <c r="O76" s="7" t="s">
        <v>198</v>
      </c>
      <c r="P76" s="7" t="s">
        <v>250</v>
      </c>
      <c r="Q76" s="99">
        <v>72</v>
      </c>
      <c r="R76" s="99"/>
      <c r="S76" s="99"/>
      <c r="T76" s="99"/>
      <c r="U76" s="99"/>
      <c r="V76" s="50"/>
      <c r="W76" s="50"/>
      <c r="X76" s="50"/>
      <c r="Y76" s="50"/>
      <c r="Z76" s="7" t="s">
        <v>44</v>
      </c>
      <c r="AA76" s="7" t="s">
        <v>46</v>
      </c>
      <c r="AB76" s="7" t="s">
        <v>46</v>
      </c>
      <c r="AC76" s="7" t="s">
        <v>44</v>
      </c>
      <c r="AD76" s="7" t="s">
        <v>46</v>
      </c>
      <c r="AE76" s="7" t="s">
        <v>46</v>
      </c>
      <c r="AF76" s="51" t="s">
        <v>201</v>
      </c>
      <c r="AG76" s="7" t="s">
        <v>184</v>
      </c>
      <c r="AH76" s="99" t="s">
        <v>184</v>
      </c>
      <c r="AI76" s="7" t="s">
        <v>184</v>
      </c>
    </row>
    <row r="77" spans="1:35" ht="25.5">
      <c r="A77" s="99">
        <v>73</v>
      </c>
      <c r="B77" s="99" t="s">
        <v>103</v>
      </c>
      <c r="C77" s="7" t="s">
        <v>190</v>
      </c>
      <c r="D77" s="85" t="s">
        <v>42</v>
      </c>
      <c r="E77" s="85"/>
      <c r="F77" s="85" t="s">
        <v>43</v>
      </c>
      <c r="G77" s="7" t="s">
        <v>247</v>
      </c>
      <c r="H77" s="162">
        <v>65.3</v>
      </c>
      <c r="I77" s="295"/>
      <c r="J77" s="295"/>
      <c r="K77" s="295">
        <v>182000</v>
      </c>
      <c r="L77" s="7" t="s">
        <v>1056</v>
      </c>
      <c r="M77" s="99"/>
      <c r="N77" s="7" t="s">
        <v>249</v>
      </c>
      <c r="O77" s="7" t="s">
        <v>198</v>
      </c>
      <c r="P77" s="7" t="s">
        <v>250</v>
      </c>
      <c r="Q77" s="99">
        <v>73</v>
      </c>
      <c r="R77" s="99"/>
      <c r="S77" s="99"/>
      <c r="T77" s="99"/>
      <c r="U77" s="99"/>
      <c r="V77" s="15"/>
      <c r="W77" s="15"/>
      <c r="X77" s="15"/>
      <c r="Y77" s="15"/>
      <c r="Z77" s="7" t="s">
        <v>44</v>
      </c>
      <c r="AA77" s="7" t="s">
        <v>46</v>
      </c>
      <c r="AB77" s="7" t="s">
        <v>46</v>
      </c>
      <c r="AC77" s="7" t="s">
        <v>44</v>
      </c>
      <c r="AD77" s="7" t="s">
        <v>46</v>
      </c>
      <c r="AE77" s="7" t="s">
        <v>46</v>
      </c>
      <c r="AF77" s="51" t="s">
        <v>201</v>
      </c>
      <c r="AG77" s="7" t="s">
        <v>184</v>
      </c>
      <c r="AH77" s="99" t="s">
        <v>184</v>
      </c>
      <c r="AI77" s="7" t="s">
        <v>184</v>
      </c>
    </row>
    <row r="78" spans="1:35" s="37" customFormat="1" ht="25.5">
      <c r="A78" s="99">
        <v>74</v>
      </c>
      <c r="B78" s="99" t="s">
        <v>103</v>
      </c>
      <c r="C78" s="7" t="s">
        <v>190</v>
      </c>
      <c r="D78" s="85" t="s">
        <v>42</v>
      </c>
      <c r="E78" s="85"/>
      <c r="F78" s="85" t="s">
        <v>43</v>
      </c>
      <c r="G78" s="7" t="s">
        <v>247</v>
      </c>
      <c r="H78" s="162">
        <v>79.22</v>
      </c>
      <c r="I78" s="295"/>
      <c r="J78" s="295"/>
      <c r="K78" s="295">
        <v>221000</v>
      </c>
      <c r="L78" s="7" t="s">
        <v>287</v>
      </c>
      <c r="M78" s="99"/>
      <c r="N78" s="7" t="s">
        <v>249</v>
      </c>
      <c r="O78" s="7" t="s">
        <v>198</v>
      </c>
      <c r="P78" s="7" t="s">
        <v>250</v>
      </c>
      <c r="Q78" s="99">
        <v>74</v>
      </c>
      <c r="R78" s="99"/>
      <c r="S78" s="99"/>
      <c r="T78" s="99"/>
      <c r="U78" s="99"/>
      <c r="V78" s="50"/>
      <c r="W78" s="50"/>
      <c r="X78" s="50"/>
      <c r="Y78" s="50"/>
      <c r="Z78" s="7" t="s">
        <v>44</v>
      </c>
      <c r="AA78" s="7" t="s">
        <v>46</v>
      </c>
      <c r="AB78" s="7" t="s">
        <v>46</v>
      </c>
      <c r="AC78" s="7" t="s">
        <v>44</v>
      </c>
      <c r="AD78" s="7" t="s">
        <v>46</v>
      </c>
      <c r="AE78" s="7" t="s">
        <v>46</v>
      </c>
      <c r="AF78" s="51" t="s">
        <v>201</v>
      </c>
      <c r="AG78" s="7" t="s">
        <v>184</v>
      </c>
      <c r="AH78" s="99" t="s">
        <v>184</v>
      </c>
      <c r="AI78" s="7" t="s">
        <v>184</v>
      </c>
    </row>
    <row r="79" spans="1:35" s="37" customFormat="1" ht="25.5">
      <c r="A79" s="99">
        <v>75</v>
      </c>
      <c r="B79" s="99" t="s">
        <v>103</v>
      </c>
      <c r="C79" s="7" t="s">
        <v>197</v>
      </c>
      <c r="D79" s="85" t="s">
        <v>42</v>
      </c>
      <c r="E79" s="85"/>
      <c r="F79" s="85" t="s">
        <v>43</v>
      </c>
      <c r="G79" s="7" t="s">
        <v>247</v>
      </c>
      <c r="H79" s="162">
        <v>16.5</v>
      </c>
      <c r="I79" s="295"/>
      <c r="J79" s="295"/>
      <c r="K79" s="295">
        <v>46000</v>
      </c>
      <c r="L79" s="7" t="s">
        <v>1057</v>
      </c>
      <c r="M79" s="99"/>
      <c r="N79" s="7" t="s">
        <v>249</v>
      </c>
      <c r="O79" s="7" t="s">
        <v>198</v>
      </c>
      <c r="P79" s="7" t="s">
        <v>250</v>
      </c>
      <c r="Q79" s="99">
        <v>75</v>
      </c>
      <c r="R79" s="99"/>
      <c r="S79" s="99"/>
      <c r="T79" s="99"/>
      <c r="U79" s="123"/>
      <c r="V79" s="7"/>
      <c r="W79" s="7"/>
      <c r="X79" s="7"/>
      <c r="Y79" s="7"/>
      <c r="Z79" s="7" t="s">
        <v>44</v>
      </c>
      <c r="AA79" s="7" t="s">
        <v>46</v>
      </c>
      <c r="AB79" s="7" t="s">
        <v>46</v>
      </c>
      <c r="AC79" s="7" t="s">
        <v>44</v>
      </c>
      <c r="AD79" s="7" t="s">
        <v>46</v>
      </c>
      <c r="AE79" s="7" t="s">
        <v>46</v>
      </c>
      <c r="AF79" s="51" t="s">
        <v>201</v>
      </c>
      <c r="AG79" s="7" t="s">
        <v>184</v>
      </c>
      <c r="AH79" s="99" t="s">
        <v>184</v>
      </c>
      <c r="AI79" s="7" t="s">
        <v>184</v>
      </c>
    </row>
    <row r="80" spans="1:35" s="37" customFormat="1" ht="25.5">
      <c r="A80" s="99">
        <v>76</v>
      </c>
      <c r="B80" s="99" t="s">
        <v>103</v>
      </c>
      <c r="C80" s="7" t="s">
        <v>197</v>
      </c>
      <c r="D80" s="85" t="s">
        <v>42</v>
      </c>
      <c r="E80" s="85"/>
      <c r="F80" s="85" t="s">
        <v>43</v>
      </c>
      <c r="G80" s="7" t="s">
        <v>247</v>
      </c>
      <c r="H80" s="162">
        <v>100.4</v>
      </c>
      <c r="I80" s="295"/>
      <c r="J80" s="295"/>
      <c r="K80" s="295">
        <v>280000</v>
      </c>
      <c r="L80" s="7" t="s">
        <v>288</v>
      </c>
      <c r="M80" s="99"/>
      <c r="N80" s="7" t="s">
        <v>249</v>
      </c>
      <c r="O80" s="7" t="s">
        <v>198</v>
      </c>
      <c r="P80" s="7" t="s">
        <v>250</v>
      </c>
      <c r="Q80" s="99">
        <v>76</v>
      </c>
      <c r="R80" s="99"/>
      <c r="S80" s="99"/>
      <c r="T80" s="99"/>
      <c r="U80" s="123"/>
      <c r="V80" s="7"/>
      <c r="W80" s="297"/>
      <c r="X80" s="297"/>
      <c r="Y80" s="297"/>
      <c r="Z80" s="7" t="s">
        <v>44</v>
      </c>
      <c r="AA80" s="7" t="s">
        <v>46</v>
      </c>
      <c r="AB80" s="7" t="s">
        <v>46</v>
      </c>
      <c r="AC80" s="7" t="s">
        <v>44</v>
      </c>
      <c r="AD80" s="7" t="s">
        <v>46</v>
      </c>
      <c r="AE80" s="7" t="s">
        <v>46</v>
      </c>
      <c r="AF80" s="51" t="s">
        <v>201</v>
      </c>
      <c r="AG80" s="7" t="s">
        <v>184</v>
      </c>
      <c r="AH80" s="99" t="s">
        <v>184</v>
      </c>
      <c r="AI80" s="7" t="s">
        <v>184</v>
      </c>
    </row>
    <row r="81" spans="1:35" s="37" customFormat="1" ht="25.5">
      <c r="A81" s="99">
        <v>77</v>
      </c>
      <c r="B81" s="99" t="s">
        <v>103</v>
      </c>
      <c r="C81" s="7" t="s">
        <v>190</v>
      </c>
      <c r="D81" s="85" t="s">
        <v>42</v>
      </c>
      <c r="E81" s="85"/>
      <c r="F81" s="85" t="s">
        <v>43</v>
      </c>
      <c r="G81" s="7" t="s">
        <v>247</v>
      </c>
      <c r="H81" s="162">
        <v>89.4</v>
      </c>
      <c r="I81" s="295"/>
      <c r="J81" s="295"/>
      <c r="K81" s="295">
        <v>250000</v>
      </c>
      <c r="L81" s="7" t="s">
        <v>289</v>
      </c>
      <c r="M81" s="99"/>
      <c r="N81" s="7" t="s">
        <v>249</v>
      </c>
      <c r="O81" s="7" t="s">
        <v>198</v>
      </c>
      <c r="P81" s="7" t="s">
        <v>250</v>
      </c>
      <c r="Q81" s="99">
        <v>77</v>
      </c>
      <c r="R81" s="99"/>
      <c r="S81" s="99"/>
      <c r="T81" s="99"/>
      <c r="U81" s="123"/>
      <c r="V81" s="7"/>
      <c r="W81" s="7"/>
      <c r="X81" s="7"/>
      <c r="Y81" s="7"/>
      <c r="Z81" s="7" t="s">
        <v>45</v>
      </c>
      <c r="AA81" s="7" t="s">
        <v>44</v>
      </c>
      <c r="AB81" s="7" t="s">
        <v>46</v>
      </c>
      <c r="AC81" s="7" t="s">
        <v>44</v>
      </c>
      <c r="AD81" s="7" t="s">
        <v>46</v>
      </c>
      <c r="AE81" s="7" t="s">
        <v>46</v>
      </c>
      <c r="AF81" s="51" t="s">
        <v>201</v>
      </c>
      <c r="AG81" s="7" t="s">
        <v>184</v>
      </c>
      <c r="AH81" s="99" t="s">
        <v>184</v>
      </c>
      <c r="AI81" s="7" t="s">
        <v>184</v>
      </c>
    </row>
    <row r="82" spans="1:35" s="37" customFormat="1" ht="25.5">
      <c r="A82" s="99">
        <v>78</v>
      </c>
      <c r="B82" s="1" t="s">
        <v>103</v>
      </c>
      <c r="C82" s="7" t="s">
        <v>190</v>
      </c>
      <c r="D82" s="85" t="s">
        <v>42</v>
      </c>
      <c r="E82" s="85"/>
      <c r="F82" s="85" t="s">
        <v>43</v>
      </c>
      <c r="G82" s="7" t="s">
        <v>247</v>
      </c>
      <c r="H82" s="162">
        <v>163</v>
      </c>
      <c r="I82" s="295"/>
      <c r="J82" s="295"/>
      <c r="K82" s="295">
        <v>455000</v>
      </c>
      <c r="L82" s="7" t="s">
        <v>290</v>
      </c>
      <c r="M82" s="99"/>
      <c r="N82" s="7" t="s">
        <v>249</v>
      </c>
      <c r="O82" s="7" t="s">
        <v>198</v>
      </c>
      <c r="P82" s="7" t="s">
        <v>250</v>
      </c>
      <c r="Q82" s="99">
        <v>78</v>
      </c>
      <c r="R82" s="99"/>
      <c r="S82" s="99"/>
      <c r="T82" s="99"/>
      <c r="U82" s="123"/>
      <c r="V82" s="7"/>
      <c r="W82" s="7"/>
      <c r="X82" s="7"/>
      <c r="Y82" s="7"/>
      <c r="Z82" s="288" t="s">
        <v>44</v>
      </c>
      <c r="AA82" s="7" t="s">
        <v>46</v>
      </c>
      <c r="AB82" s="7" t="s">
        <v>46</v>
      </c>
      <c r="AC82" s="7" t="s">
        <v>44</v>
      </c>
      <c r="AD82" s="7" t="s">
        <v>46</v>
      </c>
      <c r="AE82" s="7" t="s">
        <v>46</v>
      </c>
      <c r="AF82" s="51" t="s">
        <v>201</v>
      </c>
      <c r="AG82" s="7" t="s">
        <v>184</v>
      </c>
      <c r="AH82" s="99" t="s">
        <v>184</v>
      </c>
      <c r="AI82" s="7" t="s">
        <v>184</v>
      </c>
    </row>
    <row r="83" spans="1:35" s="37" customFormat="1" ht="25.5">
      <c r="A83" s="99">
        <v>79</v>
      </c>
      <c r="B83" s="1" t="s">
        <v>103</v>
      </c>
      <c r="C83" s="7" t="s">
        <v>190</v>
      </c>
      <c r="D83" s="85" t="s">
        <v>42</v>
      </c>
      <c r="E83" s="85"/>
      <c r="F83" s="85" t="s">
        <v>43</v>
      </c>
      <c r="G83" s="7" t="s">
        <v>247</v>
      </c>
      <c r="H83" s="162">
        <v>119.07</v>
      </c>
      <c r="I83" s="295"/>
      <c r="J83" s="295"/>
      <c r="K83" s="295">
        <v>332000</v>
      </c>
      <c r="L83" s="7" t="s">
        <v>291</v>
      </c>
      <c r="M83" s="99"/>
      <c r="N83" s="7" t="s">
        <v>249</v>
      </c>
      <c r="O83" s="7" t="s">
        <v>198</v>
      </c>
      <c r="P83" s="7" t="s">
        <v>250</v>
      </c>
      <c r="Q83" s="99">
        <v>79</v>
      </c>
      <c r="R83" s="99"/>
      <c r="S83" s="99"/>
      <c r="T83" s="99"/>
      <c r="U83" s="123"/>
      <c r="V83" s="7"/>
      <c r="W83" s="297"/>
      <c r="X83" s="297"/>
      <c r="Y83" s="297"/>
      <c r="Z83" s="288" t="s">
        <v>45</v>
      </c>
      <c r="AA83" s="7" t="s">
        <v>46</v>
      </c>
      <c r="AB83" s="7" t="s">
        <v>46</v>
      </c>
      <c r="AC83" s="7" t="s">
        <v>44</v>
      </c>
      <c r="AD83" s="7" t="s">
        <v>46</v>
      </c>
      <c r="AE83" s="7" t="s">
        <v>46</v>
      </c>
      <c r="AF83" s="51" t="s">
        <v>201</v>
      </c>
      <c r="AG83" s="7" t="s">
        <v>184</v>
      </c>
      <c r="AH83" s="99" t="s">
        <v>184</v>
      </c>
      <c r="AI83" s="7" t="s">
        <v>184</v>
      </c>
    </row>
    <row r="84" spans="1:35" s="37" customFormat="1" ht="25.5">
      <c r="A84" s="99">
        <v>80</v>
      </c>
      <c r="B84" s="1" t="s">
        <v>103</v>
      </c>
      <c r="C84" s="99" t="s">
        <v>190</v>
      </c>
      <c r="D84" s="198" t="s">
        <v>42</v>
      </c>
      <c r="E84" s="198"/>
      <c r="F84" s="198" t="s">
        <v>43</v>
      </c>
      <c r="G84" s="99" t="s">
        <v>247</v>
      </c>
      <c r="H84" s="162">
        <v>50.95</v>
      </c>
      <c r="I84" s="295"/>
      <c r="J84" s="295"/>
      <c r="K84" s="295">
        <v>142000</v>
      </c>
      <c r="L84" s="99" t="s">
        <v>899</v>
      </c>
      <c r="M84" s="99"/>
      <c r="N84" s="99" t="s">
        <v>249</v>
      </c>
      <c r="O84" s="99" t="s">
        <v>198</v>
      </c>
      <c r="P84" s="99" t="s">
        <v>250</v>
      </c>
      <c r="Q84" s="99">
        <v>80</v>
      </c>
      <c r="R84" s="99"/>
      <c r="S84" s="99"/>
      <c r="T84" s="99"/>
      <c r="U84" s="100"/>
      <c r="V84" s="99"/>
      <c r="W84" s="99"/>
      <c r="X84" s="99"/>
      <c r="Y84" s="99"/>
      <c r="Z84" s="288" t="s">
        <v>45</v>
      </c>
      <c r="AA84" s="99" t="s">
        <v>46</v>
      </c>
      <c r="AB84" s="99" t="s">
        <v>46</v>
      </c>
      <c r="AC84" s="99" t="s">
        <v>44</v>
      </c>
      <c r="AD84" s="99" t="s">
        <v>46</v>
      </c>
      <c r="AE84" s="99" t="s">
        <v>46</v>
      </c>
      <c r="AF84" s="387" t="s">
        <v>201</v>
      </c>
      <c r="AG84" s="99" t="s">
        <v>184</v>
      </c>
      <c r="AH84" s="99" t="s">
        <v>184</v>
      </c>
      <c r="AI84" s="99" t="s">
        <v>184</v>
      </c>
    </row>
    <row r="85" spans="1:35" s="37" customFormat="1" ht="25.5">
      <c r="A85" s="99">
        <v>81</v>
      </c>
      <c r="B85" s="1" t="s">
        <v>103</v>
      </c>
      <c r="C85" s="7" t="s">
        <v>190</v>
      </c>
      <c r="D85" s="85" t="s">
        <v>42</v>
      </c>
      <c r="E85" s="85"/>
      <c r="F85" s="85" t="s">
        <v>43</v>
      </c>
      <c r="G85" s="7" t="s">
        <v>247</v>
      </c>
      <c r="H85" s="162">
        <v>130.67</v>
      </c>
      <c r="I85" s="295"/>
      <c r="J85" s="295"/>
      <c r="K85" s="295">
        <v>365000</v>
      </c>
      <c r="L85" s="7" t="s">
        <v>292</v>
      </c>
      <c r="M85" s="99"/>
      <c r="N85" s="7" t="s">
        <v>249</v>
      </c>
      <c r="O85" s="7" t="s">
        <v>198</v>
      </c>
      <c r="P85" s="7" t="s">
        <v>250</v>
      </c>
      <c r="Q85" s="99">
        <v>81</v>
      </c>
      <c r="R85" s="99"/>
      <c r="S85" s="99"/>
      <c r="T85" s="99"/>
      <c r="U85" s="123"/>
      <c r="V85" s="7"/>
      <c r="W85" s="7"/>
      <c r="X85" s="7"/>
      <c r="Y85" s="7"/>
      <c r="Z85" s="288" t="s">
        <v>255</v>
      </c>
      <c r="AA85" s="7" t="s">
        <v>46</v>
      </c>
      <c r="AB85" s="7" t="s">
        <v>46</v>
      </c>
      <c r="AC85" s="7" t="s">
        <v>44</v>
      </c>
      <c r="AD85" s="7" t="s">
        <v>46</v>
      </c>
      <c r="AE85" s="7" t="s">
        <v>46</v>
      </c>
      <c r="AF85" s="51" t="s">
        <v>201</v>
      </c>
      <c r="AG85" s="7" t="s">
        <v>184</v>
      </c>
      <c r="AH85" s="99" t="s">
        <v>184</v>
      </c>
      <c r="AI85" s="7" t="s">
        <v>184</v>
      </c>
    </row>
    <row r="86" spans="1:35" s="37" customFormat="1" ht="25.5">
      <c r="A86" s="99">
        <v>82</v>
      </c>
      <c r="B86" s="1" t="s">
        <v>103</v>
      </c>
      <c r="C86" s="7" t="s">
        <v>190</v>
      </c>
      <c r="D86" s="85" t="s">
        <v>42</v>
      </c>
      <c r="E86" s="85"/>
      <c r="F86" s="85" t="s">
        <v>43</v>
      </c>
      <c r="G86" s="7" t="s">
        <v>247</v>
      </c>
      <c r="H86" s="162">
        <v>16</v>
      </c>
      <c r="I86" s="295"/>
      <c r="J86" s="295"/>
      <c r="K86" s="295">
        <v>45000</v>
      </c>
      <c r="L86" s="7" t="s">
        <v>293</v>
      </c>
      <c r="M86" s="99"/>
      <c r="N86" s="7" t="s">
        <v>249</v>
      </c>
      <c r="O86" s="7" t="s">
        <v>198</v>
      </c>
      <c r="P86" s="7" t="s">
        <v>250</v>
      </c>
      <c r="Q86" s="99">
        <v>82</v>
      </c>
      <c r="R86" s="99"/>
      <c r="S86" s="99"/>
      <c r="T86" s="99"/>
      <c r="U86" s="123"/>
      <c r="V86" s="7"/>
      <c r="W86" s="297"/>
      <c r="X86" s="297"/>
      <c r="Y86" s="297"/>
      <c r="Z86" s="288" t="s">
        <v>44</v>
      </c>
      <c r="AA86" s="7" t="s">
        <v>46</v>
      </c>
      <c r="AB86" s="7" t="s">
        <v>46</v>
      </c>
      <c r="AC86" s="7" t="s">
        <v>44</v>
      </c>
      <c r="AD86" s="7" t="s">
        <v>46</v>
      </c>
      <c r="AE86" s="7" t="s">
        <v>46</v>
      </c>
      <c r="AF86" s="51" t="s">
        <v>201</v>
      </c>
      <c r="AG86" s="7" t="s">
        <v>184</v>
      </c>
      <c r="AH86" s="99" t="s">
        <v>184</v>
      </c>
      <c r="AI86" s="7" t="s">
        <v>184</v>
      </c>
    </row>
    <row r="87" spans="1:35" s="37" customFormat="1" ht="25.5">
      <c r="A87" s="99">
        <v>83</v>
      </c>
      <c r="B87" s="99" t="s">
        <v>103</v>
      </c>
      <c r="C87" s="7" t="s">
        <v>190</v>
      </c>
      <c r="D87" s="85" t="s">
        <v>42</v>
      </c>
      <c r="E87" s="85"/>
      <c r="F87" s="85" t="s">
        <v>43</v>
      </c>
      <c r="G87" s="7" t="s">
        <v>247</v>
      </c>
      <c r="H87" s="162">
        <v>33.92</v>
      </c>
      <c r="I87" s="295"/>
      <c r="J87" s="295"/>
      <c r="K87" s="295">
        <v>95000</v>
      </c>
      <c r="L87" s="7" t="s">
        <v>294</v>
      </c>
      <c r="M87" s="99"/>
      <c r="N87" s="7" t="s">
        <v>249</v>
      </c>
      <c r="O87" s="7" t="s">
        <v>198</v>
      </c>
      <c r="P87" s="7" t="s">
        <v>250</v>
      </c>
      <c r="Q87" s="99">
        <v>83</v>
      </c>
      <c r="R87" s="99"/>
      <c r="S87" s="99"/>
      <c r="T87" s="99"/>
      <c r="U87" s="123"/>
      <c r="V87" s="7"/>
      <c r="W87" s="7"/>
      <c r="X87" s="7"/>
      <c r="Y87" s="7"/>
      <c r="Z87" s="7" t="s">
        <v>44</v>
      </c>
      <c r="AA87" s="7" t="s">
        <v>46</v>
      </c>
      <c r="AB87" s="7" t="s">
        <v>46</v>
      </c>
      <c r="AC87" s="7" t="s">
        <v>44</v>
      </c>
      <c r="AD87" s="7" t="s">
        <v>46</v>
      </c>
      <c r="AE87" s="7" t="s">
        <v>46</v>
      </c>
      <c r="AF87" s="51" t="s">
        <v>201</v>
      </c>
      <c r="AG87" s="7" t="s">
        <v>184</v>
      </c>
      <c r="AH87" s="99" t="s">
        <v>184</v>
      </c>
      <c r="AI87" s="7" t="s">
        <v>184</v>
      </c>
    </row>
    <row r="88" spans="1:35" ht="38.25">
      <c r="A88" s="99">
        <v>84</v>
      </c>
      <c r="B88" s="99" t="s">
        <v>2066</v>
      </c>
      <c r="C88" s="7"/>
      <c r="D88" s="85" t="s">
        <v>42</v>
      </c>
      <c r="E88" s="85"/>
      <c r="F88" s="85" t="s">
        <v>43</v>
      </c>
      <c r="G88" s="7">
        <v>1990</v>
      </c>
      <c r="H88" s="162">
        <v>1828.77</v>
      </c>
      <c r="I88" s="308"/>
      <c r="J88" s="295"/>
      <c r="K88" s="302">
        <f>8718000+25372.45</f>
        <v>8743372.45</v>
      </c>
      <c r="L88" s="7" t="s">
        <v>295</v>
      </c>
      <c r="M88" s="99"/>
      <c r="N88" s="7" t="s">
        <v>296</v>
      </c>
      <c r="O88" s="7" t="s">
        <v>297</v>
      </c>
      <c r="P88" s="7" t="s">
        <v>298</v>
      </c>
      <c r="Q88" s="99">
        <v>84</v>
      </c>
      <c r="R88" s="99"/>
      <c r="S88" s="7" t="s">
        <v>1614</v>
      </c>
      <c r="T88" s="99"/>
      <c r="U88" s="123"/>
      <c r="V88" s="7" t="s">
        <v>819</v>
      </c>
      <c r="W88" s="7"/>
      <c r="X88" s="7"/>
      <c r="Y88" s="7" t="s">
        <v>123</v>
      </c>
      <c r="Z88" s="7" t="s">
        <v>85</v>
      </c>
      <c r="AA88" s="7" t="s">
        <v>44</v>
      </c>
      <c r="AB88" s="7" t="s">
        <v>44</v>
      </c>
      <c r="AC88" s="7" t="s">
        <v>45</v>
      </c>
      <c r="AD88" s="7" t="s">
        <v>44</v>
      </c>
      <c r="AE88" s="7" t="s">
        <v>45</v>
      </c>
      <c r="AF88" s="51" t="s">
        <v>205</v>
      </c>
      <c r="AG88" s="7" t="s">
        <v>123</v>
      </c>
      <c r="AH88" s="99" t="s">
        <v>184</v>
      </c>
      <c r="AI88" s="7" t="s">
        <v>184</v>
      </c>
    </row>
    <row r="89" spans="1:35" s="37" customFormat="1" ht="27" customHeight="1">
      <c r="A89" s="99">
        <v>85</v>
      </c>
      <c r="B89" s="99" t="s">
        <v>1772</v>
      </c>
      <c r="C89" s="7"/>
      <c r="D89" s="85" t="s">
        <v>42</v>
      </c>
      <c r="E89" s="85"/>
      <c r="F89" s="85" t="s">
        <v>43</v>
      </c>
      <c r="G89" s="7">
        <v>1988</v>
      </c>
      <c r="H89" s="162">
        <v>2457.14</v>
      </c>
      <c r="I89" s="308"/>
      <c r="J89" s="295"/>
      <c r="K89" s="302">
        <f>11367000+39764.65</f>
        <v>11406764.65</v>
      </c>
      <c r="L89" s="7" t="s">
        <v>299</v>
      </c>
      <c r="M89" s="60" t="s">
        <v>300</v>
      </c>
      <c r="N89" s="7" t="s">
        <v>296</v>
      </c>
      <c r="O89" s="7" t="s">
        <v>297</v>
      </c>
      <c r="P89" s="7" t="s">
        <v>298</v>
      </c>
      <c r="Q89" s="99">
        <v>85</v>
      </c>
      <c r="R89" s="99"/>
      <c r="S89" s="7" t="s">
        <v>1615</v>
      </c>
      <c r="T89" s="99"/>
      <c r="U89" s="123"/>
      <c r="V89" s="7" t="s">
        <v>819</v>
      </c>
      <c r="W89" s="297"/>
      <c r="X89" s="297"/>
      <c r="Y89" s="62" t="s">
        <v>123</v>
      </c>
      <c r="Z89" s="7" t="s">
        <v>85</v>
      </c>
      <c r="AA89" s="7" t="s">
        <v>45</v>
      </c>
      <c r="AB89" s="7" t="s">
        <v>45</v>
      </c>
      <c r="AC89" s="7" t="s">
        <v>45</v>
      </c>
      <c r="AD89" s="7" t="s">
        <v>84</v>
      </c>
      <c r="AE89" s="7" t="s">
        <v>45</v>
      </c>
      <c r="AF89" s="51" t="s">
        <v>205</v>
      </c>
      <c r="AG89" s="7" t="s">
        <v>123</v>
      </c>
      <c r="AH89" s="99" t="s">
        <v>184</v>
      </c>
      <c r="AI89" s="7" t="s">
        <v>123</v>
      </c>
    </row>
    <row r="90" spans="1:35" s="37" customFormat="1" ht="23.25" customHeight="1">
      <c r="A90" s="99">
        <v>86</v>
      </c>
      <c r="B90" s="99" t="s">
        <v>303</v>
      </c>
      <c r="C90" s="7"/>
      <c r="D90" s="85"/>
      <c r="E90" s="85"/>
      <c r="F90" s="85" t="s">
        <v>43</v>
      </c>
      <c r="G90" s="7">
        <v>1937</v>
      </c>
      <c r="H90" s="162">
        <v>42.16</v>
      </c>
      <c r="I90" s="308"/>
      <c r="J90" s="295"/>
      <c r="K90" s="295">
        <v>466000</v>
      </c>
      <c r="L90" s="7" t="s">
        <v>304</v>
      </c>
      <c r="M90" s="99"/>
      <c r="N90" s="7" t="s">
        <v>191</v>
      </c>
      <c r="O90" s="7" t="s">
        <v>192</v>
      </c>
      <c r="P90" s="7"/>
      <c r="Q90" s="99">
        <v>86</v>
      </c>
      <c r="R90" s="99"/>
      <c r="S90" s="99"/>
      <c r="T90" s="99"/>
      <c r="U90" s="99"/>
      <c r="V90" s="50"/>
      <c r="W90" s="50"/>
      <c r="X90" s="50"/>
      <c r="Y90" s="50"/>
      <c r="Z90" s="7" t="s">
        <v>45</v>
      </c>
      <c r="AA90" s="7" t="s">
        <v>45</v>
      </c>
      <c r="AB90" s="7" t="s">
        <v>45</v>
      </c>
      <c r="AC90" s="7" t="s">
        <v>45</v>
      </c>
      <c r="AD90" s="7" t="s">
        <v>84</v>
      </c>
      <c r="AE90" s="7" t="s">
        <v>45</v>
      </c>
      <c r="AF90" s="309" t="s">
        <v>201</v>
      </c>
      <c r="AG90" s="7" t="s">
        <v>184</v>
      </c>
      <c r="AH90" s="99" t="s">
        <v>184</v>
      </c>
      <c r="AI90" s="7" t="s">
        <v>184</v>
      </c>
    </row>
    <row r="91" spans="1:35" s="37" customFormat="1" ht="25.5">
      <c r="A91" s="99">
        <v>87</v>
      </c>
      <c r="B91" s="99" t="s">
        <v>305</v>
      </c>
      <c r="C91" s="99" t="s">
        <v>197</v>
      </c>
      <c r="D91" s="207" t="s">
        <v>42</v>
      </c>
      <c r="E91" s="207"/>
      <c r="F91" s="207" t="s">
        <v>43</v>
      </c>
      <c r="G91" s="99" t="s">
        <v>247</v>
      </c>
      <c r="H91" s="162">
        <v>227.77</v>
      </c>
      <c r="I91" s="295"/>
      <c r="J91" s="295"/>
      <c r="K91" s="295">
        <v>838000</v>
      </c>
      <c r="L91" s="99" t="s">
        <v>306</v>
      </c>
      <c r="M91" s="99"/>
      <c r="N91" s="99" t="s">
        <v>191</v>
      </c>
      <c r="O91" s="99" t="s">
        <v>198</v>
      </c>
      <c r="P91" s="99" t="s">
        <v>210</v>
      </c>
      <c r="Q91" s="99">
        <v>87</v>
      </c>
      <c r="R91" s="99"/>
      <c r="S91" s="99"/>
      <c r="T91" s="99"/>
      <c r="U91" s="99"/>
      <c r="V91" s="50"/>
      <c r="W91" s="50"/>
      <c r="X91" s="50"/>
      <c r="Y91" s="50"/>
      <c r="Z91" s="99" t="s">
        <v>45</v>
      </c>
      <c r="AA91" s="99" t="s">
        <v>46</v>
      </c>
      <c r="AB91" s="99" t="s">
        <v>46</v>
      </c>
      <c r="AC91" s="99" t="s">
        <v>45</v>
      </c>
      <c r="AD91" s="99" t="s">
        <v>46</v>
      </c>
      <c r="AE91" s="99" t="s">
        <v>46</v>
      </c>
      <c r="AF91" s="388" t="s">
        <v>201</v>
      </c>
      <c r="AG91" s="99"/>
      <c r="AH91" s="99" t="s">
        <v>184</v>
      </c>
      <c r="AI91" s="99" t="s">
        <v>184</v>
      </c>
    </row>
    <row r="92" spans="1:35" s="37" customFormat="1" ht="23.25" customHeight="1">
      <c r="A92" s="99">
        <v>88</v>
      </c>
      <c r="B92" s="99" t="s">
        <v>420</v>
      </c>
      <c r="C92" s="7" t="s">
        <v>197</v>
      </c>
      <c r="D92" s="85"/>
      <c r="E92" s="85"/>
      <c r="F92" s="85" t="s">
        <v>43</v>
      </c>
      <c r="G92" s="7" t="s">
        <v>307</v>
      </c>
      <c r="H92" s="162">
        <v>15.67</v>
      </c>
      <c r="I92" s="308"/>
      <c r="J92" s="295"/>
      <c r="K92" s="295">
        <v>58000</v>
      </c>
      <c r="L92" s="7" t="s">
        <v>309</v>
      </c>
      <c r="M92" s="99"/>
      <c r="N92" s="7" t="s">
        <v>310</v>
      </c>
      <c r="O92" s="7" t="s">
        <v>192</v>
      </c>
      <c r="P92" s="7" t="s">
        <v>308</v>
      </c>
      <c r="Q92" s="99">
        <v>88</v>
      </c>
      <c r="R92" s="99"/>
      <c r="S92" s="99"/>
      <c r="T92" s="99"/>
      <c r="U92" s="99"/>
      <c r="V92" s="50"/>
      <c r="W92" s="50"/>
      <c r="X92" s="50"/>
      <c r="Y92" s="50"/>
      <c r="Z92" s="7" t="s">
        <v>44</v>
      </c>
      <c r="AA92" s="7" t="s">
        <v>46</v>
      </c>
      <c r="AB92" s="7" t="s">
        <v>46</v>
      </c>
      <c r="AC92" s="7" t="s">
        <v>311</v>
      </c>
      <c r="AD92" s="7" t="s">
        <v>46</v>
      </c>
      <c r="AE92" s="7" t="s">
        <v>46</v>
      </c>
      <c r="AF92" s="309"/>
      <c r="AG92" s="7"/>
      <c r="AH92" s="99" t="s">
        <v>184</v>
      </c>
      <c r="AI92" s="7" t="s">
        <v>184</v>
      </c>
    </row>
    <row r="93" spans="1:35" s="37" customFormat="1" ht="33" customHeight="1">
      <c r="A93" s="99">
        <v>89</v>
      </c>
      <c r="B93" s="99" t="s">
        <v>312</v>
      </c>
      <c r="C93" s="7"/>
      <c r="D93" s="85" t="s">
        <v>43</v>
      </c>
      <c r="E93" s="85"/>
      <c r="F93" s="85" t="s">
        <v>43</v>
      </c>
      <c r="G93" s="7">
        <v>1989</v>
      </c>
      <c r="H93" s="162">
        <v>275.03</v>
      </c>
      <c r="I93" s="308"/>
      <c r="J93" s="295"/>
      <c r="K93" s="295">
        <v>1031000</v>
      </c>
      <c r="L93" s="7" t="s">
        <v>313</v>
      </c>
      <c r="M93" s="99"/>
      <c r="N93" s="7" t="s">
        <v>314</v>
      </c>
      <c r="O93" s="7" t="s">
        <v>192</v>
      </c>
      <c r="P93" s="7" t="s">
        <v>315</v>
      </c>
      <c r="Q93" s="99">
        <v>89</v>
      </c>
      <c r="R93" s="99"/>
      <c r="S93" s="99"/>
      <c r="T93" s="99"/>
      <c r="U93" s="99"/>
      <c r="V93" s="50"/>
      <c r="W93" s="50"/>
      <c r="X93" s="50"/>
      <c r="Y93" s="50"/>
      <c r="Z93" s="7" t="s">
        <v>44</v>
      </c>
      <c r="AA93" s="7" t="s">
        <v>44</v>
      </c>
      <c r="AB93" s="7" t="s">
        <v>44</v>
      </c>
      <c r="AC93" s="7" t="s">
        <v>311</v>
      </c>
      <c r="AD93" s="7" t="s">
        <v>84</v>
      </c>
      <c r="AE93" s="7" t="s">
        <v>45</v>
      </c>
      <c r="AF93" s="309" t="s">
        <v>201</v>
      </c>
      <c r="AG93" s="7" t="s">
        <v>184</v>
      </c>
      <c r="AH93" s="99" t="s">
        <v>123</v>
      </c>
      <c r="AI93" s="7" t="s">
        <v>184</v>
      </c>
    </row>
    <row r="94" spans="1:35" s="37" customFormat="1" ht="25.5">
      <c r="A94" s="99">
        <v>90</v>
      </c>
      <c r="B94" s="7" t="s">
        <v>316</v>
      </c>
      <c r="C94" s="7"/>
      <c r="D94" s="85"/>
      <c r="E94" s="85"/>
      <c r="F94" s="85" t="s">
        <v>43</v>
      </c>
      <c r="G94" s="7"/>
      <c r="H94" s="162"/>
      <c r="I94" s="308">
        <v>554999</v>
      </c>
      <c r="J94" s="295"/>
      <c r="K94" s="295"/>
      <c r="L94" s="7" t="s">
        <v>317</v>
      </c>
      <c r="M94" s="99"/>
      <c r="N94" s="7"/>
      <c r="O94" s="7"/>
      <c r="P94" s="7"/>
      <c r="Q94" s="99">
        <v>90</v>
      </c>
      <c r="R94" s="99"/>
      <c r="S94" s="99"/>
      <c r="T94" s="99"/>
      <c r="U94" s="99"/>
      <c r="V94" s="50"/>
      <c r="W94" s="50"/>
      <c r="X94" s="50"/>
      <c r="Y94" s="50"/>
      <c r="Z94" s="7"/>
      <c r="AA94" s="7"/>
      <c r="AB94" s="7"/>
      <c r="AC94" s="7"/>
      <c r="AD94" s="7"/>
      <c r="AE94" s="7"/>
      <c r="AF94" s="309"/>
      <c r="AG94" s="7"/>
      <c r="AH94" s="99"/>
      <c r="AI94" s="7"/>
    </row>
    <row r="95" spans="1:35" s="37" customFormat="1" ht="29.25" customHeight="1">
      <c r="A95" s="99">
        <v>91</v>
      </c>
      <c r="B95" s="7" t="s">
        <v>316</v>
      </c>
      <c r="C95" s="7"/>
      <c r="D95" s="85"/>
      <c r="E95" s="85"/>
      <c r="F95" s="85" t="s">
        <v>43</v>
      </c>
      <c r="G95" s="7"/>
      <c r="H95" s="162"/>
      <c r="I95" s="308">
        <v>100000</v>
      </c>
      <c r="J95" s="295"/>
      <c r="K95" s="295"/>
      <c r="L95" s="7" t="s">
        <v>318</v>
      </c>
      <c r="M95" s="99"/>
      <c r="N95" s="7"/>
      <c r="O95" s="7"/>
      <c r="P95" s="7"/>
      <c r="Q95" s="99">
        <v>91</v>
      </c>
      <c r="R95" s="99"/>
      <c r="S95" s="99"/>
      <c r="T95" s="99"/>
      <c r="U95" s="99"/>
      <c r="V95" s="50"/>
      <c r="W95" s="50"/>
      <c r="X95" s="50"/>
      <c r="Y95" s="50"/>
      <c r="Z95" s="7"/>
      <c r="AA95" s="7"/>
      <c r="AB95" s="7"/>
      <c r="AC95" s="7"/>
      <c r="AD95" s="7"/>
      <c r="AE95" s="7"/>
      <c r="AF95" s="309"/>
      <c r="AG95" s="7"/>
      <c r="AH95" s="99"/>
      <c r="AI95" s="7"/>
    </row>
    <row r="96" spans="1:35" s="37" customFormat="1" ht="25.5">
      <c r="A96" s="99">
        <v>92</v>
      </c>
      <c r="B96" s="7" t="s">
        <v>319</v>
      </c>
      <c r="C96" s="7"/>
      <c r="D96" s="85"/>
      <c r="E96" s="85"/>
      <c r="F96" s="85" t="s">
        <v>42</v>
      </c>
      <c r="G96" s="7"/>
      <c r="H96" s="162"/>
      <c r="I96" s="308">
        <v>100000</v>
      </c>
      <c r="J96" s="295"/>
      <c r="K96" s="295"/>
      <c r="L96" s="7" t="s">
        <v>320</v>
      </c>
      <c r="M96" s="99"/>
      <c r="N96" s="7"/>
      <c r="O96" s="7"/>
      <c r="P96" s="7"/>
      <c r="Q96" s="99">
        <v>92</v>
      </c>
      <c r="R96" s="99"/>
      <c r="S96" s="99"/>
      <c r="T96" s="99"/>
      <c r="U96" s="99"/>
      <c r="V96" s="50"/>
      <c r="W96" s="50"/>
      <c r="X96" s="50"/>
      <c r="Y96" s="50"/>
      <c r="Z96" s="7"/>
      <c r="AA96" s="7"/>
      <c r="AB96" s="7"/>
      <c r="AC96" s="7"/>
      <c r="AD96" s="7"/>
      <c r="AE96" s="7"/>
      <c r="AF96" s="309"/>
      <c r="AG96" s="7"/>
      <c r="AH96" s="99" t="s">
        <v>184</v>
      </c>
      <c r="AI96" s="7"/>
    </row>
    <row r="97" spans="1:35" s="37" customFormat="1" ht="40.5" customHeight="1">
      <c r="A97" s="99">
        <v>93</v>
      </c>
      <c r="B97" s="7" t="s">
        <v>321</v>
      </c>
      <c r="C97" s="7"/>
      <c r="D97" s="85"/>
      <c r="E97" s="85"/>
      <c r="F97" s="85" t="s">
        <v>42</v>
      </c>
      <c r="G97" s="7"/>
      <c r="H97" s="162"/>
      <c r="I97" s="308">
        <v>100000</v>
      </c>
      <c r="J97" s="295"/>
      <c r="K97" s="295"/>
      <c r="L97" s="7" t="s">
        <v>322</v>
      </c>
      <c r="M97" s="99"/>
      <c r="N97" s="7"/>
      <c r="O97" s="7"/>
      <c r="P97" s="7"/>
      <c r="Q97" s="99">
        <v>93</v>
      </c>
      <c r="R97" s="99"/>
      <c r="S97" s="99"/>
      <c r="T97" s="99"/>
      <c r="U97" s="99"/>
      <c r="V97" s="50"/>
      <c r="W97" s="50"/>
      <c r="X97" s="50"/>
      <c r="Y97" s="50"/>
      <c r="Z97" s="7"/>
      <c r="AA97" s="7"/>
      <c r="AB97" s="7"/>
      <c r="AC97" s="7"/>
      <c r="AD97" s="7"/>
      <c r="AE97" s="7"/>
      <c r="AF97" s="309"/>
      <c r="AG97" s="7"/>
      <c r="AH97" s="99"/>
      <c r="AI97" s="7"/>
    </row>
    <row r="98" spans="1:35" s="37" customFormat="1" ht="25.5">
      <c r="A98" s="99">
        <v>94</v>
      </c>
      <c r="B98" s="99" t="s">
        <v>323</v>
      </c>
      <c r="C98" s="7" t="s">
        <v>197</v>
      </c>
      <c r="D98" s="85"/>
      <c r="E98" s="85"/>
      <c r="F98" s="85" t="s">
        <v>43</v>
      </c>
      <c r="G98" s="7" t="s">
        <v>247</v>
      </c>
      <c r="H98" s="162">
        <v>29.68</v>
      </c>
      <c r="I98" s="308"/>
      <c r="J98" s="295"/>
      <c r="K98" s="295">
        <v>109000</v>
      </c>
      <c r="L98" s="7" t="s">
        <v>324</v>
      </c>
      <c r="M98" s="99"/>
      <c r="N98" s="7" t="s">
        <v>191</v>
      </c>
      <c r="O98" s="7" t="s">
        <v>198</v>
      </c>
      <c r="P98" s="7" t="s">
        <v>282</v>
      </c>
      <c r="Q98" s="99">
        <v>94</v>
      </c>
      <c r="R98" s="99"/>
      <c r="S98" s="99"/>
      <c r="T98" s="99"/>
      <c r="U98" s="99"/>
      <c r="V98" s="50"/>
      <c r="W98" s="50"/>
      <c r="X98" s="50"/>
      <c r="Y98" s="50"/>
      <c r="Z98" s="7" t="s">
        <v>44</v>
      </c>
      <c r="AA98" s="7" t="s">
        <v>46</v>
      </c>
      <c r="AB98" s="7" t="s">
        <v>46</v>
      </c>
      <c r="AC98" s="7" t="s">
        <v>44</v>
      </c>
      <c r="AD98" s="7" t="s">
        <v>46</v>
      </c>
      <c r="AE98" s="7" t="s">
        <v>46</v>
      </c>
      <c r="AF98" s="309" t="s">
        <v>201</v>
      </c>
      <c r="AG98" s="7"/>
      <c r="AH98" s="99" t="s">
        <v>123</v>
      </c>
      <c r="AI98" s="7"/>
    </row>
    <row r="99" spans="1:35" s="37" customFormat="1" ht="34.5" customHeight="1">
      <c r="A99" s="99">
        <v>95</v>
      </c>
      <c r="B99" s="99" t="s">
        <v>325</v>
      </c>
      <c r="C99" s="7"/>
      <c r="D99" s="85"/>
      <c r="E99" s="85"/>
      <c r="F99" s="85" t="s">
        <v>43</v>
      </c>
      <c r="G99" s="7">
        <v>1968</v>
      </c>
      <c r="H99" s="162">
        <v>523.04</v>
      </c>
      <c r="I99" s="295"/>
      <c r="J99" s="295"/>
      <c r="K99" s="295">
        <v>2493000</v>
      </c>
      <c r="L99" s="7" t="s">
        <v>326</v>
      </c>
      <c r="M99" s="99"/>
      <c r="N99" s="7" t="s">
        <v>327</v>
      </c>
      <c r="O99" s="7" t="s">
        <v>328</v>
      </c>
      <c r="P99" s="7" t="s">
        <v>280</v>
      </c>
      <c r="Q99" s="99">
        <v>95</v>
      </c>
      <c r="R99" s="99"/>
      <c r="S99" s="99"/>
      <c r="T99" s="99"/>
      <c r="U99" s="99"/>
      <c r="V99" s="50"/>
      <c r="W99" s="50"/>
      <c r="X99" s="50"/>
      <c r="Y99" s="50"/>
      <c r="Z99" s="7" t="s">
        <v>45</v>
      </c>
      <c r="AA99" s="7" t="s">
        <v>44</v>
      </c>
      <c r="AB99" s="7" t="s">
        <v>44</v>
      </c>
      <c r="AC99" s="7" t="s">
        <v>45</v>
      </c>
      <c r="AD99" s="7" t="s">
        <v>84</v>
      </c>
      <c r="AE99" s="7" t="s">
        <v>45</v>
      </c>
      <c r="AF99" s="309" t="s">
        <v>205</v>
      </c>
      <c r="AG99" s="7" t="s">
        <v>123</v>
      </c>
      <c r="AH99" s="99"/>
      <c r="AI99" s="99" t="s">
        <v>184</v>
      </c>
    </row>
    <row r="100" spans="1:35" s="37" customFormat="1" ht="36" customHeight="1">
      <c r="A100" s="99">
        <v>96</v>
      </c>
      <c r="B100" s="99" t="s">
        <v>329</v>
      </c>
      <c r="C100" s="7" t="s">
        <v>197</v>
      </c>
      <c r="D100" s="85"/>
      <c r="E100" s="85"/>
      <c r="F100" s="85" t="s">
        <v>43</v>
      </c>
      <c r="G100" s="7" t="s">
        <v>251</v>
      </c>
      <c r="H100" s="162">
        <v>105</v>
      </c>
      <c r="I100" s="295"/>
      <c r="J100" s="295"/>
      <c r="K100" s="295">
        <v>386000</v>
      </c>
      <c r="L100" s="7" t="s">
        <v>299</v>
      </c>
      <c r="M100" s="99"/>
      <c r="N100" s="7" t="s">
        <v>330</v>
      </c>
      <c r="O100" s="7" t="s">
        <v>192</v>
      </c>
      <c r="P100" s="7" t="s">
        <v>280</v>
      </c>
      <c r="Q100" s="99">
        <v>96</v>
      </c>
      <c r="R100" s="99"/>
      <c r="S100" s="99"/>
      <c r="T100" s="99"/>
      <c r="U100" s="99"/>
      <c r="V100" s="50"/>
      <c r="W100" s="50"/>
      <c r="X100" s="50"/>
      <c r="Y100" s="50"/>
      <c r="Z100" s="7" t="s">
        <v>44</v>
      </c>
      <c r="AA100" s="7" t="s">
        <v>44</v>
      </c>
      <c r="AB100" s="7" t="s">
        <v>46</v>
      </c>
      <c r="AC100" s="7" t="s">
        <v>44</v>
      </c>
      <c r="AD100" s="7" t="s">
        <v>46</v>
      </c>
      <c r="AE100" s="7" t="s">
        <v>46</v>
      </c>
      <c r="AF100" s="309" t="s">
        <v>201</v>
      </c>
      <c r="AG100" s="7"/>
      <c r="AH100" s="99"/>
      <c r="AI100" s="99"/>
    </row>
    <row r="101" spans="1:35" s="37" customFormat="1" ht="35.25" customHeight="1">
      <c r="A101" s="99">
        <v>97</v>
      </c>
      <c r="B101" s="99" t="s">
        <v>332</v>
      </c>
      <c r="C101" s="7"/>
      <c r="D101" s="85"/>
      <c r="E101" s="85"/>
      <c r="F101" s="85" t="s">
        <v>43</v>
      </c>
      <c r="G101" s="7">
        <v>1908</v>
      </c>
      <c r="H101" s="162">
        <v>214.36</v>
      </c>
      <c r="I101" s="308"/>
      <c r="J101" s="295"/>
      <c r="K101" s="295">
        <v>1428000</v>
      </c>
      <c r="L101" s="7" t="s">
        <v>333</v>
      </c>
      <c r="M101" s="7"/>
      <c r="N101" s="99"/>
      <c r="O101" s="99"/>
      <c r="P101" s="99"/>
      <c r="Q101" s="99">
        <v>97</v>
      </c>
      <c r="R101" s="99"/>
      <c r="S101" s="99"/>
      <c r="T101" s="99"/>
      <c r="U101" s="99"/>
      <c r="V101" s="50"/>
      <c r="W101" s="50"/>
      <c r="X101" s="50"/>
      <c r="Y101" s="50"/>
      <c r="Z101" s="99"/>
      <c r="AA101" s="99"/>
      <c r="AB101" s="99"/>
      <c r="AC101" s="99"/>
      <c r="AD101" s="99"/>
      <c r="AE101" s="99"/>
      <c r="AF101" s="310"/>
      <c r="AG101" s="99"/>
      <c r="AH101" s="99"/>
      <c r="AI101" s="99"/>
    </row>
    <row r="102" spans="1:35" s="37" customFormat="1" ht="40.5" customHeight="1">
      <c r="A102" s="99">
        <v>98</v>
      </c>
      <c r="B102" s="99" t="s">
        <v>109</v>
      </c>
      <c r="C102" s="7" t="s">
        <v>190</v>
      </c>
      <c r="D102" s="85"/>
      <c r="E102" s="85"/>
      <c r="F102" s="85" t="s">
        <v>43</v>
      </c>
      <c r="G102" s="7" t="s">
        <v>334</v>
      </c>
      <c r="H102" s="162">
        <v>15.9</v>
      </c>
      <c r="I102" s="308"/>
      <c r="J102" s="295"/>
      <c r="K102" s="295">
        <v>44000</v>
      </c>
      <c r="L102" s="7" t="s">
        <v>335</v>
      </c>
      <c r="M102" s="7"/>
      <c r="N102" s="7" t="s">
        <v>327</v>
      </c>
      <c r="O102" s="7" t="s">
        <v>331</v>
      </c>
      <c r="P102" s="7" t="s">
        <v>204</v>
      </c>
      <c r="Q102" s="99">
        <v>98</v>
      </c>
      <c r="R102" s="99"/>
      <c r="S102" s="99"/>
      <c r="T102" s="99"/>
      <c r="U102" s="99"/>
      <c r="V102" s="50"/>
      <c r="W102" s="50"/>
      <c r="X102" s="50"/>
      <c r="Y102" s="7" t="s">
        <v>123</v>
      </c>
      <c r="Z102" s="7" t="s">
        <v>45</v>
      </c>
      <c r="AA102" s="7" t="s">
        <v>45</v>
      </c>
      <c r="AB102" s="7" t="s">
        <v>45</v>
      </c>
      <c r="AC102" s="7" t="s">
        <v>45</v>
      </c>
      <c r="AD102" s="7" t="s">
        <v>84</v>
      </c>
      <c r="AE102" s="7" t="s">
        <v>45</v>
      </c>
      <c r="AF102" s="309" t="s">
        <v>225</v>
      </c>
      <c r="AG102" s="7" t="s">
        <v>184</v>
      </c>
      <c r="AH102" s="99"/>
      <c r="AI102" s="7" t="s">
        <v>184</v>
      </c>
    </row>
    <row r="103" spans="1:35" s="37" customFormat="1" ht="39" customHeight="1">
      <c r="A103" s="99">
        <v>99</v>
      </c>
      <c r="B103" s="99" t="s">
        <v>103</v>
      </c>
      <c r="C103" s="85" t="s">
        <v>197</v>
      </c>
      <c r="D103" s="85"/>
      <c r="E103" s="85"/>
      <c r="F103" s="85" t="s">
        <v>43</v>
      </c>
      <c r="G103" s="7" t="s">
        <v>334</v>
      </c>
      <c r="H103" s="162">
        <v>98.81</v>
      </c>
      <c r="I103" s="308"/>
      <c r="J103" s="295"/>
      <c r="K103" s="295">
        <v>276000</v>
      </c>
      <c r="L103" s="7" t="s">
        <v>336</v>
      </c>
      <c r="M103" s="7"/>
      <c r="N103" s="7" t="s">
        <v>327</v>
      </c>
      <c r="O103" s="7" t="s">
        <v>198</v>
      </c>
      <c r="P103" s="7" t="s">
        <v>210</v>
      </c>
      <c r="Q103" s="99">
        <v>99</v>
      </c>
      <c r="R103" s="99"/>
      <c r="S103" s="99"/>
      <c r="T103" s="99"/>
      <c r="U103" s="99"/>
      <c r="V103" s="50"/>
      <c r="W103" s="50"/>
      <c r="X103" s="50"/>
      <c r="Y103" s="62"/>
      <c r="Z103" s="7" t="s">
        <v>44</v>
      </c>
      <c r="AA103" s="7" t="s">
        <v>46</v>
      </c>
      <c r="AB103" s="7" t="s">
        <v>46</v>
      </c>
      <c r="AC103" s="7" t="s">
        <v>44</v>
      </c>
      <c r="AD103" s="7" t="s">
        <v>46</v>
      </c>
      <c r="AE103" s="7" t="s">
        <v>46</v>
      </c>
      <c r="AF103" s="309"/>
      <c r="AG103" s="7"/>
      <c r="AH103" s="99"/>
      <c r="AI103" s="7"/>
    </row>
    <row r="104" spans="1:35" s="37" customFormat="1" ht="40.5" customHeight="1">
      <c r="A104" s="1">
        <v>100</v>
      </c>
      <c r="B104" s="1" t="s">
        <v>338</v>
      </c>
      <c r="C104" s="1" t="s">
        <v>222</v>
      </c>
      <c r="D104" s="300" t="s">
        <v>43</v>
      </c>
      <c r="E104" s="85"/>
      <c r="F104" s="85"/>
      <c r="G104" s="7">
        <v>1966</v>
      </c>
      <c r="H104" s="162"/>
      <c r="I104" s="308"/>
      <c r="J104" s="308">
        <v>1800000</v>
      </c>
      <c r="K104" s="295"/>
      <c r="L104" s="7" t="s">
        <v>339</v>
      </c>
      <c r="M104" s="7" t="s">
        <v>778</v>
      </c>
      <c r="N104" s="7" t="s">
        <v>310</v>
      </c>
      <c r="O104" s="7" t="s">
        <v>192</v>
      </c>
      <c r="P104" s="7" t="s">
        <v>337</v>
      </c>
      <c r="Q104" s="99">
        <v>100</v>
      </c>
      <c r="R104" s="99"/>
      <c r="S104" s="99"/>
      <c r="T104" s="99"/>
      <c r="U104" s="99"/>
      <c r="V104" s="50"/>
      <c r="W104" s="50"/>
      <c r="X104" s="50"/>
      <c r="Y104" s="7"/>
      <c r="Z104" s="288" t="s">
        <v>255</v>
      </c>
      <c r="AA104" s="7" t="s">
        <v>46</v>
      </c>
      <c r="AB104" s="7" t="s">
        <v>46</v>
      </c>
      <c r="AC104" s="7" t="s">
        <v>44</v>
      </c>
      <c r="AD104" s="7" t="s">
        <v>46</v>
      </c>
      <c r="AE104" s="7" t="s">
        <v>46</v>
      </c>
      <c r="AF104" s="309" t="s">
        <v>201</v>
      </c>
      <c r="AG104" s="7"/>
      <c r="AH104" s="99" t="s">
        <v>123</v>
      </c>
      <c r="AI104" s="7"/>
    </row>
    <row r="105" spans="1:35" s="37" customFormat="1" ht="40.5" customHeight="1">
      <c r="A105" s="1">
        <v>101</v>
      </c>
      <c r="B105" s="1" t="s">
        <v>341</v>
      </c>
      <c r="C105" s="1" t="s">
        <v>222</v>
      </c>
      <c r="D105" s="300" t="s">
        <v>43</v>
      </c>
      <c r="E105" s="85"/>
      <c r="F105" s="85"/>
      <c r="G105" s="7">
        <v>1922</v>
      </c>
      <c r="H105" s="162">
        <v>815</v>
      </c>
      <c r="I105" s="308"/>
      <c r="J105" s="308"/>
      <c r="K105" s="302">
        <v>4266000</v>
      </c>
      <c r="L105" s="7" t="s">
        <v>342</v>
      </c>
      <c r="M105" s="7" t="s">
        <v>779</v>
      </c>
      <c r="N105" s="7"/>
      <c r="O105" s="7"/>
      <c r="P105" s="7"/>
      <c r="Q105" s="99">
        <v>101</v>
      </c>
      <c r="R105" s="99"/>
      <c r="S105" s="99"/>
      <c r="T105" s="99"/>
      <c r="U105" s="99"/>
      <c r="V105" s="50"/>
      <c r="W105" s="50"/>
      <c r="X105" s="50"/>
      <c r="Y105" s="7" t="s">
        <v>123</v>
      </c>
      <c r="Z105" s="288" t="s">
        <v>255</v>
      </c>
      <c r="AA105" s="288" t="s">
        <v>46</v>
      </c>
      <c r="AB105" s="288" t="s">
        <v>340</v>
      </c>
      <c r="AC105" s="288" t="s">
        <v>255</v>
      </c>
      <c r="AD105" s="288" t="s">
        <v>46</v>
      </c>
      <c r="AE105" s="288" t="s">
        <v>340</v>
      </c>
      <c r="AF105" s="309" t="s">
        <v>243</v>
      </c>
      <c r="AG105" s="7" t="s">
        <v>184</v>
      </c>
      <c r="AH105" s="99"/>
      <c r="AI105" s="7" t="s">
        <v>184</v>
      </c>
    </row>
    <row r="106" spans="1:35" s="37" customFormat="1" ht="38.25">
      <c r="A106" s="1">
        <v>102</v>
      </c>
      <c r="B106" s="1" t="s">
        <v>343</v>
      </c>
      <c r="C106" s="1" t="s">
        <v>2368</v>
      </c>
      <c r="D106" s="300" t="s">
        <v>42</v>
      </c>
      <c r="E106" s="85"/>
      <c r="F106" s="85"/>
      <c r="G106" s="7">
        <v>2011</v>
      </c>
      <c r="H106" s="162"/>
      <c r="I106" s="308">
        <v>2713000</v>
      </c>
      <c r="J106" s="295"/>
      <c r="K106" s="295"/>
      <c r="L106" s="7" t="s">
        <v>344</v>
      </c>
      <c r="M106" s="7"/>
      <c r="N106" s="7" t="s">
        <v>327</v>
      </c>
      <c r="O106" s="7" t="s">
        <v>234</v>
      </c>
      <c r="P106" s="7" t="s">
        <v>204</v>
      </c>
      <c r="Q106" s="99">
        <v>102</v>
      </c>
      <c r="R106" s="99"/>
      <c r="S106" s="99"/>
      <c r="T106" s="99"/>
      <c r="U106" s="99"/>
      <c r="V106" s="50"/>
      <c r="W106" s="50"/>
      <c r="X106" s="50"/>
      <c r="Y106" s="62" t="s">
        <v>123</v>
      </c>
      <c r="Z106" s="288" t="s">
        <v>2369</v>
      </c>
      <c r="AA106" s="288" t="s">
        <v>45</v>
      </c>
      <c r="AB106" s="288" t="s">
        <v>2369</v>
      </c>
      <c r="AC106" s="288" t="s">
        <v>84</v>
      </c>
      <c r="AD106" s="288" t="s">
        <v>84</v>
      </c>
      <c r="AE106" s="288" t="s">
        <v>84</v>
      </c>
      <c r="AF106" s="309" t="s">
        <v>211</v>
      </c>
      <c r="AG106" s="7" t="s">
        <v>123</v>
      </c>
      <c r="AH106" s="99" t="s">
        <v>123</v>
      </c>
      <c r="AI106" s="7" t="s">
        <v>123</v>
      </c>
    </row>
    <row r="107" spans="1:35" s="37" customFormat="1" ht="35.25" customHeight="1">
      <c r="A107" s="99">
        <v>103</v>
      </c>
      <c r="B107" s="7" t="s">
        <v>500</v>
      </c>
      <c r="C107" s="7"/>
      <c r="D107" s="85"/>
      <c r="E107" s="85"/>
      <c r="F107" s="85"/>
      <c r="G107" s="7">
        <v>2011</v>
      </c>
      <c r="H107" s="162"/>
      <c r="I107" s="308">
        <v>842795.77</v>
      </c>
      <c r="J107" s="295"/>
      <c r="K107" s="295"/>
      <c r="L107" s="7" t="s">
        <v>345</v>
      </c>
      <c r="M107" s="7"/>
      <c r="N107" s="7"/>
      <c r="O107" s="7"/>
      <c r="P107" s="7"/>
      <c r="Q107" s="99">
        <v>103</v>
      </c>
      <c r="R107" s="99"/>
      <c r="S107" s="99"/>
      <c r="T107" s="99"/>
      <c r="U107" s="99"/>
      <c r="V107" s="50"/>
      <c r="W107" s="50"/>
      <c r="X107" s="50"/>
      <c r="Y107" s="7"/>
      <c r="Z107" s="7"/>
      <c r="AA107" s="7"/>
      <c r="AB107" s="7"/>
      <c r="AC107" s="7"/>
      <c r="AD107" s="7"/>
      <c r="AE107" s="7"/>
      <c r="AF107" s="309"/>
      <c r="AG107" s="7"/>
      <c r="AH107" s="99"/>
      <c r="AI107" s="7"/>
    </row>
    <row r="108" spans="1:35" s="37" customFormat="1" ht="41.25" customHeight="1">
      <c r="A108" s="99">
        <v>104</v>
      </c>
      <c r="B108" s="7" t="s">
        <v>347</v>
      </c>
      <c r="C108" s="7"/>
      <c r="D108" s="85"/>
      <c r="E108" s="85"/>
      <c r="F108" s="85"/>
      <c r="G108" s="7">
        <v>2011</v>
      </c>
      <c r="H108" s="162"/>
      <c r="I108" s="308">
        <v>3500000</v>
      </c>
      <c r="J108" s="295"/>
      <c r="K108" s="295"/>
      <c r="L108" s="7"/>
      <c r="M108" s="7"/>
      <c r="N108" s="743" t="s">
        <v>346</v>
      </c>
      <c r="O108" s="728"/>
      <c r="P108" s="728"/>
      <c r="Q108" s="99">
        <v>104</v>
      </c>
      <c r="R108" s="99"/>
      <c r="S108" s="99"/>
      <c r="T108" s="99"/>
      <c r="U108" s="99"/>
      <c r="V108" s="50"/>
      <c r="W108" s="50"/>
      <c r="X108" s="50"/>
      <c r="Y108" s="7"/>
      <c r="Z108" s="7"/>
      <c r="AA108" s="7"/>
      <c r="AB108" s="7"/>
      <c r="AC108" s="7"/>
      <c r="AD108" s="7"/>
      <c r="AE108" s="7"/>
      <c r="AF108" s="309"/>
      <c r="AG108" s="7"/>
      <c r="AH108" s="99"/>
      <c r="AI108" s="7"/>
    </row>
    <row r="109" spans="1:35" s="37" customFormat="1" ht="44.25" customHeight="1">
      <c r="A109" s="99">
        <v>105</v>
      </c>
      <c r="B109" s="7" t="s">
        <v>348</v>
      </c>
      <c r="C109" s="7"/>
      <c r="D109" s="85"/>
      <c r="E109" s="85"/>
      <c r="F109" s="85"/>
      <c r="G109" s="7" t="s">
        <v>349</v>
      </c>
      <c r="H109" s="162"/>
      <c r="I109" s="308">
        <f>8000000+3330000</f>
        <v>11330000</v>
      </c>
      <c r="J109" s="311"/>
      <c r="K109" s="311"/>
      <c r="L109" s="7" t="s">
        <v>350</v>
      </c>
      <c r="M109" s="7"/>
      <c r="N109" s="99"/>
      <c r="O109" s="99"/>
      <c r="P109" s="99"/>
      <c r="Q109" s="99">
        <v>105</v>
      </c>
      <c r="R109" s="99"/>
      <c r="S109" s="99"/>
      <c r="T109" s="99"/>
      <c r="U109" s="99"/>
      <c r="V109" s="50"/>
      <c r="W109" s="50"/>
      <c r="X109" s="50"/>
      <c r="Y109" s="297"/>
      <c r="Z109" s="7"/>
      <c r="AA109" s="7"/>
      <c r="AB109" s="7"/>
      <c r="AC109" s="7"/>
      <c r="AD109" s="7"/>
      <c r="AE109" s="7"/>
      <c r="AF109" s="309"/>
      <c r="AG109" s="7"/>
      <c r="AH109" s="99" t="s">
        <v>184</v>
      </c>
      <c r="AI109" s="7"/>
    </row>
    <row r="110" spans="1:35" s="37" customFormat="1" ht="52.5" customHeight="1">
      <c r="A110" s="99">
        <v>106</v>
      </c>
      <c r="B110" s="7" t="s">
        <v>352</v>
      </c>
      <c r="C110" s="7"/>
      <c r="D110" s="85"/>
      <c r="E110" s="85" t="s">
        <v>43</v>
      </c>
      <c r="F110" s="85"/>
      <c r="G110" s="7" t="s">
        <v>351</v>
      </c>
      <c r="H110" s="312"/>
      <c r="I110" s="295"/>
      <c r="J110" s="311">
        <v>50000</v>
      </c>
      <c r="K110" s="311"/>
      <c r="L110" s="7" t="s">
        <v>353</v>
      </c>
      <c r="M110" s="7"/>
      <c r="N110" s="7"/>
      <c r="O110" s="7"/>
      <c r="P110" s="7"/>
      <c r="Q110" s="99">
        <v>106</v>
      </c>
      <c r="R110" s="123"/>
      <c r="S110" s="7"/>
      <c r="T110" s="99"/>
      <c r="U110" s="99"/>
      <c r="V110" s="50"/>
      <c r="W110" s="50"/>
      <c r="X110" s="50"/>
      <c r="Y110" s="7"/>
      <c r="Z110" s="7"/>
      <c r="AA110" s="7"/>
      <c r="AB110" s="7"/>
      <c r="AC110" s="7"/>
      <c r="AD110" s="7"/>
      <c r="AE110" s="7"/>
      <c r="AF110" s="309"/>
      <c r="AG110" s="7"/>
      <c r="AH110" s="99" t="s">
        <v>123</v>
      </c>
      <c r="AI110" s="7"/>
    </row>
    <row r="111" spans="1:35" s="37" customFormat="1" ht="28.5" customHeight="1">
      <c r="A111" s="99">
        <v>107</v>
      </c>
      <c r="B111" s="7" t="s">
        <v>354</v>
      </c>
      <c r="C111" s="7"/>
      <c r="D111" s="85"/>
      <c r="E111" s="85"/>
      <c r="F111" s="85"/>
      <c r="G111" s="7">
        <v>2001</v>
      </c>
      <c r="H111" s="312"/>
      <c r="I111" s="308">
        <v>81981</v>
      </c>
      <c r="J111" s="295"/>
      <c r="K111" s="295"/>
      <c r="L111" s="7" t="s">
        <v>355</v>
      </c>
      <c r="M111" s="7"/>
      <c r="N111" s="7"/>
      <c r="O111" s="7"/>
      <c r="P111" s="7"/>
      <c r="Q111" s="99">
        <v>107</v>
      </c>
      <c r="R111" s="123"/>
      <c r="S111" s="7"/>
      <c r="T111" s="99"/>
      <c r="U111" s="99"/>
      <c r="V111" s="50"/>
      <c r="W111" s="50"/>
      <c r="X111" s="50"/>
      <c r="Y111" s="50"/>
      <c r="Z111" s="7"/>
      <c r="AA111" s="7"/>
      <c r="AB111" s="7"/>
      <c r="AC111" s="7"/>
      <c r="AD111" s="7"/>
      <c r="AE111" s="7"/>
      <c r="AF111" s="309"/>
      <c r="AG111" s="7"/>
      <c r="AH111" s="99"/>
      <c r="AI111" s="7"/>
    </row>
    <row r="112" spans="1:35" s="37" customFormat="1" ht="45" customHeight="1">
      <c r="A112" s="99">
        <v>108</v>
      </c>
      <c r="B112" s="7" t="s">
        <v>356</v>
      </c>
      <c r="C112" s="7"/>
      <c r="D112" s="85"/>
      <c r="E112" s="85"/>
      <c r="F112" s="85"/>
      <c r="G112" s="7">
        <v>2012</v>
      </c>
      <c r="H112" s="312"/>
      <c r="I112" s="308">
        <v>427300</v>
      </c>
      <c r="J112" s="295"/>
      <c r="K112" s="295"/>
      <c r="L112" s="7" t="s">
        <v>1801</v>
      </c>
      <c r="M112" s="7"/>
      <c r="N112" s="7"/>
      <c r="O112" s="7"/>
      <c r="P112" s="7"/>
      <c r="Q112" s="99">
        <v>108</v>
      </c>
      <c r="R112" s="123"/>
      <c r="S112" s="7"/>
      <c r="T112" s="196"/>
      <c r="U112" s="196"/>
      <c r="V112" s="50"/>
      <c r="W112" s="50"/>
      <c r="X112" s="50"/>
      <c r="Y112" s="50"/>
      <c r="Z112" s="7"/>
      <c r="AA112" s="7"/>
      <c r="AB112" s="7"/>
      <c r="AC112" s="7"/>
      <c r="AD112" s="7"/>
      <c r="AE112" s="7"/>
      <c r="AF112" s="309"/>
      <c r="AG112" s="7"/>
      <c r="AH112" s="99"/>
      <c r="AI112" s="7"/>
    </row>
    <row r="113" spans="1:35" s="37" customFormat="1" ht="34.5" customHeight="1">
      <c r="A113" s="99">
        <v>109</v>
      </c>
      <c r="B113" s="7" t="s">
        <v>357</v>
      </c>
      <c r="C113" s="7"/>
      <c r="D113" s="85"/>
      <c r="E113" s="85"/>
      <c r="F113" s="85"/>
      <c r="G113" s="7">
        <v>2007</v>
      </c>
      <c r="H113" s="312"/>
      <c r="I113" s="308">
        <v>227880</v>
      </c>
      <c r="J113" s="295"/>
      <c r="K113" s="295"/>
      <c r="L113" s="7" t="s">
        <v>358</v>
      </c>
      <c r="M113" s="7"/>
      <c r="N113" s="7"/>
      <c r="O113" s="7"/>
      <c r="P113" s="7"/>
      <c r="Q113" s="99">
        <v>109</v>
      </c>
      <c r="R113" s="123"/>
      <c r="S113" s="7"/>
      <c r="T113" s="99"/>
      <c r="U113" s="99"/>
      <c r="V113" s="50"/>
      <c r="W113" s="50"/>
      <c r="X113" s="50"/>
      <c r="Y113" s="50"/>
      <c r="Z113" s="7"/>
      <c r="AA113" s="7"/>
      <c r="AB113" s="7"/>
      <c r="AC113" s="7"/>
      <c r="AD113" s="7"/>
      <c r="AE113" s="7"/>
      <c r="AF113" s="309"/>
      <c r="AG113" s="7"/>
      <c r="AH113" s="99"/>
      <c r="AI113" s="7"/>
    </row>
    <row r="114" spans="1:35" s="37" customFormat="1" ht="21.75" customHeight="1">
      <c r="A114" s="99">
        <v>110</v>
      </c>
      <c r="B114" s="99" t="s">
        <v>359</v>
      </c>
      <c r="C114" s="99"/>
      <c r="D114" s="207"/>
      <c r="E114" s="207"/>
      <c r="F114" s="207"/>
      <c r="G114" s="99">
        <v>2007</v>
      </c>
      <c r="H114" s="390"/>
      <c r="I114" s="295">
        <v>598280</v>
      </c>
      <c r="J114" s="295"/>
      <c r="K114" s="295"/>
      <c r="L114" s="99" t="s">
        <v>358</v>
      </c>
      <c r="M114" s="99"/>
      <c r="N114" s="99"/>
      <c r="O114" s="99"/>
      <c r="P114" s="99"/>
      <c r="Q114" s="99">
        <v>110</v>
      </c>
      <c r="R114" s="100"/>
      <c r="S114" s="99"/>
      <c r="T114" s="99"/>
      <c r="U114" s="99"/>
      <c r="V114" s="50"/>
      <c r="W114" s="50"/>
      <c r="X114" s="50"/>
      <c r="Y114" s="50"/>
      <c r="Z114" s="99"/>
      <c r="AA114" s="99"/>
      <c r="AB114" s="99"/>
      <c r="AC114" s="99"/>
      <c r="AD114" s="99"/>
      <c r="AE114" s="99"/>
      <c r="AF114" s="388"/>
      <c r="AG114" s="99"/>
      <c r="AH114" s="99"/>
      <c r="AI114" s="99"/>
    </row>
    <row r="115" spans="1:35" s="710" customFormat="1" ht="39" customHeight="1">
      <c r="A115" s="679">
        <v>111</v>
      </c>
      <c r="B115" s="701" t="s">
        <v>2370</v>
      </c>
      <c r="C115" s="701" t="s">
        <v>360</v>
      </c>
      <c r="D115" s="702" t="s">
        <v>43</v>
      </c>
      <c r="E115" s="703"/>
      <c r="F115" s="703"/>
      <c r="G115" s="701"/>
      <c r="H115" s="704"/>
      <c r="I115" s="705"/>
      <c r="J115" s="706"/>
      <c r="K115" s="681"/>
      <c r="L115" s="679" t="s">
        <v>2371</v>
      </c>
      <c r="M115" s="701"/>
      <c r="N115" s="701"/>
      <c r="O115" s="701"/>
      <c r="P115" s="701"/>
      <c r="Q115" s="679">
        <v>111</v>
      </c>
      <c r="R115" s="707"/>
      <c r="S115" s="701"/>
      <c r="T115" s="679"/>
      <c r="U115" s="679"/>
      <c r="V115" s="708"/>
      <c r="W115" s="708"/>
      <c r="X115" s="708"/>
      <c r="Y115" s="708"/>
      <c r="Z115" s="701"/>
      <c r="AA115" s="701"/>
      <c r="AB115" s="701"/>
      <c r="AC115" s="701"/>
      <c r="AD115" s="701"/>
      <c r="AE115" s="701"/>
      <c r="AF115" s="709"/>
      <c r="AG115" s="701"/>
      <c r="AH115" s="679"/>
      <c r="AI115" s="701"/>
    </row>
    <row r="116" spans="1:35" s="37" customFormat="1" ht="32.25" customHeight="1">
      <c r="A116" s="99">
        <v>112</v>
      </c>
      <c r="B116" s="7" t="s">
        <v>103</v>
      </c>
      <c r="C116" s="7" t="s">
        <v>302</v>
      </c>
      <c r="D116" s="300" t="s">
        <v>43</v>
      </c>
      <c r="E116" s="85"/>
      <c r="F116" s="85" t="s">
        <v>43</v>
      </c>
      <c r="G116" s="7">
        <v>1982</v>
      </c>
      <c r="H116" s="160">
        <v>51</v>
      </c>
      <c r="I116" s="308"/>
      <c r="J116" s="302"/>
      <c r="K116" s="302">
        <v>142000</v>
      </c>
      <c r="L116" s="7" t="s">
        <v>361</v>
      </c>
      <c r="M116" s="313" t="s">
        <v>780</v>
      </c>
      <c r="N116" s="7" t="s">
        <v>146</v>
      </c>
      <c r="O116" s="743" t="s">
        <v>362</v>
      </c>
      <c r="P116" s="743"/>
      <c r="Q116" s="99">
        <v>112</v>
      </c>
      <c r="R116" s="123"/>
      <c r="S116" s="7"/>
      <c r="T116" s="99"/>
      <c r="U116" s="99"/>
      <c r="V116" s="50"/>
      <c r="W116" s="50"/>
      <c r="X116" s="50"/>
      <c r="Y116" s="50"/>
      <c r="Z116" s="288" t="s">
        <v>255</v>
      </c>
      <c r="AA116" s="288" t="s">
        <v>46</v>
      </c>
      <c r="AB116" s="288" t="s">
        <v>46</v>
      </c>
      <c r="AC116" s="288" t="s">
        <v>255</v>
      </c>
      <c r="AD116" s="288" t="s">
        <v>46</v>
      </c>
      <c r="AE116" s="288" t="s">
        <v>363</v>
      </c>
      <c r="AF116" s="51">
        <v>1</v>
      </c>
      <c r="AG116" s="7" t="s">
        <v>184</v>
      </c>
      <c r="AH116" s="99"/>
      <c r="AI116" s="7" t="s">
        <v>184</v>
      </c>
    </row>
    <row r="117" spans="1:35" s="37" customFormat="1" ht="36.75" customHeight="1">
      <c r="A117" s="99">
        <v>113</v>
      </c>
      <c r="B117" s="7" t="s">
        <v>103</v>
      </c>
      <c r="C117" s="7" t="s">
        <v>302</v>
      </c>
      <c r="D117" s="300" t="s">
        <v>43</v>
      </c>
      <c r="E117" s="85"/>
      <c r="F117" s="85" t="s">
        <v>43</v>
      </c>
      <c r="G117" s="7">
        <v>1982</v>
      </c>
      <c r="H117" s="160">
        <v>131</v>
      </c>
      <c r="I117" s="308"/>
      <c r="J117" s="302"/>
      <c r="K117" s="302">
        <v>366000</v>
      </c>
      <c r="L117" s="7" t="s">
        <v>364</v>
      </c>
      <c r="M117" s="60" t="s">
        <v>780</v>
      </c>
      <c r="N117" s="7" t="s">
        <v>146</v>
      </c>
      <c r="O117" s="743" t="s">
        <v>362</v>
      </c>
      <c r="P117" s="743"/>
      <c r="Q117" s="99">
        <v>113</v>
      </c>
      <c r="R117" s="123"/>
      <c r="S117" s="7"/>
      <c r="T117" s="99"/>
      <c r="U117" s="99"/>
      <c r="V117" s="50"/>
      <c r="W117" s="50"/>
      <c r="X117" s="50"/>
      <c r="Y117" s="50"/>
      <c r="Z117" s="288" t="s">
        <v>255</v>
      </c>
      <c r="AA117" s="288" t="s">
        <v>46</v>
      </c>
      <c r="AB117" s="288" t="s">
        <v>46</v>
      </c>
      <c r="AC117" s="288" t="s">
        <v>255</v>
      </c>
      <c r="AD117" s="288" t="s">
        <v>46</v>
      </c>
      <c r="AE117" s="288" t="s">
        <v>363</v>
      </c>
      <c r="AF117" s="51">
        <v>1</v>
      </c>
      <c r="AG117" s="7" t="s">
        <v>184</v>
      </c>
      <c r="AH117" s="99"/>
      <c r="AI117" s="7" t="s">
        <v>184</v>
      </c>
    </row>
    <row r="118" spans="1:35" s="37" customFormat="1" ht="36" customHeight="1">
      <c r="A118" s="99">
        <v>114</v>
      </c>
      <c r="B118" s="7" t="s">
        <v>365</v>
      </c>
      <c r="C118" s="7" t="s">
        <v>366</v>
      </c>
      <c r="D118" s="7"/>
      <c r="E118" s="7"/>
      <c r="F118" s="7"/>
      <c r="G118" s="7"/>
      <c r="H118" s="312"/>
      <c r="I118" s="308">
        <v>190000</v>
      </c>
      <c r="J118" s="295"/>
      <c r="K118" s="295"/>
      <c r="L118" s="7" t="s">
        <v>1039</v>
      </c>
      <c r="M118" s="314"/>
      <c r="N118" s="7"/>
      <c r="O118" s="7"/>
      <c r="P118" s="7"/>
      <c r="Q118" s="99">
        <v>114</v>
      </c>
      <c r="R118" s="123"/>
      <c r="S118" s="7"/>
      <c r="T118" s="99"/>
      <c r="U118" s="99"/>
      <c r="V118" s="50"/>
      <c r="W118" s="50"/>
      <c r="X118" s="50"/>
      <c r="Y118" s="50"/>
      <c r="Z118" s="7"/>
      <c r="AA118" s="7"/>
      <c r="AB118" s="7"/>
      <c r="AC118" s="7"/>
      <c r="AD118" s="7"/>
      <c r="AE118" s="7"/>
      <c r="AF118" s="51"/>
      <c r="AG118" s="7"/>
      <c r="AH118" s="99"/>
      <c r="AI118" s="7"/>
    </row>
    <row r="119" spans="1:35" s="37" customFormat="1" ht="72" customHeight="1">
      <c r="A119" s="99">
        <v>115</v>
      </c>
      <c r="B119" s="99" t="s">
        <v>367</v>
      </c>
      <c r="C119" s="99"/>
      <c r="D119" s="99"/>
      <c r="E119" s="99"/>
      <c r="F119" s="99"/>
      <c r="G119" s="99">
        <v>2014</v>
      </c>
      <c r="H119" s="390"/>
      <c r="I119" s="295">
        <v>72324</v>
      </c>
      <c r="J119" s="295"/>
      <c r="K119" s="295"/>
      <c r="L119" s="99" t="s">
        <v>1040</v>
      </c>
      <c r="M119" s="391"/>
      <c r="N119" s="99"/>
      <c r="O119" s="99"/>
      <c r="P119" s="99"/>
      <c r="Q119" s="99">
        <v>115</v>
      </c>
      <c r="R119" s="100"/>
      <c r="S119" s="99"/>
      <c r="T119" s="99"/>
      <c r="U119" s="99"/>
      <c r="V119" s="50"/>
      <c r="W119" s="50"/>
      <c r="X119" s="50"/>
      <c r="Y119" s="50"/>
      <c r="Z119" s="99"/>
      <c r="AA119" s="99"/>
      <c r="AB119" s="99"/>
      <c r="AC119" s="99"/>
      <c r="AD119" s="99"/>
      <c r="AE119" s="99"/>
      <c r="AF119" s="387"/>
      <c r="AG119" s="99"/>
      <c r="AH119" s="99"/>
      <c r="AI119" s="99"/>
    </row>
    <row r="120" spans="1:35" s="37" customFormat="1" ht="27.75" customHeight="1">
      <c r="A120" s="99">
        <v>116</v>
      </c>
      <c r="B120" s="7" t="s">
        <v>368</v>
      </c>
      <c r="C120" s="7"/>
      <c r="D120" s="7"/>
      <c r="E120" s="7"/>
      <c r="F120" s="7"/>
      <c r="G120" s="7"/>
      <c r="H120" s="312"/>
      <c r="I120" s="308">
        <v>75399</v>
      </c>
      <c r="J120" s="295"/>
      <c r="K120" s="295"/>
      <c r="L120" s="7" t="s">
        <v>369</v>
      </c>
      <c r="M120" s="314"/>
      <c r="N120" s="7"/>
      <c r="O120" s="7"/>
      <c r="P120" s="7"/>
      <c r="Q120" s="99">
        <v>116</v>
      </c>
      <c r="R120" s="123"/>
      <c r="S120" s="7"/>
      <c r="T120" s="99"/>
      <c r="U120" s="99"/>
      <c r="V120" s="50"/>
      <c r="W120" s="50"/>
      <c r="X120" s="50"/>
      <c r="Y120" s="50"/>
      <c r="Z120" s="7"/>
      <c r="AA120" s="7"/>
      <c r="AB120" s="7"/>
      <c r="AC120" s="7"/>
      <c r="AD120" s="7"/>
      <c r="AE120" s="7"/>
      <c r="AF120" s="51"/>
      <c r="AG120" s="7"/>
      <c r="AH120" s="99"/>
      <c r="AI120" s="7"/>
    </row>
    <row r="121" spans="1:35" ht="27" customHeight="1">
      <c r="A121" s="99">
        <v>117</v>
      </c>
      <c r="B121" s="7" t="s">
        <v>404</v>
      </c>
      <c r="C121" s="7"/>
      <c r="D121" s="315" t="s">
        <v>42</v>
      </c>
      <c r="E121" s="315"/>
      <c r="F121" s="7" t="s">
        <v>43</v>
      </c>
      <c r="G121" s="7"/>
      <c r="H121" s="312"/>
      <c r="I121" s="308">
        <v>55350</v>
      </c>
      <c r="J121" s="308"/>
      <c r="K121" s="308"/>
      <c r="L121" s="60" t="s">
        <v>464</v>
      </c>
      <c r="M121" s="314"/>
      <c r="N121" s="7"/>
      <c r="O121" s="7"/>
      <c r="P121" s="7"/>
      <c r="Q121" s="99">
        <v>117</v>
      </c>
      <c r="R121" s="123"/>
      <c r="S121" s="7"/>
      <c r="T121" s="7"/>
      <c r="U121" s="7"/>
      <c r="V121" s="15"/>
      <c r="W121" s="15"/>
      <c r="X121" s="15"/>
      <c r="Y121" s="15"/>
      <c r="Z121" s="7"/>
      <c r="AA121" s="7"/>
      <c r="AB121" s="7"/>
      <c r="AC121" s="7"/>
      <c r="AD121" s="7"/>
      <c r="AE121" s="7"/>
      <c r="AF121" s="51"/>
      <c r="AG121" s="7"/>
      <c r="AH121" s="99" t="s">
        <v>184</v>
      </c>
      <c r="AI121" s="7"/>
    </row>
    <row r="122" spans="1:35" ht="93" customHeight="1">
      <c r="A122" s="99">
        <v>118</v>
      </c>
      <c r="B122" s="315" t="s">
        <v>421</v>
      </c>
      <c r="C122" s="315" t="s">
        <v>422</v>
      </c>
      <c r="D122" s="315" t="s">
        <v>42</v>
      </c>
      <c r="E122" s="315"/>
      <c r="F122" s="315" t="s">
        <v>423</v>
      </c>
      <c r="G122" s="315">
        <v>2014</v>
      </c>
      <c r="H122" s="316"/>
      <c r="I122" s="317">
        <v>820411.46</v>
      </c>
      <c r="J122" s="308"/>
      <c r="K122" s="308"/>
      <c r="L122" s="315" t="s">
        <v>344</v>
      </c>
      <c r="M122" s="318"/>
      <c r="N122" s="315"/>
      <c r="O122" s="315"/>
      <c r="P122" s="319"/>
      <c r="Q122" s="99">
        <v>118</v>
      </c>
      <c r="R122" s="123"/>
      <c r="S122" s="318"/>
      <c r="T122" s="7"/>
      <c r="U122" s="7"/>
      <c r="V122" s="15"/>
      <c r="W122" s="15"/>
      <c r="X122" s="15"/>
      <c r="Y122" s="15"/>
      <c r="Z122" s="318"/>
      <c r="AA122" s="318"/>
      <c r="AB122" s="318"/>
      <c r="AC122" s="318"/>
      <c r="AD122" s="318"/>
      <c r="AE122" s="320"/>
      <c r="AF122" s="321"/>
      <c r="AG122" s="320"/>
      <c r="AH122" s="99" t="s">
        <v>184</v>
      </c>
      <c r="AI122" s="322"/>
    </row>
    <row r="123" spans="1:35" ht="36" customHeight="1">
      <c r="A123" s="99">
        <v>119</v>
      </c>
      <c r="B123" s="323" t="s">
        <v>424</v>
      </c>
      <c r="C123" s="323" t="s">
        <v>422</v>
      </c>
      <c r="D123" s="323" t="s">
        <v>42</v>
      </c>
      <c r="E123" s="323"/>
      <c r="F123" s="323" t="s">
        <v>423</v>
      </c>
      <c r="G123" s="323">
        <v>1980</v>
      </c>
      <c r="H123" s="324"/>
      <c r="I123" s="326">
        <v>37605</v>
      </c>
      <c r="J123" s="295"/>
      <c r="K123" s="325"/>
      <c r="L123" s="323" t="s">
        <v>344</v>
      </c>
      <c r="M123" s="122"/>
      <c r="N123" s="323" t="s">
        <v>116</v>
      </c>
      <c r="O123" s="323" t="s">
        <v>254</v>
      </c>
      <c r="P123" s="323" t="s">
        <v>425</v>
      </c>
      <c r="Q123" s="99">
        <v>119</v>
      </c>
      <c r="R123" s="123"/>
      <c r="S123" s="7"/>
      <c r="T123" s="7"/>
      <c r="U123" s="7"/>
      <c r="V123" s="327" t="s">
        <v>426</v>
      </c>
      <c r="W123" s="15"/>
      <c r="X123" s="15"/>
      <c r="Y123" s="15"/>
      <c r="Z123" s="323" t="s">
        <v>45</v>
      </c>
      <c r="AA123" s="323" t="s">
        <v>427</v>
      </c>
      <c r="AB123" s="323" t="s">
        <v>427</v>
      </c>
      <c r="AC123" s="323" t="s">
        <v>428</v>
      </c>
      <c r="AD123" s="323" t="s">
        <v>84</v>
      </c>
      <c r="AE123" s="323" t="s">
        <v>194</v>
      </c>
      <c r="AF123" s="328">
        <v>1</v>
      </c>
      <c r="AG123" s="329" t="s">
        <v>184</v>
      </c>
      <c r="AH123" s="99"/>
      <c r="AI123" s="7"/>
    </row>
    <row r="124" spans="1:35" ht="51.75" customHeight="1">
      <c r="A124" s="99">
        <v>120</v>
      </c>
      <c r="B124" s="329" t="s">
        <v>460</v>
      </c>
      <c r="C124" s="329"/>
      <c r="D124" s="329" t="s">
        <v>42</v>
      </c>
      <c r="E124" s="330" t="s">
        <v>43</v>
      </c>
      <c r="F124" s="329" t="s">
        <v>42</v>
      </c>
      <c r="G124" s="329" t="s">
        <v>1845</v>
      </c>
      <c r="H124" s="331"/>
      <c r="I124" s="332">
        <v>1966396.33</v>
      </c>
      <c r="J124" s="308"/>
      <c r="K124" s="308"/>
      <c r="L124" s="329" t="s">
        <v>461</v>
      </c>
      <c r="M124" s="7" t="s">
        <v>1846</v>
      </c>
      <c r="N124" s="329" t="s">
        <v>191</v>
      </c>
      <c r="O124" s="329" t="s">
        <v>1847</v>
      </c>
      <c r="P124" s="329" t="s">
        <v>462</v>
      </c>
      <c r="Q124" s="99">
        <v>120</v>
      </c>
      <c r="R124" s="123"/>
      <c r="S124" s="7"/>
      <c r="T124" s="7"/>
      <c r="U124" s="7"/>
      <c r="V124" s="333" t="s">
        <v>1654</v>
      </c>
      <c r="W124" s="15"/>
      <c r="X124" s="15"/>
      <c r="Y124" s="15"/>
      <c r="Z124" s="329" t="s">
        <v>1848</v>
      </c>
      <c r="AA124" s="329" t="s">
        <v>1848</v>
      </c>
      <c r="AB124" s="329" t="s">
        <v>1848</v>
      </c>
      <c r="AC124" s="329" t="s">
        <v>1848</v>
      </c>
      <c r="AD124" s="329" t="s">
        <v>1848</v>
      </c>
      <c r="AE124" s="329" t="s">
        <v>1848</v>
      </c>
      <c r="AF124" s="334" t="s">
        <v>463</v>
      </c>
      <c r="AG124" s="329" t="s">
        <v>123</v>
      </c>
      <c r="AH124" s="99"/>
      <c r="AI124" s="7" t="s">
        <v>184</v>
      </c>
    </row>
    <row r="125" spans="1:38" ht="37.5" customHeight="1">
      <c r="A125" s="99">
        <v>121</v>
      </c>
      <c r="B125" s="785" t="s">
        <v>1058</v>
      </c>
      <c r="C125" s="786"/>
      <c r="D125" s="786"/>
      <c r="E125" s="786"/>
      <c r="F125" s="787"/>
      <c r="G125" s="329">
        <v>2017</v>
      </c>
      <c r="H125" s="331"/>
      <c r="I125" s="332">
        <f>740829.15+623574.88+2057.13+22767.99+25661.34+36528.44</f>
        <v>1451418.93</v>
      </c>
      <c r="J125" s="308"/>
      <c r="K125" s="308"/>
      <c r="L125" s="329" t="s">
        <v>464</v>
      </c>
      <c r="M125" s="335"/>
      <c r="N125" s="329"/>
      <c r="O125" s="329"/>
      <c r="P125" s="329"/>
      <c r="Q125" s="99">
        <v>121</v>
      </c>
      <c r="R125" s="123"/>
      <c r="S125" s="330"/>
      <c r="T125" s="7"/>
      <c r="U125" s="7"/>
      <c r="V125" s="15"/>
      <c r="W125" s="15"/>
      <c r="X125" s="15"/>
      <c r="Y125" s="15"/>
      <c r="Z125" s="330"/>
      <c r="AA125" s="330"/>
      <c r="AB125" s="330"/>
      <c r="AC125" s="330"/>
      <c r="AD125" s="330"/>
      <c r="AE125" s="330"/>
      <c r="AF125" s="336"/>
      <c r="AG125" s="337"/>
      <c r="AH125" s="99"/>
      <c r="AI125" s="322"/>
      <c r="AJ125" s="37"/>
      <c r="AK125" s="37"/>
      <c r="AL125" s="37"/>
    </row>
    <row r="126" spans="1:38" s="37" customFormat="1" ht="38.25" customHeight="1">
      <c r="A126" s="99">
        <v>122</v>
      </c>
      <c r="B126" s="785" t="s">
        <v>1045</v>
      </c>
      <c r="C126" s="786"/>
      <c r="D126" s="786"/>
      <c r="E126" s="786"/>
      <c r="F126" s="787"/>
      <c r="G126" s="329">
        <v>2017</v>
      </c>
      <c r="H126" s="331"/>
      <c r="I126" s="332">
        <v>51291.06</v>
      </c>
      <c r="J126" s="295"/>
      <c r="K126" s="295"/>
      <c r="L126" s="329" t="s">
        <v>464</v>
      </c>
      <c r="M126" s="335"/>
      <c r="N126" s="329"/>
      <c r="O126" s="329"/>
      <c r="P126" s="329"/>
      <c r="Q126" s="99">
        <v>122</v>
      </c>
      <c r="R126" s="123"/>
      <c r="S126" s="330"/>
      <c r="T126" s="99"/>
      <c r="U126" s="99"/>
      <c r="V126" s="50"/>
      <c r="W126" s="50"/>
      <c r="X126" s="50"/>
      <c r="Y126" s="50"/>
      <c r="Z126" s="330"/>
      <c r="AA126" s="330"/>
      <c r="AB126" s="330"/>
      <c r="AC126" s="330"/>
      <c r="AD126" s="330"/>
      <c r="AE126" s="330"/>
      <c r="AF126" s="336"/>
      <c r="AG126" s="337"/>
      <c r="AH126" s="99"/>
      <c r="AI126" s="322"/>
      <c r="AJ126" s="338"/>
      <c r="AK126" s="11"/>
      <c r="AL126" s="11"/>
    </row>
    <row r="127" spans="1:38" ht="17.25" customHeight="1">
      <c r="A127" s="99">
        <v>123</v>
      </c>
      <c r="B127" s="785" t="s">
        <v>465</v>
      </c>
      <c r="C127" s="786"/>
      <c r="D127" s="786"/>
      <c r="E127" s="786"/>
      <c r="F127" s="787"/>
      <c r="G127" s="329">
        <v>1997</v>
      </c>
      <c r="H127" s="331"/>
      <c r="I127" s="332">
        <v>152883.51</v>
      </c>
      <c r="J127" s="317"/>
      <c r="K127" s="317"/>
      <c r="L127" s="329" t="s">
        <v>466</v>
      </c>
      <c r="M127" s="335"/>
      <c r="N127" s="329"/>
      <c r="O127" s="329"/>
      <c r="P127" s="329"/>
      <c r="Q127" s="99">
        <v>123</v>
      </c>
      <c r="R127" s="123"/>
      <c r="S127" s="330"/>
      <c r="T127" s="315"/>
      <c r="U127" s="315"/>
      <c r="V127" s="315"/>
      <c r="W127" s="315"/>
      <c r="X127" s="315"/>
      <c r="Y127" s="315"/>
      <c r="Z127" s="330"/>
      <c r="AA127" s="330"/>
      <c r="AB127" s="330"/>
      <c r="AC127" s="330"/>
      <c r="AD127" s="330"/>
      <c r="AE127" s="330"/>
      <c r="AF127" s="336"/>
      <c r="AG127" s="337"/>
      <c r="AH127" s="385"/>
      <c r="AI127" s="322"/>
      <c r="AJ127" s="37"/>
      <c r="AK127" s="37"/>
      <c r="AL127" s="37"/>
    </row>
    <row r="128" spans="1:35" s="37" customFormat="1" ht="17.25" customHeight="1">
      <c r="A128" s="99">
        <v>124</v>
      </c>
      <c r="B128" s="785" t="s">
        <v>467</v>
      </c>
      <c r="C128" s="786"/>
      <c r="D128" s="786"/>
      <c r="E128" s="786"/>
      <c r="F128" s="787"/>
      <c r="G128" s="339">
        <v>196</v>
      </c>
      <c r="H128" s="331"/>
      <c r="I128" s="332">
        <v>13238.3</v>
      </c>
      <c r="J128" s="340"/>
      <c r="K128" s="340"/>
      <c r="L128" s="329" t="s">
        <v>464</v>
      </c>
      <c r="M128" s="335"/>
      <c r="N128" s="329"/>
      <c r="O128" s="329"/>
      <c r="P128" s="329"/>
      <c r="Q128" s="99">
        <v>124</v>
      </c>
      <c r="R128" s="123"/>
      <c r="S128" s="330"/>
      <c r="T128" s="341"/>
      <c r="U128" s="341"/>
      <c r="V128" s="341"/>
      <c r="W128" s="341"/>
      <c r="X128" s="341"/>
      <c r="Y128" s="341"/>
      <c r="Z128" s="330"/>
      <c r="AA128" s="330"/>
      <c r="AB128" s="330"/>
      <c r="AC128" s="330"/>
      <c r="AD128" s="330"/>
      <c r="AE128" s="330"/>
      <c r="AF128" s="336"/>
      <c r="AG128" s="337"/>
      <c r="AH128" s="341" t="s">
        <v>184</v>
      </c>
      <c r="AI128" s="322"/>
    </row>
    <row r="129" spans="1:35" s="37" customFormat="1" ht="42.75" customHeight="1">
      <c r="A129" s="99">
        <v>125</v>
      </c>
      <c r="B129" s="264" t="s">
        <v>468</v>
      </c>
      <c r="C129" s="293" t="s">
        <v>469</v>
      </c>
      <c r="D129" s="342" t="s">
        <v>43</v>
      </c>
      <c r="E129" s="342"/>
      <c r="F129" s="342" t="s">
        <v>43</v>
      </c>
      <c r="G129" s="293">
        <v>1935</v>
      </c>
      <c r="H129" s="343">
        <v>83</v>
      </c>
      <c r="I129" s="344"/>
      <c r="J129" s="340"/>
      <c r="K129" s="340">
        <v>202000</v>
      </c>
      <c r="L129" s="345" t="s">
        <v>470</v>
      </c>
      <c r="M129" s="293" t="s">
        <v>471</v>
      </c>
      <c r="N129" s="293" t="s">
        <v>472</v>
      </c>
      <c r="O129" s="293" t="s">
        <v>473</v>
      </c>
      <c r="P129" s="293" t="s">
        <v>474</v>
      </c>
      <c r="Q129" s="99">
        <v>125</v>
      </c>
      <c r="R129" s="123"/>
      <c r="S129" s="99"/>
      <c r="T129" s="341"/>
      <c r="U129" s="341"/>
      <c r="V129" s="293" t="s">
        <v>475</v>
      </c>
      <c r="W129" s="341"/>
      <c r="X129" s="341"/>
      <c r="Y129" s="341"/>
      <c r="Z129" s="293" t="s">
        <v>476</v>
      </c>
      <c r="AA129" s="293" t="s">
        <v>46</v>
      </c>
      <c r="AB129" s="293" t="s">
        <v>477</v>
      </c>
      <c r="AC129" s="293" t="s">
        <v>46</v>
      </c>
      <c r="AD129" s="293" t="s">
        <v>478</v>
      </c>
      <c r="AE129" s="293">
        <v>1</v>
      </c>
      <c r="AF129" s="346" t="s">
        <v>43</v>
      </c>
      <c r="AG129" s="293" t="s">
        <v>43</v>
      </c>
      <c r="AH129" s="341" t="s">
        <v>123</v>
      </c>
      <c r="AI129" s="293" t="s">
        <v>43</v>
      </c>
    </row>
    <row r="130" spans="1:35" s="37" customFormat="1" ht="33" customHeight="1">
      <c r="A130" s="99">
        <v>126</v>
      </c>
      <c r="B130" s="264" t="s">
        <v>479</v>
      </c>
      <c r="C130" s="293" t="s">
        <v>469</v>
      </c>
      <c r="D130" s="342" t="s">
        <v>43</v>
      </c>
      <c r="E130" s="342"/>
      <c r="F130" s="342" t="s">
        <v>43</v>
      </c>
      <c r="G130" s="293">
        <v>1935</v>
      </c>
      <c r="H130" s="343">
        <v>76</v>
      </c>
      <c r="I130" s="344"/>
      <c r="J130" s="340"/>
      <c r="K130" s="340">
        <v>185000</v>
      </c>
      <c r="L130" s="345" t="s">
        <v>480</v>
      </c>
      <c r="M130" s="293" t="s">
        <v>481</v>
      </c>
      <c r="N130" s="293" t="s">
        <v>183</v>
      </c>
      <c r="O130" s="293" t="s">
        <v>473</v>
      </c>
      <c r="P130" s="293" t="s">
        <v>474</v>
      </c>
      <c r="Q130" s="99">
        <v>126</v>
      </c>
      <c r="R130" s="123"/>
      <c r="S130" s="99"/>
      <c r="T130" s="341"/>
      <c r="U130" s="341"/>
      <c r="V130" s="293" t="s">
        <v>475</v>
      </c>
      <c r="W130" s="341"/>
      <c r="X130" s="341"/>
      <c r="Y130" s="341"/>
      <c r="Z130" s="293" t="s">
        <v>46</v>
      </c>
      <c r="AA130" s="293" t="s">
        <v>46</v>
      </c>
      <c r="AB130" s="293" t="s">
        <v>482</v>
      </c>
      <c r="AC130" s="293" t="s">
        <v>46</v>
      </c>
      <c r="AD130" s="293" t="s">
        <v>478</v>
      </c>
      <c r="AE130" s="293">
        <v>1</v>
      </c>
      <c r="AF130" s="346" t="s">
        <v>43</v>
      </c>
      <c r="AG130" s="293" t="s">
        <v>43</v>
      </c>
      <c r="AH130" s="341"/>
      <c r="AI130" s="293" t="s">
        <v>43</v>
      </c>
    </row>
    <row r="131" spans="1:35" s="37" customFormat="1" ht="32.25" customHeight="1">
      <c r="A131" s="99">
        <v>127</v>
      </c>
      <c r="B131" s="264" t="s">
        <v>483</v>
      </c>
      <c r="C131" s="293" t="s">
        <v>469</v>
      </c>
      <c r="D131" s="342" t="s">
        <v>42</v>
      </c>
      <c r="E131" s="342"/>
      <c r="F131" s="342" t="s">
        <v>43</v>
      </c>
      <c r="G131" s="293">
        <v>1935</v>
      </c>
      <c r="H131" s="343">
        <v>132</v>
      </c>
      <c r="I131" s="344"/>
      <c r="J131" s="340"/>
      <c r="K131" s="340">
        <v>321000</v>
      </c>
      <c r="L131" s="345" t="s">
        <v>484</v>
      </c>
      <c r="M131" s="293"/>
      <c r="N131" s="293" t="s">
        <v>183</v>
      </c>
      <c r="O131" s="293" t="s">
        <v>473</v>
      </c>
      <c r="P131" s="293" t="s">
        <v>474</v>
      </c>
      <c r="Q131" s="99">
        <v>127</v>
      </c>
      <c r="R131" s="123"/>
      <c r="S131" s="99"/>
      <c r="T131" s="341"/>
      <c r="U131" s="341"/>
      <c r="V131" s="293" t="s">
        <v>475</v>
      </c>
      <c r="W131" s="341"/>
      <c r="X131" s="341"/>
      <c r="Y131" s="341"/>
      <c r="Z131" s="293"/>
      <c r="AA131" s="293" t="s">
        <v>46</v>
      </c>
      <c r="AB131" s="293" t="s">
        <v>482</v>
      </c>
      <c r="AC131" s="293" t="s">
        <v>46</v>
      </c>
      <c r="AD131" s="293" t="s">
        <v>478</v>
      </c>
      <c r="AE131" s="293">
        <v>1</v>
      </c>
      <c r="AF131" s="346" t="s">
        <v>43</v>
      </c>
      <c r="AG131" s="293" t="s">
        <v>43</v>
      </c>
      <c r="AH131" s="341"/>
      <c r="AI131" s="293" t="s">
        <v>43</v>
      </c>
    </row>
    <row r="132" spans="1:35" s="37" customFormat="1" ht="30.75" customHeight="1">
      <c r="A132" s="99">
        <v>128</v>
      </c>
      <c r="B132" s="264" t="s">
        <v>483</v>
      </c>
      <c r="C132" s="293" t="s">
        <v>469</v>
      </c>
      <c r="D132" s="342" t="s">
        <v>42</v>
      </c>
      <c r="E132" s="342"/>
      <c r="F132" s="342" t="s">
        <v>43</v>
      </c>
      <c r="G132" s="293">
        <v>1935</v>
      </c>
      <c r="H132" s="343">
        <v>197</v>
      </c>
      <c r="I132" s="344"/>
      <c r="J132" s="340"/>
      <c r="K132" s="340">
        <v>480000</v>
      </c>
      <c r="L132" s="345" t="s">
        <v>484</v>
      </c>
      <c r="M132" s="293"/>
      <c r="N132" s="293" t="s">
        <v>183</v>
      </c>
      <c r="O132" s="293" t="s">
        <v>473</v>
      </c>
      <c r="P132" s="293" t="s">
        <v>474</v>
      </c>
      <c r="Q132" s="99">
        <v>128</v>
      </c>
      <c r="R132" s="123"/>
      <c r="S132" s="99"/>
      <c r="T132" s="341"/>
      <c r="U132" s="341"/>
      <c r="V132" s="293" t="s">
        <v>475</v>
      </c>
      <c r="W132" s="341"/>
      <c r="X132" s="341"/>
      <c r="Y132" s="341"/>
      <c r="Z132" s="293"/>
      <c r="AA132" s="293" t="s">
        <v>46</v>
      </c>
      <c r="AB132" s="293" t="s">
        <v>482</v>
      </c>
      <c r="AC132" s="293" t="s">
        <v>46</v>
      </c>
      <c r="AD132" s="293" t="s">
        <v>478</v>
      </c>
      <c r="AE132" s="293">
        <v>1</v>
      </c>
      <c r="AF132" s="346" t="s">
        <v>43</v>
      </c>
      <c r="AG132" s="293" t="s">
        <v>43</v>
      </c>
      <c r="AH132" s="341"/>
      <c r="AI132" s="293" t="s">
        <v>43</v>
      </c>
    </row>
    <row r="133" spans="1:35" s="37" customFormat="1" ht="111" customHeight="1">
      <c r="A133" s="99">
        <v>129</v>
      </c>
      <c r="B133" s="264" t="s">
        <v>488</v>
      </c>
      <c r="C133" s="293" t="s">
        <v>497</v>
      </c>
      <c r="D133" s="342"/>
      <c r="E133" s="342"/>
      <c r="F133" s="342"/>
      <c r="G133" s="293"/>
      <c r="H133" s="343">
        <v>2057</v>
      </c>
      <c r="I133" s="344">
        <f>144510.24+37884+133837</f>
        <v>316231.24</v>
      </c>
      <c r="J133" s="340"/>
      <c r="K133" s="340"/>
      <c r="L133" s="345" t="s">
        <v>489</v>
      </c>
      <c r="M133" s="122"/>
      <c r="N133" s="293"/>
      <c r="O133" s="293"/>
      <c r="P133" s="293"/>
      <c r="Q133" s="99">
        <v>129</v>
      </c>
      <c r="R133" s="123"/>
      <c r="S133" s="293"/>
      <c r="T133" s="341"/>
      <c r="U133" s="341"/>
      <c r="V133" s="341"/>
      <c r="W133" s="341"/>
      <c r="X133" s="341"/>
      <c r="Y133" s="341"/>
      <c r="Z133" s="293"/>
      <c r="AA133" s="293"/>
      <c r="AB133" s="293"/>
      <c r="AC133" s="293"/>
      <c r="AD133" s="293"/>
      <c r="AE133" s="293"/>
      <c r="AF133" s="346"/>
      <c r="AG133" s="293"/>
      <c r="AH133" s="341"/>
      <c r="AI133" s="322"/>
    </row>
    <row r="134" spans="1:35" s="37" customFormat="1" ht="52.5" customHeight="1">
      <c r="A134" s="99">
        <v>130</v>
      </c>
      <c r="B134" s="350" t="s">
        <v>325</v>
      </c>
      <c r="C134" s="268" t="s">
        <v>490</v>
      </c>
      <c r="D134" s="392" t="s">
        <v>42</v>
      </c>
      <c r="E134" s="392"/>
      <c r="F134" s="392" t="s">
        <v>43</v>
      </c>
      <c r="G134" s="268">
        <v>1920</v>
      </c>
      <c r="H134" s="376">
        <v>10</v>
      </c>
      <c r="I134" s="347"/>
      <c r="J134" s="347"/>
      <c r="K134" s="347">
        <v>67000</v>
      </c>
      <c r="L134" s="265" t="s">
        <v>344</v>
      </c>
      <c r="M134" s="268"/>
      <c r="N134" s="268" t="s">
        <v>183</v>
      </c>
      <c r="O134" s="268"/>
      <c r="P134" s="268" t="s">
        <v>491</v>
      </c>
      <c r="Q134" s="99">
        <v>130</v>
      </c>
      <c r="R134" s="303"/>
      <c r="S134" s="350"/>
      <c r="T134" s="350"/>
      <c r="U134" s="350"/>
      <c r="V134" s="350"/>
      <c r="W134" s="350"/>
      <c r="X134" s="350"/>
      <c r="Y134" s="350"/>
      <c r="Z134" s="628" t="s">
        <v>45</v>
      </c>
      <c r="AA134" s="628" t="s">
        <v>427</v>
      </c>
      <c r="AB134" s="288" t="s">
        <v>46</v>
      </c>
      <c r="AC134" s="628" t="s">
        <v>44</v>
      </c>
      <c r="AD134" s="288" t="s">
        <v>46</v>
      </c>
      <c r="AE134" s="288" t="s">
        <v>46</v>
      </c>
      <c r="AF134" s="629" t="s">
        <v>201</v>
      </c>
      <c r="AG134" s="288" t="s">
        <v>184</v>
      </c>
      <c r="AH134" s="628" t="s">
        <v>43</v>
      </c>
      <c r="AI134" s="288" t="s">
        <v>184</v>
      </c>
    </row>
    <row r="135" spans="1:40" s="348" customFormat="1" ht="38.25" customHeight="1">
      <c r="A135" s="99">
        <v>131</v>
      </c>
      <c r="B135" s="718" t="s">
        <v>492</v>
      </c>
      <c r="C135" s="719"/>
      <c r="D135" s="719"/>
      <c r="E135" s="719"/>
      <c r="F135" s="720"/>
      <c r="G135" s="293">
        <v>1980</v>
      </c>
      <c r="H135" s="343">
        <v>72</v>
      </c>
      <c r="I135" s="344"/>
      <c r="J135" s="347"/>
      <c r="K135" s="347">
        <v>132000</v>
      </c>
      <c r="L135" s="345" t="s">
        <v>344</v>
      </c>
      <c r="M135" s="293"/>
      <c r="N135" s="293"/>
      <c r="O135" s="293"/>
      <c r="P135" s="293"/>
      <c r="Q135" s="99">
        <v>131</v>
      </c>
      <c r="R135" s="123"/>
      <c r="S135" s="293"/>
      <c r="T135" s="264"/>
      <c r="U135" s="264"/>
      <c r="V135" s="264"/>
      <c r="W135" s="264"/>
      <c r="X135" s="264"/>
      <c r="Y135" s="264"/>
      <c r="Z135" s="293"/>
      <c r="AA135" s="293"/>
      <c r="AB135" s="293"/>
      <c r="AC135" s="293"/>
      <c r="AD135" s="293"/>
      <c r="AE135" s="293"/>
      <c r="AF135" s="264" t="s">
        <v>43</v>
      </c>
      <c r="AG135" s="264" t="s">
        <v>43</v>
      </c>
      <c r="AH135" s="264" t="s">
        <v>43</v>
      </c>
      <c r="AI135" s="264" t="s">
        <v>43</v>
      </c>
      <c r="AJ135" s="37"/>
      <c r="AK135" s="37"/>
      <c r="AL135" s="37"/>
      <c r="AM135" s="37"/>
      <c r="AN135" s="37"/>
    </row>
    <row r="136" spans="1:40" s="348" customFormat="1" ht="40.5" customHeight="1">
      <c r="A136" s="99">
        <v>132</v>
      </c>
      <c r="B136" s="718" t="s">
        <v>900</v>
      </c>
      <c r="C136" s="719"/>
      <c r="D136" s="719"/>
      <c r="E136" s="719"/>
      <c r="F136" s="720"/>
      <c r="G136" s="293">
        <v>1980</v>
      </c>
      <c r="H136" s="343">
        <v>73</v>
      </c>
      <c r="I136" s="344"/>
      <c r="J136" s="347"/>
      <c r="K136" s="347">
        <v>134000</v>
      </c>
      <c r="L136" s="345" t="s">
        <v>344</v>
      </c>
      <c r="M136" s="293"/>
      <c r="N136" s="293"/>
      <c r="O136" s="293"/>
      <c r="P136" s="293"/>
      <c r="Q136" s="99">
        <v>132</v>
      </c>
      <c r="R136" s="123"/>
      <c r="S136" s="293"/>
      <c r="T136" s="264"/>
      <c r="U136" s="264"/>
      <c r="V136" s="264"/>
      <c r="W136" s="264"/>
      <c r="X136" s="264"/>
      <c r="Y136" s="264"/>
      <c r="Z136" s="264"/>
      <c r="AA136" s="264" t="s">
        <v>46</v>
      </c>
      <c r="AB136" s="264" t="s">
        <v>482</v>
      </c>
      <c r="AC136" s="264" t="s">
        <v>46</v>
      </c>
      <c r="AD136" s="264" t="s">
        <v>478</v>
      </c>
      <c r="AE136" s="264">
        <v>1</v>
      </c>
      <c r="AF136" s="264" t="s">
        <v>43</v>
      </c>
      <c r="AG136" s="264" t="s">
        <v>43</v>
      </c>
      <c r="AH136" s="264" t="s">
        <v>43</v>
      </c>
      <c r="AI136" s="264" t="s">
        <v>43</v>
      </c>
      <c r="AJ136" s="37"/>
      <c r="AK136" s="37"/>
      <c r="AL136" s="37"/>
      <c r="AM136" s="37"/>
      <c r="AN136" s="37"/>
    </row>
    <row r="137" spans="1:40" s="348" customFormat="1" ht="43.5" customHeight="1">
      <c r="A137" s="99">
        <v>133</v>
      </c>
      <c r="B137" s="718" t="s">
        <v>901</v>
      </c>
      <c r="C137" s="719"/>
      <c r="D137" s="719"/>
      <c r="E137" s="719"/>
      <c r="F137" s="720"/>
      <c r="G137" s="293">
        <v>1980</v>
      </c>
      <c r="H137" s="343">
        <v>73</v>
      </c>
      <c r="I137" s="344"/>
      <c r="J137" s="347"/>
      <c r="K137" s="347">
        <v>134000</v>
      </c>
      <c r="L137" s="345" t="s">
        <v>344</v>
      </c>
      <c r="M137" s="293"/>
      <c r="N137" s="293"/>
      <c r="O137" s="293"/>
      <c r="P137" s="293"/>
      <c r="Q137" s="99">
        <v>133</v>
      </c>
      <c r="R137" s="123"/>
      <c r="S137" s="293"/>
      <c r="T137" s="264"/>
      <c r="U137" s="264"/>
      <c r="V137" s="264"/>
      <c r="W137" s="264"/>
      <c r="X137" s="264"/>
      <c r="Y137" s="264"/>
      <c r="Z137" s="264"/>
      <c r="AA137" s="264" t="s">
        <v>46</v>
      </c>
      <c r="AB137" s="264" t="s">
        <v>482</v>
      </c>
      <c r="AC137" s="264" t="s">
        <v>46</v>
      </c>
      <c r="AD137" s="264" t="s">
        <v>478</v>
      </c>
      <c r="AE137" s="264">
        <v>1</v>
      </c>
      <c r="AF137" s="264" t="s">
        <v>43</v>
      </c>
      <c r="AG137" s="264" t="s">
        <v>43</v>
      </c>
      <c r="AH137" s="264" t="s">
        <v>43</v>
      </c>
      <c r="AI137" s="264" t="s">
        <v>43</v>
      </c>
      <c r="AJ137" s="777"/>
      <c r="AK137" s="37"/>
      <c r="AL137" s="37"/>
      <c r="AM137" s="37"/>
      <c r="AN137" s="37"/>
    </row>
    <row r="138" spans="1:36" s="37" customFormat="1" ht="46.5" customHeight="1">
      <c r="A138" s="99">
        <v>134</v>
      </c>
      <c r="B138" s="718" t="s">
        <v>902</v>
      </c>
      <c r="C138" s="719"/>
      <c r="D138" s="719"/>
      <c r="E138" s="719"/>
      <c r="F138" s="720"/>
      <c r="G138" s="293">
        <v>1980</v>
      </c>
      <c r="H138" s="343">
        <v>203</v>
      </c>
      <c r="I138" s="344"/>
      <c r="J138" s="347"/>
      <c r="K138" s="347">
        <v>372000</v>
      </c>
      <c r="L138" s="345" t="s">
        <v>344</v>
      </c>
      <c r="M138" s="293"/>
      <c r="N138" s="293"/>
      <c r="O138" s="293"/>
      <c r="P138" s="293"/>
      <c r="Q138" s="99">
        <v>134</v>
      </c>
      <c r="R138" s="123"/>
      <c r="S138" s="293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341"/>
      <c r="AI138" s="99"/>
      <c r="AJ138" s="777"/>
    </row>
    <row r="139" spans="1:36" s="37" customFormat="1" ht="33" customHeight="1">
      <c r="A139" s="99">
        <v>135</v>
      </c>
      <c r="B139" s="718" t="s">
        <v>493</v>
      </c>
      <c r="C139" s="719"/>
      <c r="D139" s="719"/>
      <c r="E139" s="719"/>
      <c r="F139" s="720"/>
      <c r="G139" s="293">
        <v>1980</v>
      </c>
      <c r="H139" s="343">
        <v>22</v>
      </c>
      <c r="I139" s="344"/>
      <c r="J139" s="347"/>
      <c r="K139" s="347">
        <v>40000</v>
      </c>
      <c r="L139" s="345" t="s">
        <v>344</v>
      </c>
      <c r="M139" s="293"/>
      <c r="N139" s="293"/>
      <c r="O139" s="293"/>
      <c r="P139" s="293"/>
      <c r="Q139" s="99">
        <v>135</v>
      </c>
      <c r="R139" s="123"/>
      <c r="S139" s="293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341"/>
      <c r="AI139" s="99"/>
      <c r="AJ139" s="777"/>
    </row>
    <row r="140" spans="1:36" s="37" customFormat="1" ht="29.25" customHeight="1">
      <c r="A140" s="99">
        <v>136</v>
      </c>
      <c r="B140" s="718" t="s">
        <v>494</v>
      </c>
      <c r="C140" s="719"/>
      <c r="D140" s="719"/>
      <c r="E140" s="719"/>
      <c r="F140" s="720"/>
      <c r="G140" s="293">
        <v>1980</v>
      </c>
      <c r="H140" s="343">
        <v>17</v>
      </c>
      <c r="I140" s="344"/>
      <c r="J140" s="347"/>
      <c r="K140" s="347">
        <v>31000</v>
      </c>
      <c r="L140" s="345" t="s">
        <v>344</v>
      </c>
      <c r="M140" s="293"/>
      <c r="N140" s="293"/>
      <c r="O140" s="293"/>
      <c r="P140" s="293"/>
      <c r="Q140" s="99">
        <v>136</v>
      </c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341"/>
      <c r="AI140" s="99"/>
      <c r="AJ140" s="777"/>
    </row>
    <row r="141" spans="1:36" s="37" customFormat="1" ht="29.25" customHeight="1">
      <c r="A141" s="99">
        <v>137</v>
      </c>
      <c r="B141" s="718" t="s">
        <v>903</v>
      </c>
      <c r="C141" s="719"/>
      <c r="D141" s="719"/>
      <c r="E141" s="719"/>
      <c r="F141" s="720"/>
      <c r="G141" s="293">
        <v>1980</v>
      </c>
      <c r="H141" s="343">
        <v>11</v>
      </c>
      <c r="I141" s="344"/>
      <c r="J141" s="347"/>
      <c r="K141" s="347">
        <v>20000</v>
      </c>
      <c r="L141" s="345" t="s">
        <v>344</v>
      </c>
      <c r="M141" s="293"/>
      <c r="N141" s="293"/>
      <c r="O141" s="293"/>
      <c r="P141" s="293"/>
      <c r="Q141" s="99">
        <v>137</v>
      </c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341"/>
      <c r="AI141" s="99"/>
      <c r="AJ141" s="777"/>
    </row>
    <row r="142" spans="1:36" s="37" customFormat="1" ht="24" customHeight="1">
      <c r="A142" s="99">
        <v>138</v>
      </c>
      <c r="B142" s="718" t="s">
        <v>495</v>
      </c>
      <c r="C142" s="719"/>
      <c r="D142" s="719"/>
      <c r="E142" s="719"/>
      <c r="F142" s="720"/>
      <c r="G142" s="293">
        <v>1960</v>
      </c>
      <c r="H142" s="343">
        <v>11</v>
      </c>
      <c r="I142" s="344"/>
      <c r="J142" s="347"/>
      <c r="K142" s="347">
        <v>20000</v>
      </c>
      <c r="L142" s="345" t="s">
        <v>496</v>
      </c>
      <c r="M142" s="293"/>
      <c r="N142" s="293"/>
      <c r="O142" s="293"/>
      <c r="P142" s="293"/>
      <c r="Q142" s="99">
        <v>138</v>
      </c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341"/>
      <c r="AI142" s="99"/>
      <c r="AJ142" s="777"/>
    </row>
    <row r="143" spans="1:36" s="37" customFormat="1" ht="29.25" customHeight="1">
      <c r="A143" s="99">
        <v>139</v>
      </c>
      <c r="B143" s="718" t="s">
        <v>769</v>
      </c>
      <c r="C143" s="719"/>
      <c r="D143" s="719"/>
      <c r="E143" s="719"/>
      <c r="F143" s="720"/>
      <c r="G143" s="293">
        <v>2018</v>
      </c>
      <c r="H143" s="343"/>
      <c r="I143" s="344">
        <v>582982</v>
      </c>
      <c r="J143" s="347"/>
      <c r="K143" s="347"/>
      <c r="L143" s="345" t="s">
        <v>771</v>
      </c>
      <c r="M143" s="293"/>
      <c r="N143" s="293"/>
      <c r="O143" s="293"/>
      <c r="P143" s="293"/>
      <c r="Q143" s="99">
        <v>139</v>
      </c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341"/>
      <c r="AI143" s="99"/>
      <c r="AJ143" s="777"/>
    </row>
    <row r="144" spans="1:36" s="37" customFormat="1" ht="22.5" customHeight="1">
      <c r="A144" s="99">
        <v>140</v>
      </c>
      <c r="B144" s="724" t="s">
        <v>770</v>
      </c>
      <c r="C144" s="740"/>
      <c r="D144" s="740"/>
      <c r="E144" s="740"/>
      <c r="F144" s="725"/>
      <c r="G144" s="268"/>
      <c r="H144" s="349"/>
      <c r="I144" s="347">
        <v>4250</v>
      </c>
      <c r="J144" s="295"/>
      <c r="K144" s="347"/>
      <c r="L144" s="265" t="s">
        <v>772</v>
      </c>
      <c r="M144" s="268"/>
      <c r="N144" s="268"/>
      <c r="O144" s="268"/>
      <c r="P144" s="268"/>
      <c r="Q144" s="99">
        <v>140</v>
      </c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341"/>
      <c r="AI144" s="99"/>
      <c r="AJ144" s="777"/>
    </row>
    <row r="145" spans="1:36" s="19" customFormat="1" ht="38.25" customHeight="1">
      <c r="A145" s="1">
        <v>141</v>
      </c>
      <c r="B145" s="350" t="s">
        <v>373</v>
      </c>
      <c r="C145" s="350" t="s">
        <v>1371</v>
      </c>
      <c r="D145" s="350" t="s">
        <v>42</v>
      </c>
      <c r="E145" s="350"/>
      <c r="F145" s="350" t="s">
        <v>43</v>
      </c>
      <c r="G145" s="350">
        <v>1965</v>
      </c>
      <c r="H145" s="351">
        <v>33</v>
      </c>
      <c r="I145" s="371"/>
      <c r="J145" s="302"/>
      <c r="K145" s="371">
        <v>110000</v>
      </c>
      <c r="L145" s="345" t="s">
        <v>1406</v>
      </c>
      <c r="M145" s="350"/>
      <c r="N145" s="350" t="s">
        <v>1424</v>
      </c>
      <c r="O145" s="350" t="s">
        <v>198</v>
      </c>
      <c r="P145" s="350" t="s">
        <v>117</v>
      </c>
      <c r="Q145" s="1">
        <v>141</v>
      </c>
      <c r="R145" s="303"/>
      <c r="S145" s="350"/>
      <c r="T145" s="350"/>
      <c r="U145" s="350"/>
      <c r="V145" s="350"/>
      <c r="W145" s="350"/>
      <c r="X145" s="350"/>
      <c r="Y145" s="350"/>
      <c r="Z145" s="350"/>
      <c r="AA145" s="350"/>
      <c r="AB145" s="350"/>
      <c r="AC145" s="350"/>
      <c r="AD145" s="350"/>
      <c r="AE145" s="350"/>
      <c r="AF145" s="350"/>
      <c r="AG145" s="627"/>
      <c r="AH145" s="350"/>
      <c r="AI145" s="1"/>
      <c r="AJ145" s="373"/>
    </row>
    <row r="146" spans="1:36" s="37" customFormat="1" ht="30.75" customHeight="1">
      <c r="A146" s="99">
        <v>142</v>
      </c>
      <c r="B146" s="350" t="s">
        <v>1622</v>
      </c>
      <c r="C146" s="293" t="s">
        <v>302</v>
      </c>
      <c r="D146" s="293" t="s">
        <v>42</v>
      </c>
      <c r="E146" s="293" t="s">
        <v>43</v>
      </c>
      <c r="F146" s="293" t="s">
        <v>43</v>
      </c>
      <c r="G146" s="293">
        <v>1980</v>
      </c>
      <c r="H146" s="351">
        <v>963</v>
      </c>
      <c r="I146" s="344"/>
      <c r="J146" s="295"/>
      <c r="K146" s="347">
        <v>1544000</v>
      </c>
      <c r="L146" s="345" t="s">
        <v>1407</v>
      </c>
      <c r="M146" s="293"/>
      <c r="N146" s="293" t="s">
        <v>1425</v>
      </c>
      <c r="O146" s="293"/>
      <c r="P146" s="293" t="s">
        <v>1425</v>
      </c>
      <c r="Q146" s="99">
        <v>142</v>
      </c>
      <c r="R146" s="100"/>
      <c r="S146" s="264"/>
      <c r="T146" s="264"/>
      <c r="U146" s="264"/>
      <c r="V146" s="264"/>
      <c r="W146" s="264"/>
      <c r="X146" s="264"/>
      <c r="Y146" s="264"/>
      <c r="Z146" s="264"/>
      <c r="AA146" s="293" t="s">
        <v>1431</v>
      </c>
      <c r="AB146" s="293"/>
      <c r="AC146" s="293" t="s">
        <v>46</v>
      </c>
      <c r="AD146" s="293"/>
      <c r="AE146" s="293" t="s">
        <v>46</v>
      </c>
      <c r="AF146" s="293" t="s">
        <v>46</v>
      </c>
      <c r="AG146" s="346">
        <v>1</v>
      </c>
      <c r="AH146" s="264"/>
      <c r="AI146" s="99" t="s">
        <v>184</v>
      </c>
      <c r="AJ146" s="197"/>
    </row>
    <row r="147" spans="1:36" s="37" customFormat="1" ht="30.75" customHeight="1">
      <c r="A147" s="99">
        <v>143</v>
      </c>
      <c r="B147" s="99" t="s">
        <v>1372</v>
      </c>
      <c r="C147" s="7" t="s">
        <v>1373</v>
      </c>
      <c r="D147" s="7" t="s">
        <v>43</v>
      </c>
      <c r="E147" s="7" t="s">
        <v>43</v>
      </c>
      <c r="F147" s="7" t="s">
        <v>43</v>
      </c>
      <c r="G147" s="7">
        <v>1974</v>
      </c>
      <c r="H147" s="343">
        <v>32</v>
      </c>
      <c r="I147" s="308"/>
      <c r="J147" s="295"/>
      <c r="K147" s="347">
        <v>107000</v>
      </c>
      <c r="L147" s="7" t="s">
        <v>1408</v>
      </c>
      <c r="M147" s="293"/>
      <c r="N147" s="7" t="s">
        <v>1424</v>
      </c>
      <c r="O147" s="7"/>
      <c r="P147" s="7"/>
      <c r="Q147" s="1">
        <v>143</v>
      </c>
      <c r="R147" s="303"/>
      <c r="S147" s="350"/>
      <c r="T147" s="350"/>
      <c r="U147" s="350"/>
      <c r="V147" s="350"/>
      <c r="W147" s="350"/>
      <c r="X147" s="350"/>
      <c r="Y147" s="350"/>
      <c r="Z147" s="631" t="s">
        <v>44</v>
      </c>
      <c r="AA147" s="628" t="s">
        <v>44</v>
      </c>
      <c r="AB147" s="628" t="s">
        <v>46</v>
      </c>
      <c r="AC147" s="628" t="s">
        <v>44</v>
      </c>
      <c r="AD147" s="628" t="s">
        <v>46</v>
      </c>
      <c r="AE147" s="628" t="s">
        <v>46</v>
      </c>
      <c r="AF147" s="630" t="s">
        <v>201</v>
      </c>
      <c r="AG147" s="288" t="s">
        <v>184</v>
      </c>
      <c r="AH147" s="628" t="s">
        <v>184</v>
      </c>
      <c r="AI147" s="288" t="s">
        <v>184</v>
      </c>
      <c r="AJ147" s="197"/>
    </row>
    <row r="148" spans="1:36" s="37" customFormat="1" ht="30.75" customHeight="1">
      <c r="A148" s="99">
        <v>144</v>
      </c>
      <c r="B148" s="737" t="s">
        <v>1374</v>
      </c>
      <c r="C148" s="738"/>
      <c r="D148" s="738"/>
      <c r="E148" s="738"/>
      <c r="F148" s="739"/>
      <c r="G148" s="7">
        <v>2019</v>
      </c>
      <c r="H148" s="349"/>
      <c r="I148" s="308">
        <v>12725319.24</v>
      </c>
      <c r="J148" s="295"/>
      <c r="K148" s="347"/>
      <c r="L148" s="7" t="s">
        <v>1409</v>
      </c>
      <c r="M148" s="293"/>
      <c r="N148" s="7"/>
      <c r="O148" s="7"/>
      <c r="P148" s="7"/>
      <c r="Q148" s="99">
        <v>144</v>
      </c>
      <c r="R148" s="100"/>
      <c r="S148" s="264"/>
      <c r="T148" s="264"/>
      <c r="U148" s="264"/>
      <c r="V148" s="264"/>
      <c r="W148" s="264"/>
      <c r="X148" s="264"/>
      <c r="Y148" s="264"/>
      <c r="Z148" s="264"/>
      <c r="AA148" s="293"/>
      <c r="AB148" s="293"/>
      <c r="AC148" s="293"/>
      <c r="AD148" s="293"/>
      <c r="AE148" s="293"/>
      <c r="AF148" s="293"/>
      <c r="AG148" s="352"/>
      <c r="AH148" s="386"/>
      <c r="AI148" s="239"/>
      <c r="AJ148" s="197"/>
    </row>
    <row r="149" spans="1:36" s="37" customFormat="1" ht="30.75" customHeight="1">
      <c r="A149" s="99">
        <v>145</v>
      </c>
      <c r="B149" s="7" t="s">
        <v>1375</v>
      </c>
      <c r="C149" s="7" t="s">
        <v>1376</v>
      </c>
      <c r="D149" s="7" t="s">
        <v>42</v>
      </c>
      <c r="E149" s="7" t="s">
        <v>43</v>
      </c>
      <c r="F149" s="7" t="s">
        <v>43</v>
      </c>
      <c r="G149" s="7">
        <v>2020</v>
      </c>
      <c r="H149" s="353">
        <f>4*4.5</f>
        <v>18</v>
      </c>
      <c r="I149" s="308">
        <v>17835</v>
      </c>
      <c r="J149" s="295"/>
      <c r="K149" s="347"/>
      <c r="L149" s="7" t="s">
        <v>1410</v>
      </c>
      <c r="M149" s="293"/>
      <c r="N149" s="7" t="s">
        <v>1426</v>
      </c>
      <c r="O149" s="7" t="s">
        <v>1427</v>
      </c>
      <c r="P149" s="7" t="s">
        <v>1427</v>
      </c>
      <c r="Q149" s="99">
        <v>145</v>
      </c>
      <c r="R149" s="100"/>
      <c r="S149" s="100"/>
      <c r="T149" s="264"/>
      <c r="U149" s="264"/>
      <c r="V149" s="264"/>
      <c r="W149" s="264"/>
      <c r="X149" s="264"/>
      <c r="Y149" s="264"/>
      <c r="Z149" s="264"/>
      <c r="AA149" s="7"/>
      <c r="AB149" s="7"/>
      <c r="AC149" s="7"/>
      <c r="AD149" s="7"/>
      <c r="AE149" s="7"/>
      <c r="AF149" s="7"/>
      <c r="AG149" s="352"/>
      <c r="AH149" s="386"/>
      <c r="AI149" s="239"/>
      <c r="AJ149" s="197"/>
    </row>
    <row r="150" spans="1:36" s="37" customFormat="1" ht="30.75" customHeight="1">
      <c r="A150" s="99">
        <v>146</v>
      </c>
      <c r="B150" s="724" t="s">
        <v>1378</v>
      </c>
      <c r="C150" s="740"/>
      <c r="D150" s="740"/>
      <c r="E150" s="740"/>
      <c r="F150" s="725"/>
      <c r="G150" s="293">
        <v>1980</v>
      </c>
      <c r="H150" s="353">
        <v>11</v>
      </c>
      <c r="I150" s="344"/>
      <c r="J150" s="295"/>
      <c r="K150" s="347">
        <v>20000</v>
      </c>
      <c r="L150" s="345" t="s">
        <v>344</v>
      </c>
      <c r="M150" s="293"/>
      <c r="N150" s="293"/>
      <c r="O150" s="293"/>
      <c r="P150" s="293"/>
      <c r="Q150" s="99">
        <v>146</v>
      </c>
      <c r="R150" s="100"/>
      <c r="S150" s="100"/>
      <c r="T150" s="264"/>
      <c r="U150" s="264"/>
      <c r="V150" s="264"/>
      <c r="W150" s="264"/>
      <c r="X150" s="264"/>
      <c r="Y150" s="264"/>
      <c r="Z150" s="264"/>
      <c r="AA150" s="7"/>
      <c r="AB150" s="7"/>
      <c r="AC150" s="7"/>
      <c r="AD150" s="7"/>
      <c r="AE150" s="7"/>
      <c r="AF150" s="7"/>
      <c r="AG150" s="352"/>
      <c r="AH150" s="386"/>
      <c r="AI150" s="239"/>
      <c r="AJ150" s="197"/>
    </row>
    <row r="151" spans="1:36" s="37" customFormat="1" ht="30.75" customHeight="1">
      <c r="A151" s="99">
        <v>147</v>
      </c>
      <c r="B151" s="724" t="s">
        <v>1379</v>
      </c>
      <c r="C151" s="740"/>
      <c r="D151" s="740"/>
      <c r="E151" s="740"/>
      <c r="F151" s="725"/>
      <c r="G151" s="293">
        <v>1980</v>
      </c>
      <c r="H151" s="353">
        <v>22</v>
      </c>
      <c r="I151" s="344"/>
      <c r="J151" s="295"/>
      <c r="K151" s="347">
        <v>40000</v>
      </c>
      <c r="L151" s="345" t="s">
        <v>344</v>
      </c>
      <c r="M151" s="293"/>
      <c r="N151" s="7"/>
      <c r="O151" s="7"/>
      <c r="P151" s="7"/>
      <c r="Q151" s="99">
        <v>147</v>
      </c>
      <c r="R151" s="100"/>
      <c r="S151" s="100"/>
      <c r="T151" s="264"/>
      <c r="U151" s="264"/>
      <c r="V151" s="264"/>
      <c r="W151" s="264"/>
      <c r="X151" s="264"/>
      <c r="Y151" s="264"/>
      <c r="Z151" s="264"/>
      <c r="AA151" s="7"/>
      <c r="AB151" s="7"/>
      <c r="AC151" s="7"/>
      <c r="AD151" s="7"/>
      <c r="AE151" s="7"/>
      <c r="AF151" s="7"/>
      <c r="AG151" s="352"/>
      <c r="AH151" s="386"/>
      <c r="AI151" s="239"/>
      <c r="AJ151" s="197"/>
    </row>
    <row r="152" spans="1:36" s="37" customFormat="1" ht="30.75" customHeight="1">
      <c r="A152" s="99">
        <v>148</v>
      </c>
      <c r="B152" s="724" t="s">
        <v>1380</v>
      </c>
      <c r="C152" s="740"/>
      <c r="D152" s="740"/>
      <c r="E152" s="740"/>
      <c r="F152" s="725"/>
      <c r="G152" s="293">
        <v>1980</v>
      </c>
      <c r="H152" s="353">
        <v>11</v>
      </c>
      <c r="I152" s="308"/>
      <c r="J152" s="295"/>
      <c r="K152" s="347">
        <v>20000</v>
      </c>
      <c r="L152" s="345" t="s">
        <v>344</v>
      </c>
      <c r="M152" s="293"/>
      <c r="N152" s="7"/>
      <c r="O152" s="7"/>
      <c r="P152" s="7"/>
      <c r="Q152" s="99">
        <v>148</v>
      </c>
      <c r="R152" s="100"/>
      <c r="S152" s="100"/>
      <c r="T152" s="264"/>
      <c r="U152" s="264"/>
      <c r="V152" s="264"/>
      <c r="W152" s="264"/>
      <c r="X152" s="264"/>
      <c r="Y152" s="264"/>
      <c r="Z152" s="264"/>
      <c r="AA152" s="7"/>
      <c r="AB152" s="7"/>
      <c r="AC152" s="7"/>
      <c r="AD152" s="7"/>
      <c r="AE152" s="7"/>
      <c r="AF152" s="7"/>
      <c r="AG152" s="352"/>
      <c r="AH152" s="386"/>
      <c r="AI152" s="239"/>
      <c r="AJ152" s="197"/>
    </row>
    <row r="153" spans="1:36" s="37" customFormat="1" ht="30.75" customHeight="1">
      <c r="A153" s="99">
        <v>149</v>
      </c>
      <c r="B153" s="741" t="s">
        <v>1381</v>
      </c>
      <c r="C153" s="741"/>
      <c r="D153" s="741"/>
      <c r="E153" s="741"/>
      <c r="F153" s="741"/>
      <c r="G153" s="293">
        <v>1980</v>
      </c>
      <c r="H153" s="353">
        <v>19</v>
      </c>
      <c r="I153" s="308"/>
      <c r="J153" s="295"/>
      <c r="K153" s="347">
        <v>35000</v>
      </c>
      <c r="L153" s="345" t="s">
        <v>344</v>
      </c>
      <c r="M153" s="293"/>
      <c r="N153" s="7"/>
      <c r="O153" s="7"/>
      <c r="P153" s="7"/>
      <c r="Q153" s="99">
        <v>149</v>
      </c>
      <c r="R153" s="100"/>
      <c r="S153" s="100"/>
      <c r="T153" s="264"/>
      <c r="U153" s="264"/>
      <c r="V153" s="264"/>
      <c r="W153" s="264"/>
      <c r="X153" s="264"/>
      <c r="Y153" s="264"/>
      <c r="Z153" s="264"/>
      <c r="AA153" s="7"/>
      <c r="AB153" s="7"/>
      <c r="AC153" s="7"/>
      <c r="AD153" s="7"/>
      <c r="AE153" s="7"/>
      <c r="AF153" s="7"/>
      <c r="AG153" s="352"/>
      <c r="AH153" s="386"/>
      <c r="AI153" s="239"/>
      <c r="AJ153" s="197"/>
    </row>
    <row r="154" spans="1:36" s="37" customFormat="1" ht="30.75" customHeight="1">
      <c r="A154" s="99">
        <v>150</v>
      </c>
      <c r="B154" s="268" t="s">
        <v>1382</v>
      </c>
      <c r="C154" s="268" t="s">
        <v>1383</v>
      </c>
      <c r="D154" s="268" t="s">
        <v>42</v>
      </c>
      <c r="E154" s="268" t="s">
        <v>43</v>
      </c>
      <c r="F154" s="268" t="s">
        <v>43</v>
      </c>
      <c r="G154" s="268">
        <v>2020</v>
      </c>
      <c r="H154" s="394"/>
      <c r="I154" s="295">
        <v>46321.8</v>
      </c>
      <c r="J154" s="295"/>
      <c r="K154" s="347"/>
      <c r="L154" s="265" t="s">
        <v>1411</v>
      </c>
      <c r="M154" s="268"/>
      <c r="N154" s="99"/>
      <c r="O154" s="99"/>
      <c r="P154" s="99"/>
      <c r="Q154" s="99">
        <v>150</v>
      </c>
      <c r="R154" s="100"/>
      <c r="S154" s="100"/>
      <c r="T154" s="268"/>
      <c r="U154" s="268"/>
      <c r="V154" s="268"/>
      <c r="W154" s="268"/>
      <c r="X154" s="268"/>
      <c r="Y154" s="268"/>
      <c r="Z154" s="268"/>
      <c r="AA154" s="99"/>
      <c r="AB154" s="99"/>
      <c r="AC154" s="99"/>
      <c r="AD154" s="99"/>
      <c r="AE154" s="99"/>
      <c r="AF154" s="99"/>
      <c r="AG154" s="386"/>
      <c r="AH154" s="386"/>
      <c r="AI154" s="239"/>
      <c r="AJ154" s="208"/>
    </row>
    <row r="155" spans="1:36" s="37" customFormat="1" ht="42.75" customHeight="1">
      <c r="A155" s="99">
        <v>151</v>
      </c>
      <c r="B155" s="293" t="s">
        <v>1849</v>
      </c>
      <c r="C155" s="293" t="s">
        <v>1384</v>
      </c>
      <c r="D155" s="293" t="s">
        <v>42</v>
      </c>
      <c r="E155" s="293" t="s">
        <v>43</v>
      </c>
      <c r="F155" s="293" t="s">
        <v>43</v>
      </c>
      <c r="G155" s="293">
        <v>2020</v>
      </c>
      <c r="H155" s="354"/>
      <c r="I155" s="308">
        <v>26000</v>
      </c>
      <c r="J155" s="295"/>
      <c r="K155" s="347"/>
      <c r="L155" s="345" t="s">
        <v>1850</v>
      </c>
      <c r="M155" s="293"/>
      <c r="N155" s="7" t="s">
        <v>491</v>
      </c>
      <c r="O155" s="7"/>
      <c r="P155" s="7"/>
      <c r="Q155" s="99">
        <v>151</v>
      </c>
      <c r="R155" s="100"/>
      <c r="S155" s="100"/>
      <c r="T155" s="264"/>
      <c r="U155" s="264"/>
      <c r="V155" s="264"/>
      <c r="W155" s="264"/>
      <c r="X155" s="264"/>
      <c r="Y155" s="264"/>
      <c r="Z155" s="264"/>
      <c r="AA155" s="7"/>
      <c r="AB155" s="7"/>
      <c r="AC155" s="7"/>
      <c r="AD155" s="7"/>
      <c r="AE155" s="7"/>
      <c r="AF155" s="7"/>
      <c r="AG155" s="352"/>
      <c r="AH155" s="386"/>
      <c r="AI155" s="239"/>
      <c r="AJ155" s="197"/>
    </row>
    <row r="156" spans="1:36" s="37" customFormat="1" ht="51.75" customHeight="1">
      <c r="A156" s="99">
        <v>152</v>
      </c>
      <c r="B156" s="718" t="s">
        <v>1385</v>
      </c>
      <c r="C156" s="719"/>
      <c r="D156" s="719"/>
      <c r="E156" s="719"/>
      <c r="F156" s="720"/>
      <c r="G156" s="293">
        <v>2020</v>
      </c>
      <c r="H156" s="354"/>
      <c r="I156" s="344">
        <v>3848138.63</v>
      </c>
      <c r="J156" s="295"/>
      <c r="K156" s="347"/>
      <c r="L156" s="355" t="s">
        <v>1412</v>
      </c>
      <c r="M156" s="293"/>
      <c r="N156" s="7"/>
      <c r="O156" s="7"/>
      <c r="P156" s="7"/>
      <c r="Q156" s="99">
        <v>152</v>
      </c>
      <c r="R156" s="100"/>
      <c r="S156" s="100"/>
      <c r="T156" s="264"/>
      <c r="U156" s="264"/>
      <c r="V156" s="264"/>
      <c r="W156" s="264"/>
      <c r="X156" s="264"/>
      <c r="Y156" s="264"/>
      <c r="Z156" s="264"/>
      <c r="AA156" s="7"/>
      <c r="AB156" s="7"/>
      <c r="AC156" s="7"/>
      <c r="AD156" s="7"/>
      <c r="AE156" s="7"/>
      <c r="AF156" s="7"/>
      <c r="AG156" s="352"/>
      <c r="AH156" s="386"/>
      <c r="AI156" s="239"/>
      <c r="AJ156" s="197"/>
    </row>
    <row r="157" spans="1:36" s="37" customFormat="1" ht="30.75" customHeight="1">
      <c r="A157" s="99">
        <v>153</v>
      </c>
      <c r="B157" s="718" t="s">
        <v>1386</v>
      </c>
      <c r="C157" s="719"/>
      <c r="D157" s="719"/>
      <c r="E157" s="719"/>
      <c r="F157" s="720"/>
      <c r="G157" s="293">
        <v>2020</v>
      </c>
      <c r="H157" s="354"/>
      <c r="I157" s="344">
        <v>204148.4</v>
      </c>
      <c r="J157" s="295"/>
      <c r="K157" s="347"/>
      <c r="L157" s="355" t="s">
        <v>1413</v>
      </c>
      <c r="M157" s="293"/>
      <c r="N157" s="7"/>
      <c r="O157" s="7"/>
      <c r="P157" s="7"/>
      <c r="Q157" s="99">
        <v>153</v>
      </c>
      <c r="R157" s="100"/>
      <c r="S157" s="100"/>
      <c r="T157" s="264"/>
      <c r="U157" s="264"/>
      <c r="V157" s="264"/>
      <c r="W157" s="264"/>
      <c r="X157" s="264"/>
      <c r="Y157" s="264"/>
      <c r="Z157" s="264"/>
      <c r="AA157" s="7"/>
      <c r="AB157" s="7"/>
      <c r="AC157" s="7"/>
      <c r="AD157" s="7"/>
      <c r="AE157" s="7"/>
      <c r="AF157" s="7"/>
      <c r="AG157" s="352"/>
      <c r="AH157" s="386"/>
      <c r="AI157" s="239"/>
      <c r="AJ157" s="197"/>
    </row>
    <row r="158" spans="1:36" s="37" customFormat="1" ht="30.75" customHeight="1">
      <c r="A158" s="99">
        <v>154</v>
      </c>
      <c r="B158" s="718" t="s">
        <v>1387</v>
      </c>
      <c r="C158" s="719"/>
      <c r="D158" s="719"/>
      <c r="E158" s="719"/>
      <c r="F158" s="720"/>
      <c r="G158" s="293">
        <v>2019</v>
      </c>
      <c r="H158" s="354"/>
      <c r="I158" s="344">
        <v>672759.83</v>
      </c>
      <c r="J158" s="295"/>
      <c r="K158" s="347"/>
      <c r="L158" s="355" t="s">
        <v>1414</v>
      </c>
      <c r="M158" s="293"/>
      <c r="N158" s="7"/>
      <c r="O158" s="7"/>
      <c r="P158" s="7"/>
      <c r="Q158" s="99">
        <v>154</v>
      </c>
      <c r="R158" s="100"/>
      <c r="S158" s="100"/>
      <c r="T158" s="264"/>
      <c r="U158" s="264"/>
      <c r="V158" s="264"/>
      <c r="W158" s="264"/>
      <c r="X158" s="264"/>
      <c r="Y158" s="264"/>
      <c r="Z158" s="264"/>
      <c r="AA158" s="7"/>
      <c r="AB158" s="7"/>
      <c r="AC158" s="7"/>
      <c r="AD158" s="7"/>
      <c r="AE158" s="7"/>
      <c r="AF158" s="7"/>
      <c r="AG158" s="352"/>
      <c r="AH158" s="386"/>
      <c r="AI158" s="239"/>
      <c r="AJ158" s="197"/>
    </row>
    <row r="159" spans="1:36" s="37" customFormat="1" ht="30.75" customHeight="1">
      <c r="A159" s="99">
        <v>155</v>
      </c>
      <c r="B159" s="721" t="s">
        <v>1388</v>
      </c>
      <c r="C159" s="722"/>
      <c r="D159" s="722"/>
      <c r="E159" s="722"/>
      <c r="F159" s="723"/>
      <c r="G159" s="356">
        <v>2019</v>
      </c>
      <c r="H159" s="354"/>
      <c r="I159" s="357">
        <v>104718.35</v>
      </c>
      <c r="J159" s="295"/>
      <c r="K159" s="347"/>
      <c r="L159" s="356" t="s">
        <v>1415</v>
      </c>
      <c r="M159" s="293"/>
      <c r="N159" s="7"/>
      <c r="O159" s="7"/>
      <c r="P159" s="7"/>
      <c r="Q159" s="99">
        <v>155</v>
      </c>
      <c r="R159" s="100"/>
      <c r="S159" s="100"/>
      <c r="T159" s="264"/>
      <c r="U159" s="264"/>
      <c r="V159" s="264"/>
      <c r="W159" s="264"/>
      <c r="X159" s="264"/>
      <c r="Y159" s="264"/>
      <c r="Z159" s="264"/>
      <c r="AA159" s="7"/>
      <c r="AB159" s="7"/>
      <c r="AC159" s="7"/>
      <c r="AD159" s="7"/>
      <c r="AE159" s="7"/>
      <c r="AF159" s="7"/>
      <c r="AG159" s="352"/>
      <c r="AH159" s="386"/>
      <c r="AI159" s="239"/>
      <c r="AJ159" s="197"/>
    </row>
    <row r="160" spans="1:36" s="37" customFormat="1" ht="30.75" customHeight="1">
      <c r="A160" s="99">
        <v>156</v>
      </c>
      <c r="B160" s="293" t="s">
        <v>1389</v>
      </c>
      <c r="C160" s="358" t="s">
        <v>1390</v>
      </c>
      <c r="D160" s="358" t="s">
        <v>42</v>
      </c>
      <c r="E160" s="358" t="s">
        <v>43</v>
      </c>
      <c r="F160" s="358" t="s">
        <v>43</v>
      </c>
      <c r="G160" s="358">
        <v>1956</v>
      </c>
      <c r="H160" s="353">
        <v>14</v>
      </c>
      <c r="I160" s="308"/>
      <c r="J160" s="295"/>
      <c r="K160" s="347">
        <v>93000</v>
      </c>
      <c r="L160" s="345" t="s">
        <v>1416</v>
      </c>
      <c r="M160" s="293"/>
      <c r="N160" s="7" t="s">
        <v>1424</v>
      </c>
      <c r="O160" s="7"/>
      <c r="P160" s="7"/>
      <c r="Q160" s="99">
        <v>156</v>
      </c>
      <c r="R160" s="100"/>
      <c r="S160" s="100"/>
      <c r="T160" s="264"/>
      <c r="U160" s="264"/>
      <c r="V160" s="264"/>
      <c r="W160" s="264"/>
      <c r="X160" s="264"/>
      <c r="Y160" s="264"/>
      <c r="Z160" s="264"/>
      <c r="AA160" s="7"/>
      <c r="AB160" s="7"/>
      <c r="AC160" s="7"/>
      <c r="AD160" s="7"/>
      <c r="AE160" s="7"/>
      <c r="AF160" s="7"/>
      <c r="AG160" s="352"/>
      <c r="AH160" s="386"/>
      <c r="AI160" s="239"/>
      <c r="AJ160" s="197"/>
    </row>
    <row r="161" spans="1:36" s="37" customFormat="1" ht="27" customHeight="1">
      <c r="A161" s="99">
        <v>157</v>
      </c>
      <c r="B161" s="724" t="s">
        <v>1391</v>
      </c>
      <c r="C161" s="725"/>
      <c r="D161" s="359" t="s">
        <v>123</v>
      </c>
      <c r="E161" s="359" t="s">
        <v>184</v>
      </c>
      <c r="F161" s="359" t="s">
        <v>184</v>
      </c>
      <c r="G161" s="359">
        <v>2021</v>
      </c>
      <c r="H161" s="349"/>
      <c r="I161" s="361">
        <v>137336.28</v>
      </c>
      <c r="J161" s="295"/>
      <c r="K161" s="360"/>
      <c r="L161" s="362" t="s">
        <v>1417</v>
      </c>
      <c r="M161" s="264"/>
      <c r="N161" s="201" t="s">
        <v>1424</v>
      </c>
      <c r="O161" s="99"/>
      <c r="P161" s="99"/>
      <c r="Q161" s="99">
        <v>157</v>
      </c>
      <c r="R161" s="100"/>
      <c r="T161" s="264"/>
      <c r="U161" s="363" t="s">
        <v>1851</v>
      </c>
      <c r="V161" s="364"/>
      <c r="W161" s="264"/>
      <c r="X161" s="264"/>
      <c r="Y161" s="264"/>
      <c r="Z161" s="264"/>
      <c r="AA161" s="7"/>
      <c r="AB161" s="7"/>
      <c r="AC161" s="7"/>
      <c r="AD161" s="7"/>
      <c r="AE161" s="7"/>
      <c r="AF161" s="7"/>
      <c r="AG161" s="16">
        <v>1</v>
      </c>
      <c r="AH161" s="239"/>
      <c r="AI161" s="239"/>
      <c r="AJ161" s="197"/>
    </row>
    <row r="162" spans="1:36" s="37" customFormat="1" ht="30.75" customHeight="1">
      <c r="A162" s="99">
        <v>158</v>
      </c>
      <c r="B162" s="350" t="s">
        <v>1392</v>
      </c>
      <c r="C162" s="350" t="s">
        <v>1393</v>
      </c>
      <c r="D162" s="350" t="s">
        <v>123</v>
      </c>
      <c r="E162" s="350" t="s">
        <v>184</v>
      </c>
      <c r="F162" s="350" t="s">
        <v>184</v>
      </c>
      <c r="G162" s="350">
        <v>2022</v>
      </c>
      <c r="H162" s="633">
        <v>1003.83</v>
      </c>
      <c r="I162" s="634"/>
      <c r="J162" s="302"/>
      <c r="K162" s="371">
        <v>5116000</v>
      </c>
      <c r="L162" s="345" t="s">
        <v>1418</v>
      </c>
      <c r="M162" s="350"/>
      <c r="N162" s="1" t="s">
        <v>1424</v>
      </c>
      <c r="O162" s="1" t="s">
        <v>1428</v>
      </c>
      <c r="P162" s="1" t="s">
        <v>1429</v>
      </c>
      <c r="Q162" s="1">
        <v>158</v>
      </c>
      <c r="R162" s="303"/>
      <c r="S162" s="303"/>
      <c r="T162" s="350"/>
      <c r="U162" s="635"/>
      <c r="V162" s="350"/>
      <c r="W162" s="350"/>
      <c r="X162" s="350"/>
      <c r="Y162" s="631" t="s">
        <v>123</v>
      </c>
      <c r="Z162" s="628" t="s">
        <v>45</v>
      </c>
      <c r="AA162" s="288" t="s">
        <v>45</v>
      </c>
      <c r="AB162" s="288" t="s">
        <v>45</v>
      </c>
      <c r="AC162" s="288" t="s">
        <v>45</v>
      </c>
      <c r="AD162" s="288" t="s">
        <v>46</v>
      </c>
      <c r="AE162" s="288" t="s">
        <v>45</v>
      </c>
      <c r="AF162" s="288" t="s">
        <v>2372</v>
      </c>
      <c r="AG162" s="632">
        <v>1</v>
      </c>
      <c r="AH162" s="632" t="s">
        <v>123</v>
      </c>
      <c r="AI162" s="632" t="s">
        <v>123</v>
      </c>
      <c r="AJ162" s="197"/>
    </row>
    <row r="163" spans="1:36" s="37" customFormat="1" ht="30.75" customHeight="1">
      <c r="A163" s="99">
        <v>159</v>
      </c>
      <c r="B163" s="99" t="s">
        <v>1375</v>
      </c>
      <c r="C163" s="99" t="s">
        <v>1394</v>
      </c>
      <c r="D163" s="99" t="s">
        <v>42</v>
      </c>
      <c r="E163" s="99" t="s">
        <v>43</v>
      </c>
      <c r="F163" s="99" t="s">
        <v>43</v>
      </c>
      <c r="G163" s="264">
        <v>2021</v>
      </c>
      <c r="H163" s="349"/>
      <c r="I163" s="295">
        <v>11685</v>
      </c>
      <c r="J163" s="295"/>
      <c r="K163" s="347"/>
      <c r="L163" s="99" t="s">
        <v>1419</v>
      </c>
      <c r="M163" s="264"/>
      <c r="N163" s="99"/>
      <c r="O163" s="99"/>
      <c r="P163" s="99"/>
      <c r="Q163" s="99">
        <v>159</v>
      </c>
      <c r="R163" s="100"/>
      <c r="S163" s="100"/>
      <c r="T163" s="264"/>
      <c r="U163" s="264"/>
      <c r="V163" s="264"/>
      <c r="W163" s="264"/>
      <c r="X163" s="264"/>
      <c r="Y163" s="264"/>
      <c r="Z163" s="264"/>
      <c r="AA163" s="99"/>
      <c r="AB163" s="99"/>
      <c r="AC163" s="99"/>
      <c r="AD163" s="99"/>
      <c r="AE163" s="99"/>
      <c r="AF163" s="99"/>
      <c r="AG163" s="99"/>
      <c r="AH163" s="99"/>
      <c r="AI163" s="99"/>
      <c r="AJ163" s="197"/>
    </row>
    <row r="164" spans="1:36" s="19" customFormat="1" ht="29.25" customHeight="1">
      <c r="A164" s="1">
        <v>160</v>
      </c>
      <c r="B164" s="636" t="s">
        <v>1395</v>
      </c>
      <c r="C164" s="636" t="s">
        <v>1390</v>
      </c>
      <c r="D164" s="636" t="s">
        <v>43</v>
      </c>
      <c r="E164" s="1" t="s">
        <v>43</v>
      </c>
      <c r="F164" s="636" t="s">
        <v>43</v>
      </c>
      <c r="G164" s="637" t="s">
        <v>1611</v>
      </c>
      <c r="H164" s="638">
        <v>273.41</v>
      </c>
      <c r="I164" s="375"/>
      <c r="J164" s="302">
        <v>600000</v>
      </c>
      <c r="K164" s="639"/>
      <c r="L164" s="369" t="s">
        <v>1420</v>
      </c>
      <c r="M164" s="350"/>
      <c r="N164" s="636" t="s">
        <v>1424</v>
      </c>
      <c r="O164" s="636"/>
      <c r="P164" s="636" t="s">
        <v>1430</v>
      </c>
      <c r="Q164" s="1">
        <v>160</v>
      </c>
      <c r="R164" s="303"/>
      <c r="S164" s="303"/>
      <c r="T164" s="350"/>
      <c r="U164" s="350"/>
      <c r="V164" s="350"/>
      <c r="W164" s="350"/>
      <c r="X164" s="350" t="s">
        <v>1602</v>
      </c>
      <c r="Y164" s="350"/>
      <c r="Z164" s="350"/>
      <c r="AA164" s="1"/>
      <c r="AB164" s="1"/>
      <c r="AC164" s="1"/>
      <c r="AD164" s="1"/>
      <c r="AE164" s="1"/>
      <c r="AF164" s="1"/>
      <c r="AG164" s="372"/>
      <c r="AH164" s="372"/>
      <c r="AI164" s="372"/>
      <c r="AJ164" s="373"/>
    </row>
    <row r="165" spans="1:36" s="19" customFormat="1" ht="30.75" customHeight="1">
      <c r="A165" s="1">
        <v>161</v>
      </c>
      <c r="B165" s="636" t="s">
        <v>103</v>
      </c>
      <c r="C165" s="636" t="s">
        <v>302</v>
      </c>
      <c r="D165" s="636" t="s">
        <v>43</v>
      </c>
      <c r="E165" s="1" t="s">
        <v>43</v>
      </c>
      <c r="F165" s="636" t="s">
        <v>43</v>
      </c>
      <c r="G165" s="637" t="s">
        <v>1612</v>
      </c>
      <c r="H165" s="638">
        <v>63.3</v>
      </c>
      <c r="I165" s="375"/>
      <c r="J165" s="302">
        <v>69000</v>
      </c>
      <c r="K165" s="639"/>
      <c r="L165" s="369" t="s">
        <v>1420</v>
      </c>
      <c r="M165" s="350"/>
      <c r="N165" s="636" t="s">
        <v>1424</v>
      </c>
      <c r="O165" s="636"/>
      <c r="P165" s="636" t="s">
        <v>1430</v>
      </c>
      <c r="Q165" s="1">
        <v>161</v>
      </c>
      <c r="R165" s="303"/>
      <c r="S165" s="303"/>
      <c r="T165" s="350"/>
      <c r="U165" s="350"/>
      <c r="V165" s="350"/>
      <c r="W165" s="350"/>
      <c r="X165" s="350" t="s">
        <v>1603</v>
      </c>
      <c r="Y165" s="350"/>
      <c r="Z165" s="350"/>
      <c r="AA165" s="1"/>
      <c r="AB165" s="1"/>
      <c r="AC165" s="1"/>
      <c r="AD165" s="1"/>
      <c r="AE165" s="1"/>
      <c r="AF165" s="1"/>
      <c r="AG165" s="372"/>
      <c r="AH165" s="372"/>
      <c r="AI165" s="372"/>
      <c r="AJ165" s="373"/>
    </row>
    <row r="166" spans="1:36" s="37" customFormat="1" ht="30.75" customHeight="1">
      <c r="A166" s="99">
        <v>162</v>
      </c>
      <c r="B166" s="205" t="s">
        <v>1397</v>
      </c>
      <c r="C166" s="205" t="s">
        <v>1396</v>
      </c>
      <c r="D166" s="205"/>
      <c r="E166" s="205" t="s">
        <v>43</v>
      </c>
      <c r="F166" s="205" t="s">
        <v>43</v>
      </c>
      <c r="G166" s="267">
        <v>2022</v>
      </c>
      <c r="H166" s="365"/>
      <c r="I166" s="367">
        <v>143241.54</v>
      </c>
      <c r="J166" s="295"/>
      <c r="K166" s="366"/>
      <c r="L166" s="368" t="s">
        <v>1421</v>
      </c>
      <c r="M166" s="268"/>
      <c r="N166" s="205"/>
      <c r="O166" s="205"/>
      <c r="P166" s="205"/>
      <c r="Q166" s="99">
        <v>162</v>
      </c>
      <c r="R166" s="395"/>
      <c r="S166" s="395"/>
      <c r="T166" s="268"/>
      <c r="U166" s="268"/>
      <c r="V166" s="268"/>
      <c r="W166" s="268"/>
      <c r="X166" s="268"/>
      <c r="Y166" s="268"/>
      <c r="Z166" s="268"/>
      <c r="AA166" s="205"/>
      <c r="AB166" s="205"/>
      <c r="AC166" s="205"/>
      <c r="AD166" s="205"/>
      <c r="AE166" s="205"/>
      <c r="AF166" s="205"/>
      <c r="AG166" s="239"/>
      <c r="AH166" s="239"/>
      <c r="AI166" s="239"/>
      <c r="AJ166" s="208"/>
    </row>
    <row r="167" spans="1:36" s="37" customFormat="1" ht="30.75" customHeight="1">
      <c r="A167" s="99">
        <v>163</v>
      </c>
      <c r="B167" s="205" t="s">
        <v>1398</v>
      </c>
      <c r="C167" s="205" t="s">
        <v>1396</v>
      </c>
      <c r="D167" s="205"/>
      <c r="E167" s="205" t="s">
        <v>43</v>
      </c>
      <c r="F167" s="205" t="s">
        <v>43</v>
      </c>
      <c r="G167" s="267">
        <v>2022</v>
      </c>
      <c r="H167" s="365"/>
      <c r="I167" s="367">
        <v>5166</v>
      </c>
      <c r="J167" s="295"/>
      <c r="K167" s="366"/>
      <c r="L167" s="368" t="s">
        <v>1421</v>
      </c>
      <c r="M167" s="268"/>
      <c r="N167" s="205"/>
      <c r="O167" s="205"/>
      <c r="P167" s="205"/>
      <c r="Q167" s="99">
        <v>163</v>
      </c>
      <c r="R167" s="395"/>
      <c r="S167" s="395"/>
      <c r="T167" s="268"/>
      <c r="U167" s="268"/>
      <c r="V167" s="268"/>
      <c r="W167" s="268"/>
      <c r="X167" s="268"/>
      <c r="Y167" s="268"/>
      <c r="Z167" s="268"/>
      <c r="AA167" s="205"/>
      <c r="AB167" s="205"/>
      <c r="AC167" s="205"/>
      <c r="AD167" s="205"/>
      <c r="AE167" s="205"/>
      <c r="AF167" s="205"/>
      <c r="AG167" s="396"/>
      <c r="AH167" s="396"/>
      <c r="AI167" s="396"/>
      <c r="AJ167" s="208"/>
    </row>
    <row r="168" spans="1:36" s="37" customFormat="1" ht="30.75" customHeight="1">
      <c r="A168" s="99">
        <v>164</v>
      </c>
      <c r="B168" s="205" t="s">
        <v>1399</v>
      </c>
      <c r="C168" s="205" t="s">
        <v>1396</v>
      </c>
      <c r="D168" s="205"/>
      <c r="E168" s="205" t="s">
        <v>43</v>
      </c>
      <c r="F168" s="205" t="s">
        <v>43</v>
      </c>
      <c r="G168" s="267">
        <v>2022</v>
      </c>
      <c r="H168" s="365"/>
      <c r="I168" s="367">
        <v>6888</v>
      </c>
      <c r="J168" s="295"/>
      <c r="K168" s="366"/>
      <c r="L168" s="368" t="s">
        <v>1421</v>
      </c>
      <c r="M168" s="268"/>
      <c r="N168" s="205"/>
      <c r="O168" s="205"/>
      <c r="P168" s="205"/>
      <c r="Q168" s="99">
        <v>164</v>
      </c>
      <c r="R168" s="395"/>
      <c r="S168" s="395"/>
      <c r="T168" s="268"/>
      <c r="U168" s="268"/>
      <c r="V168" s="268"/>
      <c r="W168" s="268"/>
      <c r="X168" s="268"/>
      <c r="Y168" s="268"/>
      <c r="Z168" s="268"/>
      <c r="AA168" s="205"/>
      <c r="AB168" s="205"/>
      <c r="AC168" s="205"/>
      <c r="AD168" s="205"/>
      <c r="AE168" s="205"/>
      <c r="AF168" s="205"/>
      <c r="AG168" s="396"/>
      <c r="AH168" s="396"/>
      <c r="AI168" s="396"/>
      <c r="AJ168" s="208"/>
    </row>
    <row r="169" spans="1:36" s="37" customFormat="1" ht="30.75" customHeight="1">
      <c r="A169" s="99">
        <v>165</v>
      </c>
      <c r="B169" s="205" t="s">
        <v>1400</v>
      </c>
      <c r="C169" s="205" t="s">
        <v>1396</v>
      </c>
      <c r="D169" s="205"/>
      <c r="E169" s="205" t="s">
        <v>43</v>
      </c>
      <c r="F169" s="205" t="s">
        <v>43</v>
      </c>
      <c r="G169" s="267">
        <v>2022</v>
      </c>
      <c r="H169" s="365"/>
      <c r="I169" s="367">
        <v>7084.8</v>
      </c>
      <c r="J169" s="295"/>
      <c r="K169" s="366"/>
      <c r="L169" s="368" t="s">
        <v>1421</v>
      </c>
      <c r="M169" s="268"/>
      <c r="N169" s="205"/>
      <c r="O169" s="205"/>
      <c r="P169" s="205"/>
      <c r="Q169" s="99">
        <v>165</v>
      </c>
      <c r="R169" s="395"/>
      <c r="S169" s="395"/>
      <c r="T169" s="268"/>
      <c r="U169" s="268"/>
      <c r="V169" s="268"/>
      <c r="W169" s="268"/>
      <c r="X169" s="268"/>
      <c r="Y169" s="268"/>
      <c r="Z169" s="268"/>
      <c r="AA169" s="205"/>
      <c r="AB169" s="205"/>
      <c r="AC169" s="205"/>
      <c r="AD169" s="205"/>
      <c r="AE169" s="205"/>
      <c r="AF169" s="205"/>
      <c r="AG169" s="396"/>
      <c r="AH169" s="396"/>
      <c r="AI169" s="396"/>
      <c r="AJ169" s="208"/>
    </row>
    <row r="170" spans="1:36" s="37" customFormat="1" ht="30.75" customHeight="1">
      <c r="A170" s="99">
        <v>166</v>
      </c>
      <c r="B170" s="205" t="s">
        <v>1401</v>
      </c>
      <c r="C170" s="205" t="s">
        <v>1396</v>
      </c>
      <c r="D170" s="205"/>
      <c r="E170" s="205" t="s">
        <v>43</v>
      </c>
      <c r="F170" s="205" t="s">
        <v>43</v>
      </c>
      <c r="G170" s="267">
        <v>2022</v>
      </c>
      <c r="H170" s="365"/>
      <c r="I170" s="367">
        <v>2214</v>
      </c>
      <c r="J170" s="295"/>
      <c r="K170" s="366"/>
      <c r="L170" s="368" t="s">
        <v>1421</v>
      </c>
      <c r="M170" s="268"/>
      <c r="N170" s="205"/>
      <c r="O170" s="205"/>
      <c r="P170" s="205"/>
      <c r="Q170" s="99">
        <v>166</v>
      </c>
      <c r="R170" s="395"/>
      <c r="S170" s="395"/>
      <c r="T170" s="268"/>
      <c r="U170" s="268"/>
      <c r="V170" s="268"/>
      <c r="W170" s="268"/>
      <c r="X170" s="268"/>
      <c r="Y170" s="268"/>
      <c r="Z170" s="268"/>
      <c r="AA170" s="205"/>
      <c r="AB170" s="205"/>
      <c r="AC170" s="205"/>
      <c r="AD170" s="205"/>
      <c r="AE170" s="205"/>
      <c r="AF170" s="205"/>
      <c r="AG170" s="396"/>
      <c r="AH170" s="396"/>
      <c r="AI170" s="396"/>
      <c r="AJ170" s="208"/>
    </row>
    <row r="171" spans="1:36" s="37" customFormat="1" ht="30.75" customHeight="1">
      <c r="A171" s="99">
        <v>167</v>
      </c>
      <c r="B171" s="205" t="s">
        <v>1402</v>
      </c>
      <c r="C171" s="205" t="s">
        <v>1396</v>
      </c>
      <c r="D171" s="205"/>
      <c r="E171" s="205" t="s">
        <v>43</v>
      </c>
      <c r="F171" s="205" t="s">
        <v>43</v>
      </c>
      <c r="G171" s="267">
        <v>2022</v>
      </c>
      <c r="H171" s="365"/>
      <c r="I171" s="367">
        <v>2214</v>
      </c>
      <c r="J171" s="295"/>
      <c r="K171" s="366"/>
      <c r="L171" s="368" t="s">
        <v>1421</v>
      </c>
      <c r="M171" s="268"/>
      <c r="N171" s="205"/>
      <c r="O171" s="205"/>
      <c r="P171" s="205"/>
      <c r="Q171" s="99">
        <v>167</v>
      </c>
      <c r="R171" s="395"/>
      <c r="S171" s="395"/>
      <c r="T171" s="268"/>
      <c r="U171" s="268"/>
      <c r="V171" s="268"/>
      <c r="W171" s="268"/>
      <c r="X171" s="268"/>
      <c r="Y171" s="268"/>
      <c r="Z171" s="268"/>
      <c r="AA171" s="205"/>
      <c r="AB171" s="205"/>
      <c r="AC171" s="205"/>
      <c r="AD171" s="205"/>
      <c r="AE171" s="205"/>
      <c r="AF171" s="205"/>
      <c r="AG171" s="396"/>
      <c r="AH171" s="396"/>
      <c r="AI171" s="396"/>
      <c r="AJ171" s="208"/>
    </row>
    <row r="172" spans="1:36" s="37" customFormat="1" ht="45" customHeight="1">
      <c r="A172" s="99">
        <v>168</v>
      </c>
      <c r="B172" s="99" t="s">
        <v>1404</v>
      </c>
      <c r="C172" s="200" t="s">
        <v>1396</v>
      </c>
      <c r="D172" s="99"/>
      <c r="E172" s="200" t="s">
        <v>43</v>
      </c>
      <c r="F172" s="200" t="s">
        <v>43</v>
      </c>
      <c r="G172" s="264">
        <v>2021</v>
      </c>
      <c r="H172" s="349"/>
      <c r="I172" s="295">
        <v>369230</v>
      </c>
      <c r="J172" s="295"/>
      <c r="K172" s="347"/>
      <c r="L172" s="265" t="s">
        <v>1422</v>
      </c>
      <c r="M172" s="264"/>
      <c r="N172" s="99"/>
      <c r="O172" s="99"/>
      <c r="P172" s="99"/>
      <c r="Q172" s="99">
        <v>168</v>
      </c>
      <c r="R172" s="100"/>
      <c r="S172" s="100"/>
      <c r="T172" s="264"/>
      <c r="U172" s="264"/>
      <c r="V172" s="264"/>
      <c r="W172" s="264"/>
      <c r="X172" s="264"/>
      <c r="Y172" s="264"/>
      <c r="Z172" s="264"/>
      <c r="AA172" s="99"/>
      <c r="AB172" s="99"/>
      <c r="AC172" s="99"/>
      <c r="AD172" s="99"/>
      <c r="AE172" s="99"/>
      <c r="AF172" s="99"/>
      <c r="AG172" s="239"/>
      <c r="AH172" s="239"/>
      <c r="AI172" s="99"/>
      <c r="AJ172" s="197"/>
    </row>
    <row r="173" spans="1:36" s="37" customFormat="1" ht="45" customHeight="1">
      <c r="A173" s="99">
        <v>169</v>
      </c>
      <c r="B173" s="99" t="s">
        <v>378</v>
      </c>
      <c r="C173" s="200" t="s">
        <v>1396</v>
      </c>
      <c r="D173" s="99"/>
      <c r="E173" s="200" t="s">
        <v>43</v>
      </c>
      <c r="F173" s="200" t="s">
        <v>43</v>
      </c>
      <c r="G173" s="264">
        <v>2021</v>
      </c>
      <c r="H173" s="376"/>
      <c r="I173" s="295">
        <v>99096.51</v>
      </c>
      <c r="J173" s="295"/>
      <c r="K173" s="347"/>
      <c r="L173" s="265" t="s">
        <v>1422</v>
      </c>
      <c r="M173" s="264"/>
      <c r="N173" s="99"/>
      <c r="O173" s="99"/>
      <c r="P173" s="99"/>
      <c r="Q173" s="99">
        <v>169</v>
      </c>
      <c r="R173" s="100"/>
      <c r="S173" s="100"/>
      <c r="T173" s="264"/>
      <c r="U173" s="264"/>
      <c r="V173" s="264"/>
      <c r="W173" s="264"/>
      <c r="X173" s="264"/>
      <c r="Y173" s="264"/>
      <c r="Z173" s="264"/>
      <c r="AA173" s="99"/>
      <c r="AB173" s="99"/>
      <c r="AC173" s="99"/>
      <c r="AD173" s="99"/>
      <c r="AE173" s="99"/>
      <c r="AF173" s="99"/>
      <c r="AG173" s="239"/>
      <c r="AH173" s="239"/>
      <c r="AI173" s="99"/>
      <c r="AJ173" s="197"/>
    </row>
    <row r="174" spans="1:36" s="37" customFormat="1" ht="48" customHeight="1">
      <c r="A174" s="99">
        <v>170</v>
      </c>
      <c r="B174" s="726" t="s">
        <v>1405</v>
      </c>
      <c r="C174" s="727"/>
      <c r="D174" s="99"/>
      <c r="E174" s="99"/>
      <c r="F174" s="99"/>
      <c r="G174" s="264">
        <v>2022</v>
      </c>
      <c r="H174" s="343"/>
      <c r="I174" s="295">
        <v>937959.7</v>
      </c>
      <c r="J174" s="295"/>
      <c r="K174" s="347"/>
      <c r="L174" s="265" t="s">
        <v>1423</v>
      </c>
      <c r="M174" s="264"/>
      <c r="N174" s="99"/>
      <c r="O174" s="99"/>
      <c r="P174" s="99"/>
      <c r="Q174" s="99">
        <v>170</v>
      </c>
      <c r="R174" s="100"/>
      <c r="S174" s="100"/>
      <c r="T174" s="264"/>
      <c r="U174" s="264"/>
      <c r="V174" s="264"/>
      <c r="W174" s="264"/>
      <c r="X174" s="264"/>
      <c r="Y174" s="264"/>
      <c r="Z174" s="264"/>
      <c r="AA174" s="99"/>
      <c r="AB174" s="99"/>
      <c r="AC174" s="99"/>
      <c r="AD174" s="99"/>
      <c r="AE174" s="99"/>
      <c r="AF174" s="99"/>
      <c r="AG174" s="239"/>
      <c r="AH174" s="239"/>
      <c r="AI174" s="99"/>
      <c r="AJ174" s="197"/>
    </row>
    <row r="175" spans="1:36" s="19" customFormat="1" ht="63" customHeight="1">
      <c r="A175" s="1">
        <v>171</v>
      </c>
      <c r="B175" s="1" t="s">
        <v>2068</v>
      </c>
      <c r="C175" s="1" t="s">
        <v>1623</v>
      </c>
      <c r="D175" s="1"/>
      <c r="E175" s="1" t="s">
        <v>43</v>
      </c>
      <c r="F175" s="1"/>
      <c r="G175" s="350">
        <v>1990</v>
      </c>
      <c r="H175" s="351">
        <v>281.01</v>
      </c>
      <c r="I175" s="302"/>
      <c r="J175" s="302"/>
      <c r="K175" s="371">
        <v>2008000</v>
      </c>
      <c r="L175" s="345" t="s">
        <v>1638</v>
      </c>
      <c r="M175" s="350"/>
      <c r="N175" s="1"/>
      <c r="O175" s="1"/>
      <c r="P175" s="1"/>
      <c r="Q175" s="1">
        <v>171</v>
      </c>
      <c r="R175" s="303"/>
      <c r="S175" s="303"/>
      <c r="T175" s="350"/>
      <c r="U175" s="350"/>
      <c r="V175" s="350"/>
      <c r="W175" s="350"/>
      <c r="X175" s="350" t="s">
        <v>2373</v>
      </c>
      <c r="Y175" s="350"/>
      <c r="Z175" s="350"/>
      <c r="AA175" s="1"/>
      <c r="AB175" s="1"/>
      <c r="AC175" s="1"/>
      <c r="AD175" s="1"/>
      <c r="AE175" s="1"/>
      <c r="AF175" s="1"/>
      <c r="AG175" s="372"/>
      <c r="AH175" s="372"/>
      <c r="AI175" s="1"/>
      <c r="AJ175" s="373"/>
    </row>
    <row r="176" spans="1:36" s="19" customFormat="1" ht="45" customHeight="1">
      <c r="A176" s="99">
        <v>172</v>
      </c>
      <c r="B176" s="1" t="s">
        <v>1624</v>
      </c>
      <c r="C176" s="1" t="s">
        <v>2374</v>
      </c>
      <c r="D176" s="1" t="s">
        <v>42</v>
      </c>
      <c r="E176" s="1" t="s">
        <v>43</v>
      </c>
      <c r="F176" s="1" t="s">
        <v>43</v>
      </c>
      <c r="G176" s="350">
        <v>2022</v>
      </c>
      <c r="H176" s="351">
        <v>7</v>
      </c>
      <c r="I176" s="302">
        <v>16957.74</v>
      </c>
      <c r="J176" s="302"/>
      <c r="K176" s="374"/>
      <c r="L176" s="345" t="s">
        <v>1639</v>
      </c>
      <c r="M176" s="350"/>
      <c r="N176" s="1" t="s">
        <v>1426</v>
      </c>
      <c r="O176" s="1" t="s">
        <v>1427</v>
      </c>
      <c r="P176" s="1" t="s">
        <v>1651</v>
      </c>
      <c r="Q176" s="99">
        <v>172</v>
      </c>
      <c r="R176" s="303"/>
      <c r="S176" s="303"/>
      <c r="T176" s="350"/>
      <c r="U176" s="350"/>
      <c r="V176" s="350"/>
      <c r="W176" s="350"/>
      <c r="X176" s="350"/>
      <c r="Y176" s="350"/>
      <c r="Z176" s="350"/>
      <c r="AA176" s="1"/>
      <c r="AB176" s="1"/>
      <c r="AC176" s="1"/>
      <c r="AD176" s="1"/>
      <c r="AE176" s="1"/>
      <c r="AF176" s="1"/>
      <c r="AG176" s="372"/>
      <c r="AH176" s="239"/>
      <c r="AI176" s="1"/>
      <c r="AJ176" s="373"/>
    </row>
    <row r="177" spans="1:36" s="19" customFormat="1" ht="60" customHeight="1">
      <c r="A177" s="99">
        <v>173</v>
      </c>
      <c r="B177" s="1" t="s">
        <v>1625</v>
      </c>
      <c r="C177" s="1" t="s">
        <v>1394</v>
      </c>
      <c r="D177" s="1" t="s">
        <v>42</v>
      </c>
      <c r="E177" s="1" t="s">
        <v>43</v>
      </c>
      <c r="F177" s="1" t="s">
        <v>43</v>
      </c>
      <c r="G177" s="350">
        <v>2022</v>
      </c>
      <c r="H177" s="351">
        <v>26.95</v>
      </c>
      <c r="I177" s="302">
        <v>60093.17</v>
      </c>
      <c r="J177" s="302"/>
      <c r="K177" s="374"/>
      <c r="L177" s="345" t="s">
        <v>1640</v>
      </c>
      <c r="M177" s="350"/>
      <c r="N177" s="1" t="s">
        <v>1426</v>
      </c>
      <c r="O177" s="1" t="s">
        <v>1427</v>
      </c>
      <c r="P177" s="1" t="s">
        <v>1651</v>
      </c>
      <c r="Q177" s="99">
        <v>173</v>
      </c>
      <c r="R177" s="303"/>
      <c r="S177" s="303"/>
      <c r="T177" s="350"/>
      <c r="U177" s="350"/>
      <c r="V177" s="350"/>
      <c r="W177" s="350"/>
      <c r="X177" s="350"/>
      <c r="Y177" s="350"/>
      <c r="Z177" s="350"/>
      <c r="AA177" s="1"/>
      <c r="AB177" s="1"/>
      <c r="AC177" s="1"/>
      <c r="AD177" s="1"/>
      <c r="AE177" s="1"/>
      <c r="AF177" s="1"/>
      <c r="AG177" s="372"/>
      <c r="AH177" s="239"/>
      <c r="AI177" s="1"/>
      <c r="AJ177" s="373"/>
    </row>
    <row r="178" spans="1:36" s="19" customFormat="1" ht="46.5" customHeight="1">
      <c r="A178" s="99">
        <v>174</v>
      </c>
      <c r="B178" s="1" t="s">
        <v>1626</v>
      </c>
      <c r="C178" s="1" t="s">
        <v>1394</v>
      </c>
      <c r="D178" s="1" t="s">
        <v>42</v>
      </c>
      <c r="E178" s="1" t="s">
        <v>43</v>
      </c>
      <c r="F178" s="1" t="s">
        <v>43</v>
      </c>
      <c r="G178" s="350">
        <v>2022</v>
      </c>
      <c r="H178" s="351">
        <v>15.75</v>
      </c>
      <c r="I178" s="302">
        <v>36823.86</v>
      </c>
      <c r="J178" s="302"/>
      <c r="K178" s="374"/>
      <c r="L178" s="345" t="s">
        <v>355</v>
      </c>
      <c r="M178" s="350"/>
      <c r="N178" s="1" t="s">
        <v>1426</v>
      </c>
      <c r="O178" s="1" t="s">
        <v>1427</v>
      </c>
      <c r="P178" s="1" t="s">
        <v>1651</v>
      </c>
      <c r="Q178" s="99">
        <v>174</v>
      </c>
      <c r="R178" s="303"/>
      <c r="S178" s="303"/>
      <c r="T178" s="350"/>
      <c r="U178" s="350"/>
      <c r="V178" s="350"/>
      <c r="W178" s="350"/>
      <c r="X178" s="350"/>
      <c r="Y178" s="350"/>
      <c r="Z178" s="350"/>
      <c r="AA178" s="1"/>
      <c r="AB178" s="1"/>
      <c r="AC178" s="1"/>
      <c r="AD178" s="1"/>
      <c r="AE178" s="1"/>
      <c r="AF178" s="1"/>
      <c r="AG178" s="372"/>
      <c r="AH178" s="239"/>
      <c r="AI178" s="1"/>
      <c r="AJ178" s="373"/>
    </row>
    <row r="179" spans="1:36" s="19" customFormat="1" ht="44.25" customHeight="1">
      <c r="A179" s="99">
        <v>175</v>
      </c>
      <c r="B179" s="1" t="s">
        <v>1627</v>
      </c>
      <c r="C179" s="1" t="s">
        <v>1394</v>
      </c>
      <c r="D179" s="1" t="s">
        <v>42</v>
      </c>
      <c r="E179" s="1" t="s">
        <v>43</v>
      </c>
      <c r="F179" s="1" t="s">
        <v>43</v>
      </c>
      <c r="G179" s="350">
        <v>2022</v>
      </c>
      <c r="H179" s="351">
        <v>7</v>
      </c>
      <c r="I179" s="302">
        <v>19205.18</v>
      </c>
      <c r="J179" s="302"/>
      <c r="K179" s="374"/>
      <c r="L179" s="345" t="s">
        <v>1641</v>
      </c>
      <c r="M179" s="350"/>
      <c r="N179" s="1" t="s">
        <v>1426</v>
      </c>
      <c r="O179" s="1" t="s">
        <v>1427</v>
      </c>
      <c r="P179" s="1" t="s">
        <v>1651</v>
      </c>
      <c r="Q179" s="99">
        <v>175</v>
      </c>
      <c r="R179" s="303"/>
      <c r="S179" s="303"/>
      <c r="T179" s="350"/>
      <c r="U179" s="350"/>
      <c r="V179" s="350"/>
      <c r="W179" s="350"/>
      <c r="X179" s="350"/>
      <c r="Y179" s="350"/>
      <c r="Z179" s="350"/>
      <c r="AA179" s="1"/>
      <c r="AB179" s="1"/>
      <c r="AC179" s="1"/>
      <c r="AD179" s="1"/>
      <c r="AE179" s="1"/>
      <c r="AF179" s="1"/>
      <c r="AG179" s="372"/>
      <c r="AH179" s="239"/>
      <c r="AI179" s="1"/>
      <c r="AJ179" s="373"/>
    </row>
    <row r="180" spans="1:36" s="19" customFormat="1" ht="39" customHeight="1">
      <c r="A180" s="99">
        <v>176</v>
      </c>
      <c r="B180" s="1" t="s">
        <v>1628</v>
      </c>
      <c r="C180" s="1" t="s">
        <v>1394</v>
      </c>
      <c r="D180" s="1" t="s">
        <v>42</v>
      </c>
      <c r="E180" s="1" t="s">
        <v>43</v>
      </c>
      <c r="F180" s="1" t="s">
        <v>43</v>
      </c>
      <c r="G180" s="350">
        <v>2022</v>
      </c>
      <c r="H180" s="351">
        <v>7</v>
      </c>
      <c r="I180" s="302">
        <v>19432.01</v>
      </c>
      <c r="J180" s="302"/>
      <c r="K180" s="374"/>
      <c r="L180" s="345" t="s">
        <v>1642</v>
      </c>
      <c r="M180" s="350"/>
      <c r="N180" s="1" t="s">
        <v>1426</v>
      </c>
      <c r="O180" s="1" t="s">
        <v>1427</v>
      </c>
      <c r="P180" s="1" t="s">
        <v>1651</v>
      </c>
      <c r="Q180" s="99">
        <v>176</v>
      </c>
      <c r="R180" s="303"/>
      <c r="S180" s="303"/>
      <c r="T180" s="350"/>
      <c r="U180" s="350"/>
      <c r="V180" s="350"/>
      <c r="W180" s="350"/>
      <c r="X180" s="350"/>
      <c r="Y180" s="350"/>
      <c r="Z180" s="350"/>
      <c r="AA180" s="1"/>
      <c r="AB180" s="1"/>
      <c r="AC180" s="1"/>
      <c r="AD180" s="1"/>
      <c r="AE180" s="1"/>
      <c r="AF180" s="1"/>
      <c r="AG180" s="372"/>
      <c r="AH180" s="239"/>
      <c r="AI180" s="1"/>
      <c r="AJ180" s="373"/>
    </row>
    <row r="181" spans="1:36" s="19" customFormat="1" ht="45.75" customHeight="1">
      <c r="A181" s="99">
        <v>177</v>
      </c>
      <c r="B181" s="1" t="s">
        <v>1629</v>
      </c>
      <c r="C181" s="1" t="s">
        <v>1394</v>
      </c>
      <c r="D181" s="1" t="s">
        <v>42</v>
      </c>
      <c r="E181" s="1" t="s">
        <v>43</v>
      </c>
      <c r="F181" s="1" t="s">
        <v>43</v>
      </c>
      <c r="G181" s="350">
        <v>2022</v>
      </c>
      <c r="H181" s="351">
        <v>7</v>
      </c>
      <c r="I181" s="302">
        <v>19858.99</v>
      </c>
      <c r="J181" s="302"/>
      <c r="K181" s="374"/>
      <c r="L181" s="345" t="s">
        <v>1643</v>
      </c>
      <c r="M181" s="350"/>
      <c r="N181" s="1" t="s">
        <v>1426</v>
      </c>
      <c r="O181" s="1" t="s">
        <v>1427</v>
      </c>
      <c r="P181" s="1" t="s">
        <v>1651</v>
      </c>
      <c r="Q181" s="99">
        <v>177</v>
      </c>
      <c r="R181" s="303"/>
      <c r="S181" s="303"/>
      <c r="T181" s="350"/>
      <c r="U181" s="350"/>
      <c r="V181" s="350"/>
      <c r="W181" s="350"/>
      <c r="X181" s="350"/>
      <c r="Y181" s="350"/>
      <c r="Z181" s="350"/>
      <c r="AA181" s="1"/>
      <c r="AB181" s="1"/>
      <c r="AC181" s="1"/>
      <c r="AD181" s="1"/>
      <c r="AE181" s="1"/>
      <c r="AF181" s="1"/>
      <c r="AG181" s="372"/>
      <c r="AH181" s="239"/>
      <c r="AI181" s="1"/>
      <c r="AJ181" s="373"/>
    </row>
    <row r="182" spans="1:36" s="19" customFormat="1" ht="45" customHeight="1">
      <c r="A182" s="99">
        <v>178</v>
      </c>
      <c r="B182" s="1" t="s">
        <v>1630</v>
      </c>
      <c r="C182" s="1" t="s">
        <v>1394</v>
      </c>
      <c r="D182" s="1" t="s">
        <v>42</v>
      </c>
      <c r="E182" s="1" t="s">
        <v>43</v>
      </c>
      <c r="F182" s="1" t="s">
        <v>43</v>
      </c>
      <c r="G182" s="350">
        <v>2022</v>
      </c>
      <c r="H182" s="351">
        <v>10</v>
      </c>
      <c r="I182" s="302">
        <v>23810.6</v>
      </c>
      <c r="J182" s="302"/>
      <c r="K182" s="374"/>
      <c r="L182" s="345" t="s">
        <v>1644</v>
      </c>
      <c r="M182" s="350"/>
      <c r="N182" s="1" t="s">
        <v>1426</v>
      </c>
      <c r="O182" s="1" t="s">
        <v>1427</v>
      </c>
      <c r="P182" s="1" t="s">
        <v>1651</v>
      </c>
      <c r="Q182" s="99">
        <v>178</v>
      </c>
      <c r="R182" s="303"/>
      <c r="S182" s="303"/>
      <c r="T182" s="350"/>
      <c r="U182" s="350"/>
      <c r="V182" s="350"/>
      <c r="W182" s="350"/>
      <c r="X182" s="350"/>
      <c r="Y182" s="350"/>
      <c r="Z182" s="350"/>
      <c r="AA182" s="1"/>
      <c r="AB182" s="1"/>
      <c r="AC182" s="1"/>
      <c r="AD182" s="1"/>
      <c r="AE182" s="1"/>
      <c r="AF182" s="1"/>
      <c r="AG182" s="372"/>
      <c r="AH182" s="239"/>
      <c r="AI182" s="1"/>
      <c r="AJ182" s="373"/>
    </row>
    <row r="183" spans="1:36" s="19" customFormat="1" ht="42" customHeight="1">
      <c r="A183" s="99">
        <v>179</v>
      </c>
      <c r="B183" s="1" t="s">
        <v>1631</v>
      </c>
      <c r="C183" s="1" t="s">
        <v>1394</v>
      </c>
      <c r="D183" s="1" t="s">
        <v>42</v>
      </c>
      <c r="E183" s="1" t="s">
        <v>43</v>
      </c>
      <c r="F183" s="1" t="s">
        <v>43</v>
      </c>
      <c r="G183" s="350">
        <v>2022</v>
      </c>
      <c r="H183" s="351">
        <v>7.5</v>
      </c>
      <c r="I183" s="302">
        <v>25573.39</v>
      </c>
      <c r="J183" s="302"/>
      <c r="K183" s="374"/>
      <c r="L183" s="345" t="s">
        <v>1645</v>
      </c>
      <c r="M183" s="350"/>
      <c r="N183" s="1" t="s">
        <v>1426</v>
      </c>
      <c r="O183" s="1" t="s">
        <v>1427</v>
      </c>
      <c r="P183" s="1" t="s">
        <v>1651</v>
      </c>
      <c r="Q183" s="99">
        <v>179</v>
      </c>
      <c r="R183" s="303"/>
      <c r="S183" s="303"/>
      <c r="T183" s="350"/>
      <c r="U183" s="350"/>
      <c r="V183" s="350"/>
      <c r="W183" s="350"/>
      <c r="X183" s="350"/>
      <c r="Y183" s="350"/>
      <c r="Z183" s="350"/>
      <c r="AA183" s="1"/>
      <c r="AB183" s="1"/>
      <c r="AC183" s="1"/>
      <c r="AD183" s="1"/>
      <c r="AE183" s="1"/>
      <c r="AF183" s="1"/>
      <c r="AG183" s="372"/>
      <c r="AH183" s="239"/>
      <c r="AI183" s="1"/>
      <c r="AJ183" s="373"/>
    </row>
    <row r="184" spans="1:36" s="19" customFormat="1" ht="30.75" customHeight="1">
      <c r="A184" s="99">
        <v>180</v>
      </c>
      <c r="B184" s="1" t="s">
        <v>1632</v>
      </c>
      <c r="C184" s="1" t="s">
        <v>1394</v>
      </c>
      <c r="D184" s="1" t="s">
        <v>42</v>
      </c>
      <c r="E184" s="1" t="s">
        <v>43</v>
      </c>
      <c r="F184" s="1" t="s">
        <v>43</v>
      </c>
      <c r="G184" s="350">
        <v>2022</v>
      </c>
      <c r="H184" s="351">
        <v>15.75</v>
      </c>
      <c r="I184" s="302">
        <v>39786.13</v>
      </c>
      <c r="J184" s="302"/>
      <c r="K184" s="374"/>
      <c r="L184" s="345" t="s">
        <v>1646</v>
      </c>
      <c r="M184" s="350"/>
      <c r="N184" s="1" t="s">
        <v>1426</v>
      </c>
      <c r="O184" s="1" t="s">
        <v>1427</v>
      </c>
      <c r="P184" s="1" t="s">
        <v>1651</v>
      </c>
      <c r="Q184" s="99">
        <v>180</v>
      </c>
      <c r="R184" s="303"/>
      <c r="S184" s="303"/>
      <c r="T184" s="350"/>
      <c r="U184" s="350"/>
      <c r="V184" s="350"/>
      <c r="W184" s="350"/>
      <c r="X184" s="350"/>
      <c r="Y184" s="350"/>
      <c r="Z184" s="350"/>
      <c r="AA184" s="1"/>
      <c r="AB184" s="1"/>
      <c r="AC184" s="1"/>
      <c r="AD184" s="1"/>
      <c r="AE184" s="1"/>
      <c r="AF184" s="1"/>
      <c r="AG184" s="372"/>
      <c r="AH184" s="239"/>
      <c r="AI184" s="1"/>
      <c r="AJ184" s="373"/>
    </row>
    <row r="185" spans="1:36" s="19" customFormat="1" ht="30.75" customHeight="1">
      <c r="A185" s="99">
        <v>181</v>
      </c>
      <c r="B185" s="1" t="s">
        <v>1633</v>
      </c>
      <c r="C185" s="1" t="s">
        <v>1394</v>
      </c>
      <c r="D185" s="1" t="s">
        <v>42</v>
      </c>
      <c r="E185" s="1" t="s">
        <v>43</v>
      </c>
      <c r="F185" s="1" t="s">
        <v>43</v>
      </c>
      <c r="G185" s="350">
        <v>2020</v>
      </c>
      <c r="H185" s="351"/>
      <c r="I185" s="302">
        <v>24000</v>
      </c>
      <c r="J185" s="302"/>
      <c r="K185" s="374"/>
      <c r="L185" s="345" t="s">
        <v>1647</v>
      </c>
      <c r="M185" s="350"/>
      <c r="N185" s="1" t="s">
        <v>1426</v>
      </c>
      <c r="O185" s="1" t="s">
        <v>1427</v>
      </c>
      <c r="P185" s="1" t="s">
        <v>1651</v>
      </c>
      <c r="Q185" s="99">
        <v>181</v>
      </c>
      <c r="R185" s="303"/>
      <c r="S185" s="303"/>
      <c r="T185" s="350"/>
      <c r="U185" s="350"/>
      <c r="V185" s="350"/>
      <c r="W185" s="350"/>
      <c r="X185" s="350"/>
      <c r="Y185" s="350"/>
      <c r="Z185" s="350"/>
      <c r="AA185" s="1"/>
      <c r="AB185" s="1"/>
      <c r="AC185" s="1"/>
      <c r="AD185" s="1"/>
      <c r="AE185" s="1"/>
      <c r="AF185" s="1"/>
      <c r="AG185" s="372"/>
      <c r="AH185" s="239"/>
      <c r="AI185" s="1"/>
      <c r="AJ185" s="373"/>
    </row>
    <row r="186" spans="1:36" s="19" customFormat="1" ht="30.75" customHeight="1">
      <c r="A186" s="99">
        <v>182</v>
      </c>
      <c r="B186" s="1" t="s">
        <v>1634</v>
      </c>
      <c r="C186" s="1" t="s">
        <v>1394</v>
      </c>
      <c r="D186" s="1" t="s">
        <v>42</v>
      </c>
      <c r="E186" s="1" t="s">
        <v>43</v>
      </c>
      <c r="F186" s="1" t="s">
        <v>43</v>
      </c>
      <c r="G186" s="350">
        <v>2021</v>
      </c>
      <c r="H186" s="351">
        <v>34</v>
      </c>
      <c r="I186" s="302">
        <v>38941</v>
      </c>
      <c r="J186" s="302"/>
      <c r="K186" s="374"/>
      <c r="L186" s="345" t="s">
        <v>1648</v>
      </c>
      <c r="M186" s="350"/>
      <c r="N186" s="1" t="s">
        <v>1426</v>
      </c>
      <c r="O186" s="1" t="s">
        <v>1427</v>
      </c>
      <c r="P186" s="1" t="s">
        <v>1651</v>
      </c>
      <c r="Q186" s="99">
        <v>182</v>
      </c>
      <c r="R186" s="303"/>
      <c r="S186" s="303"/>
      <c r="T186" s="350"/>
      <c r="U186" s="350"/>
      <c r="V186" s="350"/>
      <c r="W186" s="350"/>
      <c r="X186" s="350"/>
      <c r="Y186" s="350"/>
      <c r="Z186" s="350"/>
      <c r="AA186" s="1"/>
      <c r="AB186" s="1"/>
      <c r="AC186" s="1"/>
      <c r="AD186" s="1"/>
      <c r="AE186" s="1"/>
      <c r="AF186" s="1"/>
      <c r="AG186" s="372"/>
      <c r="AH186" s="239"/>
      <c r="AI186" s="1"/>
      <c r="AJ186" s="373"/>
    </row>
    <row r="187" spans="1:36" s="19" customFormat="1" ht="33" customHeight="1">
      <c r="A187" s="99">
        <v>183</v>
      </c>
      <c r="B187" s="1" t="s">
        <v>1635</v>
      </c>
      <c r="C187" s="1" t="s">
        <v>1636</v>
      </c>
      <c r="D187" s="1" t="s">
        <v>42</v>
      </c>
      <c r="E187" s="1" t="s">
        <v>43</v>
      </c>
      <c r="F187" s="1" t="s">
        <v>43</v>
      </c>
      <c r="G187" s="350">
        <v>2022</v>
      </c>
      <c r="H187" s="351"/>
      <c r="I187" s="302">
        <v>17220</v>
      </c>
      <c r="J187" s="302"/>
      <c r="K187" s="371"/>
      <c r="L187" s="345" t="s">
        <v>1649</v>
      </c>
      <c r="M187" s="350"/>
      <c r="N187" s="1"/>
      <c r="O187" s="1"/>
      <c r="P187" s="1"/>
      <c r="Q187" s="99">
        <v>183</v>
      </c>
      <c r="R187" s="303"/>
      <c r="S187" s="303"/>
      <c r="T187" s="350"/>
      <c r="U187" s="350"/>
      <c r="V187" s="350"/>
      <c r="W187" s="350"/>
      <c r="X187" s="350"/>
      <c r="Y187" s="350"/>
      <c r="Z187" s="350"/>
      <c r="AA187" s="1"/>
      <c r="AB187" s="1"/>
      <c r="AC187" s="1"/>
      <c r="AD187" s="1"/>
      <c r="AE187" s="1"/>
      <c r="AF187" s="1"/>
      <c r="AG187" s="372"/>
      <c r="AH187" s="239"/>
      <c r="AI187" s="1"/>
      <c r="AJ187" s="373"/>
    </row>
    <row r="188" spans="1:36" s="19" customFormat="1" ht="46.5" customHeight="1">
      <c r="A188" s="99">
        <v>184</v>
      </c>
      <c r="B188" s="1" t="s">
        <v>1637</v>
      </c>
      <c r="C188" s="1" t="s">
        <v>1394</v>
      </c>
      <c r="D188" s="1" t="s">
        <v>42</v>
      </c>
      <c r="E188" s="1" t="s">
        <v>43</v>
      </c>
      <c r="F188" s="1" t="s">
        <v>43</v>
      </c>
      <c r="G188" s="350">
        <v>2022</v>
      </c>
      <c r="H188" s="351">
        <v>55.18</v>
      </c>
      <c r="I188" s="302">
        <v>148264.29</v>
      </c>
      <c r="J188" s="302"/>
      <c r="K188" s="371"/>
      <c r="L188" s="345" t="s">
        <v>1650</v>
      </c>
      <c r="M188" s="350"/>
      <c r="N188" s="1" t="s">
        <v>1426</v>
      </c>
      <c r="O188" s="1" t="s">
        <v>1427</v>
      </c>
      <c r="P188" s="1" t="s">
        <v>1651</v>
      </c>
      <c r="Q188" s="99">
        <v>184</v>
      </c>
      <c r="R188" s="303"/>
      <c r="S188" s="303"/>
      <c r="T188" s="350"/>
      <c r="U188" s="350"/>
      <c r="V188" s="350"/>
      <c r="W188" s="350"/>
      <c r="X188" s="350"/>
      <c r="Y188" s="350"/>
      <c r="Z188" s="350"/>
      <c r="AA188" s="1"/>
      <c r="AB188" s="1"/>
      <c r="AC188" s="1"/>
      <c r="AD188" s="1"/>
      <c r="AE188" s="1"/>
      <c r="AF188" s="1"/>
      <c r="AG188" s="372"/>
      <c r="AH188" s="239"/>
      <c r="AI188" s="1"/>
      <c r="AJ188" s="373"/>
    </row>
    <row r="189" spans="1:36" s="19" customFormat="1" ht="46.5" customHeight="1">
      <c r="A189" s="99">
        <v>185</v>
      </c>
      <c r="B189" s="1" t="s">
        <v>1852</v>
      </c>
      <c r="C189" s="1"/>
      <c r="D189" s="1"/>
      <c r="E189" s="1" t="s">
        <v>184</v>
      </c>
      <c r="F189" s="1"/>
      <c r="G189" s="350">
        <v>2023</v>
      </c>
      <c r="H189" s="351"/>
      <c r="I189" s="302">
        <v>34733</v>
      </c>
      <c r="J189" s="302"/>
      <c r="K189" s="371"/>
      <c r="L189" s="345" t="s">
        <v>1869</v>
      </c>
      <c r="M189" s="350"/>
      <c r="N189" s="1"/>
      <c r="O189" s="1"/>
      <c r="P189" s="1"/>
      <c r="Q189" s="99">
        <v>185</v>
      </c>
      <c r="R189" s="303"/>
      <c r="S189" s="303"/>
      <c r="T189" s="350"/>
      <c r="U189" s="350"/>
      <c r="V189" s="350"/>
      <c r="W189" s="350"/>
      <c r="X189" s="350"/>
      <c r="Y189" s="350"/>
      <c r="Z189" s="350"/>
      <c r="AA189" s="1"/>
      <c r="AB189" s="1"/>
      <c r="AC189" s="1"/>
      <c r="AD189" s="1"/>
      <c r="AE189" s="1"/>
      <c r="AF189" s="1"/>
      <c r="AG189" s="372"/>
      <c r="AH189" s="239"/>
      <c r="AI189" s="1"/>
      <c r="AJ189" s="373"/>
    </row>
    <row r="190" spans="1:36" s="19" customFormat="1" ht="73.5" customHeight="1">
      <c r="A190" s="99">
        <v>186</v>
      </c>
      <c r="B190" s="1" t="s">
        <v>1853</v>
      </c>
      <c r="C190" s="1"/>
      <c r="D190" s="1"/>
      <c r="E190" s="1" t="s">
        <v>184</v>
      </c>
      <c r="F190" s="1"/>
      <c r="G190" s="350"/>
      <c r="H190" s="351"/>
      <c r="I190" s="302">
        <v>211915.44</v>
      </c>
      <c r="J190" s="302"/>
      <c r="K190" s="371"/>
      <c r="L190" s="345" t="s">
        <v>1870</v>
      </c>
      <c r="M190" s="350" t="s">
        <v>1868</v>
      </c>
      <c r="N190" s="1"/>
      <c r="O190" s="1"/>
      <c r="P190" s="1"/>
      <c r="Q190" s="99">
        <v>186</v>
      </c>
      <c r="R190" s="303"/>
      <c r="S190" s="303"/>
      <c r="T190" s="350"/>
      <c r="U190" s="350"/>
      <c r="V190" s="350"/>
      <c r="W190" s="350"/>
      <c r="X190" s="350"/>
      <c r="Y190" s="350"/>
      <c r="Z190" s="350"/>
      <c r="AA190" s="1"/>
      <c r="AB190" s="1"/>
      <c r="AC190" s="1"/>
      <c r="AD190" s="1"/>
      <c r="AE190" s="1"/>
      <c r="AF190" s="1"/>
      <c r="AG190" s="372"/>
      <c r="AH190" s="239"/>
      <c r="AI190" s="1"/>
      <c r="AJ190" s="373"/>
    </row>
    <row r="191" spans="1:36" s="19" customFormat="1" ht="39" customHeight="1">
      <c r="A191" s="99">
        <v>187</v>
      </c>
      <c r="B191" s="1" t="s">
        <v>1854</v>
      </c>
      <c r="C191" s="1" t="s">
        <v>1855</v>
      </c>
      <c r="D191" s="1"/>
      <c r="E191" s="1"/>
      <c r="F191" s="1"/>
      <c r="G191" s="350">
        <v>2023</v>
      </c>
      <c r="H191" s="351"/>
      <c r="I191" s="302">
        <v>549681.66</v>
      </c>
      <c r="J191" s="302"/>
      <c r="K191" s="371"/>
      <c r="L191" s="345" t="s">
        <v>1871</v>
      </c>
      <c r="M191" s="350"/>
      <c r="N191" s="1"/>
      <c r="O191" s="1"/>
      <c r="P191" s="1"/>
      <c r="Q191" s="99">
        <v>187</v>
      </c>
      <c r="R191" s="303"/>
      <c r="S191" s="303"/>
      <c r="T191" s="350"/>
      <c r="U191" s="350"/>
      <c r="V191" s="350"/>
      <c r="W191" s="350"/>
      <c r="X191" s="350"/>
      <c r="Y191" s="350"/>
      <c r="Z191" s="350"/>
      <c r="AA191" s="1"/>
      <c r="AB191" s="1"/>
      <c r="AC191" s="1"/>
      <c r="AD191" s="1"/>
      <c r="AE191" s="1"/>
      <c r="AF191" s="1"/>
      <c r="AG191" s="372"/>
      <c r="AH191" s="239"/>
      <c r="AI191" s="1"/>
      <c r="AJ191" s="373"/>
    </row>
    <row r="192" spans="1:36" s="19" customFormat="1" ht="30" customHeight="1">
      <c r="A192" s="99">
        <v>188</v>
      </c>
      <c r="B192" s="1" t="s">
        <v>1856</v>
      </c>
      <c r="C192" s="1" t="s">
        <v>1855</v>
      </c>
      <c r="D192" s="1"/>
      <c r="E192" s="1"/>
      <c r="F192" s="1"/>
      <c r="G192" s="350">
        <v>2023</v>
      </c>
      <c r="H192" s="351"/>
      <c r="I192" s="302">
        <v>35670</v>
      </c>
      <c r="J192" s="302"/>
      <c r="K192" s="371"/>
      <c r="L192" s="345" t="s">
        <v>1872</v>
      </c>
      <c r="M192" s="350"/>
      <c r="N192" s="1"/>
      <c r="O192" s="1"/>
      <c r="P192" s="1"/>
      <c r="Q192" s="99">
        <v>188</v>
      </c>
      <c r="R192" s="303"/>
      <c r="S192" s="303"/>
      <c r="T192" s="350"/>
      <c r="U192" s="350"/>
      <c r="V192" s="350"/>
      <c r="W192" s="350"/>
      <c r="X192" s="350"/>
      <c r="Y192" s="350"/>
      <c r="Z192" s="350"/>
      <c r="AA192" s="1"/>
      <c r="AB192" s="1"/>
      <c r="AC192" s="1"/>
      <c r="AD192" s="1"/>
      <c r="AE192" s="1"/>
      <c r="AF192" s="1"/>
      <c r="AG192" s="372"/>
      <c r="AH192" s="239"/>
      <c r="AI192" s="1"/>
      <c r="AJ192" s="373"/>
    </row>
    <row r="193" spans="1:36" s="19" customFormat="1" ht="46.5" customHeight="1">
      <c r="A193" s="99">
        <v>189</v>
      </c>
      <c r="B193" s="1" t="s">
        <v>1857</v>
      </c>
      <c r="C193" s="1" t="s">
        <v>1394</v>
      </c>
      <c r="D193" s="1" t="s">
        <v>42</v>
      </c>
      <c r="E193" s="1" t="s">
        <v>43</v>
      </c>
      <c r="F193" s="1" t="s">
        <v>43</v>
      </c>
      <c r="G193" s="350">
        <v>2023</v>
      </c>
      <c r="H193" s="351">
        <v>15.75</v>
      </c>
      <c r="I193" s="302">
        <v>40144.08</v>
      </c>
      <c r="J193" s="302"/>
      <c r="K193" s="371"/>
      <c r="L193" s="345" t="s">
        <v>1873</v>
      </c>
      <c r="M193" s="350"/>
      <c r="N193" s="1" t="s">
        <v>1426</v>
      </c>
      <c r="O193" s="1" t="s">
        <v>1427</v>
      </c>
      <c r="P193" s="1" t="s">
        <v>1651</v>
      </c>
      <c r="Q193" s="99">
        <v>189</v>
      </c>
      <c r="R193" s="303"/>
      <c r="S193" s="303"/>
      <c r="T193" s="350"/>
      <c r="U193" s="350"/>
      <c r="V193" s="350"/>
      <c r="W193" s="350"/>
      <c r="X193" s="350"/>
      <c r="Y193" s="350"/>
      <c r="Z193" s="350"/>
      <c r="AA193" s="1"/>
      <c r="AB193" s="1"/>
      <c r="AC193" s="1"/>
      <c r="AD193" s="1"/>
      <c r="AE193" s="1"/>
      <c r="AF193" s="1"/>
      <c r="AG193" s="372"/>
      <c r="AH193" s="239"/>
      <c r="AI193" s="1"/>
      <c r="AJ193" s="373"/>
    </row>
    <row r="194" spans="1:36" s="19" customFormat="1" ht="46.5" customHeight="1">
      <c r="A194" s="99">
        <v>190</v>
      </c>
      <c r="B194" s="1" t="s">
        <v>1858</v>
      </c>
      <c r="C194" s="1" t="s">
        <v>1394</v>
      </c>
      <c r="D194" s="1" t="s">
        <v>42</v>
      </c>
      <c r="E194" s="1" t="s">
        <v>43</v>
      </c>
      <c r="F194" s="1" t="s">
        <v>43</v>
      </c>
      <c r="G194" s="350">
        <v>2023</v>
      </c>
      <c r="H194" s="351" t="s">
        <v>1867</v>
      </c>
      <c r="I194" s="302">
        <v>26910.72</v>
      </c>
      <c r="J194" s="302"/>
      <c r="K194" s="371"/>
      <c r="L194" s="345" t="s">
        <v>1874</v>
      </c>
      <c r="M194" s="350"/>
      <c r="N194" s="1" t="s">
        <v>1426</v>
      </c>
      <c r="O194" s="1" t="s">
        <v>1427</v>
      </c>
      <c r="P194" s="1" t="s">
        <v>1651</v>
      </c>
      <c r="Q194" s="99">
        <v>190</v>
      </c>
      <c r="R194" s="303"/>
      <c r="S194" s="303"/>
      <c r="T194" s="350"/>
      <c r="U194" s="350"/>
      <c r="V194" s="350"/>
      <c r="W194" s="350"/>
      <c r="X194" s="350"/>
      <c r="Y194" s="350"/>
      <c r="Z194" s="350"/>
      <c r="AA194" s="1"/>
      <c r="AB194" s="1"/>
      <c r="AC194" s="1"/>
      <c r="AD194" s="1"/>
      <c r="AE194" s="1"/>
      <c r="AF194" s="1"/>
      <c r="AG194" s="372"/>
      <c r="AH194" s="239"/>
      <c r="AI194" s="1"/>
      <c r="AJ194" s="373"/>
    </row>
    <row r="195" spans="1:36" s="19" customFormat="1" ht="46.5" customHeight="1">
      <c r="A195" s="99">
        <v>191</v>
      </c>
      <c r="B195" s="1" t="s">
        <v>1859</v>
      </c>
      <c r="C195" s="1" t="s">
        <v>1394</v>
      </c>
      <c r="D195" s="1" t="s">
        <v>42</v>
      </c>
      <c r="E195" s="1" t="s">
        <v>43</v>
      </c>
      <c r="F195" s="1" t="s">
        <v>43</v>
      </c>
      <c r="G195" s="350">
        <v>2023</v>
      </c>
      <c r="H195" s="351">
        <v>7.5</v>
      </c>
      <c r="I195" s="302">
        <v>25788.23</v>
      </c>
      <c r="J195" s="302"/>
      <c r="K195" s="371"/>
      <c r="L195" s="345" t="s">
        <v>1875</v>
      </c>
      <c r="M195" s="350"/>
      <c r="N195" s="1" t="s">
        <v>1426</v>
      </c>
      <c r="O195" s="1" t="s">
        <v>1427</v>
      </c>
      <c r="P195" s="1" t="s">
        <v>1651</v>
      </c>
      <c r="Q195" s="99">
        <v>191</v>
      </c>
      <c r="R195" s="303"/>
      <c r="S195" s="303"/>
      <c r="T195" s="350"/>
      <c r="U195" s="350"/>
      <c r="V195" s="350"/>
      <c r="W195" s="350"/>
      <c r="X195" s="350"/>
      <c r="Y195" s="350"/>
      <c r="Z195" s="350"/>
      <c r="AA195" s="1"/>
      <c r="AB195" s="1"/>
      <c r="AC195" s="1"/>
      <c r="AD195" s="1"/>
      <c r="AE195" s="1"/>
      <c r="AF195" s="1"/>
      <c r="AG195" s="372"/>
      <c r="AH195" s="239"/>
      <c r="AI195" s="1"/>
      <c r="AJ195" s="373"/>
    </row>
    <row r="196" spans="1:36" s="19" customFormat="1" ht="33" customHeight="1">
      <c r="A196" s="99">
        <v>192</v>
      </c>
      <c r="B196" s="1" t="s">
        <v>1860</v>
      </c>
      <c r="C196" s="1" t="s">
        <v>1861</v>
      </c>
      <c r="D196" s="1" t="s">
        <v>42</v>
      </c>
      <c r="E196" s="1" t="s">
        <v>43</v>
      </c>
      <c r="F196" s="1" t="s">
        <v>43</v>
      </c>
      <c r="G196" s="350">
        <v>2023</v>
      </c>
      <c r="H196" s="351">
        <v>1292514</v>
      </c>
      <c r="I196" s="302">
        <v>8868082.49</v>
      </c>
      <c r="J196" s="302"/>
      <c r="K196" s="371"/>
      <c r="L196" s="345" t="s">
        <v>1876</v>
      </c>
      <c r="M196" s="350"/>
      <c r="N196" s="1" t="s">
        <v>1882</v>
      </c>
      <c r="O196" s="1"/>
      <c r="P196" s="1"/>
      <c r="Q196" s="99">
        <v>192</v>
      </c>
      <c r="R196" s="303"/>
      <c r="S196" s="303"/>
      <c r="T196" s="350"/>
      <c r="U196" s="350" t="s">
        <v>1886</v>
      </c>
      <c r="V196" s="350"/>
      <c r="W196" s="350"/>
      <c r="X196" s="350"/>
      <c r="Y196" s="350"/>
      <c r="Z196" s="350"/>
      <c r="AA196" s="1"/>
      <c r="AB196" s="1"/>
      <c r="AC196" s="1"/>
      <c r="AD196" s="1"/>
      <c r="AE196" s="1"/>
      <c r="AF196" s="1"/>
      <c r="AG196" s="372"/>
      <c r="AH196" s="239"/>
      <c r="AI196" s="1"/>
      <c r="AJ196" s="373"/>
    </row>
    <row r="197" spans="1:36" s="19" customFormat="1" ht="26.25" customHeight="1">
      <c r="A197" s="99">
        <v>193</v>
      </c>
      <c r="B197" s="1" t="s">
        <v>1862</v>
      </c>
      <c r="C197" s="1" t="s">
        <v>1861</v>
      </c>
      <c r="D197" s="1" t="s">
        <v>42</v>
      </c>
      <c r="E197" s="1" t="s">
        <v>43</v>
      </c>
      <c r="F197" s="1" t="s">
        <v>42</v>
      </c>
      <c r="G197" s="350">
        <v>2023</v>
      </c>
      <c r="H197" s="351">
        <v>995</v>
      </c>
      <c r="I197" s="302">
        <v>330222.11</v>
      </c>
      <c r="J197" s="302"/>
      <c r="K197" s="371"/>
      <c r="L197" s="345" t="s">
        <v>1877</v>
      </c>
      <c r="M197" s="350"/>
      <c r="N197" s="1" t="s">
        <v>1883</v>
      </c>
      <c r="O197" s="1"/>
      <c r="P197" s="1"/>
      <c r="Q197" s="99">
        <v>193</v>
      </c>
      <c r="R197" s="303"/>
      <c r="S197" s="303"/>
      <c r="T197" s="350"/>
      <c r="U197" s="350"/>
      <c r="V197" s="350"/>
      <c r="W197" s="350"/>
      <c r="X197" s="350"/>
      <c r="Y197" s="350"/>
      <c r="Z197" s="350"/>
      <c r="AA197" s="1"/>
      <c r="AB197" s="1"/>
      <c r="AC197" s="1"/>
      <c r="AD197" s="1"/>
      <c r="AE197" s="1"/>
      <c r="AF197" s="1"/>
      <c r="AG197" s="372"/>
      <c r="AH197" s="239"/>
      <c r="AI197" s="1"/>
      <c r="AJ197" s="373"/>
    </row>
    <row r="198" spans="1:36" s="19" customFormat="1" ht="30" customHeight="1">
      <c r="A198" s="99">
        <v>194</v>
      </c>
      <c r="B198" s="1" t="s">
        <v>1863</v>
      </c>
      <c r="C198" s="1" t="s">
        <v>1861</v>
      </c>
      <c r="D198" s="1" t="s">
        <v>42</v>
      </c>
      <c r="E198" s="1" t="s">
        <v>43</v>
      </c>
      <c r="F198" s="1" t="s">
        <v>43</v>
      </c>
      <c r="G198" s="350">
        <v>2023</v>
      </c>
      <c r="H198" s="351">
        <v>506.5</v>
      </c>
      <c r="I198" s="302">
        <v>298163.68</v>
      </c>
      <c r="J198" s="302"/>
      <c r="K198" s="371"/>
      <c r="L198" s="345" t="s">
        <v>1878</v>
      </c>
      <c r="M198" s="350"/>
      <c r="N198" s="1" t="s">
        <v>1884</v>
      </c>
      <c r="O198" s="1"/>
      <c r="P198" s="1"/>
      <c r="Q198" s="99">
        <v>194</v>
      </c>
      <c r="R198" s="303"/>
      <c r="S198" s="303"/>
      <c r="T198" s="350"/>
      <c r="V198" s="350"/>
      <c r="W198" s="350"/>
      <c r="X198" s="350"/>
      <c r="Y198" s="350"/>
      <c r="Z198" s="350"/>
      <c r="AA198" s="1"/>
      <c r="AB198" s="1"/>
      <c r="AC198" s="1"/>
      <c r="AD198" s="1"/>
      <c r="AE198" s="1"/>
      <c r="AF198" s="1"/>
      <c r="AG198" s="372"/>
      <c r="AH198" s="239"/>
      <c r="AI198" s="1"/>
      <c r="AJ198" s="373"/>
    </row>
    <row r="199" spans="1:36" s="19" customFormat="1" ht="37.5" customHeight="1">
      <c r="A199" s="99">
        <v>195</v>
      </c>
      <c r="B199" s="1" t="s">
        <v>1864</v>
      </c>
      <c r="C199" s="1" t="s">
        <v>1864</v>
      </c>
      <c r="D199" s="1" t="s">
        <v>42</v>
      </c>
      <c r="E199" s="1" t="s">
        <v>43</v>
      </c>
      <c r="F199" s="1" t="s">
        <v>43</v>
      </c>
      <c r="G199" s="350">
        <v>2023</v>
      </c>
      <c r="H199" s="351">
        <v>8</v>
      </c>
      <c r="I199" s="302">
        <v>29228.7</v>
      </c>
      <c r="J199" s="302"/>
      <c r="K199" s="371"/>
      <c r="L199" s="345" t="s">
        <v>1879</v>
      </c>
      <c r="M199" s="350"/>
      <c r="N199" s="1" t="s">
        <v>191</v>
      </c>
      <c r="O199" s="1" t="s">
        <v>1885</v>
      </c>
      <c r="P199" s="1" t="s">
        <v>462</v>
      </c>
      <c r="Q199" s="99">
        <v>195</v>
      </c>
      <c r="R199" s="303"/>
      <c r="S199" s="303"/>
      <c r="T199" s="350"/>
      <c r="U199" s="350"/>
      <c r="V199" s="350"/>
      <c r="W199" s="350"/>
      <c r="X199" s="350"/>
      <c r="Y199" s="350"/>
      <c r="Z199" s="350"/>
      <c r="AA199" s="1"/>
      <c r="AB199" s="1"/>
      <c r="AC199" s="1"/>
      <c r="AD199" s="1"/>
      <c r="AE199" s="1"/>
      <c r="AF199" s="1"/>
      <c r="AG199" s="372"/>
      <c r="AH199" s="239"/>
      <c r="AI199" s="1"/>
      <c r="AJ199" s="373"/>
    </row>
    <row r="200" spans="1:36" s="37" customFormat="1" ht="71.25" customHeight="1">
      <c r="A200" s="99">
        <v>196</v>
      </c>
      <c r="B200" s="99" t="s">
        <v>1865</v>
      </c>
      <c r="C200" s="99"/>
      <c r="D200" s="99"/>
      <c r="E200" s="99"/>
      <c r="F200" s="99"/>
      <c r="G200" s="264">
        <v>2022</v>
      </c>
      <c r="H200" s="376"/>
      <c r="I200" s="295">
        <v>408015.3</v>
      </c>
      <c r="J200" s="295"/>
      <c r="K200" s="347"/>
      <c r="L200" s="265" t="s">
        <v>1880</v>
      </c>
      <c r="M200" s="264"/>
      <c r="N200" s="99"/>
      <c r="O200" s="99"/>
      <c r="P200" s="99"/>
      <c r="Q200" s="99">
        <v>196</v>
      </c>
      <c r="R200" s="100"/>
      <c r="S200" s="100"/>
      <c r="T200" s="264"/>
      <c r="U200" s="264"/>
      <c r="V200" s="264"/>
      <c r="W200" s="264"/>
      <c r="X200" s="264"/>
      <c r="Y200" s="264"/>
      <c r="Z200" s="264"/>
      <c r="AA200" s="99"/>
      <c r="AB200" s="99"/>
      <c r="AC200" s="99"/>
      <c r="AD200" s="99"/>
      <c r="AE200" s="99"/>
      <c r="AF200" s="99"/>
      <c r="AG200" s="239"/>
      <c r="AH200" s="239"/>
      <c r="AI200" s="99"/>
      <c r="AJ200" s="197"/>
    </row>
    <row r="201" spans="1:36" s="19" customFormat="1" ht="51" customHeight="1">
      <c r="A201" s="99">
        <v>197</v>
      </c>
      <c r="B201" s="1" t="s">
        <v>1866</v>
      </c>
      <c r="C201" s="1"/>
      <c r="D201" s="1"/>
      <c r="E201" s="1"/>
      <c r="F201" s="1"/>
      <c r="G201" s="350">
        <v>2022</v>
      </c>
      <c r="H201" s="351"/>
      <c r="I201" s="302">
        <v>207782.52</v>
      </c>
      <c r="J201" s="375"/>
      <c r="K201" s="371"/>
      <c r="L201" s="345" t="s">
        <v>1881</v>
      </c>
      <c r="M201" s="350"/>
      <c r="N201" s="1"/>
      <c r="O201" s="1"/>
      <c r="P201" s="1"/>
      <c r="Q201" s="99">
        <v>197</v>
      </c>
      <c r="R201" s="303"/>
      <c r="S201" s="303"/>
      <c r="T201" s="350"/>
      <c r="U201" s="350"/>
      <c r="V201" s="350"/>
      <c r="W201" s="350"/>
      <c r="X201" s="350"/>
      <c r="Y201" s="350"/>
      <c r="Z201" s="350"/>
      <c r="AA201" s="1"/>
      <c r="AB201" s="1"/>
      <c r="AC201" s="1"/>
      <c r="AD201" s="1"/>
      <c r="AE201" s="1"/>
      <c r="AF201" s="1"/>
      <c r="AG201" s="372"/>
      <c r="AH201" s="239"/>
      <c r="AI201" s="1"/>
      <c r="AJ201" s="373"/>
    </row>
    <row r="202" spans="1:35" ht="28.5" customHeight="1">
      <c r="A202" s="7"/>
      <c r="B202" s="728" t="s">
        <v>0</v>
      </c>
      <c r="C202" s="728"/>
      <c r="D202" s="728"/>
      <c r="E202" s="728"/>
      <c r="F202" s="728"/>
      <c r="G202" s="728"/>
      <c r="H202" s="159"/>
      <c r="I202" s="734">
        <f>SUM(I5:K201)</f>
        <v>174111815.07000002</v>
      </c>
      <c r="J202" s="735"/>
      <c r="K202" s="736"/>
      <c r="L202" s="7"/>
      <c r="M202" s="60"/>
      <c r="N202" s="7"/>
      <c r="O202" s="7"/>
      <c r="P202" s="7"/>
      <c r="Q202" s="99"/>
      <c r="R202" s="100"/>
      <c r="S202" s="100"/>
      <c r="T202" s="7"/>
      <c r="U202" s="7"/>
      <c r="V202" s="15"/>
      <c r="W202" s="15"/>
      <c r="X202" s="15"/>
      <c r="Y202" s="15"/>
      <c r="Z202" s="15"/>
      <c r="AA202" s="99"/>
      <c r="AB202" s="99"/>
      <c r="AC202" s="99"/>
      <c r="AD202" s="99"/>
      <c r="AE202" s="99"/>
      <c r="AF202" s="99"/>
      <c r="AG202" s="50"/>
      <c r="AH202" s="147"/>
      <c r="AI202" s="50"/>
    </row>
    <row r="203" spans="1:35" ht="25.5" customHeight="1">
      <c r="A203" s="732" t="s">
        <v>40</v>
      </c>
      <c r="B203" s="732"/>
      <c r="C203" s="732"/>
      <c r="D203" s="732"/>
      <c r="E203" s="732"/>
      <c r="F203" s="732"/>
      <c r="G203" s="732"/>
      <c r="H203" s="732"/>
      <c r="I203" s="102"/>
      <c r="J203" s="189"/>
      <c r="K203" s="102"/>
      <c r="L203" s="199"/>
      <c r="M203" s="143"/>
      <c r="N203" s="732" t="s">
        <v>40</v>
      </c>
      <c r="O203" s="732"/>
      <c r="P203" s="732"/>
      <c r="Q203" s="732"/>
      <c r="R203" s="732"/>
      <c r="S203" s="732"/>
      <c r="T203" s="732"/>
      <c r="U203" s="732"/>
      <c r="V203" s="732"/>
      <c r="W203" s="732"/>
      <c r="X203" s="732"/>
      <c r="Y203" s="732"/>
      <c r="Z203" s="732"/>
      <c r="AA203" s="732"/>
      <c r="AB203" s="143"/>
      <c r="AC203" s="143"/>
      <c r="AD203" s="143"/>
      <c r="AE203" s="143"/>
      <c r="AF203" s="143"/>
      <c r="AG203" s="143"/>
      <c r="AH203" s="147"/>
      <c r="AI203" s="143"/>
    </row>
    <row r="204" spans="1:35" s="37" customFormat="1" ht="63" customHeight="1">
      <c r="A204" s="99">
        <v>1</v>
      </c>
      <c r="B204" s="377" t="s">
        <v>1081</v>
      </c>
      <c r="C204" s="377" t="s">
        <v>1082</v>
      </c>
      <c r="D204" s="377" t="s">
        <v>123</v>
      </c>
      <c r="E204" s="377" t="s">
        <v>184</v>
      </c>
      <c r="F204" s="377" t="s">
        <v>184</v>
      </c>
      <c r="G204" s="377">
        <v>1973</v>
      </c>
      <c r="H204" s="162">
        <v>620</v>
      </c>
      <c r="I204" s="379"/>
      <c r="J204" s="378"/>
      <c r="K204" s="311">
        <v>4650000</v>
      </c>
      <c r="L204" s="380" t="s">
        <v>1083</v>
      </c>
      <c r="M204" s="381" t="s">
        <v>827</v>
      </c>
      <c r="N204" s="382" t="s">
        <v>370</v>
      </c>
      <c r="O204" s="377" t="s">
        <v>371</v>
      </c>
      <c r="P204" s="382" t="s">
        <v>372</v>
      </c>
      <c r="Q204" s="99">
        <v>1</v>
      </c>
      <c r="R204" s="377" t="s">
        <v>423</v>
      </c>
      <c r="S204" s="377" t="s">
        <v>423</v>
      </c>
      <c r="T204" s="377" t="s">
        <v>423</v>
      </c>
      <c r="U204" s="99"/>
      <c r="V204" s="383" t="s">
        <v>1664</v>
      </c>
      <c r="W204" s="377" t="s">
        <v>123</v>
      </c>
      <c r="X204" s="377" t="s">
        <v>45</v>
      </c>
      <c r="Y204" s="377" t="s">
        <v>184</v>
      </c>
      <c r="Z204" s="377" t="s">
        <v>44</v>
      </c>
      <c r="AA204" s="377" t="s">
        <v>44</v>
      </c>
      <c r="AB204" s="377" t="s">
        <v>44</v>
      </c>
      <c r="AC204" s="377" t="s">
        <v>45</v>
      </c>
      <c r="AD204" s="377" t="s">
        <v>46</v>
      </c>
      <c r="AE204" s="377" t="s">
        <v>45</v>
      </c>
      <c r="AF204" s="384">
        <v>3</v>
      </c>
      <c r="AG204" s="384" t="s">
        <v>423</v>
      </c>
      <c r="AH204" s="384"/>
      <c r="AI204" s="384" t="s">
        <v>423</v>
      </c>
    </row>
    <row r="205" spans="1:35" ht="25.5" customHeight="1">
      <c r="A205" s="728" t="s">
        <v>0</v>
      </c>
      <c r="B205" s="728" t="s">
        <v>0</v>
      </c>
      <c r="C205" s="728"/>
      <c r="D205" s="87"/>
      <c r="E205" s="87"/>
      <c r="F205" s="87"/>
      <c r="G205" s="87"/>
      <c r="H205" s="161"/>
      <c r="I205" s="771">
        <f>SUM(K204)</f>
        <v>4650000</v>
      </c>
      <c r="J205" s="772"/>
      <c r="K205" s="7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147"/>
      <c r="AI205" s="7"/>
    </row>
    <row r="206" spans="1:35" ht="30" customHeight="1">
      <c r="A206" s="729" t="s">
        <v>56</v>
      </c>
      <c r="B206" s="730"/>
      <c r="C206" s="730"/>
      <c r="D206" s="730"/>
      <c r="E206" s="730"/>
      <c r="F206" s="730"/>
      <c r="G206" s="730"/>
      <c r="H206" s="730"/>
      <c r="I206" s="730"/>
      <c r="J206" s="731"/>
      <c r="K206" s="174"/>
      <c r="L206" s="199"/>
      <c r="M206" s="143"/>
      <c r="N206" s="732" t="s">
        <v>56</v>
      </c>
      <c r="O206" s="732"/>
      <c r="P206" s="732"/>
      <c r="Q206" s="732"/>
      <c r="R206" s="732"/>
      <c r="S206" s="732"/>
      <c r="T206" s="732"/>
      <c r="U206" s="732"/>
      <c r="V206" s="732"/>
      <c r="W206" s="732"/>
      <c r="X206" s="732"/>
      <c r="Y206" s="732"/>
      <c r="Z206" s="732"/>
      <c r="AA206" s="732"/>
      <c r="AB206" s="143"/>
      <c r="AC206" s="143"/>
      <c r="AD206" s="143"/>
      <c r="AE206" s="143"/>
      <c r="AF206" s="143"/>
      <c r="AG206" s="143"/>
      <c r="AH206" s="147"/>
      <c r="AI206" s="143"/>
    </row>
    <row r="207" spans="1:35" ht="75.75" customHeight="1">
      <c r="A207" s="99">
        <v>1</v>
      </c>
      <c r="B207" s="397" t="s">
        <v>373</v>
      </c>
      <c r="C207" s="7" t="s">
        <v>374</v>
      </c>
      <c r="D207" s="7" t="s">
        <v>42</v>
      </c>
      <c r="E207" s="7" t="s">
        <v>43</v>
      </c>
      <c r="F207" s="7" t="s">
        <v>43</v>
      </c>
      <c r="G207" s="7">
        <v>1978</v>
      </c>
      <c r="H207" s="398">
        <v>1009</v>
      </c>
      <c r="I207" s="400"/>
      <c r="J207" s="400"/>
      <c r="K207" s="399">
        <v>5282000</v>
      </c>
      <c r="L207" s="7" t="s">
        <v>375</v>
      </c>
      <c r="M207" s="60" t="s">
        <v>1091</v>
      </c>
      <c r="N207" s="7" t="s">
        <v>376</v>
      </c>
      <c r="O207" s="7" t="s">
        <v>371</v>
      </c>
      <c r="P207" s="7" t="s">
        <v>377</v>
      </c>
      <c r="Q207" s="99">
        <v>1</v>
      </c>
      <c r="R207" s="62" t="s">
        <v>184</v>
      </c>
      <c r="S207" s="62" t="s">
        <v>184</v>
      </c>
      <c r="T207" s="62" t="s">
        <v>184</v>
      </c>
      <c r="U207" s="7"/>
      <c r="V207" s="7"/>
      <c r="W207" s="62" t="s">
        <v>123</v>
      </c>
      <c r="X207" s="62"/>
      <c r="Y207" s="62"/>
      <c r="Z207" s="62" t="s">
        <v>45</v>
      </c>
      <c r="AA207" s="62" t="s">
        <v>45</v>
      </c>
      <c r="AB207" s="62" t="s">
        <v>1092</v>
      </c>
      <c r="AC207" s="62" t="s">
        <v>45</v>
      </c>
      <c r="AD207" s="62" t="s">
        <v>45</v>
      </c>
      <c r="AE207" s="62" t="s">
        <v>45</v>
      </c>
      <c r="AF207" s="7">
        <v>2</v>
      </c>
      <c r="AG207" s="7" t="s">
        <v>184</v>
      </c>
      <c r="AH207" s="99"/>
      <c r="AI207" s="7" t="s">
        <v>184</v>
      </c>
    </row>
    <row r="208" spans="1:35" ht="33" customHeight="1">
      <c r="A208" s="7">
        <v>2</v>
      </c>
      <c r="B208" s="397" t="s">
        <v>1919</v>
      </c>
      <c r="C208" s="123"/>
      <c r="D208" s="123"/>
      <c r="E208" s="123"/>
      <c r="F208" s="123"/>
      <c r="G208" s="7">
        <v>1982</v>
      </c>
      <c r="H208" s="353">
        <v>255</v>
      </c>
      <c r="I208" s="402">
        <v>3706.36</v>
      </c>
      <c r="J208" s="401"/>
      <c r="K208" s="401"/>
      <c r="L208" s="7" t="s">
        <v>375</v>
      </c>
      <c r="M208" s="7"/>
      <c r="N208" s="7"/>
      <c r="O208" s="7"/>
      <c r="P208" s="7"/>
      <c r="Q208" s="7">
        <v>2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99"/>
      <c r="AI208" s="7"/>
    </row>
    <row r="209" spans="1:35" ht="24" customHeight="1">
      <c r="A209" s="7">
        <v>3</v>
      </c>
      <c r="B209" s="397" t="s">
        <v>379</v>
      </c>
      <c r="C209" s="123"/>
      <c r="D209" s="123"/>
      <c r="E209" s="123"/>
      <c r="F209" s="123"/>
      <c r="G209" s="7"/>
      <c r="H209" s="160"/>
      <c r="I209" s="402">
        <v>39000</v>
      </c>
      <c r="J209" s="401"/>
      <c r="K209" s="401"/>
      <c r="L209" s="7" t="s">
        <v>375</v>
      </c>
      <c r="M209" s="7"/>
      <c r="N209" s="7"/>
      <c r="O209" s="7"/>
      <c r="P209" s="7"/>
      <c r="Q209" s="7">
        <v>3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99"/>
      <c r="AI209" s="7"/>
    </row>
    <row r="210" spans="1:35" ht="30" customHeight="1">
      <c r="A210" s="7">
        <v>4</v>
      </c>
      <c r="B210" s="397" t="s">
        <v>1918</v>
      </c>
      <c r="C210" s="123"/>
      <c r="D210" s="123"/>
      <c r="E210" s="123"/>
      <c r="F210" s="123"/>
      <c r="G210" s="7"/>
      <c r="H210" s="160"/>
      <c r="I210" s="402">
        <v>5269.34</v>
      </c>
      <c r="J210" s="401"/>
      <c r="K210" s="401"/>
      <c r="L210" s="7" t="s">
        <v>375</v>
      </c>
      <c r="M210" s="7"/>
      <c r="N210" s="7"/>
      <c r="O210" s="7"/>
      <c r="P210" s="7"/>
      <c r="Q210" s="7">
        <v>4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99"/>
      <c r="AI210" s="7"/>
    </row>
    <row r="211" spans="1:35" ht="30" customHeight="1">
      <c r="A211" s="99">
        <v>5</v>
      </c>
      <c r="B211" s="397" t="s">
        <v>132</v>
      </c>
      <c r="C211" s="123"/>
      <c r="D211" s="123"/>
      <c r="E211" s="123"/>
      <c r="F211" s="123"/>
      <c r="G211" s="7"/>
      <c r="H211" s="160"/>
      <c r="I211" s="402">
        <v>60244.07</v>
      </c>
      <c r="J211" s="402"/>
      <c r="K211" s="308"/>
      <c r="L211" s="7" t="s">
        <v>375</v>
      </c>
      <c r="M211" s="7"/>
      <c r="N211" s="7"/>
      <c r="O211" s="7"/>
      <c r="P211" s="7"/>
      <c r="Q211" s="99">
        <v>5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99"/>
      <c r="AI211" s="7"/>
    </row>
    <row r="212" spans="1:35" ht="30" customHeight="1">
      <c r="A212" s="7">
        <v>6</v>
      </c>
      <c r="B212" s="397" t="s">
        <v>871</v>
      </c>
      <c r="C212" s="123"/>
      <c r="D212" s="123"/>
      <c r="E212" s="123"/>
      <c r="F212" s="123"/>
      <c r="G212" s="7"/>
      <c r="H212" s="160"/>
      <c r="I212" s="402">
        <v>4500</v>
      </c>
      <c r="J212" s="402"/>
      <c r="K212" s="308"/>
      <c r="L212" s="7" t="s">
        <v>375</v>
      </c>
      <c r="M212" s="7"/>
      <c r="N212" s="7"/>
      <c r="O212" s="7"/>
      <c r="P212" s="7"/>
      <c r="Q212" s="7">
        <v>6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99"/>
      <c r="AI212" s="7"/>
    </row>
    <row r="213" spans="1:139" ht="30" customHeight="1">
      <c r="A213" s="7">
        <v>7</v>
      </c>
      <c r="B213" s="123" t="s">
        <v>1090</v>
      </c>
      <c r="C213" s="123"/>
      <c r="D213" s="123"/>
      <c r="E213" s="123"/>
      <c r="F213" s="123"/>
      <c r="G213" s="7">
        <v>1983</v>
      </c>
      <c r="H213" s="160">
        <v>194</v>
      </c>
      <c r="I213" s="308">
        <v>3967.73</v>
      </c>
      <c r="J213" s="404"/>
      <c r="K213" s="308"/>
      <c r="L213" s="7"/>
      <c r="M213" s="7"/>
      <c r="N213" s="7"/>
      <c r="O213" s="7"/>
      <c r="P213" s="7"/>
      <c r="Q213" s="7">
        <v>7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99"/>
      <c r="AI213" s="51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</row>
    <row r="214" spans="1:139" ht="20.25" customHeight="1">
      <c r="A214" s="79"/>
      <c r="B214" s="79"/>
      <c r="C214" s="79"/>
      <c r="D214" s="86"/>
      <c r="E214" s="86"/>
      <c r="F214" s="88"/>
      <c r="G214" s="7"/>
      <c r="H214" s="160"/>
      <c r="I214" s="734">
        <f>SUM(I207:K213)</f>
        <v>5398687.500000001</v>
      </c>
      <c r="J214" s="735"/>
      <c r="K214" s="736"/>
      <c r="L214" s="7"/>
      <c r="M214" s="7"/>
      <c r="N214" s="7"/>
      <c r="O214" s="7"/>
      <c r="P214" s="7"/>
      <c r="Q214" s="7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99"/>
      <c r="AI214" s="51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</row>
    <row r="215" spans="1:139" ht="32.25" customHeight="1">
      <c r="A215" s="729" t="s">
        <v>786</v>
      </c>
      <c r="B215" s="730"/>
      <c r="C215" s="730"/>
      <c r="D215" s="730"/>
      <c r="E215" s="730"/>
      <c r="F215" s="730"/>
      <c r="G215" s="730"/>
      <c r="H215" s="730"/>
      <c r="I215" s="730"/>
      <c r="J215" s="731"/>
      <c r="K215" s="116"/>
      <c r="L215" s="117"/>
      <c r="M215" s="117"/>
      <c r="N215" s="750" t="s">
        <v>61</v>
      </c>
      <c r="O215" s="750"/>
      <c r="P215" s="750"/>
      <c r="Q215" s="750"/>
      <c r="R215" s="750"/>
      <c r="S215" s="750"/>
      <c r="T215" s="750"/>
      <c r="U215" s="750"/>
      <c r="V215" s="750"/>
      <c r="W215" s="750"/>
      <c r="X215" s="750"/>
      <c r="Y215" s="750"/>
      <c r="Z215" s="750"/>
      <c r="AA215" s="750"/>
      <c r="AB215" s="117"/>
      <c r="AC215" s="117"/>
      <c r="AD215" s="117"/>
      <c r="AE215" s="117"/>
      <c r="AF215" s="117"/>
      <c r="AG215" s="117"/>
      <c r="AH215" s="202"/>
      <c r="AI215" s="120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</row>
    <row r="216" spans="1:139" s="7" customFormat="1" ht="120" customHeight="1">
      <c r="A216" s="99">
        <v>1</v>
      </c>
      <c r="B216" s="397" t="s">
        <v>61</v>
      </c>
      <c r="C216" s="7" t="s">
        <v>1098</v>
      </c>
      <c r="D216" s="7" t="s">
        <v>123</v>
      </c>
      <c r="E216" s="7" t="s">
        <v>184</v>
      </c>
      <c r="F216" s="7" t="s">
        <v>184</v>
      </c>
      <c r="G216" s="7">
        <v>1983</v>
      </c>
      <c r="H216" s="162">
        <v>1521.45</v>
      </c>
      <c r="I216" s="405"/>
      <c r="J216" s="405"/>
      <c r="K216" s="405">
        <v>7964000</v>
      </c>
      <c r="L216" s="7" t="s">
        <v>1100</v>
      </c>
      <c r="M216" s="313" t="s">
        <v>1099</v>
      </c>
      <c r="N216" s="7" t="s">
        <v>1101</v>
      </c>
      <c r="O216" s="7" t="s">
        <v>380</v>
      </c>
      <c r="P216" s="7" t="s">
        <v>1102</v>
      </c>
      <c r="Q216" s="99">
        <v>1</v>
      </c>
      <c r="S216" s="7" t="s">
        <v>184</v>
      </c>
      <c r="T216" s="7" t="s">
        <v>184</v>
      </c>
      <c r="W216" s="7" t="s">
        <v>123</v>
      </c>
      <c r="X216" s="7" t="s">
        <v>1103</v>
      </c>
      <c r="Y216" s="7" t="s">
        <v>1901</v>
      </c>
      <c r="Z216" s="7" t="s">
        <v>45</v>
      </c>
      <c r="AA216" s="7" t="s">
        <v>85</v>
      </c>
      <c r="AB216" s="7" t="s">
        <v>45</v>
      </c>
      <c r="AC216" s="7" t="s">
        <v>85</v>
      </c>
      <c r="AD216" s="7" t="s">
        <v>85</v>
      </c>
      <c r="AE216" s="7" t="s">
        <v>85</v>
      </c>
      <c r="AF216" s="7" t="s">
        <v>381</v>
      </c>
      <c r="AG216" s="7" t="s">
        <v>123</v>
      </c>
      <c r="AH216" s="99"/>
      <c r="AI216" s="51" t="s">
        <v>123</v>
      </c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</row>
    <row r="217" spans="1:139" s="7" customFormat="1" ht="30" customHeight="1">
      <c r="A217" s="7">
        <v>2</v>
      </c>
      <c r="B217" s="397" t="s">
        <v>64</v>
      </c>
      <c r="G217" s="7">
        <v>2014</v>
      </c>
      <c r="H217" s="160"/>
      <c r="I217" s="406">
        <v>36500.07</v>
      </c>
      <c r="J217" s="406"/>
      <c r="K217" s="406"/>
      <c r="Q217" s="7">
        <v>2</v>
      </c>
      <c r="AH217" s="99"/>
      <c r="AI217" s="51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</row>
    <row r="218" spans="1:139" s="7" customFormat="1" ht="30" customHeight="1">
      <c r="A218" s="7">
        <v>3</v>
      </c>
      <c r="B218" s="397" t="s">
        <v>871</v>
      </c>
      <c r="G218" s="7">
        <v>2017</v>
      </c>
      <c r="H218" s="160"/>
      <c r="I218" s="401">
        <v>4500</v>
      </c>
      <c r="J218" s="401"/>
      <c r="K218" s="308"/>
      <c r="Q218" s="7">
        <v>3</v>
      </c>
      <c r="AH218" s="99"/>
      <c r="AI218" s="51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</row>
    <row r="219" spans="1:139" s="7" customFormat="1" ht="44.25" customHeight="1">
      <c r="A219" s="7">
        <v>4</v>
      </c>
      <c r="B219" s="397" t="s">
        <v>1675</v>
      </c>
      <c r="G219" s="7">
        <v>2022</v>
      </c>
      <c r="H219" s="160"/>
      <c r="I219" s="401">
        <v>74621.75</v>
      </c>
      <c r="J219" s="407"/>
      <c r="K219" s="308"/>
      <c r="Q219" s="7">
        <v>4</v>
      </c>
      <c r="AH219" s="99"/>
      <c r="AI219" s="51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</row>
    <row r="220" spans="1:139" ht="26.25" customHeight="1">
      <c r="A220" s="62"/>
      <c r="B220" s="118"/>
      <c r="C220" s="118"/>
      <c r="D220" s="111"/>
      <c r="E220" s="111"/>
      <c r="F220" s="119"/>
      <c r="G220" s="62"/>
      <c r="H220" s="163"/>
      <c r="I220" s="734">
        <f>SUM(I216:K219)</f>
        <v>8079621.82</v>
      </c>
      <c r="J220" s="735"/>
      <c r="K220" s="736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204"/>
      <c r="AI220" s="89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</row>
    <row r="221" spans="1:35" ht="19.5" customHeight="1">
      <c r="A221" s="729" t="s">
        <v>65</v>
      </c>
      <c r="B221" s="730"/>
      <c r="C221" s="730"/>
      <c r="D221" s="730"/>
      <c r="E221" s="730"/>
      <c r="F221" s="730"/>
      <c r="G221" s="730"/>
      <c r="H221" s="730"/>
      <c r="I221" s="730"/>
      <c r="J221" s="731"/>
      <c r="K221" s="174"/>
      <c r="L221" s="199"/>
      <c r="M221" s="143"/>
      <c r="N221" s="732" t="s">
        <v>65</v>
      </c>
      <c r="O221" s="732"/>
      <c r="P221" s="732"/>
      <c r="Q221" s="732"/>
      <c r="R221" s="732"/>
      <c r="S221" s="732"/>
      <c r="T221" s="732"/>
      <c r="U221" s="732"/>
      <c r="V221" s="732"/>
      <c r="W221" s="732"/>
      <c r="X221" s="732"/>
      <c r="Y221" s="732"/>
      <c r="Z221" s="732"/>
      <c r="AA221" s="143"/>
      <c r="AB221" s="143"/>
      <c r="AC221" s="143"/>
      <c r="AD221" s="143"/>
      <c r="AE221" s="143"/>
      <c r="AF221" s="143"/>
      <c r="AG221" s="143"/>
      <c r="AH221" s="147"/>
      <c r="AI221" s="143"/>
    </row>
    <row r="222" spans="1:35" ht="63.75" customHeight="1">
      <c r="A222" s="408">
        <v>1</v>
      </c>
      <c r="B222" s="397" t="s">
        <v>382</v>
      </c>
      <c r="C222" s="7" t="s">
        <v>383</v>
      </c>
      <c r="D222" s="7" t="s">
        <v>42</v>
      </c>
      <c r="E222" s="297"/>
      <c r="F222" s="85" t="s">
        <v>43</v>
      </c>
      <c r="G222" s="7">
        <v>1967</v>
      </c>
      <c r="H222" s="160">
        <v>3339.5</v>
      </c>
      <c r="I222" s="409"/>
      <c r="J222" s="409"/>
      <c r="K222" s="406">
        <v>11463000</v>
      </c>
      <c r="L222" s="7" t="s">
        <v>385</v>
      </c>
      <c r="M222" s="768" t="s">
        <v>384</v>
      </c>
      <c r="N222" s="7" t="s">
        <v>371</v>
      </c>
      <c r="O222" s="7" t="s">
        <v>371</v>
      </c>
      <c r="P222" s="7" t="s">
        <v>71</v>
      </c>
      <c r="Q222" s="408">
        <v>1</v>
      </c>
      <c r="R222" s="7"/>
      <c r="S222" s="7"/>
      <c r="T222" s="7"/>
      <c r="U222" s="297"/>
      <c r="V222" s="62" t="s">
        <v>1118</v>
      </c>
      <c r="W222" s="7"/>
      <c r="X222" s="7"/>
      <c r="Y222" s="7"/>
      <c r="Z222" s="7" t="s">
        <v>45</v>
      </c>
      <c r="AA222" s="7" t="s">
        <v>45</v>
      </c>
      <c r="AB222" s="7" t="s">
        <v>386</v>
      </c>
      <c r="AC222" s="7" t="s">
        <v>387</v>
      </c>
      <c r="AD222" s="7" t="s">
        <v>45</v>
      </c>
      <c r="AE222" s="7" t="s">
        <v>45</v>
      </c>
      <c r="AF222" s="7" t="s">
        <v>388</v>
      </c>
      <c r="AG222" s="7" t="s">
        <v>42</v>
      </c>
      <c r="AH222" s="99"/>
      <c r="AI222" s="7" t="s">
        <v>43</v>
      </c>
    </row>
    <row r="223" spans="1:35" ht="55.5" customHeight="1">
      <c r="A223" s="410">
        <v>2</v>
      </c>
      <c r="B223" s="397" t="s">
        <v>389</v>
      </c>
      <c r="C223" s="7" t="s">
        <v>383</v>
      </c>
      <c r="D223" s="7" t="s">
        <v>42</v>
      </c>
      <c r="E223" s="123"/>
      <c r="F223" s="85" t="s">
        <v>1906</v>
      </c>
      <c r="G223" s="7">
        <v>1986</v>
      </c>
      <c r="H223" s="160"/>
      <c r="I223" s="311">
        <v>31020</v>
      </c>
      <c r="J223" s="405"/>
      <c r="K223" s="405"/>
      <c r="L223" s="7" t="s">
        <v>385</v>
      </c>
      <c r="M223" s="768"/>
      <c r="N223" s="7" t="s">
        <v>371</v>
      </c>
      <c r="O223" s="7" t="s">
        <v>371</v>
      </c>
      <c r="P223" s="7" t="s">
        <v>71</v>
      </c>
      <c r="Q223" s="410">
        <v>2</v>
      </c>
      <c r="R223" s="7"/>
      <c r="S223" s="7"/>
      <c r="T223" s="7"/>
      <c r="U223" s="7"/>
      <c r="V223" s="7"/>
      <c r="W223" s="7"/>
      <c r="X223" s="7"/>
      <c r="Y223" s="7"/>
      <c r="Z223" s="7" t="s">
        <v>45</v>
      </c>
      <c r="AA223" s="7" t="s">
        <v>45</v>
      </c>
      <c r="AB223" s="7" t="s">
        <v>386</v>
      </c>
      <c r="AC223" s="7" t="s">
        <v>387</v>
      </c>
      <c r="AD223" s="7" t="s">
        <v>45</v>
      </c>
      <c r="AE223" s="7" t="s">
        <v>45</v>
      </c>
      <c r="AF223" s="7"/>
      <c r="AG223" s="7" t="s">
        <v>42</v>
      </c>
      <c r="AH223" s="99"/>
      <c r="AI223" s="7" t="s">
        <v>43</v>
      </c>
    </row>
    <row r="224" spans="1:35" ht="55.5" customHeight="1">
      <c r="A224" s="410">
        <v>3</v>
      </c>
      <c r="B224" s="397" t="s">
        <v>378</v>
      </c>
      <c r="C224" s="7" t="s">
        <v>383</v>
      </c>
      <c r="D224" s="7" t="s">
        <v>42</v>
      </c>
      <c r="E224" s="123"/>
      <c r="F224" s="85" t="s">
        <v>43</v>
      </c>
      <c r="G224" s="7">
        <v>1967</v>
      </c>
      <c r="H224" s="160">
        <v>412</v>
      </c>
      <c r="I224" s="409">
        <v>178335.49</v>
      </c>
      <c r="J224" s="406"/>
      <c r="K224" s="406"/>
      <c r="L224" s="7" t="s">
        <v>385</v>
      </c>
      <c r="M224" s="768"/>
      <c r="N224" s="7"/>
      <c r="O224" s="7"/>
      <c r="P224" s="7"/>
      <c r="Q224" s="410">
        <v>3</v>
      </c>
      <c r="R224" s="7"/>
      <c r="S224" s="7"/>
      <c r="T224" s="7"/>
      <c r="U224" s="7"/>
      <c r="V224" s="7" t="s">
        <v>1677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 t="s">
        <v>43</v>
      </c>
      <c r="AH224" s="99"/>
      <c r="AI224" s="7" t="s">
        <v>43</v>
      </c>
    </row>
    <row r="225" spans="1:35" ht="24.75" customHeight="1">
      <c r="A225" s="410">
        <v>4</v>
      </c>
      <c r="B225" s="397" t="s">
        <v>390</v>
      </c>
      <c r="C225" s="7" t="s">
        <v>383</v>
      </c>
      <c r="D225" s="7" t="s">
        <v>42</v>
      </c>
      <c r="E225" s="123"/>
      <c r="F225" s="85" t="s">
        <v>43</v>
      </c>
      <c r="G225" s="7">
        <v>2001</v>
      </c>
      <c r="H225" s="160"/>
      <c r="I225" s="409">
        <v>173415.91</v>
      </c>
      <c r="J225" s="406"/>
      <c r="K225" s="406"/>
      <c r="L225" s="7" t="s">
        <v>385</v>
      </c>
      <c r="M225" s="7"/>
      <c r="N225" s="7"/>
      <c r="O225" s="7"/>
      <c r="P225" s="7"/>
      <c r="Q225" s="410">
        <v>4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 t="s">
        <v>43</v>
      </c>
      <c r="AH225" s="99"/>
      <c r="AI225" s="7" t="s">
        <v>43</v>
      </c>
    </row>
    <row r="226" spans="1:35" ht="24.75" customHeight="1">
      <c r="A226" s="410">
        <v>5</v>
      </c>
      <c r="B226" s="397" t="s">
        <v>70</v>
      </c>
      <c r="C226" s="7" t="s">
        <v>383</v>
      </c>
      <c r="D226" s="7" t="s">
        <v>42</v>
      </c>
      <c r="E226" s="123"/>
      <c r="F226" s="85" t="s">
        <v>43</v>
      </c>
      <c r="G226" s="7">
        <v>2011</v>
      </c>
      <c r="H226" s="160"/>
      <c r="I226" s="409">
        <v>94097.77</v>
      </c>
      <c r="J226" s="406"/>
      <c r="K226" s="406"/>
      <c r="L226" s="7" t="s">
        <v>385</v>
      </c>
      <c r="M226" s="7"/>
      <c r="N226" s="7"/>
      <c r="O226" s="7"/>
      <c r="P226" s="7"/>
      <c r="Q226" s="410">
        <v>5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 t="s">
        <v>43</v>
      </c>
      <c r="AH226" s="99"/>
      <c r="AI226" s="7" t="s">
        <v>43</v>
      </c>
    </row>
    <row r="227" spans="1:35" ht="30" customHeight="1">
      <c r="A227" s="408">
        <v>6</v>
      </c>
      <c r="B227" s="397" t="s">
        <v>858</v>
      </c>
      <c r="C227" s="123"/>
      <c r="D227" s="123"/>
      <c r="E227" s="123"/>
      <c r="F227" s="123"/>
      <c r="G227" s="7">
        <v>2019</v>
      </c>
      <c r="H227" s="160"/>
      <c r="I227" s="409">
        <v>1386153.13</v>
      </c>
      <c r="J227" s="409"/>
      <c r="K227" s="308"/>
      <c r="L227" s="7"/>
      <c r="M227" s="7"/>
      <c r="N227" s="7"/>
      <c r="O227" s="7"/>
      <c r="P227" s="7"/>
      <c r="Q227" s="408">
        <v>6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99"/>
      <c r="AI227" s="7"/>
    </row>
    <row r="228" spans="1:35" ht="30" customHeight="1">
      <c r="A228" s="410">
        <v>7</v>
      </c>
      <c r="B228" s="397" t="s">
        <v>873</v>
      </c>
      <c r="C228" s="123"/>
      <c r="D228" s="123"/>
      <c r="E228" s="123"/>
      <c r="F228" s="123"/>
      <c r="G228" s="7">
        <v>2019</v>
      </c>
      <c r="H228" s="160"/>
      <c r="I228" s="409">
        <v>171644.33</v>
      </c>
      <c r="J228" s="409"/>
      <c r="K228" s="308"/>
      <c r="L228" s="7"/>
      <c r="M228" s="7"/>
      <c r="N228" s="7"/>
      <c r="O228" s="7"/>
      <c r="P228" s="7"/>
      <c r="Q228" s="410">
        <v>7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99"/>
      <c r="AI228" s="7"/>
    </row>
    <row r="229" spans="1:35" ht="30" customHeight="1">
      <c r="A229" s="410">
        <v>8</v>
      </c>
      <c r="B229" s="397" t="s">
        <v>874</v>
      </c>
      <c r="C229" s="123"/>
      <c r="D229" s="123"/>
      <c r="E229" s="123"/>
      <c r="F229" s="123"/>
      <c r="G229" s="7">
        <v>2019</v>
      </c>
      <c r="H229" s="160"/>
      <c r="I229" s="409">
        <v>144843.82</v>
      </c>
      <c r="J229" s="409"/>
      <c r="K229" s="308"/>
      <c r="L229" s="7"/>
      <c r="M229" s="7"/>
      <c r="N229" s="7"/>
      <c r="O229" s="7"/>
      <c r="P229" s="7"/>
      <c r="Q229" s="410">
        <v>8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99"/>
      <c r="AI229" s="7"/>
    </row>
    <row r="230" spans="1:35" ht="30" customHeight="1">
      <c r="A230" s="410">
        <v>9</v>
      </c>
      <c r="B230" s="397" t="s">
        <v>130</v>
      </c>
      <c r="C230" s="123"/>
      <c r="D230" s="123"/>
      <c r="E230" s="123"/>
      <c r="F230" s="123"/>
      <c r="G230" s="7">
        <v>2019</v>
      </c>
      <c r="H230" s="160"/>
      <c r="I230" s="409">
        <v>81747.18</v>
      </c>
      <c r="J230" s="409"/>
      <c r="K230" s="308"/>
      <c r="L230" s="7"/>
      <c r="M230" s="7"/>
      <c r="N230" s="7"/>
      <c r="O230" s="7"/>
      <c r="P230" s="7"/>
      <c r="Q230" s="410">
        <v>9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99"/>
      <c r="AI230" s="7"/>
    </row>
    <row r="231" spans="1:35" s="33" customFormat="1" ht="24" customHeight="1">
      <c r="A231" s="7">
        <v>10</v>
      </c>
      <c r="B231" s="123" t="s">
        <v>937</v>
      </c>
      <c r="C231" s="123"/>
      <c r="D231" s="123"/>
      <c r="E231" s="123"/>
      <c r="F231" s="123"/>
      <c r="G231" s="7">
        <v>2020</v>
      </c>
      <c r="H231" s="160">
        <v>1740</v>
      </c>
      <c r="I231" s="308">
        <v>899457.68</v>
      </c>
      <c r="J231" s="409"/>
      <c r="K231" s="411"/>
      <c r="L231" s="7"/>
      <c r="M231" s="7"/>
      <c r="N231" s="7"/>
      <c r="O231" s="7"/>
      <c r="P231" s="7"/>
      <c r="Q231" s="410">
        <v>10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352" t="s">
        <v>938</v>
      </c>
      <c r="AG231" s="352"/>
      <c r="AH231" s="386"/>
      <c r="AI231" s="352"/>
    </row>
    <row r="232" spans="1:35" s="33" customFormat="1" ht="24" customHeight="1">
      <c r="A232" s="7">
        <v>11</v>
      </c>
      <c r="B232" s="123" t="s">
        <v>939</v>
      </c>
      <c r="C232" s="123"/>
      <c r="D232" s="123"/>
      <c r="E232" s="123"/>
      <c r="F232" s="123"/>
      <c r="G232" s="7">
        <v>2020</v>
      </c>
      <c r="H232" s="160"/>
      <c r="I232" s="308">
        <v>27273.85</v>
      </c>
      <c r="J232" s="409"/>
      <c r="K232" s="411"/>
      <c r="L232" s="7"/>
      <c r="M232" s="7"/>
      <c r="N232" s="7"/>
      <c r="O232" s="7"/>
      <c r="P232" s="7"/>
      <c r="Q232" s="408">
        <v>11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322" t="s">
        <v>940</v>
      </c>
      <c r="AG232" s="352"/>
      <c r="AH232" s="386"/>
      <c r="AI232" s="352"/>
    </row>
    <row r="233" spans="1:35" s="33" customFormat="1" ht="32.25" customHeight="1">
      <c r="A233" s="7">
        <v>12</v>
      </c>
      <c r="B233" s="123" t="s">
        <v>941</v>
      </c>
      <c r="C233" s="123"/>
      <c r="D233" s="123"/>
      <c r="E233" s="123"/>
      <c r="F233" s="123"/>
      <c r="G233" s="7">
        <v>2020</v>
      </c>
      <c r="H233" s="160"/>
      <c r="I233" s="308">
        <v>28010.34</v>
      </c>
      <c r="J233" s="409"/>
      <c r="K233" s="411"/>
      <c r="L233" s="7"/>
      <c r="M233" s="7"/>
      <c r="N233" s="7"/>
      <c r="O233" s="7"/>
      <c r="P233" s="7"/>
      <c r="Q233" s="410">
        <v>12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352"/>
      <c r="AG233" s="352"/>
      <c r="AH233" s="386"/>
      <c r="AI233" s="352"/>
    </row>
    <row r="234" spans="1:35" s="33" customFormat="1" ht="24" customHeight="1">
      <c r="A234" s="7">
        <v>13</v>
      </c>
      <c r="B234" s="123" t="s">
        <v>942</v>
      </c>
      <c r="C234" s="123"/>
      <c r="D234" s="123"/>
      <c r="E234" s="123"/>
      <c r="F234" s="123"/>
      <c r="G234" s="7">
        <v>2020</v>
      </c>
      <c r="H234" s="160"/>
      <c r="I234" s="308">
        <v>152474.52</v>
      </c>
      <c r="J234" s="409"/>
      <c r="K234" s="411"/>
      <c r="L234" s="7"/>
      <c r="M234" s="7"/>
      <c r="N234" s="7"/>
      <c r="O234" s="7"/>
      <c r="P234" s="7"/>
      <c r="Q234" s="410">
        <v>13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352"/>
      <c r="AG234" s="352"/>
      <c r="AH234" s="386"/>
      <c r="AI234" s="352"/>
    </row>
    <row r="235" spans="1:35" s="33" customFormat="1" ht="24" customHeight="1">
      <c r="A235" s="7">
        <v>14</v>
      </c>
      <c r="B235" s="123" t="s">
        <v>1115</v>
      </c>
      <c r="C235" s="123"/>
      <c r="D235" s="123"/>
      <c r="E235" s="123"/>
      <c r="F235" s="123"/>
      <c r="G235" s="7">
        <v>1996</v>
      </c>
      <c r="H235" s="160">
        <v>495</v>
      </c>
      <c r="I235" s="308">
        <v>21645</v>
      </c>
      <c r="J235" s="409"/>
      <c r="K235" s="411"/>
      <c r="L235" s="7"/>
      <c r="M235" s="7"/>
      <c r="N235" s="7"/>
      <c r="O235" s="7"/>
      <c r="P235" s="7"/>
      <c r="Q235" s="410">
        <v>14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352"/>
      <c r="AG235" s="352"/>
      <c r="AH235" s="386"/>
      <c r="AI235" s="352"/>
    </row>
    <row r="236" spans="1:35" s="33" customFormat="1" ht="24" customHeight="1">
      <c r="A236" s="7">
        <v>15</v>
      </c>
      <c r="B236" s="123" t="s">
        <v>1116</v>
      </c>
      <c r="C236" s="123"/>
      <c r="D236" s="123"/>
      <c r="E236" s="123"/>
      <c r="F236" s="123"/>
      <c r="G236" s="7">
        <v>2019</v>
      </c>
      <c r="H236" s="160"/>
      <c r="I236" s="308">
        <v>101240.67</v>
      </c>
      <c r="J236" s="409"/>
      <c r="K236" s="411"/>
      <c r="L236" s="7"/>
      <c r="M236" s="7"/>
      <c r="N236" s="7"/>
      <c r="O236" s="7"/>
      <c r="P236" s="7"/>
      <c r="Q236" s="410">
        <v>15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352"/>
      <c r="AG236" s="352"/>
      <c r="AH236" s="386"/>
      <c r="AI236" s="352"/>
    </row>
    <row r="237" spans="1:35" s="33" customFormat="1" ht="24" customHeight="1">
      <c r="A237" s="7">
        <v>16</v>
      </c>
      <c r="B237" s="123" t="s">
        <v>1117</v>
      </c>
      <c r="C237" s="123"/>
      <c r="D237" s="123"/>
      <c r="E237" s="123"/>
      <c r="F237" s="123"/>
      <c r="G237" s="7">
        <v>2021</v>
      </c>
      <c r="H237" s="160">
        <v>117.9</v>
      </c>
      <c r="I237" s="308">
        <v>16712.6</v>
      </c>
      <c r="J237" s="412"/>
      <c r="K237" s="411"/>
      <c r="L237" s="7"/>
      <c r="M237" s="7"/>
      <c r="N237" s="7"/>
      <c r="O237" s="7"/>
      <c r="P237" s="7"/>
      <c r="Q237" s="408">
        <v>16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352"/>
      <c r="AG237" s="352"/>
      <c r="AH237" s="386"/>
      <c r="AI237" s="352"/>
    </row>
    <row r="238" spans="1:35" ht="22.5" customHeight="1">
      <c r="A238" s="79"/>
      <c r="B238" s="79"/>
      <c r="C238" s="79"/>
      <c r="D238" s="86"/>
      <c r="E238" s="86"/>
      <c r="F238" s="88"/>
      <c r="G238" s="7"/>
      <c r="H238" s="160"/>
      <c r="I238" s="734">
        <f>SUM(I222:K237)</f>
        <v>14971072.29</v>
      </c>
      <c r="J238" s="735"/>
      <c r="K238" s="736"/>
      <c r="L238" s="7"/>
      <c r="M238" s="7"/>
      <c r="N238" s="7"/>
      <c r="O238" s="7"/>
      <c r="P238" s="7"/>
      <c r="Q238" s="7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147"/>
      <c r="AI238" s="7"/>
    </row>
    <row r="239" spans="1:35" ht="29.25" customHeight="1">
      <c r="A239" s="729" t="s">
        <v>86</v>
      </c>
      <c r="B239" s="730"/>
      <c r="C239" s="730"/>
      <c r="D239" s="730"/>
      <c r="E239" s="730"/>
      <c r="F239" s="730"/>
      <c r="G239" s="730"/>
      <c r="H239" s="730"/>
      <c r="I239" s="730"/>
      <c r="J239" s="731"/>
      <c r="K239" s="174"/>
      <c r="L239" s="732"/>
      <c r="M239" s="732"/>
      <c r="N239" s="732" t="s">
        <v>86</v>
      </c>
      <c r="O239" s="139"/>
      <c r="P239" s="732"/>
      <c r="Q239" s="732"/>
      <c r="R239" s="732"/>
      <c r="S239" s="732"/>
      <c r="T239" s="732"/>
      <c r="U239" s="732"/>
      <c r="V239" s="732"/>
      <c r="W239" s="732"/>
      <c r="X239" s="732"/>
      <c r="Y239" s="732"/>
      <c r="Z239" s="732"/>
      <c r="AA239" s="732"/>
      <c r="AB239" s="139"/>
      <c r="AC239" s="732"/>
      <c r="AD239" s="732"/>
      <c r="AE239" s="732"/>
      <c r="AF239" s="732"/>
      <c r="AG239" s="139"/>
      <c r="AH239" s="732"/>
      <c r="AI239" s="732"/>
    </row>
    <row r="240" spans="1:35" ht="57" customHeight="1">
      <c r="A240" s="99">
        <v>1</v>
      </c>
      <c r="B240" s="413" t="s">
        <v>88</v>
      </c>
      <c r="C240" s="414" t="s">
        <v>88</v>
      </c>
      <c r="D240" s="414" t="s">
        <v>42</v>
      </c>
      <c r="E240" s="414" t="s">
        <v>43</v>
      </c>
      <c r="F240" s="414" t="s">
        <v>43</v>
      </c>
      <c r="G240" s="414">
        <v>1985</v>
      </c>
      <c r="H240" s="415">
        <v>1158.8</v>
      </c>
      <c r="I240" s="416"/>
      <c r="J240" s="308"/>
      <c r="K240" s="308">
        <v>5524000</v>
      </c>
      <c r="L240" s="743" t="s">
        <v>94</v>
      </c>
      <c r="M240" s="763" t="s">
        <v>93</v>
      </c>
      <c r="N240" s="414" t="s">
        <v>95</v>
      </c>
      <c r="O240" s="414" t="s">
        <v>96</v>
      </c>
      <c r="P240" s="414" t="s">
        <v>97</v>
      </c>
      <c r="Q240" s="408">
        <v>1</v>
      </c>
      <c r="R240" s="414" t="s">
        <v>43</v>
      </c>
      <c r="S240" s="414" t="s">
        <v>43</v>
      </c>
      <c r="T240" s="414" t="s">
        <v>43</v>
      </c>
      <c r="U240" s="414" t="s">
        <v>1152</v>
      </c>
      <c r="V240" s="414"/>
      <c r="W240" s="414" t="s">
        <v>42</v>
      </c>
      <c r="X240" s="414" t="s">
        <v>1153</v>
      </c>
      <c r="Y240" s="414" t="s">
        <v>1154</v>
      </c>
      <c r="Z240" s="414" t="s">
        <v>44</v>
      </c>
      <c r="AA240" s="414" t="s">
        <v>45</v>
      </c>
      <c r="AB240" s="414" t="s">
        <v>45</v>
      </c>
      <c r="AC240" s="414" t="s">
        <v>45</v>
      </c>
      <c r="AD240" s="414" t="s">
        <v>85</v>
      </c>
      <c r="AE240" s="414" t="s">
        <v>44</v>
      </c>
      <c r="AF240" s="418">
        <v>3</v>
      </c>
      <c r="AG240" s="418" t="s">
        <v>123</v>
      </c>
      <c r="AH240" s="99"/>
      <c r="AI240" s="418" t="s">
        <v>123</v>
      </c>
    </row>
    <row r="241" spans="1:35" ht="41.25" customHeight="1">
      <c r="A241" s="99">
        <v>2</v>
      </c>
      <c r="B241" s="419" t="s">
        <v>89</v>
      </c>
      <c r="C241" s="288" t="s">
        <v>89</v>
      </c>
      <c r="D241" s="414" t="s">
        <v>42</v>
      </c>
      <c r="E241" s="414" t="s">
        <v>43</v>
      </c>
      <c r="F241" s="414" t="s">
        <v>43</v>
      </c>
      <c r="G241" s="414">
        <v>1986</v>
      </c>
      <c r="H241" s="420">
        <v>2183.8</v>
      </c>
      <c r="I241" s="421"/>
      <c r="J241" s="308"/>
      <c r="K241" s="308">
        <v>7496000</v>
      </c>
      <c r="L241" s="743"/>
      <c r="M241" s="763"/>
      <c r="N241" s="414" t="s">
        <v>95</v>
      </c>
      <c r="O241" s="414" t="s">
        <v>96</v>
      </c>
      <c r="P241" s="414" t="s">
        <v>97</v>
      </c>
      <c r="Q241" s="408">
        <v>2</v>
      </c>
      <c r="R241" s="414" t="s">
        <v>43</v>
      </c>
      <c r="S241" s="288" t="s">
        <v>43</v>
      </c>
      <c r="T241" s="288" t="s">
        <v>43</v>
      </c>
      <c r="U241" s="414" t="s">
        <v>1152</v>
      </c>
      <c r="V241" s="414"/>
      <c r="W241" s="414" t="s">
        <v>42</v>
      </c>
      <c r="X241" s="414" t="s">
        <v>1153</v>
      </c>
      <c r="Y241" s="414" t="s">
        <v>1154</v>
      </c>
      <c r="Z241" s="414" t="s">
        <v>44</v>
      </c>
      <c r="AA241" s="414" t="s">
        <v>45</v>
      </c>
      <c r="AB241" s="414" t="s">
        <v>45</v>
      </c>
      <c r="AC241" s="414" t="s">
        <v>45</v>
      </c>
      <c r="AD241" s="288" t="s">
        <v>84</v>
      </c>
      <c r="AE241" s="414" t="s">
        <v>44</v>
      </c>
      <c r="AF241" s="422">
        <v>4</v>
      </c>
      <c r="AG241" s="418" t="s">
        <v>123</v>
      </c>
      <c r="AH241" s="99"/>
      <c r="AI241" s="422" t="s">
        <v>184</v>
      </c>
    </row>
    <row r="242" spans="1:35" ht="31.5" customHeight="1">
      <c r="A242" s="99">
        <v>3</v>
      </c>
      <c r="B242" s="419" t="s">
        <v>92</v>
      </c>
      <c r="C242" s="288" t="s">
        <v>92</v>
      </c>
      <c r="D242" s="414" t="s">
        <v>42</v>
      </c>
      <c r="E242" s="414" t="s">
        <v>43</v>
      </c>
      <c r="F242" s="414" t="s">
        <v>43</v>
      </c>
      <c r="G242" s="414">
        <v>1987</v>
      </c>
      <c r="H242" s="420">
        <v>1576.6</v>
      </c>
      <c r="I242" s="421"/>
      <c r="J242" s="308"/>
      <c r="K242" s="308">
        <v>5412000</v>
      </c>
      <c r="L242" s="743"/>
      <c r="M242" s="763"/>
      <c r="N242" s="414" t="s">
        <v>95</v>
      </c>
      <c r="O242" s="414" t="s">
        <v>96</v>
      </c>
      <c r="P242" s="414" t="s">
        <v>97</v>
      </c>
      <c r="Q242" s="408">
        <v>3</v>
      </c>
      <c r="R242" s="414" t="s">
        <v>43</v>
      </c>
      <c r="S242" s="288" t="s">
        <v>43</v>
      </c>
      <c r="T242" s="288" t="s">
        <v>43</v>
      </c>
      <c r="U242" s="414" t="s">
        <v>1152</v>
      </c>
      <c r="V242" s="414"/>
      <c r="W242" s="414" t="s">
        <v>42</v>
      </c>
      <c r="X242" s="414" t="s">
        <v>1153</v>
      </c>
      <c r="Y242" s="414" t="s">
        <v>1154</v>
      </c>
      <c r="Z242" s="414" t="s">
        <v>44</v>
      </c>
      <c r="AA242" s="414" t="s">
        <v>45</v>
      </c>
      <c r="AB242" s="414" t="s">
        <v>45</v>
      </c>
      <c r="AC242" s="414" t="s">
        <v>45</v>
      </c>
      <c r="AD242" s="288" t="s">
        <v>84</v>
      </c>
      <c r="AE242" s="414" t="s">
        <v>44</v>
      </c>
      <c r="AF242" s="422">
        <v>4</v>
      </c>
      <c r="AG242" s="418" t="s">
        <v>123</v>
      </c>
      <c r="AH242" s="99"/>
      <c r="AI242" s="422" t="s">
        <v>184</v>
      </c>
    </row>
    <row r="243" spans="1:35" ht="39" customHeight="1">
      <c r="A243" s="99">
        <v>4</v>
      </c>
      <c r="B243" s="423" t="s">
        <v>1802</v>
      </c>
      <c r="C243" s="288" t="s">
        <v>1802</v>
      </c>
      <c r="D243" s="414" t="s">
        <v>42</v>
      </c>
      <c r="E243" s="414" t="s">
        <v>43</v>
      </c>
      <c r="F243" s="414" t="s">
        <v>43</v>
      </c>
      <c r="G243" s="414">
        <v>1988</v>
      </c>
      <c r="H243" s="420">
        <v>1254</v>
      </c>
      <c r="I243" s="421"/>
      <c r="J243" s="308"/>
      <c r="K243" s="308">
        <v>6703000</v>
      </c>
      <c r="L243" s="743"/>
      <c r="M243" s="763"/>
      <c r="N243" s="414" t="s">
        <v>95</v>
      </c>
      <c r="O243" s="288" t="s">
        <v>98</v>
      </c>
      <c r="P243" s="414" t="s">
        <v>97</v>
      </c>
      <c r="Q243" s="408">
        <v>4</v>
      </c>
      <c r="R243" s="414" t="s">
        <v>43</v>
      </c>
      <c r="S243" s="288" t="s">
        <v>43</v>
      </c>
      <c r="T243" s="288" t="s">
        <v>43</v>
      </c>
      <c r="U243" s="414" t="s">
        <v>1152</v>
      </c>
      <c r="V243" s="414"/>
      <c r="W243" s="414" t="s">
        <v>42</v>
      </c>
      <c r="X243" s="414" t="s">
        <v>1153</v>
      </c>
      <c r="Y243" s="414" t="s">
        <v>1154</v>
      </c>
      <c r="Z243" s="414" t="s">
        <v>45</v>
      </c>
      <c r="AA243" s="414" t="s">
        <v>45</v>
      </c>
      <c r="AB243" s="414" t="s">
        <v>45</v>
      </c>
      <c r="AC243" s="414" t="s">
        <v>45</v>
      </c>
      <c r="AD243" s="288" t="s">
        <v>84</v>
      </c>
      <c r="AE243" s="414" t="s">
        <v>44</v>
      </c>
      <c r="AF243" s="422">
        <v>2</v>
      </c>
      <c r="AG243" s="422" t="s">
        <v>184</v>
      </c>
      <c r="AH243" s="99"/>
      <c r="AI243" s="422" t="s">
        <v>184</v>
      </c>
    </row>
    <row r="244" spans="1:35" ht="33" customHeight="1">
      <c r="A244" s="99">
        <v>5</v>
      </c>
      <c r="B244" s="419" t="s">
        <v>1803</v>
      </c>
      <c r="C244" s="288" t="s">
        <v>1803</v>
      </c>
      <c r="D244" s="414" t="s">
        <v>42</v>
      </c>
      <c r="E244" s="414" t="s">
        <v>43</v>
      </c>
      <c r="F244" s="414" t="s">
        <v>43</v>
      </c>
      <c r="G244" s="414">
        <v>1989</v>
      </c>
      <c r="H244" s="420">
        <v>250.8</v>
      </c>
      <c r="I244" s="421"/>
      <c r="J244" s="308"/>
      <c r="K244" s="308">
        <v>861000</v>
      </c>
      <c r="L244" s="743"/>
      <c r="M244" s="763"/>
      <c r="N244" s="414" t="s">
        <v>95</v>
      </c>
      <c r="O244" s="288" t="s">
        <v>96</v>
      </c>
      <c r="P244" s="414" t="s">
        <v>97</v>
      </c>
      <c r="Q244" s="408">
        <v>5</v>
      </c>
      <c r="R244" s="414" t="s">
        <v>43</v>
      </c>
      <c r="S244" s="288" t="s">
        <v>43</v>
      </c>
      <c r="T244" s="288" t="s">
        <v>43</v>
      </c>
      <c r="U244" s="414" t="s">
        <v>1152</v>
      </c>
      <c r="V244" s="414"/>
      <c r="W244" s="414" t="s">
        <v>42</v>
      </c>
      <c r="X244" s="414" t="s">
        <v>1153</v>
      </c>
      <c r="Y244" s="414" t="s">
        <v>1154</v>
      </c>
      <c r="Z244" s="414" t="s">
        <v>44</v>
      </c>
      <c r="AA244" s="414" t="s">
        <v>45</v>
      </c>
      <c r="AB244" s="414" t="s">
        <v>45</v>
      </c>
      <c r="AC244" s="414" t="s">
        <v>45</v>
      </c>
      <c r="AD244" s="288" t="s">
        <v>84</v>
      </c>
      <c r="AE244" s="414" t="s">
        <v>44</v>
      </c>
      <c r="AF244" s="422">
        <v>1</v>
      </c>
      <c r="AG244" s="422" t="s">
        <v>184</v>
      </c>
      <c r="AH244" s="99"/>
      <c r="AI244" s="422" t="s">
        <v>184</v>
      </c>
    </row>
    <row r="245" spans="1:35" ht="27.75" customHeight="1">
      <c r="A245" s="99">
        <v>6</v>
      </c>
      <c r="B245" s="419" t="s">
        <v>90</v>
      </c>
      <c r="C245" s="288" t="s">
        <v>90</v>
      </c>
      <c r="D245" s="414" t="s">
        <v>42</v>
      </c>
      <c r="E245" s="414" t="s">
        <v>43</v>
      </c>
      <c r="F245" s="414" t="s">
        <v>43</v>
      </c>
      <c r="G245" s="288">
        <v>2011</v>
      </c>
      <c r="H245" s="424"/>
      <c r="I245" s="421">
        <v>107010</v>
      </c>
      <c r="J245" s="308"/>
      <c r="K245" s="308"/>
      <c r="L245" s="743"/>
      <c r="M245" s="425"/>
      <c r="N245" s="288" t="s">
        <v>84</v>
      </c>
      <c r="O245" s="288" t="s">
        <v>84</v>
      </c>
      <c r="P245" s="288" t="s">
        <v>84</v>
      </c>
      <c r="Q245" s="408">
        <v>6</v>
      </c>
      <c r="R245" s="414" t="s">
        <v>84</v>
      </c>
      <c r="S245" s="288" t="s">
        <v>84</v>
      </c>
      <c r="T245" s="288" t="s">
        <v>84</v>
      </c>
      <c r="U245" s="414" t="s">
        <v>1152</v>
      </c>
      <c r="V245" s="414"/>
      <c r="W245" s="414" t="s">
        <v>42</v>
      </c>
      <c r="X245" s="414" t="s">
        <v>1153</v>
      </c>
      <c r="Y245" s="288" t="s">
        <v>84</v>
      </c>
      <c r="Z245" s="288" t="s">
        <v>84</v>
      </c>
      <c r="AA245" s="288" t="s">
        <v>84</v>
      </c>
      <c r="AB245" s="288" t="s">
        <v>84</v>
      </c>
      <c r="AC245" s="288" t="s">
        <v>84</v>
      </c>
      <c r="AD245" s="288" t="s">
        <v>84</v>
      </c>
      <c r="AE245" s="288" t="s">
        <v>84</v>
      </c>
      <c r="AF245" s="422" t="s">
        <v>84</v>
      </c>
      <c r="AG245" s="426" t="s">
        <v>84</v>
      </c>
      <c r="AH245" s="99"/>
      <c r="AI245" s="422" t="s">
        <v>84</v>
      </c>
    </row>
    <row r="246" spans="1:35" ht="39" customHeight="1">
      <c r="A246" s="99">
        <v>7</v>
      </c>
      <c r="B246" s="419" t="s">
        <v>64</v>
      </c>
      <c r="C246" s="288" t="s">
        <v>64</v>
      </c>
      <c r="D246" s="414" t="s">
        <v>42</v>
      </c>
      <c r="E246" s="414" t="s">
        <v>43</v>
      </c>
      <c r="F246" s="414" t="s">
        <v>43</v>
      </c>
      <c r="G246" s="288">
        <v>2014</v>
      </c>
      <c r="H246" s="424"/>
      <c r="I246" s="421">
        <v>33669</v>
      </c>
      <c r="J246" s="308"/>
      <c r="K246" s="308"/>
      <c r="L246" s="743"/>
      <c r="M246" s="425"/>
      <c r="N246" s="288" t="s">
        <v>84</v>
      </c>
      <c r="O246" s="288" t="s">
        <v>84</v>
      </c>
      <c r="P246" s="288" t="s">
        <v>84</v>
      </c>
      <c r="Q246" s="408">
        <v>7</v>
      </c>
      <c r="R246" s="414" t="s">
        <v>84</v>
      </c>
      <c r="S246" s="288" t="s">
        <v>84</v>
      </c>
      <c r="T246" s="288" t="s">
        <v>84</v>
      </c>
      <c r="U246" s="414" t="s">
        <v>1152</v>
      </c>
      <c r="V246" s="414"/>
      <c r="W246" s="414" t="s">
        <v>42</v>
      </c>
      <c r="X246" s="414" t="s">
        <v>1153</v>
      </c>
      <c r="Y246" s="288" t="s">
        <v>84</v>
      </c>
      <c r="Z246" s="288" t="s">
        <v>84</v>
      </c>
      <c r="AA246" s="288" t="s">
        <v>84</v>
      </c>
      <c r="AB246" s="288" t="s">
        <v>84</v>
      </c>
      <c r="AC246" s="288" t="s">
        <v>84</v>
      </c>
      <c r="AD246" s="288" t="s">
        <v>84</v>
      </c>
      <c r="AE246" s="288" t="s">
        <v>84</v>
      </c>
      <c r="AF246" s="422" t="s">
        <v>84</v>
      </c>
      <c r="AG246" s="426" t="s">
        <v>84</v>
      </c>
      <c r="AH246" s="99"/>
      <c r="AI246" s="422" t="s">
        <v>84</v>
      </c>
    </row>
    <row r="247" spans="1:35" ht="35.25" customHeight="1">
      <c r="A247" s="99">
        <v>8</v>
      </c>
      <c r="B247" s="419" t="s">
        <v>91</v>
      </c>
      <c r="C247" s="288" t="s">
        <v>91</v>
      </c>
      <c r="D247" s="414" t="s">
        <v>42</v>
      </c>
      <c r="E247" s="414" t="s">
        <v>43</v>
      </c>
      <c r="F247" s="414" t="s">
        <v>43</v>
      </c>
      <c r="G247" s="288">
        <v>2015</v>
      </c>
      <c r="H247" s="424"/>
      <c r="I247" s="421">
        <v>46118.44</v>
      </c>
      <c r="J247" s="308"/>
      <c r="K247" s="308"/>
      <c r="L247" s="60"/>
      <c r="M247" s="425"/>
      <c r="N247" s="288" t="s">
        <v>84</v>
      </c>
      <c r="O247" s="288" t="s">
        <v>84</v>
      </c>
      <c r="P247" s="288" t="s">
        <v>84</v>
      </c>
      <c r="Q247" s="408">
        <v>8</v>
      </c>
      <c r="R247" s="414" t="s">
        <v>84</v>
      </c>
      <c r="S247" s="288" t="s">
        <v>84</v>
      </c>
      <c r="T247" s="288" t="s">
        <v>84</v>
      </c>
      <c r="U247" s="414" t="s">
        <v>1152</v>
      </c>
      <c r="V247" s="414"/>
      <c r="W247" s="414" t="s">
        <v>42</v>
      </c>
      <c r="X247" s="414" t="s">
        <v>1153</v>
      </c>
      <c r="Y247" s="288" t="s">
        <v>84</v>
      </c>
      <c r="Z247" s="288" t="s">
        <v>84</v>
      </c>
      <c r="AA247" s="288" t="s">
        <v>84</v>
      </c>
      <c r="AB247" s="288" t="s">
        <v>84</v>
      </c>
      <c r="AC247" s="288" t="s">
        <v>84</v>
      </c>
      <c r="AD247" s="288" t="s">
        <v>84</v>
      </c>
      <c r="AE247" s="288" t="s">
        <v>84</v>
      </c>
      <c r="AF247" s="422" t="s">
        <v>84</v>
      </c>
      <c r="AG247" s="426" t="s">
        <v>84</v>
      </c>
      <c r="AH247" s="99"/>
      <c r="AI247" s="422" t="s">
        <v>84</v>
      </c>
    </row>
    <row r="248" spans="1:35" ht="35.25" customHeight="1">
      <c r="A248" s="99">
        <v>9</v>
      </c>
      <c r="B248" s="764" t="s">
        <v>442</v>
      </c>
      <c r="C248" s="764"/>
      <c r="D248" s="414" t="s">
        <v>42</v>
      </c>
      <c r="E248" s="414" t="s">
        <v>43</v>
      </c>
      <c r="F248" s="414" t="s">
        <v>43</v>
      </c>
      <c r="G248" s="288">
        <v>2017</v>
      </c>
      <c r="H248" s="424"/>
      <c r="I248" s="421">
        <v>64600</v>
      </c>
      <c r="J248" s="308"/>
      <c r="K248" s="308"/>
      <c r="L248" s="60"/>
      <c r="M248" s="314"/>
      <c r="N248" s="288" t="s">
        <v>84</v>
      </c>
      <c r="O248" s="288" t="s">
        <v>84</v>
      </c>
      <c r="P248" s="288" t="s">
        <v>84</v>
      </c>
      <c r="Q248" s="408">
        <v>9</v>
      </c>
      <c r="R248" s="414" t="s">
        <v>84</v>
      </c>
      <c r="S248" s="288" t="s">
        <v>84</v>
      </c>
      <c r="T248" s="288" t="s">
        <v>84</v>
      </c>
      <c r="U248" s="419"/>
      <c r="V248" s="414"/>
      <c r="W248" s="414" t="s">
        <v>84</v>
      </c>
      <c r="X248" s="414" t="s">
        <v>84</v>
      </c>
      <c r="Y248" s="288" t="s">
        <v>84</v>
      </c>
      <c r="Z248" s="288" t="s">
        <v>84</v>
      </c>
      <c r="AA248" s="288" t="s">
        <v>84</v>
      </c>
      <c r="AB248" s="288" t="s">
        <v>84</v>
      </c>
      <c r="AC248" s="288" t="s">
        <v>84</v>
      </c>
      <c r="AD248" s="288" t="s">
        <v>84</v>
      </c>
      <c r="AE248" s="288" t="s">
        <v>84</v>
      </c>
      <c r="AF248" s="422" t="s">
        <v>84</v>
      </c>
      <c r="AG248" s="426" t="s">
        <v>84</v>
      </c>
      <c r="AH248" s="99"/>
      <c r="AI248" s="422" t="s">
        <v>84</v>
      </c>
    </row>
    <row r="249" spans="1:35" ht="30" customHeight="1">
      <c r="A249" s="99">
        <v>10</v>
      </c>
      <c r="B249" s="419" t="s">
        <v>1145</v>
      </c>
      <c r="C249" s="419"/>
      <c r="D249" s="414" t="s">
        <v>42</v>
      </c>
      <c r="E249" s="414" t="s">
        <v>43</v>
      </c>
      <c r="F249" s="414" t="s">
        <v>43</v>
      </c>
      <c r="G249" s="288">
        <v>1985</v>
      </c>
      <c r="H249" s="420">
        <v>384.77</v>
      </c>
      <c r="I249" s="421">
        <v>13082.18</v>
      </c>
      <c r="J249" s="295"/>
      <c r="K249" s="295"/>
      <c r="L249" s="35"/>
      <c r="M249" s="391"/>
      <c r="N249" s="288" t="s">
        <v>84</v>
      </c>
      <c r="O249" s="288" t="s">
        <v>84</v>
      </c>
      <c r="P249" s="288" t="s">
        <v>84</v>
      </c>
      <c r="Q249" s="408">
        <v>10</v>
      </c>
      <c r="R249" s="414" t="s">
        <v>84</v>
      </c>
      <c r="S249" s="288" t="s">
        <v>84</v>
      </c>
      <c r="T249" s="288" t="s">
        <v>84</v>
      </c>
      <c r="U249" s="419"/>
      <c r="V249" s="414"/>
      <c r="W249" s="414" t="s">
        <v>42</v>
      </c>
      <c r="X249" s="288" t="s">
        <v>1153</v>
      </c>
      <c r="Y249" s="288" t="s">
        <v>84</v>
      </c>
      <c r="Z249" s="288" t="s">
        <v>84</v>
      </c>
      <c r="AA249" s="288" t="s">
        <v>84</v>
      </c>
      <c r="AB249" s="288" t="s">
        <v>84</v>
      </c>
      <c r="AC249" s="288" t="s">
        <v>84</v>
      </c>
      <c r="AD249" s="288" t="s">
        <v>84</v>
      </c>
      <c r="AE249" s="288" t="s">
        <v>84</v>
      </c>
      <c r="AF249" s="422" t="s">
        <v>84</v>
      </c>
      <c r="AG249" s="426" t="s">
        <v>84</v>
      </c>
      <c r="AH249" s="99"/>
      <c r="AI249" s="422" t="s">
        <v>84</v>
      </c>
    </row>
    <row r="250" spans="1:35" ht="23.25" customHeight="1">
      <c r="A250" s="99">
        <v>11</v>
      </c>
      <c r="B250" s="419" t="s">
        <v>1146</v>
      </c>
      <c r="C250" s="419"/>
      <c r="D250" s="414" t="s">
        <v>42</v>
      </c>
      <c r="E250" s="414" t="s">
        <v>43</v>
      </c>
      <c r="F250" s="414" t="s">
        <v>43</v>
      </c>
      <c r="G250" s="288">
        <v>1985</v>
      </c>
      <c r="H250" s="420">
        <v>2191.8</v>
      </c>
      <c r="I250" s="421">
        <v>43836</v>
      </c>
      <c r="J250" s="295"/>
      <c r="K250" s="295"/>
      <c r="L250" s="35"/>
      <c r="M250" s="391"/>
      <c r="N250" s="288" t="s">
        <v>84</v>
      </c>
      <c r="O250" s="288" t="s">
        <v>84</v>
      </c>
      <c r="P250" s="288" t="s">
        <v>84</v>
      </c>
      <c r="Q250" s="408">
        <v>11</v>
      </c>
      <c r="R250" s="414" t="s">
        <v>84</v>
      </c>
      <c r="S250" s="288" t="s">
        <v>84</v>
      </c>
      <c r="T250" s="288" t="s">
        <v>84</v>
      </c>
      <c r="U250" s="419"/>
      <c r="V250" s="414"/>
      <c r="W250" s="414" t="s">
        <v>42</v>
      </c>
      <c r="X250" s="288" t="s">
        <v>1153</v>
      </c>
      <c r="Y250" s="288" t="s">
        <v>84</v>
      </c>
      <c r="Z250" s="288" t="s">
        <v>84</v>
      </c>
      <c r="AA250" s="288" t="s">
        <v>84</v>
      </c>
      <c r="AB250" s="288" t="s">
        <v>84</v>
      </c>
      <c r="AC250" s="288" t="s">
        <v>84</v>
      </c>
      <c r="AD250" s="288" t="s">
        <v>84</v>
      </c>
      <c r="AE250" s="288" t="s">
        <v>84</v>
      </c>
      <c r="AF250" s="422" t="s">
        <v>84</v>
      </c>
      <c r="AG250" s="426" t="s">
        <v>84</v>
      </c>
      <c r="AH250" s="99"/>
      <c r="AI250" s="422" t="s">
        <v>84</v>
      </c>
    </row>
    <row r="251" spans="1:35" ht="25.5" customHeight="1">
      <c r="A251" s="99">
        <v>12</v>
      </c>
      <c r="B251" s="419" t="s">
        <v>1147</v>
      </c>
      <c r="C251" s="419"/>
      <c r="D251" s="414" t="s">
        <v>42</v>
      </c>
      <c r="E251" s="414" t="s">
        <v>43</v>
      </c>
      <c r="F251" s="414" t="s">
        <v>43</v>
      </c>
      <c r="G251" s="288">
        <v>1985</v>
      </c>
      <c r="H251" s="420" t="s">
        <v>1157</v>
      </c>
      <c r="I251" s="421">
        <v>20750</v>
      </c>
      <c r="J251" s="295"/>
      <c r="K251" s="295"/>
      <c r="L251" s="35"/>
      <c r="M251" s="99"/>
      <c r="N251" s="288" t="s">
        <v>84</v>
      </c>
      <c r="O251" s="288" t="s">
        <v>84</v>
      </c>
      <c r="P251" s="288" t="s">
        <v>84</v>
      </c>
      <c r="Q251" s="408">
        <v>12</v>
      </c>
      <c r="R251" s="414" t="s">
        <v>84</v>
      </c>
      <c r="S251" s="288" t="s">
        <v>84</v>
      </c>
      <c r="T251" s="288" t="s">
        <v>84</v>
      </c>
      <c r="U251" s="419"/>
      <c r="V251" s="414"/>
      <c r="W251" s="414" t="s">
        <v>42</v>
      </c>
      <c r="X251" s="288" t="s">
        <v>1153</v>
      </c>
      <c r="Y251" s="288" t="s">
        <v>84</v>
      </c>
      <c r="Z251" s="288" t="s">
        <v>84</v>
      </c>
      <c r="AA251" s="288" t="s">
        <v>84</v>
      </c>
      <c r="AB251" s="288" t="s">
        <v>84</v>
      </c>
      <c r="AC251" s="288" t="s">
        <v>84</v>
      </c>
      <c r="AD251" s="288" t="s">
        <v>84</v>
      </c>
      <c r="AE251" s="288" t="s">
        <v>84</v>
      </c>
      <c r="AF251" s="422" t="s">
        <v>84</v>
      </c>
      <c r="AG251" s="426" t="s">
        <v>84</v>
      </c>
      <c r="AH251" s="99"/>
      <c r="AI251" s="422" t="s">
        <v>84</v>
      </c>
    </row>
    <row r="252" spans="1:35" ht="23.25" customHeight="1">
      <c r="A252" s="99">
        <v>13</v>
      </c>
      <c r="B252" s="419" t="s">
        <v>76</v>
      </c>
      <c r="C252" s="419"/>
      <c r="D252" s="414" t="s">
        <v>42</v>
      </c>
      <c r="E252" s="414" t="s">
        <v>43</v>
      </c>
      <c r="F252" s="414" t="s">
        <v>43</v>
      </c>
      <c r="G252" s="288">
        <v>1985</v>
      </c>
      <c r="H252" s="424"/>
      <c r="I252" s="421">
        <v>74134.89</v>
      </c>
      <c r="J252" s="295"/>
      <c r="K252" s="295"/>
      <c r="L252" s="35"/>
      <c r="M252" s="99"/>
      <c r="N252" s="288" t="s">
        <v>84</v>
      </c>
      <c r="O252" s="288" t="s">
        <v>84</v>
      </c>
      <c r="P252" s="288" t="s">
        <v>84</v>
      </c>
      <c r="Q252" s="408">
        <v>13</v>
      </c>
      <c r="R252" s="414" t="s">
        <v>84</v>
      </c>
      <c r="S252" s="288" t="s">
        <v>84</v>
      </c>
      <c r="T252" s="288" t="s">
        <v>84</v>
      </c>
      <c r="U252" s="419"/>
      <c r="V252" s="414"/>
      <c r="W252" s="414" t="s">
        <v>42</v>
      </c>
      <c r="X252" s="288" t="s">
        <v>1153</v>
      </c>
      <c r="Y252" s="288" t="s">
        <v>84</v>
      </c>
      <c r="Z252" s="288" t="s">
        <v>84</v>
      </c>
      <c r="AA252" s="288" t="s">
        <v>84</v>
      </c>
      <c r="AB252" s="288" t="s">
        <v>84</v>
      </c>
      <c r="AC252" s="288" t="s">
        <v>84</v>
      </c>
      <c r="AD252" s="288" t="s">
        <v>84</v>
      </c>
      <c r="AE252" s="288" t="s">
        <v>84</v>
      </c>
      <c r="AF252" s="422" t="s">
        <v>84</v>
      </c>
      <c r="AG252" s="426" t="s">
        <v>84</v>
      </c>
      <c r="AH252" s="99"/>
      <c r="AI252" s="422" t="s">
        <v>84</v>
      </c>
    </row>
    <row r="253" spans="1:35" ht="26.25" customHeight="1">
      <c r="A253" s="99">
        <v>14</v>
      </c>
      <c r="B253" s="419" t="s">
        <v>1148</v>
      </c>
      <c r="C253" s="419"/>
      <c r="D253" s="414" t="s">
        <v>42</v>
      </c>
      <c r="E253" s="414" t="s">
        <v>43</v>
      </c>
      <c r="F253" s="414" t="s">
        <v>43</v>
      </c>
      <c r="G253" s="288">
        <v>1985</v>
      </c>
      <c r="H253" s="424"/>
      <c r="I253" s="421">
        <v>164400</v>
      </c>
      <c r="J253" s="295"/>
      <c r="K253" s="295"/>
      <c r="L253" s="35"/>
      <c r="M253" s="99"/>
      <c r="N253" s="288" t="s">
        <v>84</v>
      </c>
      <c r="O253" s="288" t="s">
        <v>84</v>
      </c>
      <c r="P253" s="288" t="s">
        <v>84</v>
      </c>
      <c r="Q253" s="408">
        <v>14</v>
      </c>
      <c r="R253" s="414" t="s">
        <v>84</v>
      </c>
      <c r="S253" s="288" t="s">
        <v>84</v>
      </c>
      <c r="T253" s="288" t="s">
        <v>84</v>
      </c>
      <c r="U253" s="419"/>
      <c r="V253" s="414"/>
      <c r="W253" s="414" t="s">
        <v>42</v>
      </c>
      <c r="X253" s="419" t="s">
        <v>1155</v>
      </c>
      <c r="Y253" s="288" t="s">
        <v>84</v>
      </c>
      <c r="Z253" s="288" t="s">
        <v>84</v>
      </c>
      <c r="AA253" s="288" t="s">
        <v>84</v>
      </c>
      <c r="AB253" s="288" t="s">
        <v>84</v>
      </c>
      <c r="AC253" s="288" t="s">
        <v>84</v>
      </c>
      <c r="AD253" s="288" t="s">
        <v>84</v>
      </c>
      <c r="AE253" s="288" t="s">
        <v>84</v>
      </c>
      <c r="AF253" s="422" t="s">
        <v>84</v>
      </c>
      <c r="AG253" s="426" t="s">
        <v>84</v>
      </c>
      <c r="AH253" s="99"/>
      <c r="AI253" s="422" t="s">
        <v>84</v>
      </c>
    </row>
    <row r="254" spans="1:35" ht="27" customHeight="1">
      <c r="A254" s="99">
        <v>15</v>
      </c>
      <c r="B254" s="427" t="s">
        <v>1149</v>
      </c>
      <c r="C254" s="419"/>
      <c r="D254" s="414" t="s">
        <v>42</v>
      </c>
      <c r="E254" s="414" t="s">
        <v>43</v>
      </c>
      <c r="F254" s="414" t="s">
        <v>43</v>
      </c>
      <c r="G254" s="288">
        <v>1985</v>
      </c>
      <c r="H254" s="424"/>
      <c r="I254" s="421">
        <v>55800</v>
      </c>
      <c r="J254" s="295"/>
      <c r="K254" s="295"/>
      <c r="L254" s="35"/>
      <c r="M254" s="99"/>
      <c r="N254" s="288" t="s">
        <v>84</v>
      </c>
      <c r="O254" s="288" t="s">
        <v>84</v>
      </c>
      <c r="P254" s="288" t="s">
        <v>84</v>
      </c>
      <c r="Q254" s="408">
        <v>15</v>
      </c>
      <c r="R254" s="414" t="s">
        <v>84</v>
      </c>
      <c r="S254" s="288" t="s">
        <v>84</v>
      </c>
      <c r="T254" s="288" t="s">
        <v>84</v>
      </c>
      <c r="U254" s="419"/>
      <c r="V254" s="414"/>
      <c r="W254" s="414" t="s">
        <v>42</v>
      </c>
      <c r="X254" s="288" t="s">
        <v>1153</v>
      </c>
      <c r="Y254" s="288" t="s">
        <v>84</v>
      </c>
      <c r="Z254" s="288" t="s">
        <v>84</v>
      </c>
      <c r="AA254" s="288" t="s">
        <v>84</v>
      </c>
      <c r="AB254" s="288" t="s">
        <v>84</v>
      </c>
      <c r="AC254" s="288" t="s">
        <v>84</v>
      </c>
      <c r="AD254" s="288" t="s">
        <v>84</v>
      </c>
      <c r="AE254" s="288" t="s">
        <v>84</v>
      </c>
      <c r="AF254" s="422" t="s">
        <v>84</v>
      </c>
      <c r="AG254" s="426" t="s">
        <v>84</v>
      </c>
      <c r="AH254" s="99"/>
      <c r="AI254" s="422" t="s">
        <v>84</v>
      </c>
    </row>
    <row r="255" spans="1:38" ht="31.5" customHeight="1">
      <c r="A255" s="99">
        <v>16</v>
      </c>
      <c r="B255" s="419" t="s">
        <v>1150</v>
      </c>
      <c r="C255" s="419"/>
      <c r="D255" s="414" t="s">
        <v>42</v>
      </c>
      <c r="E255" s="414" t="s">
        <v>43</v>
      </c>
      <c r="F255" s="414" t="s">
        <v>43</v>
      </c>
      <c r="G255" s="288">
        <v>1985</v>
      </c>
      <c r="H255" s="424"/>
      <c r="I255" s="421">
        <v>7300</v>
      </c>
      <c r="J255" s="295"/>
      <c r="K255" s="295"/>
      <c r="L255" s="99"/>
      <c r="M255" s="99"/>
      <c r="N255" s="288" t="s">
        <v>84</v>
      </c>
      <c r="O255" s="288" t="s">
        <v>84</v>
      </c>
      <c r="P255" s="288" t="s">
        <v>84</v>
      </c>
      <c r="Q255" s="408">
        <v>16</v>
      </c>
      <c r="R255" s="414" t="s">
        <v>84</v>
      </c>
      <c r="S255" s="288" t="s">
        <v>84</v>
      </c>
      <c r="T255" s="288" t="s">
        <v>84</v>
      </c>
      <c r="U255" s="419"/>
      <c r="V255" s="414"/>
      <c r="W255" s="414" t="s">
        <v>42</v>
      </c>
      <c r="X255" s="288" t="s">
        <v>1156</v>
      </c>
      <c r="Y255" s="288" t="s">
        <v>84</v>
      </c>
      <c r="Z255" s="288" t="s">
        <v>84</v>
      </c>
      <c r="AA255" s="288" t="s">
        <v>84</v>
      </c>
      <c r="AB255" s="288" t="s">
        <v>84</v>
      </c>
      <c r="AC255" s="288" t="s">
        <v>84</v>
      </c>
      <c r="AD255" s="288" t="s">
        <v>84</v>
      </c>
      <c r="AE255" s="288" t="s">
        <v>84</v>
      </c>
      <c r="AF255" s="422" t="s">
        <v>84</v>
      </c>
      <c r="AG255" s="426" t="s">
        <v>84</v>
      </c>
      <c r="AH255" s="99"/>
      <c r="AI255" s="422" t="s">
        <v>84</v>
      </c>
      <c r="AJ255" s="37"/>
      <c r="AK255" s="37"/>
      <c r="AL255" s="37"/>
    </row>
    <row r="256" spans="1:38" s="37" customFormat="1" ht="28.5" customHeight="1">
      <c r="A256" s="99">
        <v>17</v>
      </c>
      <c r="B256" s="419" t="s">
        <v>1151</v>
      </c>
      <c r="C256" s="419"/>
      <c r="D256" s="414" t="s">
        <v>42</v>
      </c>
      <c r="E256" s="414" t="s">
        <v>43</v>
      </c>
      <c r="F256" s="414" t="s">
        <v>43</v>
      </c>
      <c r="G256" s="288">
        <v>1985</v>
      </c>
      <c r="H256" s="424"/>
      <c r="I256" s="428">
        <v>112500</v>
      </c>
      <c r="J256" s="367"/>
      <c r="K256" s="295"/>
      <c r="L256" s="99"/>
      <c r="M256" s="99"/>
      <c r="N256" s="288" t="s">
        <v>84</v>
      </c>
      <c r="O256" s="288" t="s">
        <v>84</v>
      </c>
      <c r="P256" s="288" t="s">
        <v>84</v>
      </c>
      <c r="Q256" s="408">
        <v>17</v>
      </c>
      <c r="R256" s="414" t="s">
        <v>84</v>
      </c>
      <c r="S256" s="288" t="s">
        <v>84</v>
      </c>
      <c r="T256" s="288" t="s">
        <v>84</v>
      </c>
      <c r="U256" s="419"/>
      <c r="V256" s="414"/>
      <c r="W256" s="414" t="s">
        <v>42</v>
      </c>
      <c r="X256" s="288" t="s">
        <v>1153</v>
      </c>
      <c r="Y256" s="288" t="s">
        <v>84</v>
      </c>
      <c r="Z256" s="288" t="s">
        <v>84</v>
      </c>
      <c r="AA256" s="288" t="s">
        <v>84</v>
      </c>
      <c r="AB256" s="288" t="s">
        <v>84</v>
      </c>
      <c r="AC256" s="288" t="s">
        <v>84</v>
      </c>
      <c r="AD256" s="288" t="s">
        <v>84</v>
      </c>
      <c r="AE256" s="288" t="s">
        <v>84</v>
      </c>
      <c r="AF256" s="422" t="s">
        <v>84</v>
      </c>
      <c r="AG256" s="426" t="s">
        <v>84</v>
      </c>
      <c r="AH256" s="99"/>
      <c r="AI256" s="422" t="s">
        <v>84</v>
      </c>
      <c r="AJ256" s="11"/>
      <c r="AK256" s="11"/>
      <c r="AL256" s="11"/>
    </row>
    <row r="257" spans="1:35" ht="30" customHeight="1">
      <c r="A257" s="79"/>
      <c r="B257" s="79"/>
      <c r="C257" s="79"/>
      <c r="D257" s="86"/>
      <c r="E257" s="86"/>
      <c r="F257" s="88"/>
      <c r="G257" s="7"/>
      <c r="H257" s="160"/>
      <c r="I257" s="734">
        <f>SUM(I240:K256)</f>
        <v>26739200.51</v>
      </c>
      <c r="J257" s="735"/>
      <c r="K257" s="736"/>
      <c r="L257" s="7"/>
      <c r="M257" s="7"/>
      <c r="N257" s="7"/>
      <c r="O257" s="7"/>
      <c r="P257" s="7"/>
      <c r="Q257" s="7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147"/>
      <c r="AI257" s="7"/>
    </row>
    <row r="258" spans="1:35" ht="20.25" customHeight="1" thickBot="1">
      <c r="A258" s="732" t="s">
        <v>785</v>
      </c>
      <c r="B258" s="732"/>
      <c r="C258" s="732"/>
      <c r="D258" s="732"/>
      <c r="E258" s="139"/>
      <c r="F258" s="732"/>
      <c r="G258" s="732"/>
      <c r="H258" s="732"/>
      <c r="I258" s="733"/>
      <c r="J258" s="189"/>
      <c r="K258" s="116"/>
      <c r="L258" s="750"/>
      <c r="M258" s="750"/>
      <c r="N258" s="732" t="s">
        <v>785</v>
      </c>
      <c r="O258" s="139"/>
      <c r="P258" s="732" t="s">
        <v>785</v>
      </c>
      <c r="Q258" s="732"/>
      <c r="R258" s="732"/>
      <c r="S258" s="732"/>
      <c r="T258" s="732"/>
      <c r="U258" s="732"/>
      <c r="V258" s="732"/>
      <c r="W258" s="732"/>
      <c r="X258" s="732"/>
      <c r="Y258" s="732"/>
      <c r="Z258" s="732"/>
      <c r="AA258" s="732"/>
      <c r="AB258" s="139"/>
      <c r="AC258" s="732"/>
      <c r="AD258" s="732"/>
      <c r="AE258" s="732"/>
      <c r="AF258" s="732"/>
      <c r="AG258" s="139"/>
      <c r="AH258" s="732"/>
      <c r="AI258" s="732"/>
    </row>
    <row r="259" spans="1:35" ht="86.25" customHeight="1">
      <c r="A259" s="99">
        <v>1</v>
      </c>
      <c r="B259" s="429" t="s">
        <v>100</v>
      </c>
      <c r="C259" s="62" t="s">
        <v>101</v>
      </c>
      <c r="D259" s="62" t="s">
        <v>42</v>
      </c>
      <c r="E259" s="62" t="s">
        <v>43</v>
      </c>
      <c r="F259" s="62" t="s">
        <v>43</v>
      </c>
      <c r="G259" s="62">
        <v>1932</v>
      </c>
      <c r="H259" s="398">
        <v>2220</v>
      </c>
      <c r="I259" s="430"/>
      <c r="J259" s="308"/>
      <c r="K259" s="308">
        <v>7620000</v>
      </c>
      <c r="L259" s="743" t="s">
        <v>1180</v>
      </c>
      <c r="M259" s="769" t="s">
        <v>964</v>
      </c>
      <c r="N259" s="62" t="s">
        <v>104</v>
      </c>
      <c r="O259" s="62" t="s">
        <v>965</v>
      </c>
      <c r="P259" s="62" t="s">
        <v>966</v>
      </c>
      <c r="Q259" s="408">
        <v>1</v>
      </c>
      <c r="R259" s="62" t="s">
        <v>43</v>
      </c>
      <c r="S259" s="62" t="s">
        <v>43</v>
      </c>
      <c r="T259" s="62"/>
      <c r="U259" s="760" t="s">
        <v>975</v>
      </c>
      <c r="V259" s="62" t="s">
        <v>976</v>
      </c>
      <c r="W259" s="62" t="s">
        <v>42</v>
      </c>
      <c r="X259" s="62" t="s">
        <v>427</v>
      </c>
      <c r="Y259" s="62" t="s">
        <v>1183</v>
      </c>
      <c r="Z259" s="62" t="s">
        <v>428</v>
      </c>
      <c r="AA259" s="62" t="s">
        <v>427</v>
      </c>
      <c r="AB259" s="62" t="s">
        <v>428</v>
      </c>
      <c r="AC259" s="62" t="s">
        <v>979</v>
      </c>
      <c r="AD259" s="62" t="s">
        <v>45</v>
      </c>
      <c r="AE259" s="62" t="s">
        <v>428</v>
      </c>
      <c r="AF259" s="431">
        <v>4</v>
      </c>
      <c r="AG259" s="431" t="s">
        <v>42</v>
      </c>
      <c r="AH259" s="99"/>
      <c r="AI259" s="431" t="s">
        <v>43</v>
      </c>
    </row>
    <row r="260" spans="1:35" ht="76.5" customHeight="1">
      <c r="A260" s="99">
        <v>2</v>
      </c>
      <c r="B260" s="671" t="s">
        <v>2393</v>
      </c>
      <c r="C260" s="7" t="s">
        <v>101</v>
      </c>
      <c r="D260" s="7" t="s">
        <v>42</v>
      </c>
      <c r="E260" s="7" t="s">
        <v>43</v>
      </c>
      <c r="F260" s="7" t="s">
        <v>43</v>
      </c>
      <c r="G260" s="7">
        <v>1966</v>
      </c>
      <c r="H260" s="353">
        <v>320</v>
      </c>
      <c r="I260" s="308"/>
      <c r="J260" s="308"/>
      <c r="K260" s="181">
        <f>1710000+52025.56</f>
        <v>1762025.56</v>
      </c>
      <c r="L260" s="743"/>
      <c r="M260" s="769"/>
      <c r="N260" s="7" t="s">
        <v>967</v>
      </c>
      <c r="O260" s="7" t="s">
        <v>968</v>
      </c>
      <c r="P260" s="7" t="s">
        <v>969</v>
      </c>
      <c r="Q260" s="408">
        <v>2</v>
      </c>
      <c r="R260" s="7" t="s">
        <v>43</v>
      </c>
      <c r="S260" s="7" t="s">
        <v>43</v>
      </c>
      <c r="T260" s="7" t="s">
        <v>1181</v>
      </c>
      <c r="U260" s="761"/>
      <c r="V260" s="7" t="s">
        <v>977</v>
      </c>
      <c r="W260" s="7" t="s">
        <v>42</v>
      </c>
      <c r="X260" s="7" t="s">
        <v>428</v>
      </c>
      <c r="Y260" s="62" t="s">
        <v>1183</v>
      </c>
      <c r="Z260" s="7" t="s">
        <v>428</v>
      </c>
      <c r="AA260" s="7" t="s">
        <v>427</v>
      </c>
      <c r="AB260" s="7" t="s">
        <v>427</v>
      </c>
      <c r="AC260" s="7" t="s">
        <v>979</v>
      </c>
      <c r="AD260" s="7" t="s">
        <v>46</v>
      </c>
      <c r="AE260" s="7" t="s">
        <v>428</v>
      </c>
      <c r="AF260" s="16">
        <v>1</v>
      </c>
      <c r="AG260" s="16" t="s">
        <v>43</v>
      </c>
      <c r="AH260" s="99"/>
      <c r="AI260" s="16" t="s">
        <v>43</v>
      </c>
    </row>
    <row r="261" spans="1:35" ht="63" customHeight="1">
      <c r="A261" s="99">
        <v>3</v>
      </c>
      <c r="B261" s="397" t="s">
        <v>1172</v>
      </c>
      <c r="C261" s="7" t="s">
        <v>101</v>
      </c>
      <c r="D261" s="7" t="s">
        <v>42</v>
      </c>
      <c r="E261" s="7" t="s">
        <v>43</v>
      </c>
      <c r="F261" s="7" t="s">
        <v>43</v>
      </c>
      <c r="G261" s="7">
        <v>2002</v>
      </c>
      <c r="H261" s="353">
        <v>685</v>
      </c>
      <c r="I261" s="308"/>
      <c r="J261" s="308"/>
      <c r="K261" s="308">
        <v>3662000</v>
      </c>
      <c r="L261" s="743"/>
      <c r="M261" s="769"/>
      <c r="N261" s="7" t="s">
        <v>970</v>
      </c>
      <c r="O261" s="7" t="s">
        <v>371</v>
      </c>
      <c r="P261" s="7" t="s">
        <v>971</v>
      </c>
      <c r="Q261" s="408">
        <v>3</v>
      </c>
      <c r="R261" s="7" t="s">
        <v>1182</v>
      </c>
      <c r="S261" s="7" t="s">
        <v>43</v>
      </c>
      <c r="T261" s="7"/>
      <c r="U261" s="761"/>
      <c r="V261" s="7"/>
      <c r="W261" s="7" t="s">
        <v>42</v>
      </c>
      <c r="X261" s="7" t="s">
        <v>1184</v>
      </c>
      <c r="Y261" s="7" t="s">
        <v>1185</v>
      </c>
      <c r="Z261" s="7" t="s">
        <v>428</v>
      </c>
      <c r="AA261" s="7" t="s">
        <v>427</v>
      </c>
      <c r="AB261" s="7" t="s">
        <v>428</v>
      </c>
      <c r="AC261" s="7" t="s">
        <v>979</v>
      </c>
      <c r="AD261" s="7" t="s">
        <v>46</v>
      </c>
      <c r="AE261" s="7" t="s">
        <v>428</v>
      </c>
      <c r="AF261" s="16">
        <v>1</v>
      </c>
      <c r="AG261" s="16" t="s">
        <v>43</v>
      </c>
      <c r="AH261" s="99"/>
      <c r="AI261" s="16" t="s">
        <v>43</v>
      </c>
    </row>
    <row r="262" spans="1:35" ht="38.25" customHeight="1">
      <c r="A262" s="99">
        <v>4</v>
      </c>
      <c r="B262" s="397" t="s">
        <v>103</v>
      </c>
      <c r="C262" s="7" t="s">
        <v>1173</v>
      </c>
      <c r="D262" s="7" t="s">
        <v>42</v>
      </c>
      <c r="E262" s="7" t="s">
        <v>43</v>
      </c>
      <c r="F262" s="7" t="s">
        <v>43</v>
      </c>
      <c r="G262" s="7">
        <v>1958</v>
      </c>
      <c r="H262" s="353">
        <v>60.3</v>
      </c>
      <c r="I262" s="308"/>
      <c r="J262" s="308"/>
      <c r="K262" s="308">
        <v>168000</v>
      </c>
      <c r="L262" s="743"/>
      <c r="M262" s="7"/>
      <c r="N262" s="7" t="s">
        <v>972</v>
      </c>
      <c r="O262" s="7" t="s">
        <v>973</v>
      </c>
      <c r="P262" s="7" t="s">
        <v>974</v>
      </c>
      <c r="Q262" s="408">
        <v>4</v>
      </c>
      <c r="R262" s="7" t="s">
        <v>43</v>
      </c>
      <c r="S262" s="7" t="s">
        <v>43</v>
      </c>
      <c r="T262" s="7"/>
      <c r="U262" s="761"/>
      <c r="V262" s="7" t="s">
        <v>978</v>
      </c>
      <c r="W262" s="7" t="s">
        <v>42</v>
      </c>
      <c r="X262" s="7" t="s">
        <v>428</v>
      </c>
      <c r="Y262" s="7"/>
      <c r="Z262" s="7" t="s">
        <v>428</v>
      </c>
      <c r="AA262" s="7" t="s">
        <v>427</v>
      </c>
      <c r="AB262" s="7" t="s">
        <v>46</v>
      </c>
      <c r="AC262" s="7" t="s">
        <v>979</v>
      </c>
      <c r="AD262" s="7" t="s">
        <v>46</v>
      </c>
      <c r="AE262" s="7" t="s">
        <v>46</v>
      </c>
      <c r="AF262" s="16">
        <v>1</v>
      </c>
      <c r="AG262" s="16" t="s">
        <v>43</v>
      </c>
      <c r="AH262" s="99"/>
      <c r="AI262" s="16" t="s">
        <v>43</v>
      </c>
    </row>
    <row r="263" spans="1:35" ht="31.5" customHeight="1">
      <c r="A263" s="99">
        <v>5</v>
      </c>
      <c r="B263" s="397" t="s">
        <v>76</v>
      </c>
      <c r="C263" s="7" t="s">
        <v>1173</v>
      </c>
      <c r="D263" s="7"/>
      <c r="E263" s="7"/>
      <c r="F263" s="7"/>
      <c r="G263" s="7">
        <v>1981</v>
      </c>
      <c r="H263" s="353">
        <v>416.6</v>
      </c>
      <c r="I263" s="308">
        <v>29732.74</v>
      </c>
      <c r="J263" s="406"/>
      <c r="K263" s="406"/>
      <c r="L263" s="743"/>
      <c r="M263" s="7"/>
      <c r="N263" s="7"/>
      <c r="O263" s="7"/>
      <c r="P263" s="7"/>
      <c r="Q263" s="408">
        <v>5</v>
      </c>
      <c r="R263" s="7"/>
      <c r="S263" s="7"/>
      <c r="T263" s="7"/>
      <c r="U263" s="761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16"/>
      <c r="AG263" s="16"/>
      <c r="AH263" s="99"/>
      <c r="AI263" s="16"/>
    </row>
    <row r="264" spans="1:38" ht="31.5" customHeight="1">
      <c r="A264" s="99">
        <v>6</v>
      </c>
      <c r="B264" s="397" t="s">
        <v>106</v>
      </c>
      <c r="C264" s="7" t="s">
        <v>1174</v>
      </c>
      <c r="D264" s="7"/>
      <c r="E264" s="7"/>
      <c r="F264" s="7"/>
      <c r="G264" s="7">
        <v>2016</v>
      </c>
      <c r="H264" s="353"/>
      <c r="I264" s="308">
        <v>6681.5</v>
      </c>
      <c r="J264" s="406"/>
      <c r="K264" s="406"/>
      <c r="L264" s="743"/>
      <c r="M264" s="7"/>
      <c r="N264" s="7"/>
      <c r="O264" s="7"/>
      <c r="P264" s="7"/>
      <c r="Q264" s="408">
        <v>6</v>
      </c>
      <c r="R264" s="7"/>
      <c r="S264" s="7"/>
      <c r="T264" s="7"/>
      <c r="U264" s="761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99"/>
      <c r="AI264" s="7"/>
      <c r="AJ264" s="37"/>
      <c r="AK264" s="37"/>
      <c r="AL264" s="37"/>
    </row>
    <row r="265" spans="1:38" s="37" customFormat="1" ht="31.5" customHeight="1">
      <c r="A265" s="99">
        <v>7</v>
      </c>
      <c r="B265" s="397" t="s">
        <v>70</v>
      </c>
      <c r="C265" s="7"/>
      <c r="D265" s="7"/>
      <c r="E265" s="7"/>
      <c r="F265" s="7"/>
      <c r="G265" s="7">
        <v>2011</v>
      </c>
      <c r="H265" s="353"/>
      <c r="I265" s="308">
        <v>151421.08</v>
      </c>
      <c r="J265" s="405"/>
      <c r="K265" s="405"/>
      <c r="L265" s="743"/>
      <c r="M265" s="99"/>
      <c r="N265" s="99"/>
      <c r="O265" s="99"/>
      <c r="P265" s="99"/>
      <c r="Q265" s="408">
        <v>7</v>
      </c>
      <c r="R265" s="99"/>
      <c r="S265" s="99"/>
      <c r="T265" s="99"/>
      <c r="U265" s="762"/>
      <c r="V265" s="7"/>
      <c r="W265" s="7"/>
      <c r="X265" s="7" t="s">
        <v>44</v>
      </c>
      <c r="Y265" s="7"/>
      <c r="Z265" s="7"/>
      <c r="AA265" s="7"/>
      <c r="AB265" s="7"/>
      <c r="AC265" s="7"/>
      <c r="AD265" s="7"/>
      <c r="AE265" s="7"/>
      <c r="AF265" s="99"/>
      <c r="AG265" s="99"/>
      <c r="AH265" s="99"/>
      <c r="AI265" s="99"/>
      <c r="AJ265" s="11"/>
      <c r="AK265" s="11"/>
      <c r="AL265" s="11"/>
    </row>
    <row r="266" spans="1:38" s="37" customFormat="1" ht="31.5" customHeight="1">
      <c r="A266" s="99">
        <v>8</v>
      </c>
      <c r="B266" s="397" t="s">
        <v>1175</v>
      </c>
      <c r="C266" s="7"/>
      <c r="D266" s="7"/>
      <c r="E266" s="7"/>
      <c r="F266" s="7"/>
      <c r="G266" s="7">
        <v>2009</v>
      </c>
      <c r="H266" s="353"/>
      <c r="I266" s="308">
        <v>58361.74</v>
      </c>
      <c r="J266" s="405"/>
      <c r="K266" s="405"/>
      <c r="L266" s="99"/>
      <c r="M266" s="99"/>
      <c r="N266" s="99"/>
      <c r="O266" s="99"/>
      <c r="P266" s="99"/>
      <c r="Q266" s="408">
        <v>8</v>
      </c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11"/>
      <c r="AK266" s="11"/>
      <c r="AL266" s="11"/>
    </row>
    <row r="267" spans="1:38" s="37" customFormat="1" ht="31.5" customHeight="1">
      <c r="A267" s="99">
        <v>9</v>
      </c>
      <c r="B267" s="397" t="s">
        <v>1176</v>
      </c>
      <c r="C267" s="7"/>
      <c r="D267" s="7"/>
      <c r="E267" s="7"/>
      <c r="F267" s="7"/>
      <c r="G267" s="7">
        <v>1941</v>
      </c>
      <c r="H267" s="353">
        <v>394.2</v>
      </c>
      <c r="I267" s="308">
        <v>8995.64</v>
      </c>
      <c r="J267" s="405"/>
      <c r="K267" s="405"/>
      <c r="L267" s="99"/>
      <c r="M267" s="99"/>
      <c r="N267" s="99"/>
      <c r="O267" s="99"/>
      <c r="P267" s="99"/>
      <c r="Q267" s="408">
        <v>9</v>
      </c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11"/>
      <c r="AK267" s="11"/>
      <c r="AL267" s="11"/>
    </row>
    <row r="268" spans="1:38" s="37" customFormat="1" ht="31.5" customHeight="1">
      <c r="A268" s="99">
        <v>10</v>
      </c>
      <c r="B268" s="397" t="s">
        <v>1177</v>
      </c>
      <c r="C268" s="7"/>
      <c r="D268" s="7"/>
      <c r="E268" s="7"/>
      <c r="F268" s="7"/>
      <c r="G268" s="7">
        <v>1973</v>
      </c>
      <c r="H268" s="353">
        <v>1770</v>
      </c>
      <c r="I268" s="308">
        <v>86905</v>
      </c>
      <c r="J268" s="405"/>
      <c r="K268" s="405"/>
      <c r="L268" s="99"/>
      <c r="M268" s="99"/>
      <c r="N268" s="99"/>
      <c r="O268" s="99"/>
      <c r="P268" s="99"/>
      <c r="Q268" s="408">
        <v>10</v>
      </c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11"/>
      <c r="AK268" s="11"/>
      <c r="AL268" s="11"/>
    </row>
    <row r="269" spans="1:38" s="37" customFormat="1" ht="31.5" customHeight="1">
      <c r="A269" s="99">
        <v>11</v>
      </c>
      <c r="B269" s="397" t="s">
        <v>1178</v>
      </c>
      <c r="C269" s="7"/>
      <c r="D269" s="7"/>
      <c r="E269" s="7"/>
      <c r="F269" s="7"/>
      <c r="G269" s="7">
        <v>2009</v>
      </c>
      <c r="H269" s="353">
        <v>86</v>
      </c>
      <c r="I269" s="308">
        <v>1962.43</v>
      </c>
      <c r="J269" s="405"/>
      <c r="K269" s="405"/>
      <c r="L269" s="99"/>
      <c r="M269" s="99"/>
      <c r="N269" s="99"/>
      <c r="O269" s="99"/>
      <c r="P269" s="99"/>
      <c r="Q269" s="408">
        <v>11</v>
      </c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11"/>
      <c r="AK269" s="11"/>
      <c r="AL269" s="11"/>
    </row>
    <row r="270" spans="1:38" s="37" customFormat="1" ht="31.5" customHeight="1">
      <c r="A270" s="99">
        <v>12</v>
      </c>
      <c r="B270" s="397" t="s">
        <v>1179</v>
      </c>
      <c r="C270" s="7"/>
      <c r="D270" s="7"/>
      <c r="E270" s="7"/>
      <c r="F270" s="7"/>
      <c r="G270" s="7">
        <v>2009</v>
      </c>
      <c r="H270" s="353">
        <v>1223.05</v>
      </c>
      <c r="I270" s="308">
        <v>53483.98</v>
      </c>
      <c r="J270" s="405"/>
      <c r="K270" s="405"/>
      <c r="L270" s="99"/>
      <c r="M270" s="99"/>
      <c r="N270" s="99"/>
      <c r="O270" s="99"/>
      <c r="P270" s="99"/>
      <c r="Q270" s="408">
        <v>12</v>
      </c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11"/>
      <c r="AK270" s="11"/>
      <c r="AL270" s="11"/>
    </row>
    <row r="271" spans="1:38" s="37" customFormat="1" ht="31.5" customHeight="1">
      <c r="A271" s="99">
        <v>13</v>
      </c>
      <c r="B271" s="397" t="s">
        <v>1715</v>
      </c>
      <c r="C271" s="7"/>
      <c r="D271" s="7"/>
      <c r="E271" s="7"/>
      <c r="F271" s="7"/>
      <c r="G271" s="7">
        <v>2022</v>
      </c>
      <c r="H271" s="354"/>
      <c r="I271" s="434">
        <v>79959.62</v>
      </c>
      <c r="J271" s="405"/>
      <c r="K271" s="433"/>
      <c r="L271" s="99"/>
      <c r="M271" s="99"/>
      <c r="N271" s="99"/>
      <c r="O271" s="99"/>
      <c r="P271" s="99"/>
      <c r="Q271" s="408">
        <v>13</v>
      </c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11"/>
      <c r="AK271" s="11"/>
      <c r="AL271" s="11"/>
    </row>
    <row r="272" spans="1:38" s="37" customFormat="1" ht="31.5" customHeight="1">
      <c r="A272" s="99">
        <v>14</v>
      </c>
      <c r="B272" s="397" t="s">
        <v>1715</v>
      </c>
      <c r="C272" s="7"/>
      <c r="D272" s="7"/>
      <c r="E272" s="7"/>
      <c r="F272" s="7"/>
      <c r="G272" s="7">
        <v>2022</v>
      </c>
      <c r="H272" s="354"/>
      <c r="I272" s="434">
        <v>79959.61</v>
      </c>
      <c r="J272" s="405"/>
      <c r="K272" s="433"/>
      <c r="L272" s="99"/>
      <c r="M272" s="99"/>
      <c r="N272" s="99"/>
      <c r="O272" s="99"/>
      <c r="P272" s="99"/>
      <c r="Q272" s="408">
        <v>14</v>
      </c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11"/>
      <c r="AK272" s="11"/>
      <c r="AL272" s="11"/>
    </row>
    <row r="273" spans="1:38" s="37" customFormat="1" ht="31.5" customHeight="1">
      <c r="A273" s="99">
        <v>15</v>
      </c>
      <c r="B273" s="397" t="s">
        <v>1716</v>
      </c>
      <c r="C273" s="7"/>
      <c r="D273" s="7"/>
      <c r="E273" s="7"/>
      <c r="F273" s="7"/>
      <c r="G273" s="7">
        <v>2022</v>
      </c>
      <c r="H273" s="354"/>
      <c r="I273" s="434">
        <v>1028108.88</v>
      </c>
      <c r="J273" s="405"/>
      <c r="K273" s="433"/>
      <c r="L273" s="99"/>
      <c r="M273" s="99"/>
      <c r="N273" s="99"/>
      <c r="O273" s="99"/>
      <c r="P273" s="99"/>
      <c r="Q273" s="408">
        <v>15</v>
      </c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11"/>
      <c r="AK273" s="11"/>
      <c r="AL273" s="11"/>
    </row>
    <row r="274" spans="1:38" s="37" customFormat="1" ht="31.5" customHeight="1">
      <c r="A274" s="99">
        <v>16</v>
      </c>
      <c r="B274" s="397" t="s">
        <v>1717</v>
      </c>
      <c r="C274" s="7"/>
      <c r="D274" s="7"/>
      <c r="E274" s="7"/>
      <c r="F274" s="7"/>
      <c r="G274" s="7">
        <v>2022</v>
      </c>
      <c r="H274" s="353">
        <v>510</v>
      </c>
      <c r="I274" s="434">
        <v>284439.84</v>
      </c>
      <c r="J274" s="405"/>
      <c r="K274" s="433"/>
      <c r="L274" s="99"/>
      <c r="M274" s="99"/>
      <c r="N274" s="99"/>
      <c r="O274" s="99"/>
      <c r="P274" s="99"/>
      <c r="Q274" s="408">
        <v>16</v>
      </c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11"/>
      <c r="AK274" s="11"/>
      <c r="AL274" s="11"/>
    </row>
    <row r="275" spans="1:38" s="37" customFormat="1" ht="31.5" customHeight="1">
      <c r="A275" s="99">
        <v>17</v>
      </c>
      <c r="B275" s="397" t="s">
        <v>1718</v>
      </c>
      <c r="C275" s="7"/>
      <c r="D275" s="7"/>
      <c r="E275" s="7"/>
      <c r="F275" s="7"/>
      <c r="G275" s="7">
        <v>2022</v>
      </c>
      <c r="H275" s="353">
        <v>180</v>
      </c>
      <c r="I275" s="434">
        <v>122665.85</v>
      </c>
      <c r="J275" s="405"/>
      <c r="K275" s="433"/>
      <c r="L275" s="99"/>
      <c r="M275" s="99"/>
      <c r="N275" s="99"/>
      <c r="O275" s="99"/>
      <c r="P275" s="99"/>
      <c r="Q275" s="408">
        <v>17</v>
      </c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11"/>
      <c r="AK275" s="11"/>
      <c r="AL275" s="11"/>
    </row>
    <row r="276" spans="1:38" s="37" customFormat="1" ht="31.5" customHeight="1">
      <c r="A276" s="99">
        <v>18</v>
      </c>
      <c r="B276" s="397" t="s">
        <v>1719</v>
      </c>
      <c r="C276" s="7"/>
      <c r="D276" s="7"/>
      <c r="E276" s="7"/>
      <c r="F276" s="7"/>
      <c r="G276" s="7">
        <v>2022</v>
      </c>
      <c r="H276" s="354"/>
      <c r="I276" s="434">
        <v>72135.6</v>
      </c>
      <c r="J276" s="405"/>
      <c r="K276" s="433"/>
      <c r="L276" s="99"/>
      <c r="M276" s="99"/>
      <c r="N276" s="99"/>
      <c r="O276" s="99"/>
      <c r="P276" s="99"/>
      <c r="Q276" s="408">
        <v>18</v>
      </c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11"/>
      <c r="AK276" s="11"/>
      <c r="AL276" s="11"/>
    </row>
    <row r="277" spans="1:38" s="37" customFormat="1" ht="31.5" customHeight="1">
      <c r="A277" s="99">
        <v>19</v>
      </c>
      <c r="B277" s="397" t="s">
        <v>1720</v>
      </c>
      <c r="C277" s="7"/>
      <c r="D277" s="7"/>
      <c r="E277" s="7"/>
      <c r="F277" s="7"/>
      <c r="G277" s="7">
        <v>2022</v>
      </c>
      <c r="H277" s="354"/>
      <c r="I277" s="434">
        <v>93688.7</v>
      </c>
      <c r="J277" s="405"/>
      <c r="K277" s="433"/>
      <c r="L277" s="99"/>
      <c r="M277" s="99"/>
      <c r="N277" s="99"/>
      <c r="O277" s="99"/>
      <c r="P277" s="99"/>
      <c r="Q277" s="408">
        <v>19</v>
      </c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11"/>
      <c r="AK277" s="11"/>
      <c r="AL277" s="11"/>
    </row>
    <row r="278" spans="1:38" s="37" customFormat="1" ht="31.5" customHeight="1">
      <c r="A278" s="99">
        <v>20</v>
      </c>
      <c r="B278" s="397" t="s">
        <v>1377</v>
      </c>
      <c r="C278" s="7"/>
      <c r="D278" s="7"/>
      <c r="E278" s="7"/>
      <c r="F278" s="7"/>
      <c r="G278" s="7">
        <v>2022</v>
      </c>
      <c r="H278" s="353">
        <v>110</v>
      </c>
      <c r="I278" s="434">
        <v>27852.09</v>
      </c>
      <c r="J278" s="405"/>
      <c r="K278" s="433"/>
      <c r="L278" s="99"/>
      <c r="M278" s="99"/>
      <c r="N278" s="99"/>
      <c r="O278" s="99"/>
      <c r="P278" s="99"/>
      <c r="Q278" s="408">
        <v>20</v>
      </c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11"/>
      <c r="AK278" s="11"/>
      <c r="AL278" s="11"/>
    </row>
    <row r="279" spans="1:38" s="37" customFormat="1" ht="31.5" customHeight="1">
      <c r="A279" s="99">
        <v>21</v>
      </c>
      <c r="B279" s="397" t="s">
        <v>1377</v>
      </c>
      <c r="C279" s="7"/>
      <c r="D279" s="7"/>
      <c r="E279" s="7"/>
      <c r="F279" s="7"/>
      <c r="G279" s="7">
        <v>2022</v>
      </c>
      <c r="H279" s="354"/>
      <c r="I279" s="434">
        <v>251031.89</v>
      </c>
      <c r="J279" s="405"/>
      <c r="K279" s="433"/>
      <c r="L279" s="99"/>
      <c r="M279" s="99"/>
      <c r="N279" s="99"/>
      <c r="O279" s="99"/>
      <c r="P279" s="99"/>
      <c r="Q279" s="408">
        <v>21</v>
      </c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11"/>
      <c r="AK279" s="11"/>
      <c r="AL279" s="11"/>
    </row>
    <row r="280" spans="1:38" s="37" customFormat="1" ht="31.5" customHeight="1">
      <c r="A280" s="99">
        <v>22</v>
      </c>
      <c r="B280" s="397" t="s">
        <v>130</v>
      </c>
      <c r="C280" s="7"/>
      <c r="D280" s="7"/>
      <c r="E280" s="7"/>
      <c r="F280" s="7"/>
      <c r="G280" s="7">
        <v>2022</v>
      </c>
      <c r="H280" s="354"/>
      <c r="I280" s="434">
        <v>339156.32</v>
      </c>
      <c r="J280" s="405"/>
      <c r="K280" s="433"/>
      <c r="L280" s="99"/>
      <c r="M280" s="99"/>
      <c r="N280" s="99"/>
      <c r="O280" s="99"/>
      <c r="P280" s="99"/>
      <c r="Q280" s="408">
        <v>22</v>
      </c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11"/>
      <c r="AK280" s="11"/>
      <c r="AL280" s="11"/>
    </row>
    <row r="281" spans="1:38" s="37" customFormat="1" ht="42" customHeight="1">
      <c r="A281" s="99">
        <v>23</v>
      </c>
      <c r="B281" s="397" t="s">
        <v>1721</v>
      </c>
      <c r="C281" s="7"/>
      <c r="D281" s="7"/>
      <c r="E281" s="7"/>
      <c r="F281" s="7"/>
      <c r="G281" s="7">
        <v>2022</v>
      </c>
      <c r="H281" s="354"/>
      <c r="I281" s="434">
        <v>221078.05</v>
      </c>
      <c r="J281" s="405"/>
      <c r="K281" s="433"/>
      <c r="L281" s="99"/>
      <c r="M281" s="99"/>
      <c r="N281" s="99"/>
      <c r="O281" s="99"/>
      <c r="P281" s="99"/>
      <c r="Q281" s="408">
        <v>23</v>
      </c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11"/>
      <c r="AK281" s="11"/>
      <c r="AL281" s="11"/>
    </row>
    <row r="282" spans="1:38" s="37" customFormat="1" ht="31.5" customHeight="1">
      <c r="A282" s="99">
        <v>24</v>
      </c>
      <c r="B282" s="397" t="s">
        <v>1403</v>
      </c>
      <c r="C282" s="7"/>
      <c r="D282" s="7"/>
      <c r="E282" s="7"/>
      <c r="F282" s="7"/>
      <c r="G282" s="7">
        <v>2022</v>
      </c>
      <c r="H282" s="354"/>
      <c r="I282" s="434">
        <v>142943.35</v>
      </c>
      <c r="J282" s="435"/>
      <c r="K282" s="433"/>
      <c r="L282" s="99"/>
      <c r="M282" s="99"/>
      <c r="N282" s="99"/>
      <c r="O282" s="99"/>
      <c r="P282" s="99"/>
      <c r="Q282" s="408">
        <v>24</v>
      </c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11"/>
      <c r="AK282" s="11"/>
      <c r="AL282" s="11"/>
    </row>
    <row r="283" spans="1:35" ht="23.25" customHeight="1">
      <c r="A283" s="7"/>
      <c r="B283" s="79"/>
      <c r="C283" s="79"/>
      <c r="D283" s="86"/>
      <c r="E283" s="86"/>
      <c r="F283" s="88"/>
      <c r="G283" s="7"/>
      <c r="H283" s="160"/>
      <c r="I283" s="757">
        <f>SUM(I259:K282)</f>
        <v>16352589.47</v>
      </c>
      <c r="J283" s="758"/>
      <c r="K283" s="759"/>
      <c r="L283" s="770"/>
      <c r="M283" s="770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147"/>
      <c r="AI283" s="7"/>
    </row>
    <row r="284" spans="1:35" ht="27.75" customHeight="1" thickBot="1">
      <c r="A284" s="729" t="s">
        <v>878</v>
      </c>
      <c r="B284" s="730"/>
      <c r="C284" s="730"/>
      <c r="D284" s="730"/>
      <c r="E284" s="730"/>
      <c r="F284" s="730"/>
      <c r="G284" s="730"/>
      <c r="H284" s="730"/>
      <c r="I284" s="730"/>
      <c r="J284" s="731"/>
      <c r="K284" s="175"/>
      <c r="L284" s="750"/>
      <c r="M284" s="732"/>
      <c r="N284" s="732" t="s">
        <v>784</v>
      </c>
      <c r="O284" s="139"/>
      <c r="P284" s="732" t="s">
        <v>878</v>
      </c>
      <c r="Q284" s="732"/>
      <c r="R284" s="732"/>
      <c r="S284" s="732"/>
      <c r="T284" s="732"/>
      <c r="U284" s="732"/>
      <c r="V284" s="732"/>
      <c r="W284" s="732"/>
      <c r="X284" s="732"/>
      <c r="Y284" s="732"/>
      <c r="Z284" s="732"/>
      <c r="AA284" s="732"/>
      <c r="AB284" s="139"/>
      <c r="AC284" s="732"/>
      <c r="AD284" s="732"/>
      <c r="AE284" s="732"/>
      <c r="AF284" s="732"/>
      <c r="AG284" s="139"/>
      <c r="AH284" s="732"/>
      <c r="AI284" s="732"/>
    </row>
    <row r="285" spans="1:35" ht="53.25" customHeight="1">
      <c r="A285" s="99">
        <v>1</v>
      </c>
      <c r="B285" s="436" t="s">
        <v>100</v>
      </c>
      <c r="C285" s="7" t="s">
        <v>107</v>
      </c>
      <c r="D285" s="7" t="s">
        <v>42</v>
      </c>
      <c r="E285" s="7" t="s">
        <v>43</v>
      </c>
      <c r="F285" s="7" t="s">
        <v>42</v>
      </c>
      <c r="G285" s="7">
        <v>1921</v>
      </c>
      <c r="H285" s="160">
        <v>1747.3</v>
      </c>
      <c r="I285" s="430"/>
      <c r="J285" s="308"/>
      <c r="K285" s="308">
        <v>5998000</v>
      </c>
      <c r="L285" s="743" t="s">
        <v>1432</v>
      </c>
      <c r="M285" s="755" t="s">
        <v>1206</v>
      </c>
      <c r="N285" s="7" t="s">
        <v>111</v>
      </c>
      <c r="O285" s="7" t="s">
        <v>112</v>
      </c>
      <c r="P285" s="7" t="s">
        <v>1729</v>
      </c>
      <c r="Q285" s="408">
        <v>1</v>
      </c>
      <c r="R285" s="62" t="s">
        <v>184</v>
      </c>
      <c r="S285" s="62"/>
      <c r="T285" s="62"/>
      <c r="U285" s="62" t="s">
        <v>984</v>
      </c>
      <c r="V285" s="137" t="s">
        <v>1730</v>
      </c>
      <c r="W285" s="62" t="s">
        <v>123</v>
      </c>
      <c r="X285" s="62" t="s">
        <v>1208</v>
      </c>
      <c r="Y285" s="760" t="s">
        <v>1209</v>
      </c>
      <c r="Z285" s="7" t="s">
        <v>1210</v>
      </c>
      <c r="AA285" s="7" t="s">
        <v>85</v>
      </c>
      <c r="AB285" s="7" t="s">
        <v>1211</v>
      </c>
      <c r="AC285" s="7" t="s">
        <v>45</v>
      </c>
      <c r="AD285" s="7" t="s">
        <v>45</v>
      </c>
      <c r="AE285" s="7" t="s">
        <v>45</v>
      </c>
      <c r="AF285" s="51">
        <v>3</v>
      </c>
      <c r="AG285" s="7" t="s">
        <v>42</v>
      </c>
      <c r="AH285" s="99"/>
      <c r="AI285" s="7" t="s">
        <v>43</v>
      </c>
    </row>
    <row r="286" spans="1:35" ht="55.5" customHeight="1">
      <c r="A286" s="99">
        <v>2</v>
      </c>
      <c r="B286" s="436" t="s">
        <v>2394</v>
      </c>
      <c r="C286" s="7" t="s">
        <v>108</v>
      </c>
      <c r="D286" s="7" t="s">
        <v>42</v>
      </c>
      <c r="E286" s="7" t="s">
        <v>43</v>
      </c>
      <c r="F286" s="85" t="s">
        <v>43</v>
      </c>
      <c r="G286" s="7">
        <v>1988</v>
      </c>
      <c r="H286" s="160">
        <v>977.9</v>
      </c>
      <c r="I286" s="308"/>
      <c r="J286" s="308"/>
      <c r="K286" s="181">
        <f>5227000+12331.48+20441.29</f>
        <v>5259772.7700000005</v>
      </c>
      <c r="L286" s="743"/>
      <c r="M286" s="756"/>
      <c r="N286" s="7" t="s">
        <v>113</v>
      </c>
      <c r="O286" s="7" t="s">
        <v>114</v>
      </c>
      <c r="P286" s="7" t="s">
        <v>115</v>
      </c>
      <c r="Q286" s="408">
        <v>2</v>
      </c>
      <c r="R286" s="7" t="s">
        <v>184</v>
      </c>
      <c r="S286" s="7" t="s">
        <v>1207</v>
      </c>
      <c r="T286" s="7"/>
      <c r="U286" s="7" t="s">
        <v>984</v>
      </c>
      <c r="V286" s="7" t="s">
        <v>1731</v>
      </c>
      <c r="W286" s="7" t="s">
        <v>123</v>
      </c>
      <c r="X286" s="7" t="s">
        <v>1212</v>
      </c>
      <c r="Y286" s="761"/>
      <c r="Z286" s="7" t="s">
        <v>45</v>
      </c>
      <c r="AA286" s="7" t="s">
        <v>85</v>
      </c>
      <c r="AB286" s="7" t="s">
        <v>44</v>
      </c>
      <c r="AC286" s="7" t="s">
        <v>1213</v>
      </c>
      <c r="AD286" s="7" t="s">
        <v>121</v>
      </c>
      <c r="AE286" s="7" t="s">
        <v>45</v>
      </c>
      <c r="AF286" s="51" t="s">
        <v>122</v>
      </c>
      <c r="AG286" s="7" t="s">
        <v>42</v>
      </c>
      <c r="AH286" s="99"/>
      <c r="AI286" s="7" t="s">
        <v>43</v>
      </c>
    </row>
    <row r="287" spans="1:35" ht="51" customHeight="1">
      <c r="A287" s="99">
        <v>3</v>
      </c>
      <c r="B287" s="436" t="s">
        <v>105</v>
      </c>
      <c r="C287" s="7" t="s">
        <v>107</v>
      </c>
      <c r="D287" s="7" t="s">
        <v>42</v>
      </c>
      <c r="E287" s="7" t="s">
        <v>43</v>
      </c>
      <c r="F287" s="85" t="s">
        <v>43</v>
      </c>
      <c r="G287" s="7">
        <v>1938</v>
      </c>
      <c r="H287" s="160">
        <v>160</v>
      </c>
      <c r="I287" s="308"/>
      <c r="J287" s="308"/>
      <c r="K287" s="308">
        <v>705000</v>
      </c>
      <c r="L287" s="743"/>
      <c r="M287" s="756"/>
      <c r="N287" s="7" t="s">
        <v>116</v>
      </c>
      <c r="O287" s="7" t="s">
        <v>114</v>
      </c>
      <c r="P287" s="7" t="s">
        <v>117</v>
      </c>
      <c r="Q287" s="408">
        <v>3</v>
      </c>
      <c r="R287" s="7" t="s">
        <v>184</v>
      </c>
      <c r="S287" s="7"/>
      <c r="T287" s="7"/>
      <c r="U287" s="7" t="s">
        <v>984</v>
      </c>
      <c r="V287" s="7" t="s">
        <v>1732</v>
      </c>
      <c r="W287" s="7" t="s">
        <v>123</v>
      </c>
      <c r="X287" s="7" t="s">
        <v>1214</v>
      </c>
      <c r="Y287" s="761"/>
      <c r="Z287" s="7" t="s">
        <v>1210</v>
      </c>
      <c r="AA287" s="7" t="s">
        <v>85</v>
      </c>
      <c r="AB287" s="7" t="s">
        <v>44</v>
      </c>
      <c r="AC287" s="7" t="s">
        <v>1210</v>
      </c>
      <c r="AD287" s="7" t="s">
        <v>121</v>
      </c>
      <c r="AE287" s="7" t="s">
        <v>44</v>
      </c>
      <c r="AF287" s="51">
        <v>1</v>
      </c>
      <c r="AG287" s="7" t="s">
        <v>43</v>
      </c>
      <c r="AH287" s="99"/>
      <c r="AI287" s="7" t="s">
        <v>43</v>
      </c>
    </row>
    <row r="288" spans="1:35" ht="42" customHeight="1">
      <c r="A288" s="99">
        <v>4</v>
      </c>
      <c r="B288" s="436" t="s">
        <v>103</v>
      </c>
      <c r="C288" s="7" t="s">
        <v>109</v>
      </c>
      <c r="D288" s="7" t="s">
        <v>42</v>
      </c>
      <c r="E288" s="7" t="s">
        <v>43</v>
      </c>
      <c r="F288" s="85" t="s">
        <v>43</v>
      </c>
      <c r="G288" s="7">
        <v>1948</v>
      </c>
      <c r="H288" s="160">
        <v>30.06</v>
      </c>
      <c r="I288" s="308"/>
      <c r="J288" s="308"/>
      <c r="K288" s="308">
        <v>84000</v>
      </c>
      <c r="L288" s="743"/>
      <c r="M288" s="756"/>
      <c r="N288" s="7" t="s">
        <v>118</v>
      </c>
      <c r="O288" s="7" t="s">
        <v>119</v>
      </c>
      <c r="P288" s="7" t="s">
        <v>120</v>
      </c>
      <c r="Q288" s="408">
        <v>4</v>
      </c>
      <c r="R288" s="7" t="s">
        <v>184</v>
      </c>
      <c r="S288" s="7"/>
      <c r="T288" s="7"/>
      <c r="U288" s="7" t="s">
        <v>984</v>
      </c>
      <c r="V288" s="7"/>
      <c r="W288" s="7" t="s">
        <v>123</v>
      </c>
      <c r="X288" s="7" t="s">
        <v>1215</v>
      </c>
      <c r="Y288" s="762"/>
      <c r="Z288" s="7" t="s">
        <v>45</v>
      </c>
      <c r="AA288" s="7" t="s">
        <v>121</v>
      </c>
      <c r="AB288" s="7" t="s">
        <v>121</v>
      </c>
      <c r="AC288" s="7" t="s">
        <v>44</v>
      </c>
      <c r="AD288" s="7" t="s">
        <v>121</v>
      </c>
      <c r="AE288" s="7" t="s">
        <v>121</v>
      </c>
      <c r="AF288" s="51">
        <v>1</v>
      </c>
      <c r="AG288" s="7" t="s">
        <v>43</v>
      </c>
      <c r="AH288" s="99"/>
      <c r="AI288" s="7" t="s">
        <v>43</v>
      </c>
    </row>
    <row r="289" spans="1:35" ht="27" customHeight="1">
      <c r="A289" s="99">
        <v>5</v>
      </c>
      <c r="B289" s="123" t="s">
        <v>76</v>
      </c>
      <c r="C289" s="7"/>
      <c r="D289" s="87"/>
      <c r="E289" s="85" t="s">
        <v>43</v>
      </c>
      <c r="F289" s="85" t="s">
        <v>43</v>
      </c>
      <c r="G289" s="7"/>
      <c r="H289" s="353">
        <v>98.5</v>
      </c>
      <c r="I289" s="308">
        <v>25946.87</v>
      </c>
      <c r="J289" s="308"/>
      <c r="K289" s="308"/>
      <c r="L289" s="743"/>
      <c r="M289" s="756"/>
      <c r="N289" s="7"/>
      <c r="O289" s="7"/>
      <c r="P289" s="7"/>
      <c r="Q289" s="408">
        <v>5</v>
      </c>
      <c r="R289" s="7"/>
      <c r="S289" s="7"/>
      <c r="T289" s="7"/>
      <c r="U289" s="7" t="s">
        <v>984</v>
      </c>
      <c r="V289" s="7"/>
      <c r="W289" s="7" t="s">
        <v>123</v>
      </c>
      <c r="X289" s="7" t="s">
        <v>1216</v>
      </c>
      <c r="Y289" s="7"/>
      <c r="Z289" s="7"/>
      <c r="AA289" s="7"/>
      <c r="AB289" s="7"/>
      <c r="AC289" s="7"/>
      <c r="AD289" s="7"/>
      <c r="AE289" s="7"/>
      <c r="AF289" s="7"/>
      <c r="AG289" s="7"/>
      <c r="AH289" s="99"/>
      <c r="AI289" s="7"/>
    </row>
    <row r="290" spans="1:35" ht="56.25" customHeight="1">
      <c r="A290" s="99">
        <v>6</v>
      </c>
      <c r="B290" s="123" t="s">
        <v>106</v>
      </c>
      <c r="C290" s="7" t="s">
        <v>110</v>
      </c>
      <c r="D290" s="87"/>
      <c r="E290" s="85" t="s">
        <v>43</v>
      </c>
      <c r="F290" s="85" t="s">
        <v>43</v>
      </c>
      <c r="G290" s="7">
        <v>2015</v>
      </c>
      <c r="H290" s="353"/>
      <c r="I290" s="308">
        <v>7700</v>
      </c>
      <c r="J290" s="308"/>
      <c r="K290" s="308"/>
      <c r="L290" s="743"/>
      <c r="M290" s="756"/>
      <c r="N290" s="7"/>
      <c r="O290" s="7"/>
      <c r="P290" s="7"/>
      <c r="Q290" s="408">
        <v>6</v>
      </c>
      <c r="R290" s="7"/>
      <c r="S290" s="7"/>
      <c r="T290" s="7"/>
      <c r="U290" s="7" t="s">
        <v>984</v>
      </c>
      <c r="V290" s="7"/>
      <c r="W290" s="7" t="s">
        <v>123</v>
      </c>
      <c r="X290" s="7" t="s">
        <v>1153</v>
      </c>
      <c r="Y290" s="7"/>
      <c r="Z290" s="7"/>
      <c r="AA290" s="7"/>
      <c r="AB290" s="7"/>
      <c r="AC290" s="7"/>
      <c r="AD290" s="7"/>
      <c r="AE290" s="7"/>
      <c r="AF290" s="7"/>
      <c r="AG290" s="7"/>
      <c r="AH290" s="99"/>
      <c r="AI290" s="7"/>
    </row>
    <row r="291" spans="1:35" ht="45.75" customHeight="1">
      <c r="A291" s="99">
        <v>7</v>
      </c>
      <c r="B291" s="123" t="s">
        <v>390</v>
      </c>
      <c r="C291" s="123"/>
      <c r="D291" s="123"/>
      <c r="E291" s="123"/>
      <c r="F291" s="123"/>
      <c r="G291" s="7">
        <v>2008</v>
      </c>
      <c r="H291" s="353"/>
      <c r="I291" s="308">
        <v>337375.22</v>
      </c>
      <c r="J291" s="308"/>
      <c r="K291" s="430"/>
      <c r="L291" s="743"/>
      <c r="M291" s="756"/>
      <c r="N291" s="7"/>
      <c r="O291" s="7"/>
      <c r="P291" s="7"/>
      <c r="Q291" s="408">
        <v>7</v>
      </c>
      <c r="R291" s="7"/>
      <c r="S291" s="7"/>
      <c r="T291" s="7"/>
      <c r="U291" s="7" t="s">
        <v>984</v>
      </c>
      <c r="V291" s="7"/>
      <c r="W291" s="7"/>
      <c r="X291" s="7" t="s">
        <v>1217</v>
      </c>
      <c r="Y291" s="7"/>
      <c r="Z291" s="7"/>
      <c r="AA291" s="7"/>
      <c r="AB291" s="7"/>
      <c r="AC291" s="7"/>
      <c r="AD291" s="7"/>
      <c r="AE291" s="7"/>
      <c r="AF291" s="7"/>
      <c r="AG291" s="7"/>
      <c r="AH291" s="99"/>
      <c r="AI291" s="7"/>
    </row>
    <row r="292" spans="1:35" ht="27" customHeight="1">
      <c r="A292" s="99">
        <v>8</v>
      </c>
      <c r="B292" s="123" t="s">
        <v>1199</v>
      </c>
      <c r="C292" s="123"/>
      <c r="D292" s="123"/>
      <c r="E292" s="123"/>
      <c r="F292" s="123"/>
      <c r="G292" s="7">
        <v>2015</v>
      </c>
      <c r="H292" s="353">
        <v>73</v>
      </c>
      <c r="I292" s="308">
        <v>11685</v>
      </c>
      <c r="J292" s="308"/>
      <c r="K292" s="308"/>
      <c r="L292" s="85"/>
      <c r="M292" s="7"/>
      <c r="N292" s="7"/>
      <c r="O292" s="7"/>
      <c r="P292" s="7"/>
      <c r="Q292" s="408">
        <v>8</v>
      </c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99"/>
      <c r="AI292" s="7"/>
    </row>
    <row r="293" spans="1:35" ht="27" customHeight="1">
      <c r="A293" s="99">
        <v>9</v>
      </c>
      <c r="B293" s="123" t="s">
        <v>1199</v>
      </c>
      <c r="C293" s="123"/>
      <c r="D293" s="123"/>
      <c r="E293" s="123"/>
      <c r="F293" s="123"/>
      <c r="G293" s="7">
        <v>2015</v>
      </c>
      <c r="H293" s="353">
        <v>78</v>
      </c>
      <c r="I293" s="308">
        <v>36285</v>
      </c>
      <c r="J293" s="308"/>
      <c r="K293" s="308"/>
      <c r="L293" s="85"/>
      <c r="M293" s="7"/>
      <c r="N293" s="7"/>
      <c r="O293" s="7"/>
      <c r="P293" s="7"/>
      <c r="Q293" s="408">
        <v>9</v>
      </c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99"/>
      <c r="AI293" s="7"/>
    </row>
    <row r="294" spans="1:35" ht="27" customHeight="1">
      <c r="A294" s="99">
        <v>10</v>
      </c>
      <c r="B294" s="123" t="s">
        <v>1200</v>
      </c>
      <c r="C294" s="123"/>
      <c r="D294" s="123"/>
      <c r="E294" s="123"/>
      <c r="F294" s="123"/>
      <c r="G294" s="7">
        <v>2009</v>
      </c>
      <c r="H294" s="353"/>
      <c r="I294" s="308">
        <v>10038.14</v>
      </c>
      <c r="J294" s="308"/>
      <c r="K294" s="308"/>
      <c r="L294" s="85"/>
      <c r="M294" s="7"/>
      <c r="N294" s="7"/>
      <c r="O294" s="7"/>
      <c r="P294" s="7"/>
      <c r="Q294" s="408">
        <v>10</v>
      </c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99"/>
      <c r="AI294" s="7"/>
    </row>
    <row r="295" spans="1:35" ht="27" customHeight="1">
      <c r="A295" s="99">
        <v>11</v>
      </c>
      <c r="B295" s="123" t="s">
        <v>1201</v>
      </c>
      <c r="C295" s="123"/>
      <c r="D295" s="123"/>
      <c r="E295" s="123"/>
      <c r="F295" s="123"/>
      <c r="G295" s="7">
        <v>2009</v>
      </c>
      <c r="H295" s="353">
        <v>802</v>
      </c>
      <c r="I295" s="308">
        <v>95856</v>
      </c>
      <c r="J295" s="308"/>
      <c r="K295" s="308"/>
      <c r="L295" s="85"/>
      <c r="M295" s="7"/>
      <c r="N295" s="7"/>
      <c r="O295" s="7"/>
      <c r="P295" s="7"/>
      <c r="Q295" s="408">
        <v>11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99"/>
      <c r="AI295" s="7"/>
    </row>
    <row r="296" spans="1:35" ht="27" customHeight="1">
      <c r="A296" s="99">
        <v>12</v>
      </c>
      <c r="B296" s="123" t="s">
        <v>1202</v>
      </c>
      <c r="C296" s="123"/>
      <c r="D296" s="123"/>
      <c r="E296" s="123"/>
      <c r="F296" s="123"/>
      <c r="G296" s="7">
        <v>2009</v>
      </c>
      <c r="H296" s="353"/>
      <c r="I296" s="308">
        <v>4500</v>
      </c>
      <c r="J296" s="308"/>
      <c r="K296" s="308"/>
      <c r="L296" s="85"/>
      <c r="M296" s="7"/>
      <c r="N296" s="7"/>
      <c r="O296" s="7"/>
      <c r="P296" s="7"/>
      <c r="Q296" s="408">
        <v>12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99"/>
      <c r="AI296" s="7"/>
    </row>
    <row r="297" spans="1:35" ht="27" customHeight="1">
      <c r="A297" s="99">
        <v>13</v>
      </c>
      <c r="B297" s="123" t="s">
        <v>1203</v>
      </c>
      <c r="C297" s="123"/>
      <c r="D297" s="123"/>
      <c r="E297" s="123"/>
      <c r="F297" s="123"/>
      <c r="G297" s="7">
        <v>2009</v>
      </c>
      <c r="H297" s="353"/>
      <c r="I297" s="308">
        <v>32528</v>
      </c>
      <c r="J297" s="308"/>
      <c r="K297" s="308"/>
      <c r="L297" s="85"/>
      <c r="M297" s="7"/>
      <c r="N297" s="7"/>
      <c r="O297" s="7"/>
      <c r="P297" s="7"/>
      <c r="Q297" s="408">
        <v>13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99"/>
      <c r="AI297" s="7"/>
    </row>
    <row r="298" spans="1:35" ht="27" customHeight="1">
      <c r="A298" s="99">
        <v>14</v>
      </c>
      <c r="B298" s="123" t="s">
        <v>1204</v>
      </c>
      <c r="C298" s="123"/>
      <c r="D298" s="123"/>
      <c r="E298" s="123"/>
      <c r="F298" s="123"/>
      <c r="G298" s="7">
        <v>2017</v>
      </c>
      <c r="H298" s="353"/>
      <c r="I298" s="308">
        <v>8000.01</v>
      </c>
      <c r="J298" s="308"/>
      <c r="K298" s="308"/>
      <c r="L298" s="85"/>
      <c r="M298" s="7"/>
      <c r="N298" s="7"/>
      <c r="O298" s="7"/>
      <c r="P298" s="7"/>
      <c r="Q298" s="408">
        <v>14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99"/>
      <c r="AI298" s="7"/>
    </row>
    <row r="299" spans="1:35" ht="27" customHeight="1">
      <c r="A299" s="99">
        <v>15</v>
      </c>
      <c r="B299" s="123" t="s">
        <v>1205</v>
      </c>
      <c r="C299" s="123"/>
      <c r="D299" s="123"/>
      <c r="E299" s="123"/>
      <c r="F299" s="123"/>
      <c r="G299" s="7">
        <v>2017</v>
      </c>
      <c r="H299" s="353">
        <v>728.92</v>
      </c>
      <c r="I299" s="403">
        <v>195482.82</v>
      </c>
      <c r="J299" s="403"/>
      <c r="K299" s="308"/>
      <c r="L299" s="85"/>
      <c r="M299" s="7"/>
      <c r="N299" s="7"/>
      <c r="O299" s="7"/>
      <c r="P299" s="7"/>
      <c r="Q299" s="408">
        <v>15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99"/>
      <c r="AI299" s="7"/>
    </row>
    <row r="300" spans="1:35" ht="19.5" customHeight="1">
      <c r="A300" s="7"/>
      <c r="B300" s="79"/>
      <c r="C300" s="79"/>
      <c r="D300" s="86"/>
      <c r="E300" s="86"/>
      <c r="F300" s="88"/>
      <c r="G300" s="7"/>
      <c r="H300" s="160"/>
      <c r="I300" s="757">
        <f>SUM(I285:K299)</f>
        <v>12812169.83</v>
      </c>
      <c r="J300" s="758"/>
      <c r="K300" s="75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147"/>
      <c r="AI300" s="7"/>
    </row>
    <row r="301" spans="1:35" ht="27.75" customHeight="1">
      <c r="A301" s="729" t="s">
        <v>1011</v>
      </c>
      <c r="B301" s="730"/>
      <c r="C301" s="730"/>
      <c r="D301" s="730"/>
      <c r="E301" s="730"/>
      <c r="F301" s="730"/>
      <c r="G301" s="730"/>
      <c r="H301" s="730"/>
      <c r="I301" s="731"/>
      <c r="J301" s="731"/>
      <c r="K301" s="174"/>
      <c r="L301" s="732"/>
      <c r="M301" s="732"/>
      <c r="N301" s="732" t="s">
        <v>433</v>
      </c>
      <c r="O301" s="139"/>
      <c r="P301" s="732"/>
      <c r="Q301" s="732"/>
      <c r="R301" s="732"/>
      <c r="S301" s="732"/>
      <c r="T301" s="732"/>
      <c r="U301" s="732"/>
      <c r="V301" s="732"/>
      <c r="W301" s="732"/>
      <c r="X301" s="732"/>
      <c r="Y301" s="732"/>
      <c r="Z301" s="732"/>
      <c r="AA301" s="732"/>
      <c r="AB301" s="139"/>
      <c r="AC301" s="732"/>
      <c r="AD301" s="732"/>
      <c r="AE301" s="732"/>
      <c r="AF301" s="732"/>
      <c r="AG301" s="139"/>
      <c r="AH301" s="732"/>
      <c r="AI301" s="732"/>
    </row>
    <row r="302" spans="1:35" ht="69.75" customHeight="1">
      <c r="A302" s="99">
        <v>1</v>
      </c>
      <c r="B302" s="99" t="s">
        <v>125</v>
      </c>
      <c r="C302" s="7" t="s">
        <v>133</v>
      </c>
      <c r="D302" s="7" t="s">
        <v>42</v>
      </c>
      <c r="E302" s="7" t="s">
        <v>43</v>
      </c>
      <c r="F302" s="85" t="s">
        <v>43</v>
      </c>
      <c r="G302" s="7">
        <v>1963</v>
      </c>
      <c r="H302" s="160">
        <v>1316</v>
      </c>
      <c r="I302" s="308"/>
      <c r="J302" s="308"/>
      <c r="K302" s="308">
        <v>4517000</v>
      </c>
      <c r="L302" s="7" t="s">
        <v>135</v>
      </c>
      <c r="M302" s="60" t="s">
        <v>1240</v>
      </c>
      <c r="N302" s="7" t="s">
        <v>141</v>
      </c>
      <c r="O302" s="7" t="s">
        <v>151</v>
      </c>
      <c r="P302" s="7" t="s">
        <v>142</v>
      </c>
      <c r="Q302" s="408">
        <v>1</v>
      </c>
      <c r="R302" s="62" t="s">
        <v>43</v>
      </c>
      <c r="S302" s="62" t="s">
        <v>43</v>
      </c>
      <c r="T302" s="62" t="s">
        <v>43</v>
      </c>
      <c r="U302" s="62" t="s">
        <v>1009</v>
      </c>
      <c r="V302" s="62" t="s">
        <v>1010</v>
      </c>
      <c r="W302" s="62" t="s">
        <v>42</v>
      </c>
      <c r="X302" s="62" t="s">
        <v>45</v>
      </c>
      <c r="Y302" s="62" t="s">
        <v>1752</v>
      </c>
      <c r="Z302" s="7" t="s">
        <v>85</v>
      </c>
      <c r="AA302" s="7" t="s">
        <v>45</v>
      </c>
      <c r="AB302" s="7" t="s">
        <v>45</v>
      </c>
      <c r="AC302" s="7" t="s">
        <v>85</v>
      </c>
      <c r="AD302" s="7" t="s">
        <v>45</v>
      </c>
      <c r="AE302" s="7" t="s">
        <v>45</v>
      </c>
      <c r="AF302" s="51" t="s">
        <v>152</v>
      </c>
      <c r="AG302" s="7" t="s">
        <v>153</v>
      </c>
      <c r="AH302" s="99"/>
      <c r="AI302" s="7" t="s">
        <v>42</v>
      </c>
    </row>
    <row r="303" spans="1:35" ht="27.75" customHeight="1">
      <c r="A303" s="99">
        <v>2</v>
      </c>
      <c r="B303" s="99" t="s">
        <v>126</v>
      </c>
      <c r="C303" s="7"/>
      <c r="D303" s="7" t="s">
        <v>42</v>
      </c>
      <c r="E303" s="7" t="s">
        <v>43</v>
      </c>
      <c r="F303" s="85" t="s">
        <v>43</v>
      </c>
      <c r="G303" s="7">
        <v>2004</v>
      </c>
      <c r="H303" s="162"/>
      <c r="I303" s="437">
        <v>35995.95</v>
      </c>
      <c r="J303" s="405"/>
      <c r="K303" s="405"/>
      <c r="L303" s="7" t="s">
        <v>135</v>
      </c>
      <c r="M303" s="60" t="s">
        <v>46</v>
      </c>
      <c r="N303" s="7" t="s">
        <v>143</v>
      </c>
      <c r="O303" s="7" t="s">
        <v>84</v>
      </c>
      <c r="P303" s="7" t="s">
        <v>46</v>
      </c>
      <c r="Q303" s="408">
        <v>2</v>
      </c>
      <c r="R303" s="7"/>
      <c r="S303" s="7"/>
      <c r="T303" s="7"/>
      <c r="U303" s="7"/>
      <c r="V303" s="7"/>
      <c r="W303" s="7"/>
      <c r="X303" s="7"/>
      <c r="Y303" s="7"/>
      <c r="Z303" s="7" t="s">
        <v>84</v>
      </c>
      <c r="AA303" s="7" t="s">
        <v>84</v>
      </c>
      <c r="AB303" s="7" t="s">
        <v>84</v>
      </c>
      <c r="AC303" s="7" t="s">
        <v>84</v>
      </c>
      <c r="AD303" s="7" t="s">
        <v>84</v>
      </c>
      <c r="AE303" s="7" t="s">
        <v>84</v>
      </c>
      <c r="AF303" s="51"/>
      <c r="AG303" s="7" t="s">
        <v>43</v>
      </c>
      <c r="AH303" s="99"/>
      <c r="AI303" s="7"/>
    </row>
    <row r="304" spans="1:35" ht="32.25" customHeight="1">
      <c r="A304" s="99">
        <v>3</v>
      </c>
      <c r="B304" s="99" t="s">
        <v>127</v>
      </c>
      <c r="C304" s="7"/>
      <c r="D304" s="7" t="s">
        <v>42</v>
      </c>
      <c r="E304" s="7" t="s">
        <v>43</v>
      </c>
      <c r="F304" s="85" t="s">
        <v>43</v>
      </c>
      <c r="G304" s="7">
        <v>2006</v>
      </c>
      <c r="H304" s="162"/>
      <c r="I304" s="438">
        <v>133335</v>
      </c>
      <c r="J304" s="406"/>
      <c r="K304" s="406"/>
      <c r="L304" s="7" t="s">
        <v>135</v>
      </c>
      <c r="M304" s="60" t="s">
        <v>137</v>
      </c>
      <c r="N304" s="7" t="s">
        <v>144</v>
      </c>
      <c r="O304" s="7" t="s">
        <v>84</v>
      </c>
      <c r="P304" s="7" t="s">
        <v>145</v>
      </c>
      <c r="Q304" s="408">
        <v>3</v>
      </c>
      <c r="R304" s="7"/>
      <c r="S304" s="7"/>
      <c r="T304" s="7"/>
      <c r="U304" s="7"/>
      <c r="V304" s="7"/>
      <c r="W304" s="7"/>
      <c r="X304" s="7"/>
      <c r="Y304" s="7"/>
      <c r="Z304" s="7" t="s">
        <v>84</v>
      </c>
      <c r="AA304" s="7" t="s">
        <v>84</v>
      </c>
      <c r="AB304" s="7" t="s">
        <v>84</v>
      </c>
      <c r="AC304" s="7" t="s">
        <v>84</v>
      </c>
      <c r="AD304" s="7" t="s">
        <v>84</v>
      </c>
      <c r="AE304" s="7" t="s">
        <v>84</v>
      </c>
      <c r="AF304" s="51"/>
      <c r="AG304" s="7" t="s">
        <v>43</v>
      </c>
      <c r="AH304" s="99"/>
      <c r="AI304" s="7"/>
    </row>
    <row r="305" spans="1:35" ht="27.75" customHeight="1">
      <c r="A305" s="99">
        <v>4</v>
      </c>
      <c r="B305" s="99" t="s">
        <v>128</v>
      </c>
      <c r="C305" s="7"/>
      <c r="D305" s="7" t="s">
        <v>42</v>
      </c>
      <c r="E305" s="7" t="s">
        <v>43</v>
      </c>
      <c r="F305" s="85" t="s">
        <v>43</v>
      </c>
      <c r="G305" s="7">
        <v>2006</v>
      </c>
      <c r="H305" s="160">
        <v>12</v>
      </c>
      <c r="I305" s="438">
        <v>88064.79</v>
      </c>
      <c r="J305" s="406"/>
      <c r="K305" s="406"/>
      <c r="L305" s="7" t="s">
        <v>135</v>
      </c>
      <c r="M305" s="60" t="s">
        <v>138</v>
      </c>
      <c r="N305" s="7" t="s">
        <v>138</v>
      </c>
      <c r="O305" s="7" t="s">
        <v>84</v>
      </c>
      <c r="P305" s="7" t="s">
        <v>46</v>
      </c>
      <c r="Q305" s="408">
        <v>4</v>
      </c>
      <c r="R305" s="7"/>
      <c r="S305" s="7"/>
      <c r="T305" s="7"/>
      <c r="U305" s="7"/>
      <c r="V305" s="7"/>
      <c r="W305" s="7"/>
      <c r="X305" s="7"/>
      <c r="Y305" s="7"/>
      <c r="Z305" s="7" t="s">
        <v>84</v>
      </c>
      <c r="AA305" s="7" t="s">
        <v>84</v>
      </c>
      <c r="AB305" s="7" t="s">
        <v>84</v>
      </c>
      <c r="AC305" s="7" t="s">
        <v>84</v>
      </c>
      <c r="AD305" s="7" t="s">
        <v>84</v>
      </c>
      <c r="AE305" s="7" t="s">
        <v>84</v>
      </c>
      <c r="AF305" s="51"/>
      <c r="AG305" s="7" t="s">
        <v>43</v>
      </c>
      <c r="AH305" s="99"/>
      <c r="AI305" s="7" t="s">
        <v>43</v>
      </c>
    </row>
    <row r="306" spans="1:35" ht="60" customHeight="1">
      <c r="A306" s="99">
        <v>5</v>
      </c>
      <c r="B306" s="99" t="s">
        <v>102</v>
      </c>
      <c r="C306" s="7" t="s">
        <v>133</v>
      </c>
      <c r="D306" s="7" t="s">
        <v>42</v>
      </c>
      <c r="E306" s="7" t="s">
        <v>43</v>
      </c>
      <c r="F306" s="85" t="s">
        <v>43</v>
      </c>
      <c r="G306" s="7">
        <v>2009</v>
      </c>
      <c r="H306" s="160">
        <v>1409.7</v>
      </c>
      <c r="I306" s="308"/>
      <c r="J306" s="308"/>
      <c r="K306" s="308">
        <v>7535000</v>
      </c>
      <c r="L306" s="7" t="s">
        <v>136</v>
      </c>
      <c r="M306" s="60" t="s">
        <v>139</v>
      </c>
      <c r="N306" s="7" t="s">
        <v>146</v>
      </c>
      <c r="O306" s="7" t="s">
        <v>147</v>
      </c>
      <c r="P306" s="7" t="s">
        <v>148</v>
      </c>
      <c r="Q306" s="408">
        <v>5</v>
      </c>
      <c r="R306" s="7" t="s">
        <v>43</v>
      </c>
      <c r="S306" s="7" t="s">
        <v>43</v>
      </c>
      <c r="T306" s="7" t="s">
        <v>43</v>
      </c>
      <c r="U306" s="7"/>
      <c r="V306" s="7"/>
      <c r="W306" s="7" t="s">
        <v>42</v>
      </c>
      <c r="X306" s="7" t="s">
        <v>45</v>
      </c>
      <c r="Y306" s="62" t="s">
        <v>1752</v>
      </c>
      <c r="Z306" s="7" t="s">
        <v>45</v>
      </c>
      <c r="AA306" s="7" t="s">
        <v>45</v>
      </c>
      <c r="AB306" s="7" t="s">
        <v>45</v>
      </c>
      <c r="AC306" s="7" t="s">
        <v>45</v>
      </c>
      <c r="AD306" s="7" t="s">
        <v>45</v>
      </c>
      <c r="AE306" s="7" t="s">
        <v>45</v>
      </c>
      <c r="AF306" s="51">
        <v>1</v>
      </c>
      <c r="AG306" s="7" t="s">
        <v>43</v>
      </c>
      <c r="AH306" s="99"/>
      <c r="AI306" s="7" t="s">
        <v>43</v>
      </c>
    </row>
    <row r="307" spans="1:35" ht="64.5" customHeight="1">
      <c r="A307" s="99">
        <v>6</v>
      </c>
      <c r="B307" s="99" t="s">
        <v>129</v>
      </c>
      <c r="C307" s="7" t="s">
        <v>134</v>
      </c>
      <c r="D307" s="7" t="s">
        <v>42</v>
      </c>
      <c r="E307" s="7" t="s">
        <v>43</v>
      </c>
      <c r="F307" s="85" t="s">
        <v>43</v>
      </c>
      <c r="G307" s="7">
        <v>2011</v>
      </c>
      <c r="H307" s="160">
        <v>161.3</v>
      </c>
      <c r="I307" s="438"/>
      <c r="J307" s="406"/>
      <c r="K307" s="406">
        <v>844000</v>
      </c>
      <c r="L307" s="7" t="s">
        <v>135</v>
      </c>
      <c r="M307" s="60" t="s">
        <v>140</v>
      </c>
      <c r="N307" s="7" t="s">
        <v>146</v>
      </c>
      <c r="O307" s="7" t="s">
        <v>149</v>
      </c>
      <c r="P307" s="7" t="s">
        <v>150</v>
      </c>
      <c r="Q307" s="408">
        <v>6</v>
      </c>
      <c r="R307" s="7" t="s">
        <v>43</v>
      </c>
      <c r="S307" s="7" t="s">
        <v>43</v>
      </c>
      <c r="T307" s="7" t="s">
        <v>43</v>
      </c>
      <c r="U307" s="7"/>
      <c r="V307" s="7"/>
      <c r="W307" s="7" t="s">
        <v>42</v>
      </c>
      <c r="X307" s="7" t="s">
        <v>1241</v>
      </c>
      <c r="Y307" s="62" t="s">
        <v>1752</v>
      </c>
      <c r="Z307" s="7" t="s">
        <v>45</v>
      </c>
      <c r="AA307" s="7" t="s">
        <v>45</v>
      </c>
      <c r="AB307" s="7" t="s">
        <v>45</v>
      </c>
      <c r="AC307" s="7" t="s">
        <v>45</v>
      </c>
      <c r="AD307" s="7" t="s">
        <v>45</v>
      </c>
      <c r="AE307" s="7" t="s">
        <v>45</v>
      </c>
      <c r="AF307" s="51">
        <v>1</v>
      </c>
      <c r="AG307" s="7" t="s">
        <v>43</v>
      </c>
      <c r="AH307" s="99"/>
      <c r="AI307" s="7" t="s">
        <v>43</v>
      </c>
    </row>
    <row r="308" spans="1:35" ht="25.5" customHeight="1">
      <c r="A308" s="99">
        <v>7</v>
      </c>
      <c r="B308" s="7" t="s">
        <v>1236</v>
      </c>
      <c r="C308" s="7"/>
      <c r="D308" s="7"/>
      <c r="E308" s="7"/>
      <c r="F308" s="85"/>
      <c r="G308" s="7">
        <v>2000</v>
      </c>
      <c r="H308" s="160">
        <v>406</v>
      </c>
      <c r="I308" s="438">
        <v>273981.71</v>
      </c>
      <c r="J308" s="406"/>
      <c r="K308" s="406"/>
      <c r="L308" s="7"/>
      <c r="M308" s="7"/>
      <c r="N308" s="7"/>
      <c r="O308" s="7"/>
      <c r="P308" s="7"/>
      <c r="Q308" s="408">
        <v>7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99"/>
      <c r="AI308" s="7"/>
    </row>
    <row r="309" spans="1:35" ht="25.5" customHeight="1">
      <c r="A309" s="99">
        <v>8</v>
      </c>
      <c r="B309" s="7" t="s">
        <v>1237</v>
      </c>
      <c r="C309" s="7"/>
      <c r="D309" s="7"/>
      <c r="E309" s="7"/>
      <c r="F309" s="85"/>
      <c r="G309" s="7">
        <v>2008</v>
      </c>
      <c r="H309" s="160"/>
      <c r="I309" s="438">
        <v>32856.37</v>
      </c>
      <c r="J309" s="406"/>
      <c r="K309" s="406"/>
      <c r="L309" s="7"/>
      <c r="M309" s="7"/>
      <c r="N309" s="7"/>
      <c r="O309" s="7"/>
      <c r="P309" s="7"/>
      <c r="Q309" s="408">
        <v>8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99"/>
      <c r="AI309" s="7"/>
    </row>
    <row r="310" spans="1:35" ht="56.25" customHeight="1">
      <c r="A310" s="99">
        <v>9</v>
      </c>
      <c r="B310" s="7" t="s">
        <v>1238</v>
      </c>
      <c r="C310" s="7"/>
      <c r="D310" s="7"/>
      <c r="E310" s="7"/>
      <c r="F310" s="85"/>
      <c r="G310" s="7">
        <v>2011</v>
      </c>
      <c r="H310" s="160">
        <v>1425</v>
      </c>
      <c r="I310" s="438">
        <v>202627.37</v>
      </c>
      <c r="J310" s="406"/>
      <c r="K310" s="406"/>
      <c r="L310" s="7"/>
      <c r="M310" s="7"/>
      <c r="N310" s="7"/>
      <c r="O310" s="7"/>
      <c r="P310" s="7"/>
      <c r="Q310" s="408">
        <v>9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99"/>
      <c r="AI310" s="7"/>
    </row>
    <row r="311" spans="1:35" ht="28.5" customHeight="1">
      <c r="A311" s="99">
        <v>10</v>
      </c>
      <c r="B311" s="7" t="s">
        <v>1239</v>
      </c>
      <c r="C311" s="7"/>
      <c r="D311" s="7"/>
      <c r="E311" s="7"/>
      <c r="F311" s="85"/>
      <c r="G311" s="7">
        <v>2011</v>
      </c>
      <c r="H311" s="160">
        <v>488</v>
      </c>
      <c r="I311" s="438">
        <v>54147</v>
      </c>
      <c r="J311" s="409"/>
      <c r="K311" s="406"/>
      <c r="L311" s="7"/>
      <c r="M311" s="7"/>
      <c r="N311" s="7"/>
      <c r="O311" s="7"/>
      <c r="P311" s="7"/>
      <c r="Q311" s="408">
        <v>10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99"/>
      <c r="AI311" s="7"/>
    </row>
    <row r="312" spans="1:35" ht="24.75" customHeight="1">
      <c r="A312" s="99">
        <v>11</v>
      </c>
      <c r="B312" s="7" t="s">
        <v>130</v>
      </c>
      <c r="C312" s="397"/>
      <c r="D312" s="85"/>
      <c r="E312" s="85"/>
      <c r="F312" s="85"/>
      <c r="G312" s="7">
        <v>2011</v>
      </c>
      <c r="H312" s="160">
        <v>259</v>
      </c>
      <c r="I312" s="438">
        <v>21186</v>
      </c>
      <c r="J312" s="409"/>
      <c r="K312" s="406"/>
      <c r="L312" s="7"/>
      <c r="M312" s="7"/>
      <c r="N312" s="7"/>
      <c r="O312" s="7"/>
      <c r="P312" s="7"/>
      <c r="Q312" s="408">
        <v>11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99"/>
      <c r="AI312" s="7"/>
    </row>
    <row r="313" spans="1:35" ht="24.75" customHeight="1">
      <c r="A313" s="99">
        <v>12</v>
      </c>
      <c r="B313" s="7" t="s">
        <v>131</v>
      </c>
      <c r="C313" s="397"/>
      <c r="D313" s="85"/>
      <c r="E313" s="85"/>
      <c r="F313" s="87"/>
      <c r="G313" s="7">
        <v>2011</v>
      </c>
      <c r="H313" s="160"/>
      <c r="I313" s="438">
        <v>7269</v>
      </c>
      <c r="J313" s="409"/>
      <c r="K313" s="406"/>
      <c r="L313" s="7"/>
      <c r="M313" s="7"/>
      <c r="N313" s="7"/>
      <c r="O313" s="7"/>
      <c r="P313" s="7"/>
      <c r="Q313" s="408">
        <v>12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99"/>
      <c r="AI313" s="7"/>
    </row>
    <row r="314" spans="1:35" ht="24.75" customHeight="1">
      <c r="A314" s="99">
        <v>13</v>
      </c>
      <c r="B314" s="7" t="s">
        <v>132</v>
      </c>
      <c r="C314" s="397"/>
      <c r="D314" s="85"/>
      <c r="E314" s="85"/>
      <c r="F314" s="87"/>
      <c r="G314" s="7">
        <v>2011</v>
      </c>
      <c r="H314" s="160">
        <v>350</v>
      </c>
      <c r="I314" s="438">
        <v>2068</v>
      </c>
      <c r="J314" s="409"/>
      <c r="K314" s="406"/>
      <c r="L314" s="7"/>
      <c r="M314" s="7"/>
      <c r="N314" s="7"/>
      <c r="O314" s="7"/>
      <c r="P314" s="7"/>
      <c r="Q314" s="408">
        <v>13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99"/>
      <c r="AI314" s="7"/>
    </row>
    <row r="315" spans="1:35" ht="24.75" customHeight="1">
      <c r="A315" s="99">
        <v>14</v>
      </c>
      <c r="B315" s="7" t="s">
        <v>852</v>
      </c>
      <c r="C315" s="397"/>
      <c r="D315" s="85"/>
      <c r="E315" s="85"/>
      <c r="F315" s="87"/>
      <c r="G315" s="7">
        <v>2019</v>
      </c>
      <c r="H315" s="160"/>
      <c r="I315" s="438">
        <v>142811.77</v>
      </c>
      <c r="J315" s="409"/>
      <c r="K315" s="406"/>
      <c r="L315" s="7"/>
      <c r="M315" s="7"/>
      <c r="N315" s="7"/>
      <c r="O315" s="7"/>
      <c r="P315" s="7"/>
      <c r="Q315" s="408">
        <v>14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99"/>
      <c r="AI315" s="7"/>
    </row>
    <row r="316" spans="1:35" ht="24.75" customHeight="1">
      <c r="A316" s="99">
        <v>15</v>
      </c>
      <c r="B316" s="7" t="s">
        <v>853</v>
      </c>
      <c r="C316" s="397"/>
      <c r="D316" s="85"/>
      <c r="E316" s="85"/>
      <c r="F316" s="87"/>
      <c r="G316" s="7">
        <v>2019</v>
      </c>
      <c r="H316" s="160">
        <v>259</v>
      </c>
      <c r="I316" s="438">
        <v>80440.13</v>
      </c>
      <c r="J316" s="409"/>
      <c r="K316" s="406"/>
      <c r="L316" s="7"/>
      <c r="M316" s="7"/>
      <c r="N316" s="7"/>
      <c r="O316" s="7"/>
      <c r="P316" s="7"/>
      <c r="Q316" s="408">
        <v>15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99"/>
      <c r="AI316" s="7"/>
    </row>
    <row r="317" spans="1:35" ht="24.75" customHeight="1">
      <c r="A317" s="99">
        <v>16</v>
      </c>
      <c r="B317" s="7" t="s">
        <v>854</v>
      </c>
      <c r="C317" s="397"/>
      <c r="D317" s="85"/>
      <c r="E317" s="85"/>
      <c r="F317" s="87"/>
      <c r="G317" s="7">
        <v>2019</v>
      </c>
      <c r="H317" s="160"/>
      <c r="I317" s="438">
        <v>37597.38</v>
      </c>
      <c r="J317" s="409"/>
      <c r="K317" s="406"/>
      <c r="L317" s="7"/>
      <c r="M317" s="7"/>
      <c r="N317" s="7"/>
      <c r="O317" s="7"/>
      <c r="P317" s="7"/>
      <c r="Q317" s="408">
        <v>16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99"/>
      <c r="AI317" s="7"/>
    </row>
    <row r="318" spans="1:35" ht="28.5" customHeight="1">
      <c r="A318" s="99">
        <v>17</v>
      </c>
      <c r="B318" s="7" t="s">
        <v>855</v>
      </c>
      <c r="C318" s="397"/>
      <c r="D318" s="85"/>
      <c r="E318" s="85"/>
      <c r="F318" s="87"/>
      <c r="G318" s="7">
        <v>2019</v>
      </c>
      <c r="H318" s="160">
        <v>789.8</v>
      </c>
      <c r="I318" s="438">
        <v>85703.27</v>
      </c>
      <c r="J318" s="409"/>
      <c r="K318" s="406"/>
      <c r="L318" s="7"/>
      <c r="M318" s="7"/>
      <c r="N318" s="7"/>
      <c r="O318" s="7"/>
      <c r="P318" s="7"/>
      <c r="Q318" s="408">
        <v>17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99"/>
      <c r="AI318" s="7"/>
    </row>
    <row r="319" spans="1:35" ht="22.5" customHeight="1">
      <c r="A319" s="99">
        <v>18</v>
      </c>
      <c r="B319" s="7" t="s">
        <v>856</v>
      </c>
      <c r="C319" s="397"/>
      <c r="D319" s="85"/>
      <c r="E319" s="85"/>
      <c r="F319" s="87"/>
      <c r="G319" s="7">
        <v>2019</v>
      </c>
      <c r="H319" s="160">
        <v>355</v>
      </c>
      <c r="I319" s="438">
        <v>124744.77</v>
      </c>
      <c r="J319" s="409"/>
      <c r="K319" s="406"/>
      <c r="L319" s="7"/>
      <c r="M319" s="7"/>
      <c r="N319" s="7"/>
      <c r="O319" s="7"/>
      <c r="P319" s="7"/>
      <c r="Q319" s="408">
        <v>18</v>
      </c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99"/>
      <c r="AI319" s="7"/>
    </row>
    <row r="320" spans="1:35" ht="33" customHeight="1">
      <c r="A320" s="99">
        <v>19</v>
      </c>
      <c r="B320" s="7" t="s">
        <v>857</v>
      </c>
      <c r="C320" s="397"/>
      <c r="D320" s="85"/>
      <c r="E320" s="85"/>
      <c r="F320" s="87"/>
      <c r="G320" s="7">
        <v>2019</v>
      </c>
      <c r="H320" s="160"/>
      <c r="I320" s="438">
        <v>35837.56</v>
      </c>
      <c r="J320" s="409"/>
      <c r="K320" s="406"/>
      <c r="L320" s="7"/>
      <c r="M320" s="7"/>
      <c r="N320" s="7"/>
      <c r="O320" s="7"/>
      <c r="P320" s="7"/>
      <c r="Q320" s="408">
        <v>19</v>
      </c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99"/>
      <c r="AI320" s="7"/>
    </row>
    <row r="321" spans="1:35" ht="24" customHeight="1">
      <c r="A321" s="99">
        <v>20</v>
      </c>
      <c r="B321" s="7" t="s">
        <v>858</v>
      </c>
      <c r="C321" s="397"/>
      <c r="D321" s="85"/>
      <c r="E321" s="85"/>
      <c r="F321" s="87"/>
      <c r="G321" s="7">
        <v>2019</v>
      </c>
      <c r="H321" s="160">
        <v>420</v>
      </c>
      <c r="I321" s="438">
        <v>175073.37</v>
      </c>
      <c r="J321" s="409"/>
      <c r="K321" s="406"/>
      <c r="L321" s="7"/>
      <c r="M321" s="7"/>
      <c r="N321" s="7"/>
      <c r="O321" s="7"/>
      <c r="P321" s="7"/>
      <c r="Q321" s="408">
        <v>20</v>
      </c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99"/>
      <c r="AI321" s="7"/>
    </row>
    <row r="322" spans="1:35" ht="24" customHeight="1">
      <c r="A322" s="99">
        <v>21</v>
      </c>
      <c r="B322" s="7" t="s">
        <v>859</v>
      </c>
      <c r="C322" s="397"/>
      <c r="D322" s="85"/>
      <c r="E322" s="85"/>
      <c r="F322" s="87"/>
      <c r="G322" s="7">
        <v>2019</v>
      </c>
      <c r="H322" s="160">
        <v>273</v>
      </c>
      <c r="I322" s="438">
        <v>52264.48</v>
      </c>
      <c r="J322" s="409"/>
      <c r="K322" s="406"/>
      <c r="L322" s="7"/>
      <c r="M322" s="7"/>
      <c r="N322" s="7"/>
      <c r="O322" s="7"/>
      <c r="P322" s="7"/>
      <c r="Q322" s="408">
        <v>21</v>
      </c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99"/>
      <c r="AI322" s="7"/>
    </row>
    <row r="323" spans="1:35" ht="21.75" customHeight="1">
      <c r="A323" s="99">
        <v>22</v>
      </c>
      <c r="B323" s="7" t="s">
        <v>860</v>
      </c>
      <c r="C323" s="397"/>
      <c r="D323" s="85"/>
      <c r="E323" s="85"/>
      <c r="F323" s="87"/>
      <c r="G323" s="7">
        <v>2019</v>
      </c>
      <c r="H323" s="160">
        <v>2244</v>
      </c>
      <c r="I323" s="438">
        <v>1128740.34</v>
      </c>
      <c r="J323" s="409"/>
      <c r="K323" s="406"/>
      <c r="L323" s="7"/>
      <c r="M323" s="7"/>
      <c r="N323" s="7"/>
      <c r="O323" s="7"/>
      <c r="P323" s="7"/>
      <c r="Q323" s="408">
        <v>22</v>
      </c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99"/>
      <c r="AI323" s="7"/>
    </row>
    <row r="324" spans="1:35" ht="28.5" customHeight="1">
      <c r="A324" s="99">
        <v>23</v>
      </c>
      <c r="B324" s="7" t="s">
        <v>861</v>
      </c>
      <c r="C324" s="397"/>
      <c r="D324" s="85"/>
      <c r="E324" s="85"/>
      <c r="F324" s="87"/>
      <c r="G324" s="7">
        <v>2019</v>
      </c>
      <c r="H324" s="160">
        <v>138.4</v>
      </c>
      <c r="I324" s="438">
        <v>47583.7</v>
      </c>
      <c r="J324" s="409"/>
      <c r="K324" s="406"/>
      <c r="L324" s="7"/>
      <c r="M324" s="7"/>
      <c r="N324" s="7"/>
      <c r="O324" s="7"/>
      <c r="P324" s="7"/>
      <c r="Q324" s="408">
        <v>23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99"/>
      <c r="AI324" s="7"/>
    </row>
    <row r="325" spans="1:35" ht="25.5" customHeight="1">
      <c r="A325" s="99">
        <v>24</v>
      </c>
      <c r="B325" s="7" t="s">
        <v>862</v>
      </c>
      <c r="C325" s="397"/>
      <c r="D325" s="85"/>
      <c r="E325" s="85"/>
      <c r="F325" s="87"/>
      <c r="G325" s="7">
        <v>2019</v>
      </c>
      <c r="H325" s="160"/>
      <c r="I325" s="438">
        <v>10536.21</v>
      </c>
      <c r="J325" s="409"/>
      <c r="K325" s="406"/>
      <c r="L325" s="7"/>
      <c r="M325" s="7"/>
      <c r="N325" s="7"/>
      <c r="O325" s="7"/>
      <c r="P325" s="7"/>
      <c r="Q325" s="408">
        <v>24</v>
      </c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99"/>
      <c r="AI325" s="7"/>
    </row>
    <row r="326" spans="1:35" ht="26.25" customHeight="1">
      <c r="A326" s="99">
        <v>25</v>
      </c>
      <c r="B326" s="7" t="s">
        <v>863</v>
      </c>
      <c r="C326" s="397"/>
      <c r="D326" s="85"/>
      <c r="E326" s="85"/>
      <c r="F326" s="87"/>
      <c r="G326" s="7">
        <v>2019</v>
      </c>
      <c r="H326" s="160">
        <v>551</v>
      </c>
      <c r="I326" s="438">
        <v>164414.1</v>
      </c>
      <c r="J326" s="409"/>
      <c r="K326" s="406"/>
      <c r="L326" s="7"/>
      <c r="M326" s="7"/>
      <c r="N326" s="7"/>
      <c r="O326" s="7"/>
      <c r="P326" s="7"/>
      <c r="Q326" s="408">
        <v>25</v>
      </c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99"/>
      <c r="AI326" s="7"/>
    </row>
    <row r="327" spans="1:35" ht="30.75" customHeight="1">
      <c r="A327" s="99">
        <v>26</v>
      </c>
      <c r="B327" s="7" t="s">
        <v>864</v>
      </c>
      <c r="C327" s="397"/>
      <c r="D327" s="85"/>
      <c r="E327" s="85"/>
      <c r="F327" s="87"/>
      <c r="G327" s="7">
        <v>2019</v>
      </c>
      <c r="H327" s="160">
        <v>1067</v>
      </c>
      <c r="I327" s="438">
        <v>259740.68</v>
      </c>
      <c r="J327" s="409"/>
      <c r="K327" s="406"/>
      <c r="L327" s="7"/>
      <c r="M327" s="7"/>
      <c r="N327" s="7"/>
      <c r="O327" s="7"/>
      <c r="P327" s="7"/>
      <c r="Q327" s="408">
        <v>26</v>
      </c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99"/>
      <c r="AI327" s="7"/>
    </row>
    <row r="328" spans="1:35" ht="25.5" customHeight="1">
      <c r="A328" s="99">
        <v>27</v>
      </c>
      <c r="B328" s="7" t="s">
        <v>441</v>
      </c>
      <c r="C328" s="397"/>
      <c r="D328" s="85"/>
      <c r="E328" s="85"/>
      <c r="F328" s="87"/>
      <c r="G328" s="7">
        <v>2019</v>
      </c>
      <c r="H328" s="160"/>
      <c r="I328" s="438">
        <v>169313.08</v>
      </c>
      <c r="J328" s="409"/>
      <c r="K328" s="406"/>
      <c r="L328" s="7"/>
      <c r="M328" s="7"/>
      <c r="N328" s="7"/>
      <c r="O328" s="7"/>
      <c r="P328" s="7"/>
      <c r="Q328" s="408">
        <v>27</v>
      </c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99"/>
      <c r="AI328" s="7"/>
    </row>
    <row r="329" spans="1:35" ht="26.25" customHeight="1">
      <c r="A329" s="99">
        <v>28</v>
      </c>
      <c r="B329" s="7" t="s">
        <v>865</v>
      </c>
      <c r="C329" s="397"/>
      <c r="D329" s="85"/>
      <c r="E329" s="85"/>
      <c r="F329" s="87"/>
      <c r="G329" s="7">
        <v>2019</v>
      </c>
      <c r="H329" s="160">
        <v>3219.2</v>
      </c>
      <c r="I329" s="439">
        <v>266871.35</v>
      </c>
      <c r="J329" s="412"/>
      <c r="K329" s="406"/>
      <c r="L329" s="7"/>
      <c r="M329" s="7"/>
      <c r="N329" s="7"/>
      <c r="O329" s="7"/>
      <c r="P329" s="7"/>
      <c r="Q329" s="408">
        <v>28</v>
      </c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99"/>
      <c r="AI329" s="7"/>
    </row>
    <row r="330" spans="1:35" ht="18" customHeight="1">
      <c r="A330" s="79"/>
      <c r="B330" s="79"/>
      <c r="C330" s="79"/>
      <c r="D330" s="86"/>
      <c r="E330" s="86"/>
      <c r="F330" s="88"/>
      <c r="G330" s="7"/>
      <c r="H330" s="160"/>
      <c r="I330" s="734">
        <f>SUM(I302:K329)</f>
        <v>16529203.379999999</v>
      </c>
      <c r="J330" s="735"/>
      <c r="K330" s="736"/>
      <c r="L330" s="85"/>
      <c r="M330" s="7"/>
      <c r="N330" s="7"/>
      <c r="O330" s="7"/>
      <c r="P330" s="7"/>
      <c r="Q330" s="79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147"/>
      <c r="AI330" s="7"/>
    </row>
    <row r="331" spans="1:35" ht="27.75" customHeight="1">
      <c r="A331" s="729" t="s">
        <v>154</v>
      </c>
      <c r="B331" s="730"/>
      <c r="C331" s="730"/>
      <c r="D331" s="730"/>
      <c r="E331" s="730"/>
      <c r="F331" s="730"/>
      <c r="G331" s="730"/>
      <c r="H331" s="730"/>
      <c r="I331" s="731"/>
      <c r="J331" s="731"/>
      <c r="K331" s="102"/>
      <c r="L331" s="732"/>
      <c r="M331" s="732"/>
      <c r="N331" s="732" t="s">
        <v>154</v>
      </c>
      <c r="O331" s="139"/>
      <c r="P331" s="732"/>
      <c r="Q331" s="732"/>
      <c r="R331" s="732"/>
      <c r="S331" s="732"/>
      <c r="T331" s="732"/>
      <c r="U331" s="732"/>
      <c r="V331" s="732"/>
      <c r="W331" s="732"/>
      <c r="X331" s="732"/>
      <c r="Y331" s="732"/>
      <c r="Z331" s="732"/>
      <c r="AA331" s="732"/>
      <c r="AB331" s="139"/>
      <c r="AC331" s="732"/>
      <c r="AD331" s="732"/>
      <c r="AE331" s="732"/>
      <c r="AF331" s="732"/>
      <c r="AG331" s="139"/>
      <c r="AH331" s="732"/>
      <c r="AI331" s="732"/>
    </row>
    <row r="332" spans="1:38" s="37" customFormat="1" ht="40.5" customHeight="1">
      <c r="A332" s="99">
        <v>1</v>
      </c>
      <c r="B332" s="206" t="s">
        <v>777</v>
      </c>
      <c r="C332" s="429" t="s">
        <v>1270</v>
      </c>
      <c r="D332" s="62" t="s">
        <v>42</v>
      </c>
      <c r="E332" s="62" t="s">
        <v>43</v>
      </c>
      <c r="F332" s="62" t="s">
        <v>43</v>
      </c>
      <c r="G332" s="62">
        <v>1970</v>
      </c>
      <c r="H332" s="398">
        <v>104.2</v>
      </c>
      <c r="I332" s="440"/>
      <c r="J332" s="367"/>
      <c r="K332" s="361">
        <v>348000</v>
      </c>
      <c r="L332" s="62" t="s">
        <v>1271</v>
      </c>
      <c r="M332" s="441" t="s">
        <v>1805</v>
      </c>
      <c r="N332" s="62" t="s">
        <v>1272</v>
      </c>
      <c r="O332" s="62" t="s">
        <v>1273</v>
      </c>
      <c r="P332" s="62" t="s">
        <v>1274</v>
      </c>
      <c r="Q332" s="99">
        <v>1</v>
      </c>
      <c r="R332" s="62" t="s">
        <v>1275</v>
      </c>
      <c r="S332" s="62" t="s">
        <v>43</v>
      </c>
      <c r="T332" s="62" t="s">
        <v>43</v>
      </c>
      <c r="U332" s="62" t="s">
        <v>1276</v>
      </c>
      <c r="V332" s="62" t="s">
        <v>46</v>
      </c>
      <c r="W332" s="62" t="s">
        <v>42</v>
      </c>
      <c r="X332" s="62" t="s">
        <v>1925</v>
      </c>
      <c r="Y332" s="62" t="s">
        <v>43</v>
      </c>
      <c r="Z332" s="62" t="s">
        <v>1277</v>
      </c>
      <c r="AA332" s="62" t="s">
        <v>1278</v>
      </c>
      <c r="AB332" s="62" t="s">
        <v>1278</v>
      </c>
      <c r="AC332" s="62" t="s">
        <v>1279</v>
      </c>
      <c r="AD332" s="62" t="s">
        <v>1278</v>
      </c>
      <c r="AE332" s="62" t="s">
        <v>1278</v>
      </c>
      <c r="AF332" s="431">
        <v>1</v>
      </c>
      <c r="AG332" s="431" t="s">
        <v>43</v>
      </c>
      <c r="AH332" s="99"/>
      <c r="AI332" s="431" t="s">
        <v>43</v>
      </c>
      <c r="AJ332" s="11"/>
      <c r="AK332" s="11"/>
      <c r="AL332" s="11"/>
    </row>
    <row r="333" spans="1:35" ht="22.5" customHeight="1">
      <c r="A333" s="79"/>
      <c r="B333" s="79"/>
      <c r="C333" s="79"/>
      <c r="D333" s="86"/>
      <c r="E333" s="86"/>
      <c r="F333" s="88"/>
      <c r="G333" s="7"/>
      <c r="H333" s="160"/>
      <c r="I333" s="734">
        <f>K332</f>
        <v>348000</v>
      </c>
      <c r="J333" s="735"/>
      <c r="K333" s="736"/>
      <c r="L333" s="7"/>
      <c r="M333" s="7"/>
      <c r="N333" s="7"/>
      <c r="O333" s="7"/>
      <c r="P333" s="7"/>
      <c r="Q333" s="79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147"/>
      <c r="AI333" s="7"/>
    </row>
    <row r="334" spans="1:35" ht="27.75" customHeight="1">
      <c r="A334" s="729" t="s">
        <v>782</v>
      </c>
      <c r="B334" s="730"/>
      <c r="C334" s="730"/>
      <c r="D334" s="730"/>
      <c r="E334" s="730"/>
      <c r="F334" s="730"/>
      <c r="G334" s="730"/>
      <c r="H334" s="730"/>
      <c r="I334" s="731"/>
      <c r="J334" s="731"/>
      <c r="K334" s="174"/>
      <c r="L334" s="732"/>
      <c r="M334" s="732"/>
      <c r="N334" s="732" t="s">
        <v>783</v>
      </c>
      <c r="O334" s="139"/>
      <c r="P334" s="732"/>
      <c r="Q334" s="732"/>
      <c r="R334" s="732"/>
      <c r="S334" s="732"/>
      <c r="T334" s="732"/>
      <c r="U334" s="732"/>
      <c r="V334" s="732"/>
      <c r="W334" s="732"/>
      <c r="X334" s="732"/>
      <c r="Y334" s="732"/>
      <c r="Z334" s="732"/>
      <c r="AA334" s="732"/>
      <c r="AB334" s="139"/>
      <c r="AC334" s="732"/>
      <c r="AD334" s="732"/>
      <c r="AE334" s="732"/>
      <c r="AF334" s="732"/>
      <c r="AG334" s="139"/>
      <c r="AH334" s="732"/>
      <c r="AI334" s="732"/>
    </row>
    <row r="335" spans="1:35" s="37" customFormat="1" ht="27.75" customHeight="1">
      <c r="A335" s="99">
        <v>1</v>
      </c>
      <c r="B335" s="99" t="s">
        <v>158</v>
      </c>
      <c r="C335" s="99" t="s">
        <v>161</v>
      </c>
      <c r="D335" s="62" t="s">
        <v>123</v>
      </c>
      <c r="E335" s="62" t="s">
        <v>184</v>
      </c>
      <c r="F335" s="62" t="s">
        <v>184</v>
      </c>
      <c r="G335" s="99">
        <v>2007</v>
      </c>
      <c r="H335" s="162">
        <v>149.9</v>
      </c>
      <c r="I335" s="430"/>
      <c r="J335" s="295"/>
      <c r="K335" s="295">
        <v>1071000</v>
      </c>
      <c r="L335" s="99" t="s">
        <v>164</v>
      </c>
      <c r="M335" s="7" t="s">
        <v>166</v>
      </c>
      <c r="N335" s="99" t="s">
        <v>146</v>
      </c>
      <c r="O335" s="99" t="s">
        <v>169</v>
      </c>
      <c r="P335" s="99" t="s">
        <v>170</v>
      </c>
      <c r="Q335" s="99">
        <v>1</v>
      </c>
      <c r="R335" s="62" t="s">
        <v>184</v>
      </c>
      <c r="S335" s="62" t="s">
        <v>184</v>
      </c>
      <c r="T335" s="62" t="s">
        <v>184</v>
      </c>
      <c r="U335" s="62" t="s">
        <v>1016</v>
      </c>
      <c r="V335" s="62"/>
      <c r="W335" s="62" t="s">
        <v>123</v>
      </c>
      <c r="X335" s="62" t="s">
        <v>1289</v>
      </c>
      <c r="Y335" s="62" t="s">
        <v>1290</v>
      </c>
      <c r="Z335" s="99" t="s">
        <v>45</v>
      </c>
      <c r="AA335" s="99" t="s">
        <v>45</v>
      </c>
      <c r="AB335" s="99" t="s">
        <v>45</v>
      </c>
      <c r="AC335" s="99" t="s">
        <v>45</v>
      </c>
      <c r="AD335" s="99" t="s">
        <v>84</v>
      </c>
      <c r="AE335" s="99" t="s">
        <v>45</v>
      </c>
      <c r="AF335" s="387">
        <v>1</v>
      </c>
      <c r="AG335" s="99" t="s">
        <v>43</v>
      </c>
      <c r="AH335" s="99" t="s">
        <v>42</v>
      </c>
      <c r="AI335" s="99" t="s">
        <v>43</v>
      </c>
    </row>
    <row r="336" spans="1:35" s="37" customFormat="1" ht="43.5" customHeight="1">
      <c r="A336" s="99">
        <v>2</v>
      </c>
      <c r="B336" s="99" t="s">
        <v>159</v>
      </c>
      <c r="C336" s="99" t="s">
        <v>162</v>
      </c>
      <c r="D336" s="62" t="s">
        <v>123</v>
      </c>
      <c r="E336" s="62" t="s">
        <v>184</v>
      </c>
      <c r="F336" s="62" t="s">
        <v>184</v>
      </c>
      <c r="G336" s="99">
        <v>1983</v>
      </c>
      <c r="H336" s="162">
        <v>341.71</v>
      </c>
      <c r="I336" s="308"/>
      <c r="J336" s="295"/>
      <c r="K336" s="295">
        <v>1865000</v>
      </c>
      <c r="L336" s="99" t="s">
        <v>165</v>
      </c>
      <c r="M336" s="7" t="s">
        <v>167</v>
      </c>
      <c r="N336" s="99" t="s">
        <v>171</v>
      </c>
      <c r="O336" s="99" t="s">
        <v>169</v>
      </c>
      <c r="P336" s="99" t="s">
        <v>172</v>
      </c>
      <c r="Q336" s="99">
        <v>2</v>
      </c>
      <c r="R336" s="62" t="s">
        <v>184</v>
      </c>
      <c r="S336" s="62" t="s">
        <v>184</v>
      </c>
      <c r="T336" s="62" t="s">
        <v>184</v>
      </c>
      <c r="U336" s="62" t="s">
        <v>1017</v>
      </c>
      <c r="V336" s="7" t="s">
        <v>833</v>
      </c>
      <c r="W336" s="62" t="s">
        <v>123</v>
      </c>
      <c r="X336" s="7" t="s">
        <v>1291</v>
      </c>
      <c r="Y336" s="7" t="s">
        <v>1292</v>
      </c>
      <c r="Z336" s="99" t="s">
        <v>45</v>
      </c>
      <c r="AA336" s="99" t="s">
        <v>45</v>
      </c>
      <c r="AB336" s="99" t="s">
        <v>45</v>
      </c>
      <c r="AC336" s="99" t="s">
        <v>45</v>
      </c>
      <c r="AD336" s="99" t="s">
        <v>84</v>
      </c>
      <c r="AE336" s="99" t="s">
        <v>45</v>
      </c>
      <c r="AF336" s="387" t="s">
        <v>175</v>
      </c>
      <c r="AG336" s="99" t="s">
        <v>43</v>
      </c>
      <c r="AH336" s="99" t="s">
        <v>42</v>
      </c>
      <c r="AI336" s="99" t="s">
        <v>43</v>
      </c>
    </row>
    <row r="337" spans="1:35" s="37" customFormat="1" ht="33" customHeight="1">
      <c r="A337" s="99">
        <v>3</v>
      </c>
      <c r="B337" s="99" t="s">
        <v>160</v>
      </c>
      <c r="C337" s="99" t="s">
        <v>163</v>
      </c>
      <c r="D337" s="62" t="s">
        <v>123</v>
      </c>
      <c r="E337" s="62" t="s">
        <v>184</v>
      </c>
      <c r="F337" s="62" t="s">
        <v>184</v>
      </c>
      <c r="G337" s="99">
        <v>2014</v>
      </c>
      <c r="H337" s="162">
        <v>25</v>
      </c>
      <c r="I337" s="308"/>
      <c r="J337" s="295"/>
      <c r="K337" s="306">
        <v>70000</v>
      </c>
      <c r="L337" s="99" t="s">
        <v>164</v>
      </c>
      <c r="M337" s="7" t="s">
        <v>168</v>
      </c>
      <c r="N337" s="99" t="s">
        <v>173</v>
      </c>
      <c r="O337" s="99" t="s">
        <v>84</v>
      </c>
      <c r="P337" s="99" t="s">
        <v>174</v>
      </c>
      <c r="Q337" s="99">
        <v>3</v>
      </c>
      <c r="R337" s="62" t="s">
        <v>184</v>
      </c>
      <c r="S337" s="62" t="s">
        <v>184</v>
      </c>
      <c r="T337" s="62" t="s">
        <v>184</v>
      </c>
      <c r="U337" s="62" t="s">
        <v>1016</v>
      </c>
      <c r="V337" s="7"/>
      <c r="W337" s="62" t="s">
        <v>123</v>
      </c>
      <c r="X337" s="7" t="s">
        <v>1153</v>
      </c>
      <c r="Y337" s="7" t="s">
        <v>46</v>
      </c>
      <c r="Z337" s="99" t="s">
        <v>85</v>
      </c>
      <c r="AA337" s="99" t="s">
        <v>85</v>
      </c>
      <c r="AB337" s="99" t="s">
        <v>84</v>
      </c>
      <c r="AC337" s="99" t="s">
        <v>84</v>
      </c>
      <c r="AD337" s="99" t="s">
        <v>84</v>
      </c>
      <c r="AE337" s="99" t="s">
        <v>45</v>
      </c>
      <c r="AF337" s="387">
        <v>1</v>
      </c>
      <c r="AG337" s="99" t="s">
        <v>43</v>
      </c>
      <c r="AH337" s="99" t="s">
        <v>42</v>
      </c>
      <c r="AI337" s="99" t="s">
        <v>43</v>
      </c>
    </row>
    <row r="338" spans="1:38" s="37" customFormat="1" ht="41.25" customHeight="1">
      <c r="A338" s="99">
        <v>4</v>
      </c>
      <c r="B338" s="99" t="s">
        <v>1286</v>
      </c>
      <c r="C338" s="99" t="s">
        <v>809</v>
      </c>
      <c r="D338" s="62" t="s">
        <v>123</v>
      </c>
      <c r="E338" s="62" t="s">
        <v>184</v>
      </c>
      <c r="F338" s="62" t="s">
        <v>184</v>
      </c>
      <c r="G338" s="99">
        <v>1990</v>
      </c>
      <c r="H338" s="162">
        <v>101.58</v>
      </c>
      <c r="I338" s="308"/>
      <c r="J338" s="295"/>
      <c r="K338" s="306">
        <v>448000</v>
      </c>
      <c r="L338" s="99" t="s">
        <v>810</v>
      </c>
      <c r="M338" s="7" t="s">
        <v>168</v>
      </c>
      <c r="N338" s="99" t="s">
        <v>183</v>
      </c>
      <c r="O338" s="99" t="s">
        <v>811</v>
      </c>
      <c r="P338" s="99" t="s">
        <v>812</v>
      </c>
      <c r="Q338" s="99">
        <v>4</v>
      </c>
      <c r="R338" s="62" t="s">
        <v>184</v>
      </c>
      <c r="S338" s="62" t="s">
        <v>184</v>
      </c>
      <c r="T338" s="7" t="s">
        <v>1287</v>
      </c>
      <c r="U338" s="7" t="s">
        <v>1018</v>
      </c>
      <c r="V338" s="7" t="s">
        <v>1288</v>
      </c>
      <c r="W338" s="62" t="s">
        <v>123</v>
      </c>
      <c r="X338" s="7" t="s">
        <v>1293</v>
      </c>
      <c r="Y338" s="7" t="s">
        <v>123</v>
      </c>
      <c r="Z338" s="99" t="s">
        <v>45</v>
      </c>
      <c r="AA338" s="99" t="s">
        <v>45</v>
      </c>
      <c r="AB338" s="99" t="s">
        <v>45</v>
      </c>
      <c r="AC338" s="99" t="s">
        <v>45</v>
      </c>
      <c r="AD338" s="99" t="s">
        <v>84</v>
      </c>
      <c r="AE338" s="99" t="s">
        <v>45</v>
      </c>
      <c r="AF338" s="387">
        <v>1</v>
      </c>
      <c r="AG338" s="99" t="s">
        <v>43</v>
      </c>
      <c r="AH338" s="99" t="s">
        <v>42</v>
      </c>
      <c r="AI338" s="99" t="s">
        <v>43</v>
      </c>
      <c r="AJ338" s="11"/>
      <c r="AK338" s="11"/>
      <c r="AL338" s="11"/>
    </row>
    <row r="339" spans="1:38" s="37" customFormat="1" ht="42.75" customHeight="1">
      <c r="A339" s="99">
        <v>5</v>
      </c>
      <c r="B339" s="99" t="s">
        <v>1931</v>
      </c>
      <c r="C339" s="99" t="s">
        <v>1932</v>
      </c>
      <c r="D339" s="62" t="s">
        <v>123</v>
      </c>
      <c r="E339" s="62" t="s">
        <v>184</v>
      </c>
      <c r="F339" s="62" t="s">
        <v>184</v>
      </c>
      <c r="G339" s="99">
        <v>1993</v>
      </c>
      <c r="H339" s="162" t="s">
        <v>1940</v>
      </c>
      <c r="I339" s="403"/>
      <c r="J339" s="367"/>
      <c r="K339" s="306">
        <v>664000</v>
      </c>
      <c r="L339" s="99" t="s">
        <v>1933</v>
      </c>
      <c r="M339" s="7" t="s">
        <v>168</v>
      </c>
      <c r="N339" s="99" t="s">
        <v>1934</v>
      </c>
      <c r="O339" s="99" t="s">
        <v>1935</v>
      </c>
      <c r="P339" s="99" t="s">
        <v>1936</v>
      </c>
      <c r="Q339" s="99">
        <v>5</v>
      </c>
      <c r="R339" s="62" t="s">
        <v>184</v>
      </c>
      <c r="S339" s="62" t="s">
        <v>184</v>
      </c>
      <c r="T339" s="7" t="s">
        <v>184</v>
      </c>
      <c r="U339" s="7"/>
      <c r="V339" s="7" t="s">
        <v>1937</v>
      </c>
      <c r="W339" s="62" t="s">
        <v>123</v>
      </c>
      <c r="X339" s="7" t="s">
        <v>1153</v>
      </c>
      <c r="Y339" s="7" t="s">
        <v>1938</v>
      </c>
      <c r="Z339" s="99" t="s">
        <v>45</v>
      </c>
      <c r="AA339" s="99" t="s">
        <v>45</v>
      </c>
      <c r="AB339" s="99" t="s">
        <v>45</v>
      </c>
      <c r="AC339" s="99" t="s">
        <v>45</v>
      </c>
      <c r="AD339" s="99" t="s">
        <v>1939</v>
      </c>
      <c r="AE339" s="99" t="s">
        <v>45</v>
      </c>
      <c r="AF339" s="387">
        <v>2</v>
      </c>
      <c r="AG339" s="99" t="s">
        <v>42</v>
      </c>
      <c r="AH339" s="99"/>
      <c r="AI339" s="1" t="s">
        <v>43</v>
      </c>
      <c r="AJ339" s="11"/>
      <c r="AK339" s="11"/>
      <c r="AL339" s="11"/>
    </row>
    <row r="340" spans="1:35" ht="25.5" customHeight="1">
      <c r="A340" s="79"/>
      <c r="B340" s="79"/>
      <c r="C340" s="79"/>
      <c r="D340" s="79"/>
      <c r="E340" s="79"/>
      <c r="F340" s="88"/>
      <c r="G340" s="7"/>
      <c r="H340" s="160"/>
      <c r="I340" s="734">
        <f>SUM(K335:K339)</f>
        <v>4118000</v>
      </c>
      <c r="J340" s="735"/>
      <c r="K340" s="736"/>
      <c r="L340" s="7"/>
      <c r="M340" s="7"/>
      <c r="N340" s="7"/>
      <c r="O340" s="7"/>
      <c r="P340" s="7"/>
      <c r="Q340" s="79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147"/>
      <c r="AI340" s="7"/>
    </row>
    <row r="341" spans="1:35" ht="27.75" customHeight="1">
      <c r="A341" s="732" t="s">
        <v>178</v>
      </c>
      <c r="B341" s="732"/>
      <c r="C341" s="732"/>
      <c r="D341" s="732"/>
      <c r="E341" s="139"/>
      <c r="F341" s="732"/>
      <c r="G341" s="732"/>
      <c r="H341" s="732"/>
      <c r="I341" s="733"/>
      <c r="J341" s="189"/>
      <c r="K341" s="101"/>
      <c r="L341" s="749"/>
      <c r="M341" s="749"/>
      <c r="N341" s="749" t="s">
        <v>178</v>
      </c>
      <c r="O341" s="143"/>
      <c r="P341" s="749"/>
      <c r="Q341" s="749"/>
      <c r="R341" s="749"/>
      <c r="S341" s="749"/>
      <c r="T341" s="749"/>
      <c r="U341" s="749"/>
      <c r="V341" s="749"/>
      <c r="W341" s="749"/>
      <c r="X341" s="749"/>
      <c r="Y341" s="749"/>
      <c r="Z341" s="749"/>
      <c r="AA341" s="749"/>
      <c r="AB341" s="143"/>
      <c r="AC341" s="749"/>
      <c r="AD341" s="749"/>
      <c r="AE341" s="749"/>
      <c r="AF341" s="749"/>
      <c r="AG341" s="143"/>
      <c r="AH341" s="749"/>
      <c r="AI341" s="749"/>
    </row>
    <row r="342" spans="1:35" ht="55.5" customHeight="1">
      <c r="A342" s="99">
        <v>1</v>
      </c>
      <c r="B342" s="413" t="s">
        <v>178</v>
      </c>
      <c r="C342" s="414" t="s">
        <v>182</v>
      </c>
      <c r="D342" s="414" t="s">
        <v>42</v>
      </c>
      <c r="E342" s="414" t="s">
        <v>43</v>
      </c>
      <c r="F342" s="414" t="s">
        <v>43</v>
      </c>
      <c r="G342" s="414">
        <v>1908</v>
      </c>
      <c r="H342" s="415">
        <v>457</v>
      </c>
      <c r="I342" s="416">
        <v>4038924.29</v>
      </c>
      <c r="J342" s="442"/>
      <c r="K342" s="295"/>
      <c r="L342" s="7" t="s">
        <v>1311</v>
      </c>
      <c r="M342" s="417" t="s">
        <v>1303</v>
      </c>
      <c r="N342" s="414" t="s">
        <v>183</v>
      </c>
      <c r="O342" s="414" t="s">
        <v>1313</v>
      </c>
      <c r="P342" s="414" t="s">
        <v>1314</v>
      </c>
      <c r="Q342" s="99">
        <v>1</v>
      </c>
      <c r="R342" s="414" t="s">
        <v>184</v>
      </c>
      <c r="S342" s="414" t="s">
        <v>184</v>
      </c>
      <c r="T342" s="414" t="s">
        <v>184</v>
      </c>
      <c r="U342" s="414" t="s">
        <v>1019</v>
      </c>
      <c r="V342" s="414" t="s">
        <v>1318</v>
      </c>
      <c r="W342" s="414" t="s">
        <v>123</v>
      </c>
      <c r="X342" s="414"/>
      <c r="Y342" s="414"/>
      <c r="Z342" s="414" t="s">
        <v>45</v>
      </c>
      <c r="AA342" s="414" t="s">
        <v>45</v>
      </c>
      <c r="AB342" s="414" t="s">
        <v>45</v>
      </c>
      <c r="AC342" s="414" t="s">
        <v>45</v>
      </c>
      <c r="AD342" s="414" t="s">
        <v>84</v>
      </c>
      <c r="AE342" s="414" t="s">
        <v>427</v>
      </c>
      <c r="AF342" s="418">
        <v>3</v>
      </c>
      <c r="AG342" s="418" t="s">
        <v>42</v>
      </c>
      <c r="AH342" s="99" t="s">
        <v>42</v>
      </c>
      <c r="AI342" s="414" t="s">
        <v>42</v>
      </c>
    </row>
    <row r="343" spans="1:35" ht="91.5" customHeight="1">
      <c r="A343" s="7">
        <v>2</v>
      </c>
      <c r="B343" s="443" t="s">
        <v>2375</v>
      </c>
      <c r="C343" s="288" t="s">
        <v>1297</v>
      </c>
      <c r="D343" s="288" t="s">
        <v>42</v>
      </c>
      <c r="E343" s="288"/>
      <c r="F343" s="288" t="s">
        <v>42</v>
      </c>
      <c r="G343" s="288" t="s">
        <v>1298</v>
      </c>
      <c r="H343" s="420"/>
      <c r="I343" s="421"/>
      <c r="J343" s="454"/>
      <c r="K343" s="181"/>
      <c r="L343" s="7" t="s">
        <v>1312</v>
      </c>
      <c r="M343" s="444" t="s">
        <v>1771</v>
      </c>
      <c r="N343" s="764" t="s">
        <v>1315</v>
      </c>
      <c r="O343" s="764"/>
      <c r="P343" s="764"/>
      <c r="Q343" s="7">
        <v>2</v>
      </c>
      <c r="R343" s="414" t="s">
        <v>184</v>
      </c>
      <c r="S343" s="414" t="s">
        <v>184</v>
      </c>
      <c r="T343" s="414" t="s">
        <v>184</v>
      </c>
      <c r="U343" s="288" t="s">
        <v>1019</v>
      </c>
      <c r="V343" s="288"/>
      <c r="W343" s="414" t="s">
        <v>123</v>
      </c>
      <c r="X343" s="288"/>
      <c r="Y343" s="33"/>
      <c r="Z343" s="288"/>
      <c r="AA343" s="288"/>
      <c r="AB343" s="288"/>
      <c r="AC343" s="288"/>
      <c r="AD343" s="288"/>
      <c r="AE343" s="288"/>
      <c r="AF343" s="422"/>
      <c r="AG343" s="422"/>
      <c r="AH343" s="99"/>
      <c r="AI343" s="288"/>
    </row>
    <row r="344" spans="1:35" ht="60" customHeight="1">
      <c r="A344" s="7" t="s">
        <v>503</v>
      </c>
      <c r="B344" s="419" t="s">
        <v>1299</v>
      </c>
      <c r="C344" s="288"/>
      <c r="D344" s="288" t="s">
        <v>42</v>
      </c>
      <c r="E344" s="288" t="s">
        <v>43</v>
      </c>
      <c r="F344" s="288" t="s">
        <v>42</v>
      </c>
      <c r="G344" s="288">
        <v>1850</v>
      </c>
      <c r="H344" s="420">
        <v>3981</v>
      </c>
      <c r="I344" s="421">
        <v>687453.04</v>
      </c>
      <c r="J344" s="442"/>
      <c r="K344" s="308"/>
      <c r="L344" s="7" t="s">
        <v>1312</v>
      </c>
      <c r="M344" s="444" t="s">
        <v>1304</v>
      </c>
      <c r="N344" s="288" t="s">
        <v>183</v>
      </c>
      <c r="O344" s="288" t="s">
        <v>254</v>
      </c>
      <c r="P344" s="288" t="s">
        <v>498</v>
      </c>
      <c r="Q344" s="7" t="s">
        <v>503</v>
      </c>
      <c r="R344" s="414" t="s">
        <v>184</v>
      </c>
      <c r="S344" s="414" t="s">
        <v>184</v>
      </c>
      <c r="T344" s="414" t="s">
        <v>184</v>
      </c>
      <c r="U344" s="288" t="s">
        <v>1319</v>
      </c>
      <c r="V344" s="288"/>
      <c r="W344" s="414" t="s">
        <v>123</v>
      </c>
      <c r="X344" s="288" t="s">
        <v>1320</v>
      </c>
      <c r="Y344" s="288" t="s">
        <v>1321</v>
      </c>
      <c r="Z344" s="288" t="s">
        <v>45</v>
      </c>
      <c r="AA344" s="288" t="s">
        <v>45</v>
      </c>
      <c r="AB344" s="288" t="s">
        <v>45</v>
      </c>
      <c r="AC344" s="288" t="s">
        <v>45</v>
      </c>
      <c r="AD344" s="414" t="s">
        <v>84</v>
      </c>
      <c r="AE344" s="288" t="s">
        <v>427</v>
      </c>
      <c r="AF344" s="422">
        <v>3</v>
      </c>
      <c r="AG344" s="422" t="s">
        <v>42</v>
      </c>
      <c r="AH344" s="99" t="s">
        <v>42</v>
      </c>
      <c r="AI344" s="288" t="s">
        <v>43</v>
      </c>
    </row>
    <row r="345" spans="1:38" ht="60" customHeight="1">
      <c r="A345" s="7" t="s">
        <v>504</v>
      </c>
      <c r="B345" s="419" t="s">
        <v>1300</v>
      </c>
      <c r="C345" s="288"/>
      <c r="D345" s="288" t="s">
        <v>42</v>
      </c>
      <c r="E345" s="288" t="s">
        <v>43</v>
      </c>
      <c r="F345" s="288" t="s">
        <v>42</v>
      </c>
      <c r="G345" s="288">
        <v>1850</v>
      </c>
      <c r="H345" s="420">
        <v>4019</v>
      </c>
      <c r="I345" s="421">
        <v>382133.13</v>
      </c>
      <c r="J345" s="442"/>
      <c r="K345" s="308"/>
      <c r="L345" s="7" t="s">
        <v>1312</v>
      </c>
      <c r="M345" s="444" t="s">
        <v>1305</v>
      </c>
      <c r="N345" s="288" t="s">
        <v>183</v>
      </c>
      <c r="O345" s="288" t="s">
        <v>254</v>
      </c>
      <c r="P345" s="288" t="s">
        <v>498</v>
      </c>
      <c r="Q345" s="7" t="s">
        <v>504</v>
      </c>
      <c r="R345" s="414" t="s">
        <v>184</v>
      </c>
      <c r="S345" s="414" t="s">
        <v>184</v>
      </c>
      <c r="T345" s="414" t="s">
        <v>184</v>
      </c>
      <c r="U345" s="288" t="s">
        <v>1319</v>
      </c>
      <c r="V345" s="288"/>
      <c r="W345" s="414" t="s">
        <v>123</v>
      </c>
      <c r="X345" s="288" t="s">
        <v>1322</v>
      </c>
      <c r="Y345" s="288" t="s">
        <v>184</v>
      </c>
      <c r="Z345" s="288" t="s">
        <v>45</v>
      </c>
      <c r="AA345" s="288" t="s">
        <v>45</v>
      </c>
      <c r="AB345" s="288" t="s">
        <v>839</v>
      </c>
      <c r="AC345" s="288" t="s">
        <v>794</v>
      </c>
      <c r="AD345" s="414" t="s">
        <v>84</v>
      </c>
      <c r="AE345" s="288" t="s">
        <v>427</v>
      </c>
      <c r="AF345" s="422">
        <v>3</v>
      </c>
      <c r="AG345" s="422" t="s">
        <v>42</v>
      </c>
      <c r="AH345" s="99" t="s">
        <v>42</v>
      </c>
      <c r="AI345" s="288" t="s">
        <v>43</v>
      </c>
      <c r="AJ345" s="37"/>
      <c r="AK345" s="37"/>
      <c r="AL345" s="37"/>
    </row>
    <row r="346" spans="1:35" s="37" customFormat="1" ht="57" customHeight="1">
      <c r="A346" s="7" t="s">
        <v>505</v>
      </c>
      <c r="B346" s="419" t="s">
        <v>506</v>
      </c>
      <c r="C346" s="288"/>
      <c r="D346" s="288" t="s">
        <v>42</v>
      </c>
      <c r="E346" s="288" t="s">
        <v>43</v>
      </c>
      <c r="F346" s="288" t="s">
        <v>42</v>
      </c>
      <c r="G346" s="288">
        <v>1850</v>
      </c>
      <c r="H346" s="420">
        <v>595.79</v>
      </c>
      <c r="I346" s="421">
        <v>1250903</v>
      </c>
      <c r="J346" s="442"/>
      <c r="K346" s="308"/>
      <c r="L346" s="7" t="s">
        <v>1312</v>
      </c>
      <c r="M346" s="444" t="s">
        <v>1306</v>
      </c>
      <c r="N346" s="288" t="s">
        <v>507</v>
      </c>
      <c r="O346" s="288" t="s">
        <v>254</v>
      </c>
      <c r="P346" s="288" t="s">
        <v>1316</v>
      </c>
      <c r="Q346" s="7" t="s">
        <v>505</v>
      </c>
      <c r="R346" s="414" t="s">
        <v>184</v>
      </c>
      <c r="S346" s="414" t="s">
        <v>184</v>
      </c>
      <c r="T346" s="414" t="s">
        <v>184</v>
      </c>
      <c r="U346" s="288" t="s">
        <v>1319</v>
      </c>
      <c r="V346" s="288" t="s">
        <v>1323</v>
      </c>
      <c r="W346" s="414" t="s">
        <v>123</v>
      </c>
      <c r="X346" s="288" t="s">
        <v>1324</v>
      </c>
      <c r="Y346" s="288" t="s">
        <v>1325</v>
      </c>
      <c r="Z346" s="288" t="s">
        <v>45</v>
      </c>
      <c r="AA346" s="288" t="s">
        <v>45</v>
      </c>
      <c r="AB346" s="288" t="s">
        <v>45</v>
      </c>
      <c r="AC346" s="288" t="s">
        <v>45</v>
      </c>
      <c r="AD346" s="414" t="s">
        <v>84</v>
      </c>
      <c r="AE346" s="288" t="s">
        <v>427</v>
      </c>
      <c r="AF346" s="422">
        <v>2</v>
      </c>
      <c r="AG346" s="422" t="s">
        <v>43</v>
      </c>
      <c r="AH346" s="99" t="s">
        <v>42</v>
      </c>
      <c r="AI346" s="288" t="s">
        <v>42</v>
      </c>
    </row>
    <row r="347" spans="1:35" s="37" customFormat="1" ht="64.5" customHeight="1">
      <c r="A347" s="7" t="s">
        <v>508</v>
      </c>
      <c r="B347" s="419" t="s">
        <v>1804</v>
      </c>
      <c r="C347" s="288"/>
      <c r="D347" s="288" t="s">
        <v>42</v>
      </c>
      <c r="E347" s="288" t="s">
        <v>43</v>
      </c>
      <c r="F347" s="288" t="s">
        <v>42</v>
      </c>
      <c r="G347" s="288">
        <v>1850</v>
      </c>
      <c r="H347" s="420">
        <v>883.97</v>
      </c>
      <c r="I347" s="421">
        <v>1125902</v>
      </c>
      <c r="J347" s="442"/>
      <c r="K347" s="308"/>
      <c r="L347" s="7" t="s">
        <v>1312</v>
      </c>
      <c r="M347" s="444" t="s">
        <v>1307</v>
      </c>
      <c r="N347" s="288" t="s">
        <v>509</v>
      </c>
      <c r="O347" s="288" t="s">
        <v>510</v>
      </c>
      <c r="P347" s="288" t="s">
        <v>511</v>
      </c>
      <c r="Q347" s="7" t="s">
        <v>508</v>
      </c>
      <c r="R347" s="414" t="s">
        <v>184</v>
      </c>
      <c r="S347" s="414" t="s">
        <v>184</v>
      </c>
      <c r="T347" s="414" t="s">
        <v>184</v>
      </c>
      <c r="U347" s="288" t="s">
        <v>1319</v>
      </c>
      <c r="V347" s="288" t="s">
        <v>1326</v>
      </c>
      <c r="W347" s="414" t="s">
        <v>123</v>
      </c>
      <c r="X347" s="288" t="s">
        <v>1327</v>
      </c>
      <c r="Y347" s="288" t="s">
        <v>84</v>
      </c>
      <c r="Z347" s="288" t="s">
        <v>45</v>
      </c>
      <c r="AA347" s="288" t="s">
        <v>45</v>
      </c>
      <c r="AB347" s="288" t="s">
        <v>45</v>
      </c>
      <c r="AC347" s="288" t="s">
        <v>45</v>
      </c>
      <c r="AD347" s="414" t="s">
        <v>84</v>
      </c>
      <c r="AE347" s="288" t="s">
        <v>427</v>
      </c>
      <c r="AF347" s="422">
        <v>1</v>
      </c>
      <c r="AG347" s="422" t="s">
        <v>43</v>
      </c>
      <c r="AH347" s="99" t="s">
        <v>43</v>
      </c>
      <c r="AI347" s="288" t="s">
        <v>43</v>
      </c>
    </row>
    <row r="348" spans="1:35" s="37" customFormat="1" ht="59.25" customHeight="1">
      <c r="A348" s="7" t="s">
        <v>512</v>
      </c>
      <c r="B348" s="419" t="s">
        <v>513</v>
      </c>
      <c r="C348" s="288"/>
      <c r="D348" s="288" t="s">
        <v>42</v>
      </c>
      <c r="E348" s="288" t="s">
        <v>43</v>
      </c>
      <c r="F348" s="288" t="s">
        <v>42</v>
      </c>
      <c r="G348" s="288">
        <v>1850</v>
      </c>
      <c r="H348" s="420">
        <v>148.79</v>
      </c>
      <c r="I348" s="421">
        <v>901127.71</v>
      </c>
      <c r="J348" s="442"/>
      <c r="K348" s="308"/>
      <c r="L348" s="7" t="s">
        <v>1312</v>
      </c>
      <c r="M348" s="444" t="s">
        <v>1308</v>
      </c>
      <c r="N348" s="288" t="s">
        <v>509</v>
      </c>
      <c r="O348" s="288" t="s">
        <v>491</v>
      </c>
      <c r="P348" s="288" t="s">
        <v>1317</v>
      </c>
      <c r="Q348" s="7" t="s">
        <v>512</v>
      </c>
      <c r="R348" s="414" t="s">
        <v>184</v>
      </c>
      <c r="S348" s="414" t="s">
        <v>184</v>
      </c>
      <c r="T348" s="414" t="s">
        <v>184</v>
      </c>
      <c r="U348" s="288" t="s">
        <v>1319</v>
      </c>
      <c r="V348" s="288" t="s">
        <v>1328</v>
      </c>
      <c r="W348" s="414" t="s">
        <v>123</v>
      </c>
      <c r="X348" s="288" t="s">
        <v>1329</v>
      </c>
      <c r="Y348" s="288" t="s">
        <v>1330</v>
      </c>
      <c r="Z348" s="288" t="s">
        <v>45</v>
      </c>
      <c r="AA348" s="288" t="s">
        <v>45</v>
      </c>
      <c r="AB348" s="288" t="s">
        <v>45</v>
      </c>
      <c r="AC348" s="288" t="s">
        <v>45</v>
      </c>
      <c r="AD348" s="414" t="s">
        <v>84</v>
      </c>
      <c r="AE348" s="288" t="s">
        <v>427</v>
      </c>
      <c r="AF348" s="422">
        <v>1</v>
      </c>
      <c r="AG348" s="422" t="s">
        <v>43</v>
      </c>
      <c r="AH348" s="99" t="s">
        <v>42</v>
      </c>
      <c r="AI348" s="288" t="s">
        <v>43</v>
      </c>
    </row>
    <row r="349" spans="1:35" s="37" customFormat="1" ht="47.25" customHeight="1">
      <c r="A349" s="99" t="s">
        <v>514</v>
      </c>
      <c r="B349" s="419" t="s">
        <v>515</v>
      </c>
      <c r="C349" s="288"/>
      <c r="D349" s="288" t="s">
        <v>42</v>
      </c>
      <c r="E349" s="288" t="s">
        <v>43</v>
      </c>
      <c r="F349" s="288"/>
      <c r="G349" s="288"/>
      <c r="H349" s="420"/>
      <c r="I349" s="421">
        <v>11206.38</v>
      </c>
      <c r="J349" s="445"/>
      <c r="K349" s="295"/>
      <c r="L349" s="7" t="s">
        <v>1312</v>
      </c>
      <c r="M349" s="444"/>
      <c r="N349" s="288"/>
      <c r="O349" s="10"/>
      <c r="P349" s="288"/>
      <c r="Q349" s="99" t="s">
        <v>514</v>
      </c>
      <c r="R349" s="414" t="s">
        <v>184</v>
      </c>
      <c r="S349" s="414" t="s">
        <v>184</v>
      </c>
      <c r="T349" s="414" t="s">
        <v>184</v>
      </c>
      <c r="U349" s="288" t="s">
        <v>1319</v>
      </c>
      <c r="V349" s="288"/>
      <c r="W349" s="414" t="s">
        <v>123</v>
      </c>
      <c r="X349" s="288" t="s">
        <v>1331</v>
      </c>
      <c r="Y349" s="288" t="s">
        <v>1332</v>
      </c>
      <c r="Z349" s="288" t="s">
        <v>794</v>
      </c>
      <c r="AA349" s="288" t="s">
        <v>44</v>
      </c>
      <c r="AB349" s="288" t="s">
        <v>84</v>
      </c>
      <c r="AC349" s="288" t="s">
        <v>84</v>
      </c>
      <c r="AD349" s="414" t="s">
        <v>84</v>
      </c>
      <c r="AE349" s="288" t="s">
        <v>84</v>
      </c>
      <c r="AF349" s="422"/>
      <c r="AG349" s="422" t="s">
        <v>84</v>
      </c>
      <c r="AH349" s="99"/>
      <c r="AI349" s="288" t="s">
        <v>84</v>
      </c>
    </row>
    <row r="350" spans="1:35" s="37" customFormat="1" ht="27" customHeight="1">
      <c r="A350" s="7">
        <v>3</v>
      </c>
      <c r="B350" s="419" t="s">
        <v>2376</v>
      </c>
      <c r="C350" s="288"/>
      <c r="D350" s="288"/>
      <c r="E350" s="288"/>
      <c r="F350" s="288"/>
      <c r="G350" s="288"/>
      <c r="H350" s="420"/>
      <c r="I350" s="421"/>
      <c r="J350" s="442"/>
      <c r="K350" s="308"/>
      <c r="L350" s="7" t="s">
        <v>1312</v>
      </c>
      <c r="M350" s="33"/>
      <c r="N350" s="288"/>
      <c r="O350" s="288"/>
      <c r="P350" s="288"/>
      <c r="Q350" s="7">
        <v>3</v>
      </c>
      <c r="R350" s="414" t="s">
        <v>184</v>
      </c>
      <c r="S350" s="414" t="s">
        <v>184</v>
      </c>
      <c r="T350" s="414" t="s">
        <v>184</v>
      </c>
      <c r="U350" s="288" t="s">
        <v>1020</v>
      </c>
      <c r="V350" s="288"/>
      <c r="W350" s="414" t="s">
        <v>123</v>
      </c>
      <c r="X350" s="288"/>
      <c r="Y350" s="288"/>
      <c r="Z350" s="288"/>
      <c r="AA350" s="288"/>
      <c r="AB350" s="288"/>
      <c r="AC350" s="288"/>
      <c r="AD350" s="414"/>
      <c r="AE350" s="288"/>
      <c r="AF350" s="422"/>
      <c r="AG350" s="422"/>
      <c r="AH350" s="99"/>
      <c r="AI350" s="288"/>
    </row>
    <row r="351" spans="1:35" s="37" customFormat="1" ht="38.25" customHeight="1">
      <c r="A351" s="7" t="s">
        <v>516</v>
      </c>
      <c r="B351" s="419" t="s">
        <v>1301</v>
      </c>
      <c r="C351" s="288" t="s">
        <v>405</v>
      </c>
      <c r="D351" s="288" t="s">
        <v>42</v>
      </c>
      <c r="E351" s="288" t="s">
        <v>43</v>
      </c>
      <c r="F351" s="288" t="s">
        <v>42</v>
      </c>
      <c r="G351" s="288">
        <v>1850</v>
      </c>
      <c r="H351" s="420">
        <v>4019</v>
      </c>
      <c r="I351" s="421">
        <v>300000</v>
      </c>
      <c r="J351" s="442"/>
      <c r="K351" s="308"/>
      <c r="L351" s="7" t="s">
        <v>1312</v>
      </c>
      <c r="M351" s="444" t="s">
        <v>1309</v>
      </c>
      <c r="N351" s="288" t="s">
        <v>183</v>
      </c>
      <c r="O351" s="288" t="s">
        <v>254</v>
      </c>
      <c r="P351" s="288" t="s">
        <v>498</v>
      </c>
      <c r="Q351" s="7" t="s">
        <v>516</v>
      </c>
      <c r="R351" s="414" t="s">
        <v>184</v>
      </c>
      <c r="S351" s="414" t="s">
        <v>184</v>
      </c>
      <c r="T351" s="414" t="s">
        <v>184</v>
      </c>
      <c r="U351" s="288" t="s">
        <v>1319</v>
      </c>
      <c r="V351" s="288"/>
      <c r="W351" s="414" t="s">
        <v>123</v>
      </c>
      <c r="X351" s="288" t="s">
        <v>1333</v>
      </c>
      <c r="Y351" s="288" t="s">
        <v>184</v>
      </c>
      <c r="Z351" s="288" t="s">
        <v>45</v>
      </c>
      <c r="AA351" s="288" t="s">
        <v>255</v>
      </c>
      <c r="AB351" s="288" t="s">
        <v>839</v>
      </c>
      <c r="AC351" s="288" t="s">
        <v>44</v>
      </c>
      <c r="AD351" s="414" t="s">
        <v>84</v>
      </c>
      <c r="AE351" s="288" t="s">
        <v>194</v>
      </c>
      <c r="AF351" s="422">
        <v>3</v>
      </c>
      <c r="AG351" s="422" t="s">
        <v>42</v>
      </c>
      <c r="AH351" s="99" t="s">
        <v>42</v>
      </c>
      <c r="AI351" s="288" t="s">
        <v>1334</v>
      </c>
    </row>
    <row r="352" spans="1:35" s="37" customFormat="1" ht="24.75" customHeight="1">
      <c r="A352" s="7" t="s">
        <v>517</v>
      </c>
      <c r="B352" s="419" t="s">
        <v>518</v>
      </c>
      <c r="C352" s="288"/>
      <c r="D352" s="288"/>
      <c r="E352" s="288"/>
      <c r="F352" s="288"/>
      <c r="G352" s="288"/>
      <c r="H352" s="420">
        <v>2200</v>
      </c>
      <c r="I352" s="421">
        <v>15125.27</v>
      </c>
      <c r="J352" s="442"/>
      <c r="K352" s="308"/>
      <c r="L352" s="7" t="s">
        <v>1312</v>
      </c>
      <c r="M352" s="444"/>
      <c r="N352" s="288"/>
      <c r="O352" s="288"/>
      <c r="P352" s="288"/>
      <c r="Q352" s="7" t="s">
        <v>517</v>
      </c>
      <c r="R352" s="414" t="s">
        <v>184</v>
      </c>
      <c r="S352" s="414" t="s">
        <v>184</v>
      </c>
      <c r="T352" s="414" t="s">
        <v>184</v>
      </c>
      <c r="U352" s="288" t="s">
        <v>1319</v>
      </c>
      <c r="V352" s="288"/>
      <c r="W352" s="288" t="s">
        <v>184</v>
      </c>
      <c r="X352" s="288" t="s">
        <v>84</v>
      </c>
      <c r="Y352" s="288" t="s">
        <v>84</v>
      </c>
      <c r="Z352" s="288" t="s">
        <v>84</v>
      </c>
      <c r="AA352" s="288" t="s">
        <v>84</v>
      </c>
      <c r="AB352" s="288" t="s">
        <v>84</v>
      </c>
      <c r="AC352" s="288" t="s">
        <v>84</v>
      </c>
      <c r="AD352" s="414" t="s">
        <v>84</v>
      </c>
      <c r="AE352" s="288" t="s">
        <v>84</v>
      </c>
      <c r="AF352" s="422"/>
      <c r="AG352" s="422"/>
      <c r="AH352" s="99"/>
      <c r="AI352" s="288"/>
    </row>
    <row r="353" spans="1:35" s="37" customFormat="1" ht="42" customHeight="1">
      <c r="A353" s="7" t="s">
        <v>519</v>
      </c>
      <c r="B353" s="419" t="s">
        <v>1302</v>
      </c>
      <c r="C353" s="288" t="s">
        <v>163</v>
      </c>
      <c r="D353" s="382" t="s">
        <v>43</v>
      </c>
      <c r="E353" s="288" t="s">
        <v>43</v>
      </c>
      <c r="F353" s="414" t="s">
        <v>43</v>
      </c>
      <c r="G353" s="288">
        <v>1991</v>
      </c>
      <c r="H353" s="420">
        <v>1300</v>
      </c>
      <c r="I353" s="421">
        <v>85665.02</v>
      </c>
      <c r="J353" s="442"/>
      <c r="K353" s="308"/>
      <c r="L353" s="7" t="s">
        <v>1312</v>
      </c>
      <c r="M353" s="444" t="s">
        <v>1310</v>
      </c>
      <c r="N353" s="288" t="s">
        <v>183</v>
      </c>
      <c r="O353" s="288" t="s">
        <v>119</v>
      </c>
      <c r="P353" s="288" t="s">
        <v>138</v>
      </c>
      <c r="Q353" s="7" t="s">
        <v>519</v>
      </c>
      <c r="R353" s="414" t="s">
        <v>184</v>
      </c>
      <c r="S353" s="414" t="s">
        <v>184</v>
      </c>
      <c r="T353" s="414" t="s">
        <v>184</v>
      </c>
      <c r="U353" s="288" t="s">
        <v>1319</v>
      </c>
      <c r="V353" s="288"/>
      <c r="W353" s="414" t="s">
        <v>184</v>
      </c>
      <c r="X353" s="288" t="s">
        <v>2</v>
      </c>
      <c r="Y353" s="288" t="s">
        <v>184</v>
      </c>
      <c r="Z353" s="288" t="s">
        <v>45</v>
      </c>
      <c r="AA353" s="288" t="s">
        <v>2395</v>
      </c>
      <c r="AB353" s="288" t="s">
        <v>839</v>
      </c>
      <c r="AC353" s="288" t="s">
        <v>44</v>
      </c>
      <c r="AD353" s="414" t="s">
        <v>84</v>
      </c>
      <c r="AE353" s="288" t="s">
        <v>194</v>
      </c>
      <c r="AF353" s="422">
        <v>3</v>
      </c>
      <c r="AG353" s="422" t="s">
        <v>42</v>
      </c>
      <c r="AH353" s="99" t="s">
        <v>499</v>
      </c>
      <c r="AI353" s="288" t="s">
        <v>43</v>
      </c>
    </row>
    <row r="354" spans="1:35" s="37" customFormat="1" ht="24.75" customHeight="1">
      <c r="A354" s="7" t="s">
        <v>520</v>
      </c>
      <c r="B354" s="419" t="s">
        <v>301</v>
      </c>
      <c r="C354" s="288" t="s">
        <v>163</v>
      </c>
      <c r="D354" s="382" t="s">
        <v>43</v>
      </c>
      <c r="E354" s="288" t="s">
        <v>43</v>
      </c>
      <c r="F354" s="414" t="s">
        <v>43</v>
      </c>
      <c r="G354" s="288"/>
      <c r="H354" s="420">
        <v>193</v>
      </c>
      <c r="I354" s="421">
        <v>10223.18</v>
      </c>
      <c r="J354" s="442"/>
      <c r="K354" s="308"/>
      <c r="L354" s="7" t="s">
        <v>1312</v>
      </c>
      <c r="M354" s="444" t="s">
        <v>1310</v>
      </c>
      <c r="N354" s="288" t="s">
        <v>521</v>
      </c>
      <c r="O354" s="288" t="s">
        <v>119</v>
      </c>
      <c r="P354" s="288" t="s">
        <v>138</v>
      </c>
      <c r="Q354" s="7" t="s">
        <v>520</v>
      </c>
      <c r="R354" s="414" t="s">
        <v>184</v>
      </c>
      <c r="S354" s="414" t="s">
        <v>184</v>
      </c>
      <c r="T354" s="414" t="s">
        <v>184</v>
      </c>
      <c r="U354" s="288" t="s">
        <v>1319</v>
      </c>
      <c r="V354" s="288"/>
      <c r="W354" s="288" t="s">
        <v>184</v>
      </c>
      <c r="X354" s="288" t="s">
        <v>2</v>
      </c>
      <c r="Y354" s="288" t="s">
        <v>184</v>
      </c>
      <c r="Z354" s="288" t="s">
        <v>45</v>
      </c>
      <c r="AA354" s="288" t="s">
        <v>255</v>
      </c>
      <c r="AB354" s="288" t="s">
        <v>839</v>
      </c>
      <c r="AC354" s="288" t="s">
        <v>44</v>
      </c>
      <c r="AD354" s="414" t="s">
        <v>84</v>
      </c>
      <c r="AE354" s="288" t="s">
        <v>194</v>
      </c>
      <c r="AF354" s="422">
        <v>1</v>
      </c>
      <c r="AG354" s="422" t="s">
        <v>43</v>
      </c>
      <c r="AH354" s="99" t="s">
        <v>43</v>
      </c>
      <c r="AI354" s="288" t="s">
        <v>43</v>
      </c>
    </row>
    <row r="355" spans="1:38" s="37" customFormat="1" ht="24.75" customHeight="1">
      <c r="A355" s="290" t="s">
        <v>522</v>
      </c>
      <c r="B355" s="446" t="s">
        <v>103</v>
      </c>
      <c r="C355" s="447" t="s">
        <v>163</v>
      </c>
      <c r="D355" s="625" t="s">
        <v>43</v>
      </c>
      <c r="E355" s="447" t="s">
        <v>43</v>
      </c>
      <c r="F355" s="448" t="s">
        <v>43</v>
      </c>
      <c r="G355" s="447">
        <v>1970</v>
      </c>
      <c r="H355" s="449">
        <v>16</v>
      </c>
      <c r="I355" s="428">
        <v>844</v>
      </c>
      <c r="J355" s="450"/>
      <c r="K355" s="308"/>
      <c r="L355" s="7" t="s">
        <v>1312</v>
      </c>
      <c r="M355" s="451" t="s">
        <v>1310</v>
      </c>
      <c r="N355" s="447" t="s">
        <v>521</v>
      </c>
      <c r="O355" s="447" t="s">
        <v>119</v>
      </c>
      <c r="P355" s="447" t="s">
        <v>138</v>
      </c>
      <c r="Q355" s="290" t="s">
        <v>522</v>
      </c>
      <c r="R355" s="448" t="s">
        <v>184</v>
      </c>
      <c r="S355" s="448" t="s">
        <v>184</v>
      </c>
      <c r="T355" s="448" t="s">
        <v>184</v>
      </c>
      <c r="U355" s="447" t="s">
        <v>1319</v>
      </c>
      <c r="V355" s="447"/>
      <c r="W355" s="447" t="s">
        <v>184</v>
      </c>
      <c r="X355" s="447" t="s">
        <v>2</v>
      </c>
      <c r="Y355" s="447" t="s">
        <v>184</v>
      </c>
      <c r="Z355" s="447" t="s">
        <v>45</v>
      </c>
      <c r="AA355" s="447" t="s">
        <v>255</v>
      </c>
      <c r="AB355" s="447" t="s">
        <v>839</v>
      </c>
      <c r="AC355" s="447" t="s">
        <v>44</v>
      </c>
      <c r="AD355" s="448" t="s">
        <v>84</v>
      </c>
      <c r="AE355" s="447" t="s">
        <v>194</v>
      </c>
      <c r="AF355" s="452">
        <v>1</v>
      </c>
      <c r="AG355" s="452" t="s">
        <v>43</v>
      </c>
      <c r="AH355" s="205" t="s">
        <v>43</v>
      </c>
      <c r="AI355" s="447" t="s">
        <v>43</v>
      </c>
      <c r="AJ355" s="11"/>
      <c r="AK355" s="11"/>
      <c r="AL355" s="11"/>
    </row>
    <row r="356" spans="1:38" s="37" customFormat="1" ht="24.75" customHeight="1">
      <c r="A356" s="7">
        <v>4</v>
      </c>
      <c r="B356" s="123" t="s">
        <v>1941</v>
      </c>
      <c r="C356" s="7" t="s">
        <v>1297</v>
      </c>
      <c r="D356" s="99" t="s">
        <v>43</v>
      </c>
      <c r="E356" s="7" t="s">
        <v>43</v>
      </c>
      <c r="F356" s="7" t="s">
        <v>42</v>
      </c>
      <c r="G356" s="7" t="s">
        <v>1298</v>
      </c>
      <c r="H356" s="353">
        <v>540</v>
      </c>
      <c r="I356" s="295"/>
      <c r="J356" s="442">
        <v>70166.34</v>
      </c>
      <c r="K356" s="308"/>
      <c r="L356" s="7" t="s">
        <v>1312</v>
      </c>
      <c r="M356" s="453" t="s">
        <v>1309</v>
      </c>
      <c r="N356" s="7" t="s">
        <v>1943</v>
      </c>
      <c r="O356" s="7" t="s">
        <v>254</v>
      </c>
      <c r="P356" s="7" t="s">
        <v>117</v>
      </c>
      <c r="Q356" s="7">
        <v>4</v>
      </c>
      <c r="R356" s="7" t="s">
        <v>184</v>
      </c>
      <c r="S356" s="7" t="s">
        <v>1945</v>
      </c>
      <c r="T356" s="7" t="s">
        <v>1945</v>
      </c>
      <c r="U356" s="7" t="s">
        <v>1319</v>
      </c>
      <c r="V356" s="7" t="s">
        <v>1946</v>
      </c>
      <c r="W356" s="7" t="s">
        <v>123</v>
      </c>
      <c r="X356" s="7" t="s">
        <v>2</v>
      </c>
      <c r="Y356" s="7" t="s">
        <v>1947</v>
      </c>
      <c r="Z356" s="7" t="s">
        <v>794</v>
      </c>
      <c r="AA356" s="7" t="s">
        <v>1945</v>
      </c>
      <c r="AB356" s="7" t="s">
        <v>46</v>
      </c>
      <c r="AC356" s="7" t="s">
        <v>46</v>
      </c>
      <c r="AD356" s="7" t="s">
        <v>1945</v>
      </c>
      <c r="AE356" s="7" t="s">
        <v>1945</v>
      </c>
      <c r="AF356" s="16">
        <v>1</v>
      </c>
      <c r="AG356" s="16" t="s">
        <v>43</v>
      </c>
      <c r="AH356" s="99"/>
      <c r="AI356" s="7" t="s">
        <v>43</v>
      </c>
      <c r="AJ356" s="11"/>
      <c r="AK356" s="11"/>
      <c r="AL356" s="11"/>
    </row>
    <row r="357" spans="1:38" s="37" customFormat="1" ht="24.75" customHeight="1">
      <c r="A357" s="7">
        <v>5</v>
      </c>
      <c r="B357" s="123" t="s">
        <v>1942</v>
      </c>
      <c r="C357" s="7" t="s">
        <v>1297</v>
      </c>
      <c r="D357" s="99" t="s">
        <v>43</v>
      </c>
      <c r="E357" s="7" t="s">
        <v>43</v>
      </c>
      <c r="F357" s="7" t="s">
        <v>42</v>
      </c>
      <c r="G357" s="7" t="s">
        <v>1298</v>
      </c>
      <c r="H357" s="353">
        <v>450</v>
      </c>
      <c r="I357" s="295"/>
      <c r="J357" s="442">
        <v>281418.72</v>
      </c>
      <c r="K357" s="308"/>
      <c r="L357" s="7" t="s">
        <v>1312</v>
      </c>
      <c r="M357" s="453"/>
      <c r="N357" s="7" t="s">
        <v>183</v>
      </c>
      <c r="O357" s="7" t="s">
        <v>254</v>
      </c>
      <c r="P357" s="7" t="s">
        <v>1944</v>
      </c>
      <c r="Q357" s="7">
        <v>5</v>
      </c>
      <c r="R357" s="7" t="s">
        <v>184</v>
      </c>
      <c r="S357" s="7" t="s">
        <v>184</v>
      </c>
      <c r="T357" s="7" t="s">
        <v>184</v>
      </c>
      <c r="U357" s="7" t="s">
        <v>1319</v>
      </c>
      <c r="V357" s="7"/>
      <c r="W357" s="7" t="s">
        <v>123</v>
      </c>
      <c r="X357" s="7" t="s">
        <v>2</v>
      </c>
      <c r="Y357" s="7" t="s">
        <v>184</v>
      </c>
      <c r="Z357" s="7" t="s">
        <v>44</v>
      </c>
      <c r="AA357" s="7" t="s">
        <v>1945</v>
      </c>
      <c r="AB357" s="7" t="s">
        <v>46</v>
      </c>
      <c r="AC357" s="7" t="s">
        <v>1948</v>
      </c>
      <c r="AD357" s="7" t="s">
        <v>1945</v>
      </c>
      <c r="AE357" s="7" t="s">
        <v>1945</v>
      </c>
      <c r="AF357" s="16">
        <v>3</v>
      </c>
      <c r="AG357" s="16" t="s">
        <v>43</v>
      </c>
      <c r="AH357" s="99"/>
      <c r="AI357" s="7" t="s">
        <v>43</v>
      </c>
      <c r="AJ357" s="11"/>
      <c r="AK357" s="11"/>
      <c r="AL357" s="11"/>
    </row>
    <row r="358" spans="1:38" s="151" customFormat="1" ht="24.75" customHeight="1">
      <c r="A358" s="154"/>
      <c r="B358" s="180" t="s">
        <v>1949</v>
      </c>
      <c r="C358" s="154"/>
      <c r="D358" s="155"/>
      <c r="E358" s="154"/>
      <c r="F358" s="154"/>
      <c r="G358" s="154"/>
      <c r="H358" s="178"/>
      <c r="I358" s="152"/>
      <c r="J358" s="176"/>
      <c r="K358" s="152"/>
      <c r="L358" s="149"/>
      <c r="M358" s="192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79"/>
      <c r="AG358" s="179"/>
      <c r="AH358" s="155"/>
      <c r="AI358" s="154"/>
      <c r="AJ358" s="153"/>
      <c r="AK358" s="153"/>
      <c r="AL358" s="153"/>
    </row>
    <row r="359" spans="1:38" s="151" customFormat="1" ht="24.75" customHeight="1" hidden="1">
      <c r="A359" s="154">
        <v>1</v>
      </c>
      <c r="B359" s="150" t="s">
        <v>1950</v>
      </c>
      <c r="C359" s="149" t="s">
        <v>1951</v>
      </c>
      <c r="D359" s="626" t="s">
        <v>42</v>
      </c>
      <c r="E359" s="149" t="s">
        <v>43</v>
      </c>
      <c r="F359" s="149" t="s">
        <v>42</v>
      </c>
      <c r="G359" s="149" t="s">
        <v>1298</v>
      </c>
      <c r="H359" s="158">
        <v>65.73</v>
      </c>
      <c r="I359" s="152">
        <v>19235.08</v>
      </c>
      <c r="J359" s="190"/>
      <c r="K359" s="152"/>
      <c r="L359" s="149" t="s">
        <v>1312</v>
      </c>
      <c r="M359" s="191"/>
      <c r="N359" s="149" t="s">
        <v>183</v>
      </c>
      <c r="O359" s="149" t="s">
        <v>119</v>
      </c>
      <c r="P359" s="149" t="s">
        <v>2022</v>
      </c>
      <c r="Q359" s="149"/>
      <c r="R359" s="154" t="s">
        <v>184</v>
      </c>
      <c r="S359" s="154" t="s">
        <v>184</v>
      </c>
      <c r="T359" s="154" t="s">
        <v>184</v>
      </c>
      <c r="U359" s="154"/>
      <c r="V359" s="154" t="s">
        <v>2041</v>
      </c>
      <c r="W359" s="154" t="s">
        <v>184</v>
      </c>
      <c r="X359" s="154" t="s">
        <v>184</v>
      </c>
      <c r="Y359" s="154" t="s">
        <v>184</v>
      </c>
      <c r="Z359" s="154" t="s">
        <v>1945</v>
      </c>
      <c r="AA359" s="154" t="s">
        <v>1945</v>
      </c>
      <c r="AB359" s="154" t="s">
        <v>1945</v>
      </c>
      <c r="AC359" s="154" t="s">
        <v>1945</v>
      </c>
      <c r="AD359" s="154" t="s">
        <v>1945</v>
      </c>
      <c r="AE359" s="154" t="s">
        <v>1945</v>
      </c>
      <c r="AF359" s="179">
        <v>1</v>
      </c>
      <c r="AG359" s="179" t="s">
        <v>43</v>
      </c>
      <c r="AH359" s="155"/>
      <c r="AI359" s="154" t="s">
        <v>43</v>
      </c>
      <c r="AJ359" s="153"/>
      <c r="AK359" s="153"/>
      <c r="AL359" s="153"/>
    </row>
    <row r="360" spans="1:38" s="151" customFormat="1" ht="24.75" customHeight="1" hidden="1">
      <c r="A360" s="154">
        <v>2</v>
      </c>
      <c r="B360" s="150" t="s">
        <v>1952</v>
      </c>
      <c r="C360" s="149" t="s">
        <v>1297</v>
      </c>
      <c r="D360" s="626" t="s">
        <v>43</v>
      </c>
      <c r="E360" s="149" t="s">
        <v>43</v>
      </c>
      <c r="F360" s="149" t="s">
        <v>42</v>
      </c>
      <c r="G360" s="149" t="s">
        <v>1298</v>
      </c>
      <c r="H360" s="158">
        <v>15.73</v>
      </c>
      <c r="I360" s="152">
        <v>4109.7</v>
      </c>
      <c r="J360" s="190"/>
      <c r="K360" s="152"/>
      <c r="L360" s="149" t="s">
        <v>1312</v>
      </c>
      <c r="M360" s="191"/>
      <c r="N360" s="149" t="s">
        <v>183</v>
      </c>
      <c r="O360" s="149" t="s">
        <v>119</v>
      </c>
      <c r="P360" s="149" t="s">
        <v>2022</v>
      </c>
      <c r="Q360" s="149"/>
      <c r="R360" s="154" t="s">
        <v>184</v>
      </c>
      <c r="S360" s="154" t="s">
        <v>184</v>
      </c>
      <c r="T360" s="154" t="s">
        <v>184</v>
      </c>
      <c r="U360" s="154"/>
      <c r="V360" s="154"/>
      <c r="W360" s="154" t="s">
        <v>184</v>
      </c>
      <c r="X360" s="154" t="s">
        <v>184</v>
      </c>
      <c r="Y360" s="154" t="s">
        <v>84</v>
      </c>
      <c r="Z360" s="154" t="s">
        <v>1945</v>
      </c>
      <c r="AA360" s="154" t="s">
        <v>1945</v>
      </c>
      <c r="AB360" s="154" t="s">
        <v>1945</v>
      </c>
      <c r="AC360" s="154" t="s">
        <v>1945</v>
      </c>
      <c r="AD360" s="154" t="s">
        <v>1945</v>
      </c>
      <c r="AE360" s="154" t="s">
        <v>1945</v>
      </c>
      <c r="AF360" s="179">
        <v>1</v>
      </c>
      <c r="AG360" s="179" t="s">
        <v>43</v>
      </c>
      <c r="AH360" s="155"/>
      <c r="AI360" s="154" t="s">
        <v>43</v>
      </c>
      <c r="AJ360" s="153"/>
      <c r="AK360" s="153"/>
      <c r="AL360" s="153"/>
    </row>
    <row r="361" spans="1:38" s="151" customFormat="1" ht="24.75" customHeight="1" hidden="1">
      <c r="A361" s="154">
        <v>3</v>
      </c>
      <c r="B361" s="150" t="s">
        <v>1953</v>
      </c>
      <c r="C361" s="149" t="s">
        <v>1297</v>
      </c>
      <c r="D361" s="626" t="s">
        <v>43</v>
      </c>
      <c r="E361" s="149" t="s">
        <v>43</v>
      </c>
      <c r="F361" s="149" t="s">
        <v>42</v>
      </c>
      <c r="G361" s="149" t="s">
        <v>1298</v>
      </c>
      <c r="H361" s="158">
        <v>15.68</v>
      </c>
      <c r="I361" s="152">
        <v>4096.64</v>
      </c>
      <c r="J361" s="190"/>
      <c r="K361" s="152"/>
      <c r="L361" s="149" t="s">
        <v>1312</v>
      </c>
      <c r="M361" s="191"/>
      <c r="N361" s="149" t="s">
        <v>183</v>
      </c>
      <c r="O361" s="149" t="s">
        <v>119</v>
      </c>
      <c r="P361" s="149" t="s">
        <v>2022</v>
      </c>
      <c r="Q361" s="149"/>
      <c r="R361" s="154" t="s">
        <v>184</v>
      </c>
      <c r="S361" s="154" t="s">
        <v>184</v>
      </c>
      <c r="T361" s="154" t="s">
        <v>184</v>
      </c>
      <c r="U361" s="154"/>
      <c r="V361" s="154"/>
      <c r="W361" s="154" t="s">
        <v>184</v>
      </c>
      <c r="X361" s="154" t="s">
        <v>184</v>
      </c>
      <c r="Y361" s="154" t="s">
        <v>84</v>
      </c>
      <c r="Z361" s="154"/>
      <c r="AA361" s="154"/>
      <c r="AB361" s="154"/>
      <c r="AC361" s="154"/>
      <c r="AD361" s="154"/>
      <c r="AE361" s="154"/>
      <c r="AF361" s="179"/>
      <c r="AG361" s="179" t="s">
        <v>43</v>
      </c>
      <c r="AH361" s="155"/>
      <c r="AI361" s="154" t="s">
        <v>43</v>
      </c>
      <c r="AJ361" s="153"/>
      <c r="AK361" s="153"/>
      <c r="AL361" s="153"/>
    </row>
    <row r="362" spans="1:38" s="151" customFormat="1" ht="24.75" customHeight="1" hidden="1">
      <c r="A362" s="154">
        <v>4</v>
      </c>
      <c r="B362" s="150" t="s">
        <v>1954</v>
      </c>
      <c r="C362" s="149" t="s">
        <v>1297</v>
      </c>
      <c r="D362" s="626" t="s">
        <v>43</v>
      </c>
      <c r="E362" s="149" t="s">
        <v>43</v>
      </c>
      <c r="F362" s="149" t="s">
        <v>42</v>
      </c>
      <c r="G362" s="149" t="s">
        <v>1298</v>
      </c>
      <c r="H362" s="158">
        <v>126.57</v>
      </c>
      <c r="I362" s="152">
        <v>147138.59</v>
      </c>
      <c r="J362" s="190"/>
      <c r="K362" s="152"/>
      <c r="L362" s="149" t="s">
        <v>1312</v>
      </c>
      <c r="M362" s="191"/>
      <c r="N362" s="149" t="s">
        <v>183</v>
      </c>
      <c r="O362" s="149" t="s">
        <v>119</v>
      </c>
      <c r="P362" s="149" t="s">
        <v>2022</v>
      </c>
      <c r="Q362" s="149"/>
      <c r="R362" s="154" t="s">
        <v>184</v>
      </c>
      <c r="S362" s="154" t="s">
        <v>184</v>
      </c>
      <c r="T362" s="154" t="s">
        <v>184</v>
      </c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79"/>
      <c r="AG362" s="179" t="s">
        <v>43</v>
      </c>
      <c r="AH362" s="155"/>
      <c r="AI362" s="154" t="s">
        <v>43</v>
      </c>
      <c r="AJ362" s="153"/>
      <c r="AK362" s="153"/>
      <c r="AL362" s="153"/>
    </row>
    <row r="363" spans="1:38" s="151" customFormat="1" ht="24.75" customHeight="1" hidden="1">
      <c r="A363" s="154">
        <v>5</v>
      </c>
      <c r="B363" s="150" t="s">
        <v>1955</v>
      </c>
      <c r="C363" s="149" t="s">
        <v>1297</v>
      </c>
      <c r="D363" s="626" t="s">
        <v>123</v>
      </c>
      <c r="E363" s="149" t="s">
        <v>43</v>
      </c>
      <c r="F363" s="149" t="s">
        <v>42</v>
      </c>
      <c r="G363" s="149" t="s">
        <v>1298</v>
      </c>
      <c r="H363" s="158">
        <v>83.5</v>
      </c>
      <c r="I363" s="152">
        <v>106609.32</v>
      </c>
      <c r="J363" s="190"/>
      <c r="K363" s="152"/>
      <c r="L363" s="149" t="s">
        <v>1312</v>
      </c>
      <c r="M363" s="191"/>
      <c r="N363" s="149" t="s">
        <v>183</v>
      </c>
      <c r="O363" s="149" t="s">
        <v>2023</v>
      </c>
      <c r="P363" s="149" t="s">
        <v>2024</v>
      </c>
      <c r="Q363" s="149"/>
      <c r="R363" s="154" t="s">
        <v>184</v>
      </c>
      <c r="S363" s="154" t="s">
        <v>184</v>
      </c>
      <c r="T363" s="154" t="s">
        <v>184</v>
      </c>
      <c r="U363" s="154"/>
      <c r="V363" s="154"/>
      <c r="W363" s="154" t="s">
        <v>123</v>
      </c>
      <c r="X363" s="154"/>
      <c r="Y363" s="154" t="s">
        <v>46</v>
      </c>
      <c r="Z363" s="154" t="s">
        <v>45</v>
      </c>
      <c r="AA363" s="154" t="s">
        <v>45</v>
      </c>
      <c r="AB363" s="154" t="s">
        <v>839</v>
      </c>
      <c r="AC363" s="154" t="s">
        <v>45</v>
      </c>
      <c r="AD363" s="154" t="s">
        <v>84</v>
      </c>
      <c r="AE363" s="154" t="s">
        <v>427</v>
      </c>
      <c r="AF363" s="179">
        <v>1</v>
      </c>
      <c r="AG363" s="179" t="s">
        <v>43</v>
      </c>
      <c r="AH363" s="155"/>
      <c r="AI363" s="154" t="s">
        <v>43</v>
      </c>
      <c r="AJ363" s="153"/>
      <c r="AK363" s="153"/>
      <c r="AL363" s="153"/>
    </row>
    <row r="364" spans="1:38" s="151" customFormat="1" ht="24.75" customHeight="1" hidden="1">
      <c r="A364" s="154">
        <v>6</v>
      </c>
      <c r="B364" s="150" t="s">
        <v>1956</v>
      </c>
      <c r="C364" s="149" t="s">
        <v>1297</v>
      </c>
      <c r="D364" s="626" t="s">
        <v>43</v>
      </c>
      <c r="E364" s="149" t="s">
        <v>43</v>
      </c>
      <c r="F364" s="149" t="s">
        <v>42</v>
      </c>
      <c r="G364" s="149" t="s">
        <v>1298</v>
      </c>
      <c r="H364" s="158">
        <v>292.99</v>
      </c>
      <c r="I364" s="152">
        <v>173512.87</v>
      </c>
      <c r="J364" s="190"/>
      <c r="K364" s="152"/>
      <c r="L364" s="149" t="s">
        <v>1312</v>
      </c>
      <c r="M364" s="191"/>
      <c r="N364" s="149" t="s">
        <v>183</v>
      </c>
      <c r="O364" s="149" t="s">
        <v>2025</v>
      </c>
      <c r="P364" s="149" t="s">
        <v>2024</v>
      </c>
      <c r="Q364" s="149"/>
      <c r="R364" s="154" t="s">
        <v>184</v>
      </c>
      <c r="S364" s="154" t="s">
        <v>184</v>
      </c>
      <c r="T364" s="154" t="s">
        <v>184</v>
      </c>
      <c r="U364" s="154"/>
      <c r="V364" s="154"/>
      <c r="W364" s="154" t="s">
        <v>184</v>
      </c>
      <c r="X364" s="154" t="s">
        <v>2</v>
      </c>
      <c r="Y364" s="154" t="s">
        <v>46</v>
      </c>
      <c r="Z364" s="154" t="s">
        <v>255</v>
      </c>
      <c r="AA364" s="154" t="s">
        <v>46</v>
      </c>
      <c r="AB364" s="154" t="s">
        <v>839</v>
      </c>
      <c r="AC364" s="154" t="s">
        <v>46</v>
      </c>
      <c r="AD364" s="154" t="s">
        <v>84</v>
      </c>
      <c r="AE364" s="154" t="s">
        <v>255</v>
      </c>
      <c r="AF364" s="179">
        <v>2</v>
      </c>
      <c r="AG364" s="179" t="s">
        <v>43</v>
      </c>
      <c r="AH364" s="155"/>
      <c r="AI364" s="154" t="s">
        <v>43</v>
      </c>
      <c r="AJ364" s="153"/>
      <c r="AK364" s="153"/>
      <c r="AL364" s="153"/>
    </row>
    <row r="365" spans="1:38" s="151" customFormat="1" ht="24.75" customHeight="1" hidden="1">
      <c r="A365" s="154">
        <v>7</v>
      </c>
      <c r="B365" s="150" t="s">
        <v>1957</v>
      </c>
      <c r="C365" s="149" t="s">
        <v>1297</v>
      </c>
      <c r="D365" s="626" t="s">
        <v>184</v>
      </c>
      <c r="E365" s="149" t="s">
        <v>43</v>
      </c>
      <c r="F365" s="149" t="s">
        <v>42</v>
      </c>
      <c r="G365" s="149" t="s">
        <v>1298</v>
      </c>
      <c r="H365" s="158">
        <v>274.69</v>
      </c>
      <c r="I365" s="152">
        <v>122006.51</v>
      </c>
      <c r="J365" s="152"/>
      <c r="K365" s="152"/>
      <c r="L365" s="149" t="s">
        <v>1312</v>
      </c>
      <c r="M365" s="177"/>
      <c r="N365" s="149" t="s">
        <v>183</v>
      </c>
      <c r="O365" s="149" t="s">
        <v>2025</v>
      </c>
      <c r="P365" s="149" t="s">
        <v>2024</v>
      </c>
      <c r="Q365" s="149"/>
      <c r="R365" s="154" t="s">
        <v>184</v>
      </c>
      <c r="S365" s="154" t="s">
        <v>184</v>
      </c>
      <c r="T365" s="154" t="s">
        <v>184</v>
      </c>
      <c r="U365" s="154"/>
      <c r="V365" s="154" t="s">
        <v>2042</v>
      </c>
      <c r="W365" s="154" t="s">
        <v>184</v>
      </c>
      <c r="X365" s="154" t="s">
        <v>2</v>
      </c>
      <c r="Y365" s="154" t="s">
        <v>46</v>
      </c>
      <c r="Z365" s="154" t="s">
        <v>45</v>
      </c>
      <c r="AA365" s="154" t="s">
        <v>46</v>
      </c>
      <c r="AB365" s="154" t="s">
        <v>839</v>
      </c>
      <c r="AC365" s="154" t="s">
        <v>46</v>
      </c>
      <c r="AD365" s="154" t="s">
        <v>84</v>
      </c>
      <c r="AE365" s="154" t="s">
        <v>427</v>
      </c>
      <c r="AF365" s="179">
        <v>2</v>
      </c>
      <c r="AG365" s="179" t="s">
        <v>43</v>
      </c>
      <c r="AH365" s="155"/>
      <c r="AI365" s="154" t="s">
        <v>43</v>
      </c>
      <c r="AJ365" s="153"/>
      <c r="AK365" s="153"/>
      <c r="AL365" s="153"/>
    </row>
    <row r="366" spans="1:38" s="151" customFormat="1" ht="24.75" customHeight="1" hidden="1">
      <c r="A366" s="154">
        <v>8</v>
      </c>
      <c r="B366" s="150" t="s">
        <v>1958</v>
      </c>
      <c r="C366" s="149" t="s">
        <v>1297</v>
      </c>
      <c r="D366" s="626" t="s">
        <v>184</v>
      </c>
      <c r="E366" s="149" t="s">
        <v>43</v>
      </c>
      <c r="F366" s="149" t="s">
        <v>42</v>
      </c>
      <c r="G366" s="149" t="s">
        <v>1298</v>
      </c>
      <c r="H366" s="158">
        <v>52.29</v>
      </c>
      <c r="I366" s="152">
        <v>13661.55</v>
      </c>
      <c r="J366" s="152"/>
      <c r="K366" s="152"/>
      <c r="L366" s="149" t="s">
        <v>1312</v>
      </c>
      <c r="M366" s="177"/>
      <c r="N366" s="149" t="s">
        <v>183</v>
      </c>
      <c r="O366" s="149" t="s">
        <v>2025</v>
      </c>
      <c r="P366" s="149" t="s">
        <v>2026</v>
      </c>
      <c r="Q366" s="149"/>
      <c r="R366" s="154" t="s">
        <v>184</v>
      </c>
      <c r="S366" s="154" t="s">
        <v>184</v>
      </c>
      <c r="T366" s="154" t="s">
        <v>184</v>
      </c>
      <c r="U366" s="154"/>
      <c r="V366" s="154"/>
      <c r="W366" s="154" t="s">
        <v>184</v>
      </c>
      <c r="X366" s="154" t="s">
        <v>2</v>
      </c>
      <c r="Y366" s="154" t="s">
        <v>46</v>
      </c>
      <c r="Z366" s="154" t="s">
        <v>45</v>
      </c>
      <c r="AA366" s="154" t="s">
        <v>46</v>
      </c>
      <c r="AB366" s="154" t="s">
        <v>839</v>
      </c>
      <c r="AC366" s="154" t="s">
        <v>46</v>
      </c>
      <c r="AD366" s="154" t="s">
        <v>84</v>
      </c>
      <c r="AE366" s="154" t="s">
        <v>427</v>
      </c>
      <c r="AF366" s="179">
        <v>1</v>
      </c>
      <c r="AG366" s="179" t="s">
        <v>43</v>
      </c>
      <c r="AH366" s="155"/>
      <c r="AI366" s="154" t="s">
        <v>43</v>
      </c>
      <c r="AJ366" s="153"/>
      <c r="AK366" s="153"/>
      <c r="AL366" s="153"/>
    </row>
    <row r="367" spans="1:38" s="151" customFormat="1" ht="24.75" customHeight="1" hidden="1">
      <c r="A367" s="154">
        <v>9</v>
      </c>
      <c r="B367" s="150" t="s">
        <v>1959</v>
      </c>
      <c r="C367" s="149" t="s">
        <v>1297</v>
      </c>
      <c r="D367" s="626" t="s">
        <v>184</v>
      </c>
      <c r="E367" s="149" t="s">
        <v>43</v>
      </c>
      <c r="F367" s="149" t="s">
        <v>42</v>
      </c>
      <c r="G367" s="149" t="s">
        <v>1298</v>
      </c>
      <c r="H367" s="158">
        <v>52.7</v>
      </c>
      <c r="I367" s="152">
        <v>13768.67</v>
      </c>
      <c r="J367" s="152"/>
      <c r="K367" s="152"/>
      <c r="L367" s="149" t="s">
        <v>1312</v>
      </c>
      <c r="M367" s="177"/>
      <c r="N367" s="149" t="s">
        <v>183</v>
      </c>
      <c r="O367" s="149" t="s">
        <v>2025</v>
      </c>
      <c r="P367" s="149" t="s">
        <v>2025</v>
      </c>
      <c r="Q367" s="149"/>
      <c r="R367" s="154" t="s">
        <v>184</v>
      </c>
      <c r="S367" s="154" t="s">
        <v>184</v>
      </c>
      <c r="T367" s="154" t="s">
        <v>184</v>
      </c>
      <c r="U367" s="154"/>
      <c r="V367" s="154"/>
      <c r="W367" s="154" t="s">
        <v>184</v>
      </c>
      <c r="X367" s="154" t="s">
        <v>2</v>
      </c>
      <c r="Y367" s="154" t="s">
        <v>46</v>
      </c>
      <c r="Z367" s="154" t="s">
        <v>45</v>
      </c>
      <c r="AA367" s="154" t="s">
        <v>46</v>
      </c>
      <c r="AB367" s="154" t="s">
        <v>839</v>
      </c>
      <c r="AC367" s="154" t="s">
        <v>46</v>
      </c>
      <c r="AD367" s="154" t="s">
        <v>84</v>
      </c>
      <c r="AE367" s="154" t="s">
        <v>427</v>
      </c>
      <c r="AF367" s="179">
        <v>1</v>
      </c>
      <c r="AG367" s="179" t="s">
        <v>43</v>
      </c>
      <c r="AH367" s="155"/>
      <c r="AI367" s="154" t="s">
        <v>43</v>
      </c>
      <c r="AJ367" s="153"/>
      <c r="AK367" s="153"/>
      <c r="AL367" s="153"/>
    </row>
    <row r="368" spans="1:38" s="151" customFormat="1" ht="24.75" customHeight="1" hidden="1">
      <c r="A368" s="154">
        <v>10</v>
      </c>
      <c r="B368" s="150" t="s">
        <v>1960</v>
      </c>
      <c r="C368" s="149" t="s">
        <v>1297</v>
      </c>
      <c r="D368" s="626" t="s">
        <v>184</v>
      </c>
      <c r="E368" s="149" t="s">
        <v>43</v>
      </c>
      <c r="F368" s="149" t="s">
        <v>42</v>
      </c>
      <c r="G368" s="149" t="s">
        <v>1298</v>
      </c>
      <c r="H368" s="158">
        <v>52.87</v>
      </c>
      <c r="I368" s="152">
        <v>13813.09</v>
      </c>
      <c r="J368" s="152"/>
      <c r="K368" s="152"/>
      <c r="L368" s="149" t="s">
        <v>1312</v>
      </c>
      <c r="M368" s="177"/>
      <c r="N368" s="149" t="s">
        <v>183</v>
      </c>
      <c r="O368" s="149" t="s">
        <v>2025</v>
      </c>
      <c r="P368" s="149" t="s">
        <v>2025</v>
      </c>
      <c r="Q368" s="149"/>
      <c r="R368" s="154" t="s">
        <v>184</v>
      </c>
      <c r="S368" s="154" t="s">
        <v>184</v>
      </c>
      <c r="T368" s="154" t="s">
        <v>184</v>
      </c>
      <c r="U368" s="154"/>
      <c r="V368" s="154"/>
      <c r="W368" s="154" t="s">
        <v>184</v>
      </c>
      <c r="X368" s="154" t="s">
        <v>2</v>
      </c>
      <c r="Y368" s="154" t="s">
        <v>46</v>
      </c>
      <c r="Z368" s="154" t="s">
        <v>45</v>
      </c>
      <c r="AA368" s="154" t="s">
        <v>46</v>
      </c>
      <c r="AB368" s="154" t="s">
        <v>839</v>
      </c>
      <c r="AC368" s="154" t="s">
        <v>46</v>
      </c>
      <c r="AD368" s="154" t="s">
        <v>84</v>
      </c>
      <c r="AE368" s="154" t="s">
        <v>427</v>
      </c>
      <c r="AF368" s="179">
        <v>1</v>
      </c>
      <c r="AG368" s="179" t="s">
        <v>43</v>
      </c>
      <c r="AH368" s="155"/>
      <c r="AI368" s="154" t="s">
        <v>43</v>
      </c>
      <c r="AJ368" s="153"/>
      <c r="AK368" s="153"/>
      <c r="AL368" s="153"/>
    </row>
    <row r="369" spans="1:38" s="151" customFormat="1" ht="24.75" customHeight="1" hidden="1">
      <c r="A369" s="154">
        <v>11</v>
      </c>
      <c r="B369" s="150" t="s">
        <v>1961</v>
      </c>
      <c r="C369" s="149" t="s">
        <v>1297</v>
      </c>
      <c r="D369" s="626" t="s">
        <v>184</v>
      </c>
      <c r="E369" s="149" t="s">
        <v>43</v>
      </c>
      <c r="F369" s="149" t="s">
        <v>42</v>
      </c>
      <c r="G369" s="149" t="s">
        <v>1298</v>
      </c>
      <c r="H369" s="158">
        <v>52.22</v>
      </c>
      <c r="I369" s="152">
        <v>13643.27</v>
      </c>
      <c r="J369" s="152"/>
      <c r="K369" s="152"/>
      <c r="L369" s="149" t="s">
        <v>1312</v>
      </c>
      <c r="M369" s="177"/>
      <c r="N369" s="149" t="s">
        <v>183</v>
      </c>
      <c r="O369" s="149" t="s">
        <v>2025</v>
      </c>
      <c r="P369" s="149" t="s">
        <v>2025</v>
      </c>
      <c r="Q369" s="149"/>
      <c r="R369" s="154" t="s">
        <v>184</v>
      </c>
      <c r="S369" s="154" t="s">
        <v>184</v>
      </c>
      <c r="T369" s="154" t="s">
        <v>184</v>
      </c>
      <c r="U369" s="154"/>
      <c r="V369" s="154"/>
      <c r="W369" s="154" t="s">
        <v>184</v>
      </c>
      <c r="X369" s="154" t="s">
        <v>2</v>
      </c>
      <c r="Y369" s="154" t="s">
        <v>46</v>
      </c>
      <c r="Z369" s="154" t="s">
        <v>45</v>
      </c>
      <c r="AA369" s="154" t="s">
        <v>46</v>
      </c>
      <c r="AB369" s="154" t="s">
        <v>839</v>
      </c>
      <c r="AC369" s="154" t="s">
        <v>46</v>
      </c>
      <c r="AD369" s="154" t="s">
        <v>84</v>
      </c>
      <c r="AE369" s="154" t="s">
        <v>427</v>
      </c>
      <c r="AF369" s="179">
        <v>1</v>
      </c>
      <c r="AG369" s="179" t="s">
        <v>43</v>
      </c>
      <c r="AH369" s="155"/>
      <c r="AI369" s="154" t="s">
        <v>43</v>
      </c>
      <c r="AJ369" s="153"/>
      <c r="AK369" s="153"/>
      <c r="AL369" s="153"/>
    </row>
    <row r="370" spans="1:38" s="151" customFormat="1" ht="24.75" customHeight="1" hidden="1">
      <c r="A370" s="154">
        <v>12</v>
      </c>
      <c r="B370" s="150" t="s">
        <v>1962</v>
      </c>
      <c r="C370" s="149" t="s">
        <v>1297</v>
      </c>
      <c r="D370" s="626" t="s">
        <v>184</v>
      </c>
      <c r="E370" s="149" t="s">
        <v>43</v>
      </c>
      <c r="F370" s="149" t="s">
        <v>42</v>
      </c>
      <c r="G370" s="149" t="s">
        <v>1298</v>
      </c>
      <c r="H370" s="158">
        <v>52.18</v>
      </c>
      <c r="I370" s="152">
        <v>12269.53</v>
      </c>
      <c r="J370" s="152"/>
      <c r="K370" s="152"/>
      <c r="L370" s="149" t="s">
        <v>1312</v>
      </c>
      <c r="M370" s="177"/>
      <c r="N370" s="149" t="s">
        <v>183</v>
      </c>
      <c r="O370" s="149" t="s">
        <v>2025</v>
      </c>
      <c r="P370" s="149" t="s">
        <v>2025</v>
      </c>
      <c r="Q370" s="149"/>
      <c r="R370" s="154" t="s">
        <v>184</v>
      </c>
      <c r="S370" s="154" t="s">
        <v>184</v>
      </c>
      <c r="T370" s="154" t="s">
        <v>184</v>
      </c>
      <c r="U370" s="154"/>
      <c r="V370" s="154"/>
      <c r="W370" s="154" t="s">
        <v>184</v>
      </c>
      <c r="X370" s="154" t="s">
        <v>2</v>
      </c>
      <c r="Y370" s="154" t="s">
        <v>46</v>
      </c>
      <c r="Z370" s="154" t="s">
        <v>45</v>
      </c>
      <c r="AA370" s="154" t="s">
        <v>46</v>
      </c>
      <c r="AB370" s="154" t="s">
        <v>839</v>
      </c>
      <c r="AC370" s="154" t="s">
        <v>46</v>
      </c>
      <c r="AD370" s="154" t="s">
        <v>84</v>
      </c>
      <c r="AE370" s="154" t="s">
        <v>427</v>
      </c>
      <c r="AF370" s="179">
        <v>1</v>
      </c>
      <c r="AG370" s="179" t="s">
        <v>43</v>
      </c>
      <c r="AH370" s="155"/>
      <c r="AI370" s="154" t="s">
        <v>43</v>
      </c>
      <c r="AJ370" s="153"/>
      <c r="AK370" s="153"/>
      <c r="AL370" s="153"/>
    </row>
    <row r="371" spans="1:38" s="151" customFormat="1" ht="24.75" customHeight="1" hidden="1">
      <c r="A371" s="154">
        <v>13</v>
      </c>
      <c r="B371" s="150" t="s">
        <v>1963</v>
      </c>
      <c r="C371" s="149" t="s">
        <v>1297</v>
      </c>
      <c r="D371" s="626" t="s">
        <v>1964</v>
      </c>
      <c r="E371" s="149" t="s">
        <v>43</v>
      </c>
      <c r="F371" s="149" t="s">
        <v>42</v>
      </c>
      <c r="G371" s="149" t="s">
        <v>1298</v>
      </c>
      <c r="H371" s="158">
        <v>51.69</v>
      </c>
      <c r="I371" s="152">
        <v>12154.32</v>
      </c>
      <c r="J371" s="152"/>
      <c r="K371" s="152"/>
      <c r="L371" s="149" t="s">
        <v>1312</v>
      </c>
      <c r="M371" s="177"/>
      <c r="N371" s="149" t="s">
        <v>183</v>
      </c>
      <c r="O371" s="149" t="s">
        <v>2025</v>
      </c>
      <c r="P371" s="149" t="s">
        <v>2025</v>
      </c>
      <c r="Q371" s="149"/>
      <c r="R371" s="154" t="s">
        <v>184</v>
      </c>
      <c r="S371" s="154" t="s">
        <v>184</v>
      </c>
      <c r="T371" s="154" t="s">
        <v>184</v>
      </c>
      <c r="U371" s="154"/>
      <c r="V371" s="154"/>
      <c r="W371" s="154" t="s">
        <v>184</v>
      </c>
      <c r="X371" s="154" t="s">
        <v>2</v>
      </c>
      <c r="Y371" s="154" t="s">
        <v>46</v>
      </c>
      <c r="Z371" s="154" t="s">
        <v>45</v>
      </c>
      <c r="AA371" s="154" t="s">
        <v>46</v>
      </c>
      <c r="AB371" s="154" t="s">
        <v>839</v>
      </c>
      <c r="AC371" s="154" t="s">
        <v>46</v>
      </c>
      <c r="AD371" s="154" t="s">
        <v>84</v>
      </c>
      <c r="AE371" s="154" t="s">
        <v>427</v>
      </c>
      <c r="AF371" s="179">
        <v>1</v>
      </c>
      <c r="AG371" s="179" t="s">
        <v>43</v>
      </c>
      <c r="AH371" s="155"/>
      <c r="AI371" s="154" t="s">
        <v>43</v>
      </c>
      <c r="AJ371" s="153"/>
      <c r="AK371" s="153"/>
      <c r="AL371" s="153"/>
    </row>
    <row r="372" spans="1:38" s="151" customFormat="1" ht="24.75" customHeight="1" hidden="1">
      <c r="A372" s="154">
        <v>14</v>
      </c>
      <c r="B372" s="150" t="s">
        <v>1965</v>
      </c>
      <c r="C372" s="149" t="s">
        <v>1297</v>
      </c>
      <c r="D372" s="626" t="s">
        <v>184</v>
      </c>
      <c r="E372" s="149" t="s">
        <v>43</v>
      </c>
      <c r="F372" s="149" t="s">
        <v>42</v>
      </c>
      <c r="G372" s="149" t="s">
        <v>1298</v>
      </c>
      <c r="H372" s="158">
        <v>52.98</v>
      </c>
      <c r="I372" s="152">
        <v>13841.83</v>
      </c>
      <c r="J372" s="152"/>
      <c r="K372" s="152"/>
      <c r="L372" s="149" t="s">
        <v>1312</v>
      </c>
      <c r="M372" s="177"/>
      <c r="N372" s="149" t="s">
        <v>183</v>
      </c>
      <c r="O372" s="149" t="s">
        <v>2025</v>
      </c>
      <c r="P372" s="149" t="s">
        <v>2025</v>
      </c>
      <c r="Q372" s="149"/>
      <c r="R372" s="154" t="s">
        <v>184</v>
      </c>
      <c r="S372" s="154" t="s">
        <v>184</v>
      </c>
      <c r="T372" s="154" t="s">
        <v>184</v>
      </c>
      <c r="U372" s="154"/>
      <c r="V372" s="154"/>
      <c r="W372" s="154" t="s">
        <v>184</v>
      </c>
      <c r="X372" s="154" t="s">
        <v>2</v>
      </c>
      <c r="Y372" s="154" t="s">
        <v>46</v>
      </c>
      <c r="Z372" s="154" t="s">
        <v>45</v>
      </c>
      <c r="AA372" s="154" t="s">
        <v>46</v>
      </c>
      <c r="AB372" s="154" t="s">
        <v>839</v>
      </c>
      <c r="AC372" s="154" t="s">
        <v>46</v>
      </c>
      <c r="AD372" s="154" t="s">
        <v>84</v>
      </c>
      <c r="AE372" s="154" t="s">
        <v>427</v>
      </c>
      <c r="AF372" s="179">
        <v>1</v>
      </c>
      <c r="AG372" s="179" t="s">
        <v>43</v>
      </c>
      <c r="AH372" s="155"/>
      <c r="AI372" s="154" t="s">
        <v>43</v>
      </c>
      <c r="AJ372" s="153"/>
      <c r="AK372" s="153"/>
      <c r="AL372" s="153"/>
    </row>
    <row r="373" spans="1:38" s="151" customFormat="1" ht="24.75" customHeight="1" hidden="1">
      <c r="A373" s="154">
        <v>15</v>
      </c>
      <c r="B373" s="150" t="s">
        <v>1966</v>
      </c>
      <c r="C373" s="149" t="s">
        <v>1297</v>
      </c>
      <c r="D373" s="626" t="s">
        <v>42</v>
      </c>
      <c r="E373" s="149" t="s">
        <v>43</v>
      </c>
      <c r="F373" s="149" t="s">
        <v>42</v>
      </c>
      <c r="G373" s="149" t="s">
        <v>1298</v>
      </c>
      <c r="H373" s="158">
        <v>106.91</v>
      </c>
      <c r="I373" s="152">
        <v>45242.79</v>
      </c>
      <c r="J373" s="152"/>
      <c r="K373" s="152"/>
      <c r="L373" s="149" t="s">
        <v>1312</v>
      </c>
      <c r="M373" s="177"/>
      <c r="N373" s="149" t="s">
        <v>183</v>
      </c>
      <c r="O373" s="149" t="s">
        <v>2025</v>
      </c>
      <c r="P373" s="149" t="s">
        <v>2027</v>
      </c>
      <c r="Q373" s="149"/>
      <c r="R373" s="154" t="s">
        <v>184</v>
      </c>
      <c r="S373" s="154" t="s">
        <v>184</v>
      </c>
      <c r="T373" s="154" t="s">
        <v>184</v>
      </c>
      <c r="U373" s="154"/>
      <c r="V373" s="154"/>
      <c r="W373" s="154" t="s">
        <v>184</v>
      </c>
      <c r="X373" s="154" t="s">
        <v>2</v>
      </c>
      <c r="Y373" s="154" t="s">
        <v>46</v>
      </c>
      <c r="Z373" s="154" t="s">
        <v>45</v>
      </c>
      <c r="AA373" s="154" t="s">
        <v>45</v>
      </c>
      <c r="AB373" s="154" t="s">
        <v>839</v>
      </c>
      <c r="AC373" s="154" t="s">
        <v>46</v>
      </c>
      <c r="AD373" s="154" t="s">
        <v>84</v>
      </c>
      <c r="AE373" s="154" t="s">
        <v>194</v>
      </c>
      <c r="AF373" s="179">
        <v>1</v>
      </c>
      <c r="AG373" s="179" t="s">
        <v>43</v>
      </c>
      <c r="AH373" s="155"/>
      <c r="AI373" s="154" t="s">
        <v>43</v>
      </c>
      <c r="AJ373" s="153"/>
      <c r="AK373" s="153"/>
      <c r="AL373" s="153"/>
    </row>
    <row r="374" spans="1:38" s="151" customFormat="1" ht="24.75" customHeight="1" hidden="1">
      <c r="A374" s="154">
        <v>16</v>
      </c>
      <c r="B374" s="150" t="s">
        <v>1967</v>
      </c>
      <c r="C374" s="149" t="s">
        <v>1297</v>
      </c>
      <c r="D374" s="626" t="s">
        <v>42</v>
      </c>
      <c r="E374" s="149" t="s">
        <v>43</v>
      </c>
      <c r="F374" s="149" t="s">
        <v>42</v>
      </c>
      <c r="G374" s="149" t="s">
        <v>1298</v>
      </c>
      <c r="H374" s="158">
        <v>119.19</v>
      </c>
      <c r="I374" s="152">
        <v>50439.51</v>
      </c>
      <c r="J374" s="152"/>
      <c r="K374" s="152"/>
      <c r="L374" s="149" t="s">
        <v>1312</v>
      </c>
      <c r="M374" s="177"/>
      <c r="N374" s="149" t="s">
        <v>183</v>
      </c>
      <c r="O374" s="149" t="s">
        <v>2028</v>
      </c>
      <c r="P374" s="149" t="s">
        <v>138</v>
      </c>
      <c r="Q374" s="149"/>
      <c r="R374" s="154" t="s">
        <v>184</v>
      </c>
      <c r="S374" s="154" t="s">
        <v>184</v>
      </c>
      <c r="T374" s="154" t="s">
        <v>184</v>
      </c>
      <c r="U374" s="154"/>
      <c r="V374" s="154"/>
      <c r="W374" s="154" t="s">
        <v>184</v>
      </c>
      <c r="X374" s="154" t="s">
        <v>2</v>
      </c>
      <c r="Y374" s="154" t="s">
        <v>46</v>
      </c>
      <c r="Z374" s="154" t="s">
        <v>45</v>
      </c>
      <c r="AA374" s="154" t="s">
        <v>45</v>
      </c>
      <c r="AB374" s="154" t="s">
        <v>839</v>
      </c>
      <c r="AC374" s="154" t="s">
        <v>46</v>
      </c>
      <c r="AD374" s="154" t="s">
        <v>84</v>
      </c>
      <c r="AE374" s="154" t="s">
        <v>194</v>
      </c>
      <c r="AF374" s="179">
        <v>1</v>
      </c>
      <c r="AG374" s="179" t="s">
        <v>43</v>
      </c>
      <c r="AH374" s="155"/>
      <c r="AI374" s="154" t="s">
        <v>43</v>
      </c>
      <c r="AJ374" s="153"/>
      <c r="AK374" s="153"/>
      <c r="AL374" s="153"/>
    </row>
    <row r="375" spans="1:38" s="151" customFormat="1" ht="24.75" customHeight="1" hidden="1">
      <c r="A375" s="154">
        <v>17</v>
      </c>
      <c r="B375" s="150" t="s">
        <v>1968</v>
      </c>
      <c r="C375" s="149" t="s">
        <v>1297</v>
      </c>
      <c r="D375" s="626" t="s">
        <v>184</v>
      </c>
      <c r="E375" s="149" t="s">
        <v>43</v>
      </c>
      <c r="F375" s="149" t="s">
        <v>42</v>
      </c>
      <c r="G375" s="149" t="s">
        <v>1298</v>
      </c>
      <c r="H375" s="158">
        <v>65.85</v>
      </c>
      <c r="I375" s="152">
        <v>30653.46</v>
      </c>
      <c r="J375" s="152"/>
      <c r="K375" s="152"/>
      <c r="L375" s="149" t="s">
        <v>1312</v>
      </c>
      <c r="M375" s="177"/>
      <c r="N375" s="149" t="s">
        <v>183</v>
      </c>
      <c r="O375" s="149" t="s">
        <v>2028</v>
      </c>
      <c r="P375" s="149" t="s">
        <v>2027</v>
      </c>
      <c r="Q375" s="149"/>
      <c r="R375" s="154" t="s">
        <v>184</v>
      </c>
      <c r="S375" s="154" t="s">
        <v>184</v>
      </c>
      <c r="T375" s="154" t="s">
        <v>184</v>
      </c>
      <c r="U375" s="154"/>
      <c r="V375" s="154"/>
      <c r="W375" s="154" t="s">
        <v>184</v>
      </c>
      <c r="X375" s="154" t="s">
        <v>2</v>
      </c>
      <c r="Y375" s="154" t="s">
        <v>46</v>
      </c>
      <c r="Z375" s="154" t="s">
        <v>44</v>
      </c>
      <c r="AA375" s="154" t="s">
        <v>46</v>
      </c>
      <c r="AB375" s="154" t="s">
        <v>46</v>
      </c>
      <c r="AC375" s="154" t="s">
        <v>46</v>
      </c>
      <c r="AD375" s="154" t="s">
        <v>84</v>
      </c>
      <c r="AE375" s="154" t="s">
        <v>194</v>
      </c>
      <c r="AF375" s="179">
        <v>1</v>
      </c>
      <c r="AG375" s="179" t="s">
        <v>43</v>
      </c>
      <c r="AH375" s="155"/>
      <c r="AI375" s="154" t="s">
        <v>43</v>
      </c>
      <c r="AJ375" s="153"/>
      <c r="AK375" s="153"/>
      <c r="AL375" s="153"/>
    </row>
    <row r="376" spans="1:38" s="151" customFormat="1" ht="24.75" customHeight="1" hidden="1">
      <c r="A376" s="154">
        <v>18</v>
      </c>
      <c r="B376" s="150" t="s">
        <v>1969</v>
      </c>
      <c r="C376" s="149" t="s">
        <v>1297</v>
      </c>
      <c r="D376" s="626" t="s">
        <v>184</v>
      </c>
      <c r="E376" s="149" t="s">
        <v>43</v>
      </c>
      <c r="F376" s="149" t="s">
        <v>42</v>
      </c>
      <c r="G376" s="149" t="s">
        <v>1298</v>
      </c>
      <c r="H376" s="158">
        <v>62.88</v>
      </c>
      <c r="I376" s="152">
        <v>27703.34</v>
      </c>
      <c r="J376" s="152"/>
      <c r="K376" s="152"/>
      <c r="L376" s="149" t="s">
        <v>1312</v>
      </c>
      <c r="M376" s="177"/>
      <c r="N376" s="149" t="s">
        <v>183</v>
      </c>
      <c r="O376" s="149" t="s">
        <v>2028</v>
      </c>
      <c r="P376" s="149" t="s">
        <v>2027</v>
      </c>
      <c r="Q376" s="149"/>
      <c r="R376" s="154" t="s">
        <v>184</v>
      </c>
      <c r="S376" s="154" t="s">
        <v>184</v>
      </c>
      <c r="T376" s="154" t="s">
        <v>184</v>
      </c>
      <c r="U376" s="154"/>
      <c r="V376" s="154"/>
      <c r="W376" s="154" t="s">
        <v>184</v>
      </c>
      <c r="X376" s="154" t="s">
        <v>2</v>
      </c>
      <c r="Y376" s="154" t="s">
        <v>46</v>
      </c>
      <c r="Z376" s="154" t="s">
        <v>44</v>
      </c>
      <c r="AA376" s="154" t="s">
        <v>46</v>
      </c>
      <c r="AB376" s="154" t="s">
        <v>46</v>
      </c>
      <c r="AC376" s="154" t="s">
        <v>46</v>
      </c>
      <c r="AD376" s="154" t="s">
        <v>84</v>
      </c>
      <c r="AE376" s="154" t="s">
        <v>194</v>
      </c>
      <c r="AF376" s="179">
        <v>1</v>
      </c>
      <c r="AG376" s="179" t="s">
        <v>43</v>
      </c>
      <c r="AH376" s="155"/>
      <c r="AI376" s="154" t="s">
        <v>43</v>
      </c>
      <c r="AJ376" s="153"/>
      <c r="AK376" s="153"/>
      <c r="AL376" s="153"/>
    </row>
    <row r="377" spans="1:38" s="151" customFormat="1" ht="24.75" customHeight="1" hidden="1">
      <c r="A377" s="154">
        <v>19</v>
      </c>
      <c r="B377" s="150" t="s">
        <v>1970</v>
      </c>
      <c r="C377" s="149" t="s">
        <v>1297</v>
      </c>
      <c r="D377" s="626" t="s">
        <v>184</v>
      </c>
      <c r="E377" s="149" t="s">
        <v>43</v>
      </c>
      <c r="F377" s="149" t="s">
        <v>42</v>
      </c>
      <c r="G377" s="149" t="s">
        <v>1298</v>
      </c>
      <c r="H377" s="158">
        <v>62.58</v>
      </c>
      <c r="I377" s="152">
        <v>22558.23</v>
      </c>
      <c r="J377" s="152"/>
      <c r="K377" s="152"/>
      <c r="L377" s="149" t="s">
        <v>1312</v>
      </c>
      <c r="M377" s="177"/>
      <c r="N377" s="149" t="s">
        <v>183</v>
      </c>
      <c r="O377" s="149" t="s">
        <v>2028</v>
      </c>
      <c r="P377" s="149" t="s">
        <v>2027</v>
      </c>
      <c r="Q377" s="149"/>
      <c r="R377" s="154" t="s">
        <v>184</v>
      </c>
      <c r="S377" s="154" t="s">
        <v>184</v>
      </c>
      <c r="T377" s="154" t="s">
        <v>184</v>
      </c>
      <c r="U377" s="154"/>
      <c r="V377" s="154"/>
      <c r="W377" s="154" t="s">
        <v>184</v>
      </c>
      <c r="X377" s="154" t="s">
        <v>2</v>
      </c>
      <c r="Y377" s="154" t="s">
        <v>46</v>
      </c>
      <c r="Z377" s="154" t="s">
        <v>44</v>
      </c>
      <c r="AA377" s="154" t="s">
        <v>46</v>
      </c>
      <c r="AB377" s="154" t="s">
        <v>46</v>
      </c>
      <c r="AC377" s="154" t="s">
        <v>46</v>
      </c>
      <c r="AD377" s="154" t="s">
        <v>84</v>
      </c>
      <c r="AE377" s="154" t="s">
        <v>194</v>
      </c>
      <c r="AF377" s="179">
        <v>1</v>
      </c>
      <c r="AG377" s="179" t="s">
        <v>43</v>
      </c>
      <c r="AH377" s="155"/>
      <c r="AI377" s="154" t="s">
        <v>43</v>
      </c>
      <c r="AJ377" s="153"/>
      <c r="AK377" s="153"/>
      <c r="AL377" s="153"/>
    </row>
    <row r="378" spans="1:38" s="151" customFormat="1" ht="24.75" customHeight="1" hidden="1">
      <c r="A378" s="154">
        <v>20</v>
      </c>
      <c r="B378" s="150" t="s">
        <v>1971</v>
      </c>
      <c r="C378" s="149" t="s">
        <v>1297</v>
      </c>
      <c r="D378" s="626" t="s">
        <v>184</v>
      </c>
      <c r="E378" s="149" t="s">
        <v>43</v>
      </c>
      <c r="F378" s="149" t="s">
        <v>42</v>
      </c>
      <c r="G378" s="149" t="s">
        <v>1298</v>
      </c>
      <c r="H378" s="158">
        <v>165.37</v>
      </c>
      <c r="I378" s="152">
        <v>69982.22</v>
      </c>
      <c r="J378" s="152"/>
      <c r="K378" s="152"/>
      <c r="L378" s="149" t="s">
        <v>1312</v>
      </c>
      <c r="M378" s="177"/>
      <c r="N378" s="149" t="s">
        <v>183</v>
      </c>
      <c r="O378" s="149" t="s">
        <v>2028</v>
      </c>
      <c r="P378" s="149" t="s">
        <v>138</v>
      </c>
      <c r="Q378" s="149"/>
      <c r="R378" s="154" t="s">
        <v>184</v>
      </c>
      <c r="S378" s="154" t="s">
        <v>184</v>
      </c>
      <c r="T378" s="154" t="s">
        <v>184</v>
      </c>
      <c r="U378" s="154"/>
      <c r="V378" s="154"/>
      <c r="W378" s="154" t="s">
        <v>184</v>
      </c>
      <c r="X378" s="154" t="s">
        <v>2</v>
      </c>
      <c r="Y378" s="154" t="s">
        <v>46</v>
      </c>
      <c r="Z378" s="154" t="s">
        <v>44</v>
      </c>
      <c r="AA378" s="154" t="s">
        <v>46</v>
      </c>
      <c r="AB378" s="154" t="s">
        <v>46</v>
      </c>
      <c r="AC378" s="154" t="s">
        <v>46</v>
      </c>
      <c r="AD378" s="154" t="s">
        <v>84</v>
      </c>
      <c r="AE378" s="154" t="s">
        <v>194</v>
      </c>
      <c r="AF378" s="179">
        <v>2</v>
      </c>
      <c r="AG378" s="179" t="s">
        <v>43</v>
      </c>
      <c r="AH378" s="155"/>
      <c r="AI378" s="154" t="s">
        <v>43</v>
      </c>
      <c r="AJ378" s="153"/>
      <c r="AK378" s="153"/>
      <c r="AL378" s="153"/>
    </row>
    <row r="379" spans="1:38" s="151" customFormat="1" ht="24.75" customHeight="1" hidden="1">
      <c r="A379" s="154">
        <v>21</v>
      </c>
      <c r="B379" s="150" t="s">
        <v>1972</v>
      </c>
      <c r="C379" s="149" t="s">
        <v>1297</v>
      </c>
      <c r="D379" s="626" t="s">
        <v>184</v>
      </c>
      <c r="E379" s="149" t="s">
        <v>43</v>
      </c>
      <c r="F379" s="149" t="s">
        <v>42</v>
      </c>
      <c r="G379" s="149" t="s">
        <v>1298</v>
      </c>
      <c r="H379" s="158">
        <v>171.62</v>
      </c>
      <c r="I379" s="152">
        <v>72627.13</v>
      </c>
      <c r="J379" s="152"/>
      <c r="K379" s="152"/>
      <c r="L379" s="149" t="s">
        <v>1312</v>
      </c>
      <c r="M379" s="177"/>
      <c r="N379" s="149" t="s">
        <v>183</v>
      </c>
      <c r="O379" s="149" t="s">
        <v>2028</v>
      </c>
      <c r="P379" s="149" t="s">
        <v>138</v>
      </c>
      <c r="Q379" s="149"/>
      <c r="R379" s="154" t="s">
        <v>184</v>
      </c>
      <c r="S379" s="154" t="s">
        <v>184</v>
      </c>
      <c r="T379" s="154" t="s">
        <v>184</v>
      </c>
      <c r="U379" s="154"/>
      <c r="V379" s="154"/>
      <c r="W379" s="154" t="s">
        <v>184</v>
      </c>
      <c r="X379" s="154" t="s">
        <v>2</v>
      </c>
      <c r="Y379" s="154" t="s">
        <v>46</v>
      </c>
      <c r="Z379" s="154" t="s">
        <v>44</v>
      </c>
      <c r="AA379" s="154" t="s">
        <v>46</v>
      </c>
      <c r="AB379" s="154" t="s">
        <v>46</v>
      </c>
      <c r="AC379" s="154" t="s">
        <v>46</v>
      </c>
      <c r="AD379" s="154" t="s">
        <v>84</v>
      </c>
      <c r="AE379" s="154" t="s">
        <v>194</v>
      </c>
      <c r="AF379" s="179">
        <v>2</v>
      </c>
      <c r="AG379" s="179" t="s">
        <v>43</v>
      </c>
      <c r="AH379" s="155"/>
      <c r="AI379" s="154" t="s">
        <v>43</v>
      </c>
      <c r="AJ379" s="153"/>
      <c r="AK379" s="153"/>
      <c r="AL379" s="153"/>
    </row>
    <row r="380" spans="1:38" s="151" customFormat="1" ht="24.75" customHeight="1" hidden="1">
      <c r="A380" s="154">
        <v>22</v>
      </c>
      <c r="B380" s="150" t="s">
        <v>1973</v>
      </c>
      <c r="C380" s="149" t="s">
        <v>1297</v>
      </c>
      <c r="D380" s="626" t="s">
        <v>184</v>
      </c>
      <c r="E380" s="149" t="s">
        <v>43</v>
      </c>
      <c r="F380" s="149" t="s">
        <v>42</v>
      </c>
      <c r="G380" s="149" t="s">
        <v>1298</v>
      </c>
      <c r="H380" s="158">
        <v>132.54</v>
      </c>
      <c r="I380" s="152">
        <v>50480.13</v>
      </c>
      <c r="J380" s="152"/>
      <c r="K380" s="152"/>
      <c r="L380" s="149" t="s">
        <v>1312</v>
      </c>
      <c r="M380" s="177"/>
      <c r="N380" s="149" t="s">
        <v>183</v>
      </c>
      <c r="O380" s="149" t="s">
        <v>2028</v>
      </c>
      <c r="P380" s="149" t="s">
        <v>2027</v>
      </c>
      <c r="Q380" s="149"/>
      <c r="R380" s="154" t="s">
        <v>184</v>
      </c>
      <c r="S380" s="154" t="s">
        <v>184</v>
      </c>
      <c r="T380" s="154" t="s">
        <v>184</v>
      </c>
      <c r="U380" s="154"/>
      <c r="V380" s="154"/>
      <c r="W380" s="154" t="s">
        <v>184</v>
      </c>
      <c r="X380" s="154" t="s">
        <v>2</v>
      </c>
      <c r="Y380" s="154" t="s">
        <v>46</v>
      </c>
      <c r="Z380" s="154" t="s">
        <v>44</v>
      </c>
      <c r="AA380" s="154" t="s">
        <v>46</v>
      </c>
      <c r="AB380" s="154" t="s">
        <v>46</v>
      </c>
      <c r="AC380" s="154" t="s">
        <v>46</v>
      </c>
      <c r="AD380" s="154" t="s">
        <v>84</v>
      </c>
      <c r="AE380" s="154" t="s">
        <v>194</v>
      </c>
      <c r="AF380" s="179">
        <v>1</v>
      </c>
      <c r="AG380" s="179" t="s">
        <v>43</v>
      </c>
      <c r="AH380" s="155"/>
      <c r="AI380" s="154" t="s">
        <v>43</v>
      </c>
      <c r="AJ380" s="153"/>
      <c r="AK380" s="153"/>
      <c r="AL380" s="153"/>
    </row>
    <row r="381" spans="1:38" s="151" customFormat="1" ht="24.75" customHeight="1" hidden="1">
      <c r="A381" s="154">
        <v>23</v>
      </c>
      <c r="B381" s="150" t="s">
        <v>1974</v>
      </c>
      <c r="C381" s="149" t="s">
        <v>1297</v>
      </c>
      <c r="D381" s="626" t="s">
        <v>184</v>
      </c>
      <c r="E381" s="149" t="s">
        <v>43</v>
      </c>
      <c r="F381" s="149" t="s">
        <v>42</v>
      </c>
      <c r="G381" s="149" t="s">
        <v>1298</v>
      </c>
      <c r="H381" s="158">
        <v>4.5600000000000005</v>
      </c>
      <c r="I381" s="152">
        <v>937.87</v>
      </c>
      <c r="J381" s="152"/>
      <c r="K381" s="152"/>
      <c r="L381" s="149" t="s">
        <v>1312</v>
      </c>
      <c r="M381" s="177"/>
      <c r="N381" s="149" t="s">
        <v>183</v>
      </c>
      <c r="O381" s="149" t="s">
        <v>2029</v>
      </c>
      <c r="P381" s="149" t="s">
        <v>2030</v>
      </c>
      <c r="Q381" s="149"/>
      <c r="R381" s="154" t="s">
        <v>184</v>
      </c>
      <c r="S381" s="154" t="s">
        <v>184</v>
      </c>
      <c r="T381" s="154" t="s">
        <v>184</v>
      </c>
      <c r="U381" s="154"/>
      <c r="V381" s="154"/>
      <c r="W381" s="154" t="s">
        <v>184</v>
      </c>
      <c r="X381" s="154" t="s">
        <v>2</v>
      </c>
      <c r="Y381" s="154" t="s">
        <v>46</v>
      </c>
      <c r="Z381" s="154" t="s">
        <v>45</v>
      </c>
      <c r="AA381" s="154" t="s">
        <v>46</v>
      </c>
      <c r="AB381" s="154" t="s">
        <v>46</v>
      </c>
      <c r="AC381" s="154" t="s">
        <v>46</v>
      </c>
      <c r="AD381" s="154" t="s">
        <v>46</v>
      </c>
      <c r="AE381" s="154" t="s">
        <v>794</v>
      </c>
      <c r="AF381" s="179">
        <v>1</v>
      </c>
      <c r="AG381" s="179" t="s">
        <v>43</v>
      </c>
      <c r="AH381" s="155"/>
      <c r="AI381" s="154" t="s">
        <v>43</v>
      </c>
      <c r="AJ381" s="153"/>
      <c r="AK381" s="153"/>
      <c r="AL381" s="153"/>
    </row>
    <row r="382" spans="1:38" s="151" customFormat="1" ht="24.75" customHeight="1" hidden="1">
      <c r="A382" s="154">
        <v>24</v>
      </c>
      <c r="B382" s="150" t="s">
        <v>1975</v>
      </c>
      <c r="C382" s="149" t="s">
        <v>1297</v>
      </c>
      <c r="D382" s="626" t="s">
        <v>184</v>
      </c>
      <c r="E382" s="149" t="s">
        <v>43</v>
      </c>
      <c r="F382" s="149" t="s">
        <v>42</v>
      </c>
      <c r="G382" s="149" t="s">
        <v>1298</v>
      </c>
      <c r="H382" s="158">
        <v>5.82</v>
      </c>
      <c r="I382" s="152">
        <v>1197.02</v>
      </c>
      <c r="J382" s="152"/>
      <c r="K382" s="152"/>
      <c r="L382" s="149" t="s">
        <v>1312</v>
      </c>
      <c r="M382" s="177"/>
      <c r="N382" s="149" t="s">
        <v>183</v>
      </c>
      <c r="O382" s="149" t="s">
        <v>2029</v>
      </c>
      <c r="P382" s="149" t="s">
        <v>2030</v>
      </c>
      <c r="Q382" s="149"/>
      <c r="R382" s="154" t="s">
        <v>184</v>
      </c>
      <c r="S382" s="154" t="s">
        <v>184</v>
      </c>
      <c r="T382" s="154" t="s">
        <v>184</v>
      </c>
      <c r="U382" s="154"/>
      <c r="V382" s="154"/>
      <c r="W382" s="154" t="s">
        <v>184</v>
      </c>
      <c r="X382" s="154" t="s">
        <v>2</v>
      </c>
      <c r="Y382" s="154" t="s">
        <v>46</v>
      </c>
      <c r="Z382" s="154" t="s">
        <v>45</v>
      </c>
      <c r="AA382" s="154" t="s">
        <v>46</v>
      </c>
      <c r="AB382" s="154" t="s">
        <v>46</v>
      </c>
      <c r="AC382" s="154" t="s">
        <v>46</v>
      </c>
      <c r="AD382" s="154" t="s">
        <v>46</v>
      </c>
      <c r="AE382" s="154" t="s">
        <v>794</v>
      </c>
      <c r="AF382" s="179">
        <v>1</v>
      </c>
      <c r="AG382" s="179" t="s">
        <v>43</v>
      </c>
      <c r="AH382" s="155"/>
      <c r="AI382" s="154" t="s">
        <v>43</v>
      </c>
      <c r="AJ382" s="153"/>
      <c r="AK382" s="153"/>
      <c r="AL382" s="153"/>
    </row>
    <row r="383" spans="1:38" s="151" customFormat="1" ht="24.75" customHeight="1" hidden="1">
      <c r="A383" s="154">
        <v>25</v>
      </c>
      <c r="B383" s="150" t="s">
        <v>1976</v>
      </c>
      <c r="C383" s="149" t="s">
        <v>1297</v>
      </c>
      <c r="D383" s="626" t="s">
        <v>42</v>
      </c>
      <c r="E383" s="149" t="s">
        <v>43</v>
      </c>
      <c r="F383" s="149" t="s">
        <v>42</v>
      </c>
      <c r="G383" s="149" t="s">
        <v>1298</v>
      </c>
      <c r="H383" s="158">
        <v>25.02</v>
      </c>
      <c r="I383" s="152">
        <v>40559.24</v>
      </c>
      <c r="J383" s="152"/>
      <c r="K383" s="152"/>
      <c r="L383" s="149" t="s">
        <v>1312</v>
      </c>
      <c r="M383" s="177"/>
      <c r="N383" s="149" t="s">
        <v>2031</v>
      </c>
      <c r="O383" s="149" t="s">
        <v>2032</v>
      </c>
      <c r="P383" s="149" t="s">
        <v>2027</v>
      </c>
      <c r="Q383" s="149"/>
      <c r="R383" s="154" t="s">
        <v>184</v>
      </c>
      <c r="S383" s="154" t="s">
        <v>184</v>
      </c>
      <c r="T383" s="154" t="s">
        <v>184</v>
      </c>
      <c r="U383" s="154"/>
      <c r="V383" s="154"/>
      <c r="W383" s="154" t="s">
        <v>184</v>
      </c>
      <c r="X383" s="154" t="s">
        <v>2</v>
      </c>
      <c r="Y383" s="154" t="s">
        <v>46</v>
      </c>
      <c r="Z383" s="154" t="s">
        <v>45</v>
      </c>
      <c r="AA383" s="154" t="s">
        <v>44</v>
      </c>
      <c r="AB383" s="154" t="s">
        <v>839</v>
      </c>
      <c r="AC383" s="154" t="s">
        <v>46</v>
      </c>
      <c r="AD383" s="154" t="s">
        <v>46</v>
      </c>
      <c r="AE383" s="154" t="s">
        <v>194</v>
      </c>
      <c r="AF383" s="179">
        <v>1</v>
      </c>
      <c r="AG383" s="179" t="s">
        <v>43</v>
      </c>
      <c r="AH383" s="155"/>
      <c r="AI383" s="154" t="s">
        <v>43</v>
      </c>
      <c r="AJ383" s="153"/>
      <c r="AK383" s="153"/>
      <c r="AL383" s="153"/>
    </row>
    <row r="384" spans="1:38" s="151" customFormat="1" ht="24.75" customHeight="1" hidden="1">
      <c r="A384" s="154">
        <v>26</v>
      </c>
      <c r="B384" s="150" t="s">
        <v>1977</v>
      </c>
      <c r="C384" s="149" t="s">
        <v>1297</v>
      </c>
      <c r="D384" s="626" t="s">
        <v>42</v>
      </c>
      <c r="E384" s="149" t="s">
        <v>43</v>
      </c>
      <c r="F384" s="149" t="s">
        <v>42</v>
      </c>
      <c r="G384" s="149" t="s">
        <v>1298</v>
      </c>
      <c r="H384" s="158">
        <v>27.12</v>
      </c>
      <c r="I384" s="152">
        <v>39980.24</v>
      </c>
      <c r="J384" s="152"/>
      <c r="K384" s="152"/>
      <c r="L384" s="149" t="s">
        <v>1312</v>
      </c>
      <c r="M384" s="177"/>
      <c r="N384" s="149" t="s">
        <v>2031</v>
      </c>
      <c r="O384" s="149" t="s">
        <v>2032</v>
      </c>
      <c r="P384" s="149" t="s">
        <v>2027</v>
      </c>
      <c r="Q384" s="149"/>
      <c r="R384" s="154" t="s">
        <v>184</v>
      </c>
      <c r="S384" s="154" t="s">
        <v>184</v>
      </c>
      <c r="T384" s="154" t="s">
        <v>184</v>
      </c>
      <c r="U384" s="154"/>
      <c r="V384" s="154"/>
      <c r="W384" s="154" t="s">
        <v>184</v>
      </c>
      <c r="X384" s="154" t="s">
        <v>2</v>
      </c>
      <c r="Y384" s="154" t="s">
        <v>46</v>
      </c>
      <c r="Z384" s="154" t="s">
        <v>386</v>
      </c>
      <c r="AA384" s="154" t="s">
        <v>46</v>
      </c>
      <c r="AB384" s="154" t="s">
        <v>46</v>
      </c>
      <c r="AC384" s="154" t="s">
        <v>46</v>
      </c>
      <c r="AD384" s="154" t="s">
        <v>46</v>
      </c>
      <c r="AE384" s="154" t="s">
        <v>794</v>
      </c>
      <c r="AF384" s="179">
        <v>1</v>
      </c>
      <c r="AG384" s="179" t="s">
        <v>43</v>
      </c>
      <c r="AH384" s="155"/>
      <c r="AI384" s="154" t="s">
        <v>43</v>
      </c>
      <c r="AJ384" s="153"/>
      <c r="AK384" s="153"/>
      <c r="AL384" s="153"/>
    </row>
    <row r="385" spans="1:38" s="151" customFormat="1" ht="24.75" customHeight="1" hidden="1">
      <c r="A385" s="154">
        <v>27</v>
      </c>
      <c r="B385" s="150" t="s">
        <v>1978</v>
      </c>
      <c r="C385" s="149" t="s">
        <v>1297</v>
      </c>
      <c r="D385" s="626" t="s">
        <v>42</v>
      </c>
      <c r="E385" s="149" t="s">
        <v>43</v>
      </c>
      <c r="F385" s="149" t="s">
        <v>42</v>
      </c>
      <c r="G385" s="149" t="s">
        <v>1298</v>
      </c>
      <c r="H385" s="158">
        <v>22.99</v>
      </c>
      <c r="I385" s="152">
        <v>20341.91</v>
      </c>
      <c r="J385" s="152"/>
      <c r="K385" s="152"/>
      <c r="L385" s="149" t="s">
        <v>1312</v>
      </c>
      <c r="M385" s="177"/>
      <c r="N385" s="149" t="s">
        <v>183</v>
      </c>
      <c r="O385" s="149" t="s">
        <v>2033</v>
      </c>
      <c r="P385" s="149" t="s">
        <v>2027</v>
      </c>
      <c r="Q385" s="149"/>
      <c r="R385" s="154" t="s">
        <v>184</v>
      </c>
      <c r="S385" s="154" t="s">
        <v>184</v>
      </c>
      <c r="T385" s="154" t="s">
        <v>184</v>
      </c>
      <c r="U385" s="154"/>
      <c r="V385" s="154"/>
      <c r="W385" s="154" t="s">
        <v>184</v>
      </c>
      <c r="X385" s="154" t="s">
        <v>2</v>
      </c>
      <c r="Y385" s="154" t="s">
        <v>46</v>
      </c>
      <c r="Z385" s="154" t="s">
        <v>386</v>
      </c>
      <c r="AA385" s="154" t="s">
        <v>46</v>
      </c>
      <c r="AB385" s="154" t="s">
        <v>46</v>
      </c>
      <c r="AC385" s="154" t="s">
        <v>46</v>
      </c>
      <c r="AD385" s="154" t="s">
        <v>46</v>
      </c>
      <c r="AE385" s="154" t="s">
        <v>1948</v>
      </c>
      <c r="AF385" s="179">
        <v>1</v>
      </c>
      <c r="AG385" s="179" t="s">
        <v>43</v>
      </c>
      <c r="AH385" s="155"/>
      <c r="AI385" s="154" t="s">
        <v>43</v>
      </c>
      <c r="AJ385" s="153"/>
      <c r="AK385" s="153"/>
      <c r="AL385" s="153"/>
    </row>
    <row r="386" spans="1:38" s="151" customFormat="1" ht="24.75" customHeight="1" hidden="1">
      <c r="A386" s="154">
        <v>28</v>
      </c>
      <c r="B386" s="150" t="s">
        <v>1979</v>
      </c>
      <c r="C386" s="149" t="s">
        <v>1297</v>
      </c>
      <c r="D386" s="626" t="s">
        <v>42</v>
      </c>
      <c r="E386" s="149" t="s">
        <v>43</v>
      </c>
      <c r="F386" s="149" t="s">
        <v>42</v>
      </c>
      <c r="G386" s="149" t="s">
        <v>1298</v>
      </c>
      <c r="H386" s="158">
        <v>20.43</v>
      </c>
      <c r="I386" s="152">
        <v>30138.09</v>
      </c>
      <c r="J386" s="152"/>
      <c r="K386" s="152"/>
      <c r="L386" s="149" t="s">
        <v>1312</v>
      </c>
      <c r="M386" s="177"/>
      <c r="N386" s="149" t="s">
        <v>183</v>
      </c>
      <c r="O386" s="149" t="s">
        <v>2034</v>
      </c>
      <c r="P386" s="149" t="s">
        <v>2027</v>
      </c>
      <c r="Q386" s="149"/>
      <c r="R386" s="154" t="s">
        <v>184</v>
      </c>
      <c r="S386" s="154" t="s">
        <v>184</v>
      </c>
      <c r="T386" s="154" t="s">
        <v>184</v>
      </c>
      <c r="U386" s="154"/>
      <c r="V386" s="154"/>
      <c r="W386" s="154" t="s">
        <v>184</v>
      </c>
      <c r="X386" s="154" t="s">
        <v>2</v>
      </c>
      <c r="Y386" s="154" t="s">
        <v>46</v>
      </c>
      <c r="Z386" s="154" t="s">
        <v>386</v>
      </c>
      <c r="AA386" s="154" t="s">
        <v>46</v>
      </c>
      <c r="AB386" s="154" t="s">
        <v>46</v>
      </c>
      <c r="AC386" s="154" t="s">
        <v>46</v>
      </c>
      <c r="AD386" s="154" t="s">
        <v>46</v>
      </c>
      <c r="AE386" s="154" t="s">
        <v>1948</v>
      </c>
      <c r="AF386" s="179">
        <v>1</v>
      </c>
      <c r="AG386" s="179" t="s">
        <v>43</v>
      </c>
      <c r="AH386" s="155"/>
      <c r="AI386" s="154" t="s">
        <v>43</v>
      </c>
      <c r="AJ386" s="153"/>
      <c r="AK386" s="153"/>
      <c r="AL386" s="153"/>
    </row>
    <row r="387" spans="1:38" s="151" customFormat="1" ht="24.75" customHeight="1" hidden="1">
      <c r="A387" s="154">
        <v>29</v>
      </c>
      <c r="B387" s="150" t="s">
        <v>1980</v>
      </c>
      <c r="C387" s="149" t="s">
        <v>1297</v>
      </c>
      <c r="D387" s="626" t="s">
        <v>42</v>
      </c>
      <c r="E387" s="149" t="s">
        <v>43</v>
      </c>
      <c r="F387" s="149" t="s">
        <v>42</v>
      </c>
      <c r="G387" s="149" t="s">
        <v>1298</v>
      </c>
      <c r="H387" s="158">
        <v>46</v>
      </c>
      <c r="I387" s="152">
        <v>14009.7</v>
      </c>
      <c r="J387" s="152"/>
      <c r="K387" s="152"/>
      <c r="L387" s="149" t="s">
        <v>1312</v>
      </c>
      <c r="M387" s="177"/>
      <c r="N387" s="149" t="s">
        <v>138</v>
      </c>
      <c r="O387" s="149" t="s">
        <v>119</v>
      </c>
      <c r="P387" s="149" t="s">
        <v>2027</v>
      </c>
      <c r="Q387" s="149"/>
      <c r="R387" s="154" t="s">
        <v>184</v>
      </c>
      <c r="S387" s="154" t="s">
        <v>184</v>
      </c>
      <c r="T387" s="154" t="s">
        <v>184</v>
      </c>
      <c r="U387" s="154"/>
      <c r="V387" s="154"/>
      <c r="W387" s="154" t="s">
        <v>184</v>
      </c>
      <c r="X387" s="154" t="s">
        <v>2</v>
      </c>
      <c r="Y387" s="154" t="s">
        <v>46</v>
      </c>
      <c r="Z387" s="154" t="s">
        <v>45</v>
      </c>
      <c r="AA387" s="154" t="s">
        <v>44</v>
      </c>
      <c r="AB387" s="154" t="s">
        <v>46</v>
      </c>
      <c r="AC387" s="154" t="s">
        <v>46</v>
      </c>
      <c r="AD387" s="154" t="s">
        <v>46</v>
      </c>
      <c r="AE387" s="154" t="s">
        <v>194</v>
      </c>
      <c r="AF387" s="179">
        <v>1</v>
      </c>
      <c r="AG387" s="179" t="s">
        <v>43</v>
      </c>
      <c r="AH387" s="155"/>
      <c r="AI387" s="154" t="s">
        <v>43</v>
      </c>
      <c r="AJ387" s="153"/>
      <c r="AK387" s="153"/>
      <c r="AL387" s="153"/>
    </row>
    <row r="388" spans="1:38" s="37" customFormat="1" ht="24.75" customHeight="1">
      <c r="A388" s="62">
        <v>1</v>
      </c>
      <c r="B388" s="123" t="s">
        <v>1981</v>
      </c>
      <c r="C388" s="7" t="s">
        <v>1297</v>
      </c>
      <c r="D388" s="99" t="s">
        <v>184</v>
      </c>
      <c r="E388" s="7" t="s">
        <v>43</v>
      </c>
      <c r="F388" s="7" t="s">
        <v>42</v>
      </c>
      <c r="G388" s="7" t="s">
        <v>1298</v>
      </c>
      <c r="H388" s="353">
        <v>13</v>
      </c>
      <c r="I388" s="308">
        <v>5599.05</v>
      </c>
      <c r="J388" s="308"/>
      <c r="K388" s="308"/>
      <c r="L388" s="7" t="s">
        <v>1312</v>
      </c>
      <c r="M388" s="60"/>
      <c r="N388" s="7" t="s">
        <v>138</v>
      </c>
      <c r="O388" s="7" t="s">
        <v>119</v>
      </c>
      <c r="P388" s="7" t="s">
        <v>2035</v>
      </c>
      <c r="Q388" s="7">
        <v>1</v>
      </c>
      <c r="R388" s="62" t="s">
        <v>184</v>
      </c>
      <c r="S388" s="62" t="s">
        <v>184</v>
      </c>
      <c r="T388" s="62" t="s">
        <v>184</v>
      </c>
      <c r="U388" s="62"/>
      <c r="V388" s="62"/>
      <c r="W388" s="62" t="s">
        <v>184</v>
      </c>
      <c r="X388" s="62" t="s">
        <v>2</v>
      </c>
      <c r="Y388" s="62" t="s">
        <v>46</v>
      </c>
      <c r="Z388" s="62" t="s">
        <v>45</v>
      </c>
      <c r="AA388" s="62" t="s">
        <v>46</v>
      </c>
      <c r="AB388" s="62" t="s">
        <v>46</v>
      </c>
      <c r="AC388" s="62" t="s">
        <v>46</v>
      </c>
      <c r="AD388" s="62" t="s">
        <v>46</v>
      </c>
      <c r="AE388" s="62" t="s">
        <v>194</v>
      </c>
      <c r="AF388" s="431">
        <v>1</v>
      </c>
      <c r="AG388" s="431" t="s">
        <v>43</v>
      </c>
      <c r="AH388" s="206"/>
      <c r="AI388" s="62" t="s">
        <v>43</v>
      </c>
      <c r="AJ388" s="11"/>
      <c r="AK388" s="11"/>
      <c r="AL388" s="11"/>
    </row>
    <row r="389" spans="1:38" s="37" customFormat="1" ht="24.75" customHeight="1">
      <c r="A389" s="62">
        <v>2</v>
      </c>
      <c r="B389" s="123" t="s">
        <v>1982</v>
      </c>
      <c r="C389" s="7" t="s">
        <v>1297</v>
      </c>
      <c r="D389" s="99" t="s">
        <v>184</v>
      </c>
      <c r="E389" s="7" t="s">
        <v>43</v>
      </c>
      <c r="F389" s="7" t="s">
        <v>42</v>
      </c>
      <c r="G389" s="7" t="s">
        <v>1298</v>
      </c>
      <c r="H389" s="353">
        <v>92</v>
      </c>
      <c r="I389" s="308">
        <v>25217.46</v>
      </c>
      <c r="J389" s="308"/>
      <c r="K389" s="308"/>
      <c r="L389" s="7" t="s">
        <v>1312</v>
      </c>
      <c r="M389" s="60"/>
      <c r="N389" s="7" t="s">
        <v>138</v>
      </c>
      <c r="O389" s="7" t="s">
        <v>119</v>
      </c>
      <c r="P389" s="7" t="s">
        <v>2035</v>
      </c>
      <c r="Q389" s="7">
        <v>2</v>
      </c>
      <c r="R389" s="62" t="s">
        <v>184</v>
      </c>
      <c r="S389" s="62" t="s">
        <v>184</v>
      </c>
      <c r="T389" s="62" t="s">
        <v>184</v>
      </c>
      <c r="U389" s="62"/>
      <c r="V389" s="62"/>
      <c r="W389" s="62" t="s">
        <v>184</v>
      </c>
      <c r="X389" s="62" t="s">
        <v>2</v>
      </c>
      <c r="Y389" s="62" t="s">
        <v>46</v>
      </c>
      <c r="Z389" s="62" t="s">
        <v>45</v>
      </c>
      <c r="AA389" s="62" t="s">
        <v>46</v>
      </c>
      <c r="AB389" s="62" t="s">
        <v>46</v>
      </c>
      <c r="AC389" s="62" t="s">
        <v>46</v>
      </c>
      <c r="AD389" s="62" t="s">
        <v>46</v>
      </c>
      <c r="AE389" s="62" t="s">
        <v>194</v>
      </c>
      <c r="AF389" s="431">
        <v>1</v>
      </c>
      <c r="AG389" s="431" t="s">
        <v>43</v>
      </c>
      <c r="AH389" s="206"/>
      <c r="AI389" s="62" t="s">
        <v>43</v>
      </c>
      <c r="AJ389" s="11"/>
      <c r="AK389" s="11"/>
      <c r="AL389" s="11"/>
    </row>
    <row r="390" spans="1:38" s="37" customFormat="1" ht="24.75" customHeight="1">
      <c r="A390" s="62">
        <v>3</v>
      </c>
      <c r="B390" s="123" t="s">
        <v>1983</v>
      </c>
      <c r="C390" s="7" t="s">
        <v>1297</v>
      </c>
      <c r="D390" s="99" t="s">
        <v>184</v>
      </c>
      <c r="E390" s="7" t="s">
        <v>43</v>
      </c>
      <c r="F390" s="7" t="s">
        <v>42</v>
      </c>
      <c r="G390" s="7" t="s">
        <v>1298</v>
      </c>
      <c r="H390" s="353">
        <v>106</v>
      </c>
      <c r="I390" s="308">
        <v>29054.89</v>
      </c>
      <c r="J390" s="308"/>
      <c r="K390" s="308"/>
      <c r="L390" s="7" t="s">
        <v>1312</v>
      </c>
      <c r="M390" s="60"/>
      <c r="N390" s="7" t="s">
        <v>138</v>
      </c>
      <c r="O390" s="7" t="s">
        <v>119</v>
      </c>
      <c r="P390" s="7" t="s">
        <v>2035</v>
      </c>
      <c r="Q390" s="7">
        <v>3</v>
      </c>
      <c r="R390" s="62" t="s">
        <v>184</v>
      </c>
      <c r="S390" s="62" t="s">
        <v>184</v>
      </c>
      <c r="T390" s="62" t="s">
        <v>184</v>
      </c>
      <c r="U390" s="62"/>
      <c r="V390" s="62"/>
      <c r="W390" s="62" t="s">
        <v>184</v>
      </c>
      <c r="X390" s="62" t="s">
        <v>2</v>
      </c>
      <c r="Y390" s="62" t="s">
        <v>46</v>
      </c>
      <c r="Z390" s="62" t="s">
        <v>45</v>
      </c>
      <c r="AA390" s="62" t="s">
        <v>46</v>
      </c>
      <c r="AB390" s="62" t="s">
        <v>46</v>
      </c>
      <c r="AC390" s="62" t="s">
        <v>46</v>
      </c>
      <c r="AD390" s="62" t="s">
        <v>46</v>
      </c>
      <c r="AE390" s="62" t="s">
        <v>194</v>
      </c>
      <c r="AF390" s="431">
        <v>1</v>
      </c>
      <c r="AG390" s="431" t="s">
        <v>43</v>
      </c>
      <c r="AH390" s="206"/>
      <c r="AI390" s="62" t="s">
        <v>43</v>
      </c>
      <c r="AJ390" s="11"/>
      <c r="AK390" s="11"/>
      <c r="AL390" s="11"/>
    </row>
    <row r="391" spans="1:38" s="37" customFormat="1" ht="24.75" customHeight="1">
      <c r="A391" s="62">
        <v>4</v>
      </c>
      <c r="B391" s="123" t="s">
        <v>1984</v>
      </c>
      <c r="C391" s="7" t="s">
        <v>1297</v>
      </c>
      <c r="D391" s="99" t="s">
        <v>184</v>
      </c>
      <c r="E391" s="7" t="s">
        <v>43</v>
      </c>
      <c r="F391" s="7" t="s">
        <v>42</v>
      </c>
      <c r="G391" s="7" t="s">
        <v>1298</v>
      </c>
      <c r="H391" s="353">
        <v>18</v>
      </c>
      <c r="I391" s="308">
        <v>7752.53</v>
      </c>
      <c r="J391" s="308"/>
      <c r="K391" s="308"/>
      <c r="L391" s="7" t="s">
        <v>1312</v>
      </c>
      <c r="M391" s="60"/>
      <c r="N391" s="7" t="s">
        <v>183</v>
      </c>
      <c r="O391" s="7" t="s">
        <v>183</v>
      </c>
      <c r="P391" s="7" t="s">
        <v>2027</v>
      </c>
      <c r="Q391" s="7">
        <v>4</v>
      </c>
      <c r="R391" s="62" t="s">
        <v>184</v>
      </c>
      <c r="S391" s="62" t="s">
        <v>184</v>
      </c>
      <c r="T391" s="62" t="s">
        <v>184</v>
      </c>
      <c r="U391" s="62"/>
      <c r="V391" s="62"/>
      <c r="W391" s="62" t="s">
        <v>184</v>
      </c>
      <c r="X391" s="62" t="s">
        <v>2</v>
      </c>
      <c r="Y391" s="62" t="s">
        <v>46</v>
      </c>
      <c r="Z391" s="62" t="s">
        <v>45</v>
      </c>
      <c r="AA391" s="62" t="s">
        <v>46</v>
      </c>
      <c r="AB391" s="62" t="s">
        <v>46</v>
      </c>
      <c r="AC391" s="62" t="s">
        <v>46</v>
      </c>
      <c r="AD391" s="62" t="s">
        <v>46</v>
      </c>
      <c r="AE391" s="62" t="s">
        <v>194</v>
      </c>
      <c r="AF391" s="431">
        <v>1</v>
      </c>
      <c r="AG391" s="431" t="s">
        <v>43</v>
      </c>
      <c r="AH391" s="206"/>
      <c r="AI391" s="62" t="s">
        <v>43</v>
      </c>
      <c r="AJ391" s="11"/>
      <c r="AK391" s="11"/>
      <c r="AL391" s="11"/>
    </row>
    <row r="392" spans="1:38" s="37" customFormat="1" ht="24.75" customHeight="1">
      <c r="A392" s="62">
        <v>5</v>
      </c>
      <c r="B392" s="123" t="s">
        <v>1985</v>
      </c>
      <c r="C392" s="7" t="s">
        <v>1297</v>
      </c>
      <c r="D392" s="99" t="s">
        <v>184</v>
      </c>
      <c r="E392" s="7" t="s">
        <v>43</v>
      </c>
      <c r="F392" s="7" t="s">
        <v>42</v>
      </c>
      <c r="G392" s="7" t="s">
        <v>1298</v>
      </c>
      <c r="H392" s="353">
        <v>53</v>
      </c>
      <c r="I392" s="308">
        <v>22826.89</v>
      </c>
      <c r="J392" s="308"/>
      <c r="K392" s="308"/>
      <c r="L392" s="7" t="s">
        <v>1312</v>
      </c>
      <c r="M392" s="60"/>
      <c r="N392" s="7" t="s">
        <v>183</v>
      </c>
      <c r="O392" s="7" t="s">
        <v>183</v>
      </c>
      <c r="P392" s="7" t="s">
        <v>2027</v>
      </c>
      <c r="Q392" s="7">
        <v>5</v>
      </c>
      <c r="R392" s="62" t="s">
        <v>184</v>
      </c>
      <c r="S392" s="62" t="s">
        <v>184</v>
      </c>
      <c r="T392" s="62" t="s">
        <v>184</v>
      </c>
      <c r="U392" s="62"/>
      <c r="V392" s="62"/>
      <c r="W392" s="62" t="s">
        <v>184</v>
      </c>
      <c r="X392" s="62" t="s">
        <v>2</v>
      </c>
      <c r="Y392" s="62" t="s">
        <v>46</v>
      </c>
      <c r="Z392" s="62" t="s">
        <v>45</v>
      </c>
      <c r="AA392" s="62" t="s">
        <v>46</v>
      </c>
      <c r="AB392" s="62" t="s">
        <v>46</v>
      </c>
      <c r="AC392" s="62" t="s">
        <v>46</v>
      </c>
      <c r="AD392" s="62" t="s">
        <v>46</v>
      </c>
      <c r="AE392" s="62" t="s">
        <v>194</v>
      </c>
      <c r="AF392" s="431">
        <v>1</v>
      </c>
      <c r="AG392" s="431" t="s">
        <v>43</v>
      </c>
      <c r="AH392" s="206"/>
      <c r="AI392" s="62" t="s">
        <v>43</v>
      </c>
      <c r="AJ392" s="11"/>
      <c r="AK392" s="11"/>
      <c r="AL392" s="11"/>
    </row>
    <row r="393" spans="1:38" s="37" customFormat="1" ht="24.75" customHeight="1">
      <c r="A393" s="62">
        <v>6</v>
      </c>
      <c r="B393" s="123" t="s">
        <v>1986</v>
      </c>
      <c r="C393" s="7" t="s">
        <v>1297</v>
      </c>
      <c r="D393" s="99" t="s">
        <v>184</v>
      </c>
      <c r="E393" s="7" t="s">
        <v>43</v>
      </c>
      <c r="F393" s="7" t="s">
        <v>42</v>
      </c>
      <c r="G393" s="7" t="s">
        <v>1298</v>
      </c>
      <c r="H393" s="353">
        <v>22</v>
      </c>
      <c r="I393" s="308">
        <v>9475.31</v>
      </c>
      <c r="J393" s="308"/>
      <c r="K393" s="308"/>
      <c r="L393" s="7" t="s">
        <v>1312</v>
      </c>
      <c r="M393" s="60"/>
      <c r="N393" s="7" t="s">
        <v>183</v>
      </c>
      <c r="O393" s="7" t="s">
        <v>183</v>
      </c>
      <c r="P393" s="7" t="s">
        <v>2027</v>
      </c>
      <c r="Q393" s="7">
        <v>6</v>
      </c>
      <c r="R393" s="62" t="s">
        <v>184</v>
      </c>
      <c r="S393" s="62" t="s">
        <v>184</v>
      </c>
      <c r="T393" s="62" t="s">
        <v>184</v>
      </c>
      <c r="U393" s="62"/>
      <c r="V393" s="62"/>
      <c r="W393" s="62" t="s">
        <v>184</v>
      </c>
      <c r="X393" s="62" t="s">
        <v>2</v>
      </c>
      <c r="Y393" s="62" t="s">
        <v>46</v>
      </c>
      <c r="Z393" s="62" t="s">
        <v>45</v>
      </c>
      <c r="AA393" s="62" t="s">
        <v>46</v>
      </c>
      <c r="AB393" s="62" t="s">
        <v>46</v>
      </c>
      <c r="AC393" s="62" t="s">
        <v>46</v>
      </c>
      <c r="AD393" s="62" t="s">
        <v>46</v>
      </c>
      <c r="AE393" s="62" t="s">
        <v>194</v>
      </c>
      <c r="AF393" s="431">
        <v>1</v>
      </c>
      <c r="AG393" s="431" t="s">
        <v>43</v>
      </c>
      <c r="AH393" s="206"/>
      <c r="AI393" s="62" t="s">
        <v>43</v>
      </c>
      <c r="AJ393" s="11"/>
      <c r="AK393" s="11"/>
      <c r="AL393" s="11"/>
    </row>
    <row r="394" spans="1:38" s="37" customFormat="1" ht="24.75" customHeight="1">
      <c r="A394" s="62">
        <v>7</v>
      </c>
      <c r="B394" s="123" t="s">
        <v>1987</v>
      </c>
      <c r="C394" s="7" t="s">
        <v>1297</v>
      </c>
      <c r="D394" s="99" t="s">
        <v>184</v>
      </c>
      <c r="E394" s="7" t="s">
        <v>43</v>
      </c>
      <c r="F394" s="7" t="s">
        <v>42</v>
      </c>
      <c r="G394" s="7" t="s">
        <v>1298</v>
      </c>
      <c r="H394" s="353">
        <v>26</v>
      </c>
      <c r="I394" s="308">
        <v>11198.1</v>
      </c>
      <c r="J394" s="308"/>
      <c r="K394" s="308"/>
      <c r="L394" s="7" t="s">
        <v>1312</v>
      </c>
      <c r="M394" s="60"/>
      <c r="N394" s="7" t="s">
        <v>183</v>
      </c>
      <c r="O394" s="7" t="s">
        <v>183</v>
      </c>
      <c r="P394" s="7" t="s">
        <v>2027</v>
      </c>
      <c r="Q394" s="7">
        <v>7</v>
      </c>
      <c r="R394" s="62" t="s">
        <v>184</v>
      </c>
      <c r="S394" s="62" t="s">
        <v>184</v>
      </c>
      <c r="T394" s="62" t="s">
        <v>184</v>
      </c>
      <c r="U394" s="62"/>
      <c r="V394" s="62"/>
      <c r="W394" s="62" t="s">
        <v>184</v>
      </c>
      <c r="X394" s="62" t="s">
        <v>2</v>
      </c>
      <c r="Y394" s="62" t="s">
        <v>46</v>
      </c>
      <c r="Z394" s="62" t="s">
        <v>45</v>
      </c>
      <c r="AA394" s="62" t="s">
        <v>46</v>
      </c>
      <c r="AB394" s="62" t="s">
        <v>46</v>
      </c>
      <c r="AC394" s="62" t="s">
        <v>46</v>
      </c>
      <c r="AD394" s="62" t="s">
        <v>46</v>
      </c>
      <c r="AE394" s="62" t="s">
        <v>194</v>
      </c>
      <c r="AF394" s="431">
        <v>1</v>
      </c>
      <c r="AG394" s="431" t="s">
        <v>43</v>
      </c>
      <c r="AH394" s="206"/>
      <c r="AI394" s="62" t="s">
        <v>43</v>
      </c>
      <c r="AJ394" s="11"/>
      <c r="AK394" s="11"/>
      <c r="AL394" s="11"/>
    </row>
    <row r="395" spans="1:38" s="37" customFormat="1" ht="24.75" customHeight="1">
      <c r="A395" s="62">
        <v>8</v>
      </c>
      <c r="B395" s="123" t="s">
        <v>1988</v>
      </c>
      <c r="C395" s="7" t="s">
        <v>1297</v>
      </c>
      <c r="D395" s="99" t="s">
        <v>184</v>
      </c>
      <c r="E395" s="7" t="s">
        <v>43</v>
      </c>
      <c r="F395" s="7" t="s">
        <v>42</v>
      </c>
      <c r="G395" s="7" t="s">
        <v>1298</v>
      </c>
      <c r="H395" s="353">
        <v>55</v>
      </c>
      <c r="I395" s="308">
        <v>23688.28</v>
      </c>
      <c r="J395" s="308"/>
      <c r="K395" s="308"/>
      <c r="L395" s="7" t="s">
        <v>1312</v>
      </c>
      <c r="M395" s="60"/>
      <c r="N395" s="7" t="s">
        <v>183</v>
      </c>
      <c r="O395" s="7" t="s">
        <v>183</v>
      </c>
      <c r="P395" s="7" t="s">
        <v>2027</v>
      </c>
      <c r="Q395" s="7">
        <v>8</v>
      </c>
      <c r="R395" s="62" t="s">
        <v>184</v>
      </c>
      <c r="S395" s="62" t="s">
        <v>184</v>
      </c>
      <c r="T395" s="62" t="s">
        <v>184</v>
      </c>
      <c r="U395" s="62"/>
      <c r="V395" s="62"/>
      <c r="W395" s="62" t="s">
        <v>184</v>
      </c>
      <c r="X395" s="62" t="s">
        <v>2</v>
      </c>
      <c r="Y395" s="62" t="s">
        <v>46</v>
      </c>
      <c r="Z395" s="62" t="s">
        <v>45</v>
      </c>
      <c r="AA395" s="62" t="s">
        <v>46</v>
      </c>
      <c r="AB395" s="62" t="s">
        <v>46</v>
      </c>
      <c r="AC395" s="62" t="s">
        <v>46</v>
      </c>
      <c r="AD395" s="62" t="s">
        <v>46</v>
      </c>
      <c r="AE395" s="62" t="s">
        <v>194</v>
      </c>
      <c r="AF395" s="431">
        <v>1</v>
      </c>
      <c r="AG395" s="431" t="s">
        <v>43</v>
      </c>
      <c r="AH395" s="206"/>
      <c r="AI395" s="62" t="s">
        <v>43</v>
      </c>
      <c r="AJ395" s="11"/>
      <c r="AK395" s="11"/>
      <c r="AL395" s="11"/>
    </row>
    <row r="396" spans="1:38" s="37" customFormat="1" ht="24.75" customHeight="1">
      <c r="A396" s="62">
        <v>9</v>
      </c>
      <c r="B396" s="123" t="s">
        <v>1989</v>
      </c>
      <c r="C396" s="7" t="s">
        <v>1297</v>
      </c>
      <c r="D396" s="99" t="s">
        <v>184</v>
      </c>
      <c r="E396" s="7" t="s">
        <v>43</v>
      </c>
      <c r="F396" s="7" t="s">
        <v>42</v>
      </c>
      <c r="G396" s="7" t="s">
        <v>1298</v>
      </c>
      <c r="H396" s="353">
        <v>85.82</v>
      </c>
      <c r="I396" s="308">
        <v>63141.35</v>
      </c>
      <c r="J396" s="308"/>
      <c r="K396" s="308"/>
      <c r="L396" s="7" t="s">
        <v>1312</v>
      </c>
      <c r="M396" s="60"/>
      <c r="N396" s="7" t="s">
        <v>138</v>
      </c>
      <c r="O396" s="7" t="s">
        <v>119</v>
      </c>
      <c r="P396" s="7" t="s">
        <v>2027</v>
      </c>
      <c r="Q396" s="7">
        <v>9</v>
      </c>
      <c r="R396" s="62" t="s">
        <v>184</v>
      </c>
      <c r="S396" s="62" t="s">
        <v>184</v>
      </c>
      <c r="T396" s="62" t="s">
        <v>184</v>
      </c>
      <c r="U396" s="62"/>
      <c r="V396" s="62"/>
      <c r="W396" s="62" t="s">
        <v>184</v>
      </c>
      <c r="X396" s="62" t="s">
        <v>2</v>
      </c>
      <c r="Y396" s="62" t="s">
        <v>46</v>
      </c>
      <c r="Z396" s="62" t="s">
        <v>45</v>
      </c>
      <c r="AA396" s="62" t="s">
        <v>46</v>
      </c>
      <c r="AB396" s="62" t="s">
        <v>46</v>
      </c>
      <c r="AC396" s="62" t="s">
        <v>46</v>
      </c>
      <c r="AD396" s="62" t="s">
        <v>46</v>
      </c>
      <c r="AE396" s="62" t="s">
        <v>194</v>
      </c>
      <c r="AF396" s="431">
        <v>1</v>
      </c>
      <c r="AG396" s="431" t="s">
        <v>43</v>
      </c>
      <c r="AH396" s="206"/>
      <c r="AI396" s="62" t="s">
        <v>43</v>
      </c>
      <c r="AJ396" s="11"/>
      <c r="AK396" s="11"/>
      <c r="AL396" s="11"/>
    </row>
    <row r="397" spans="1:38" s="37" customFormat="1" ht="24.75" customHeight="1">
      <c r="A397" s="62">
        <v>10</v>
      </c>
      <c r="B397" s="123" t="s">
        <v>1990</v>
      </c>
      <c r="C397" s="7" t="s">
        <v>1297</v>
      </c>
      <c r="D397" s="99" t="s">
        <v>184</v>
      </c>
      <c r="E397" s="7" t="s">
        <v>43</v>
      </c>
      <c r="F397" s="7" t="s">
        <v>42</v>
      </c>
      <c r="G397" s="7" t="s">
        <v>1298</v>
      </c>
      <c r="H397" s="353">
        <v>10.52</v>
      </c>
      <c r="I397" s="308">
        <v>8330.16</v>
      </c>
      <c r="J397" s="308"/>
      <c r="K397" s="308"/>
      <c r="L397" s="7" t="s">
        <v>1312</v>
      </c>
      <c r="M397" s="60"/>
      <c r="N397" s="7" t="s">
        <v>183</v>
      </c>
      <c r="O397" s="7" t="s">
        <v>183</v>
      </c>
      <c r="P397" s="7" t="s">
        <v>2036</v>
      </c>
      <c r="Q397" s="7">
        <v>10</v>
      </c>
      <c r="R397" s="62" t="s">
        <v>184</v>
      </c>
      <c r="S397" s="62" t="s">
        <v>184</v>
      </c>
      <c r="T397" s="62" t="s">
        <v>184</v>
      </c>
      <c r="U397" s="62"/>
      <c r="V397" s="62"/>
      <c r="W397" s="62" t="s">
        <v>184</v>
      </c>
      <c r="X397" s="62" t="s">
        <v>2</v>
      </c>
      <c r="Y397" s="62" t="s">
        <v>46</v>
      </c>
      <c r="Z397" s="62" t="s">
        <v>45</v>
      </c>
      <c r="AA397" s="62" t="s">
        <v>46</v>
      </c>
      <c r="AB397" s="62" t="s">
        <v>46</v>
      </c>
      <c r="AC397" s="62" t="s">
        <v>46</v>
      </c>
      <c r="AD397" s="62" t="s">
        <v>46</v>
      </c>
      <c r="AE397" s="62" t="s">
        <v>794</v>
      </c>
      <c r="AF397" s="431">
        <v>1</v>
      </c>
      <c r="AG397" s="431" t="s">
        <v>43</v>
      </c>
      <c r="AH397" s="206"/>
      <c r="AI397" s="62" t="s">
        <v>43</v>
      </c>
      <c r="AJ397" s="11"/>
      <c r="AK397" s="11"/>
      <c r="AL397" s="11"/>
    </row>
    <row r="398" spans="1:38" s="37" customFormat="1" ht="24.75" customHeight="1">
      <c r="A398" s="62">
        <v>11</v>
      </c>
      <c r="B398" s="123" t="s">
        <v>1990</v>
      </c>
      <c r="C398" s="7" t="s">
        <v>1297</v>
      </c>
      <c r="D398" s="99" t="s">
        <v>184</v>
      </c>
      <c r="E398" s="7" t="s">
        <v>43</v>
      </c>
      <c r="F398" s="7" t="s">
        <v>42</v>
      </c>
      <c r="G398" s="7" t="s">
        <v>1298</v>
      </c>
      <c r="H398" s="353">
        <v>10.84</v>
      </c>
      <c r="I398" s="308">
        <v>8583.55</v>
      </c>
      <c r="J398" s="308"/>
      <c r="K398" s="308"/>
      <c r="L398" s="7" t="s">
        <v>1312</v>
      </c>
      <c r="M398" s="60"/>
      <c r="N398" s="7" t="s">
        <v>183</v>
      </c>
      <c r="O398" s="7" t="s">
        <v>183</v>
      </c>
      <c r="P398" s="7" t="s">
        <v>2036</v>
      </c>
      <c r="Q398" s="7">
        <v>11</v>
      </c>
      <c r="R398" s="62" t="s">
        <v>184</v>
      </c>
      <c r="S398" s="62" t="s">
        <v>184</v>
      </c>
      <c r="T398" s="62" t="s">
        <v>184</v>
      </c>
      <c r="U398" s="62"/>
      <c r="V398" s="62"/>
      <c r="W398" s="62" t="s">
        <v>184</v>
      </c>
      <c r="X398" s="62" t="s">
        <v>2</v>
      </c>
      <c r="Y398" s="62" t="s">
        <v>46</v>
      </c>
      <c r="Z398" s="62" t="s">
        <v>45</v>
      </c>
      <c r="AA398" s="62" t="s">
        <v>46</v>
      </c>
      <c r="AB398" s="62" t="s">
        <v>46</v>
      </c>
      <c r="AC398" s="62" t="s">
        <v>46</v>
      </c>
      <c r="AD398" s="62" t="s">
        <v>46</v>
      </c>
      <c r="AE398" s="62" t="s">
        <v>794</v>
      </c>
      <c r="AF398" s="431">
        <v>1</v>
      </c>
      <c r="AG398" s="431" t="s">
        <v>43</v>
      </c>
      <c r="AH398" s="206"/>
      <c r="AI398" s="62" t="s">
        <v>43</v>
      </c>
      <c r="AJ398" s="11"/>
      <c r="AK398" s="11"/>
      <c r="AL398" s="11"/>
    </row>
    <row r="399" spans="1:38" s="37" customFormat="1" ht="24.75" customHeight="1">
      <c r="A399" s="62">
        <v>12</v>
      </c>
      <c r="B399" s="123" t="s">
        <v>1991</v>
      </c>
      <c r="C399" s="7" t="s">
        <v>1297</v>
      </c>
      <c r="D399" s="7" t="s">
        <v>123</v>
      </c>
      <c r="E399" s="7" t="s">
        <v>43</v>
      </c>
      <c r="F399" s="7" t="s">
        <v>42</v>
      </c>
      <c r="G399" s="7" t="s">
        <v>1298</v>
      </c>
      <c r="H399" s="353">
        <v>50.87</v>
      </c>
      <c r="I399" s="308">
        <v>14886.48</v>
      </c>
      <c r="J399" s="308"/>
      <c r="K399" s="308"/>
      <c r="L399" s="7" t="s">
        <v>1312</v>
      </c>
      <c r="M399" s="60"/>
      <c r="N399" s="7" t="s">
        <v>2037</v>
      </c>
      <c r="O399" s="7" t="s">
        <v>2033</v>
      </c>
      <c r="P399" s="7" t="s">
        <v>2027</v>
      </c>
      <c r="Q399" s="7">
        <v>12</v>
      </c>
      <c r="R399" s="62" t="s">
        <v>184</v>
      </c>
      <c r="S399" s="62" t="s">
        <v>184</v>
      </c>
      <c r="T399" s="62" t="s">
        <v>184</v>
      </c>
      <c r="U399" s="62"/>
      <c r="V399" s="62"/>
      <c r="W399" s="62" t="s">
        <v>184</v>
      </c>
      <c r="X399" s="62" t="s">
        <v>2</v>
      </c>
      <c r="Y399" s="62" t="s">
        <v>46</v>
      </c>
      <c r="Z399" s="62" t="s">
        <v>45</v>
      </c>
      <c r="AA399" s="62" t="s">
        <v>46</v>
      </c>
      <c r="AB399" s="62" t="s">
        <v>46</v>
      </c>
      <c r="AC399" s="62" t="s">
        <v>46</v>
      </c>
      <c r="AD399" s="62" t="s">
        <v>46</v>
      </c>
      <c r="AE399" s="62" t="s">
        <v>194</v>
      </c>
      <c r="AF399" s="431">
        <v>1</v>
      </c>
      <c r="AG399" s="431" t="s">
        <v>43</v>
      </c>
      <c r="AH399" s="206"/>
      <c r="AI399" s="62" t="s">
        <v>43</v>
      </c>
      <c r="AJ399" s="11"/>
      <c r="AK399" s="11"/>
      <c r="AL399" s="11"/>
    </row>
    <row r="400" spans="1:38" s="37" customFormat="1" ht="24.75" customHeight="1">
      <c r="A400" s="62">
        <v>13</v>
      </c>
      <c r="B400" s="123" t="s">
        <v>1992</v>
      </c>
      <c r="C400" s="7" t="s">
        <v>1297</v>
      </c>
      <c r="D400" s="7" t="s">
        <v>123</v>
      </c>
      <c r="E400" s="7" t="s">
        <v>43</v>
      </c>
      <c r="F400" s="7" t="s">
        <v>42</v>
      </c>
      <c r="G400" s="7" t="s">
        <v>1298</v>
      </c>
      <c r="H400" s="353">
        <v>54.18</v>
      </c>
      <c r="I400" s="308">
        <v>15855.11</v>
      </c>
      <c r="J400" s="308"/>
      <c r="K400" s="308"/>
      <c r="L400" s="7" t="s">
        <v>1312</v>
      </c>
      <c r="M400" s="60"/>
      <c r="N400" s="7" t="s">
        <v>2037</v>
      </c>
      <c r="O400" s="7" t="s">
        <v>2033</v>
      </c>
      <c r="P400" s="7" t="s">
        <v>2027</v>
      </c>
      <c r="Q400" s="7">
        <v>13</v>
      </c>
      <c r="R400" s="62" t="s">
        <v>184</v>
      </c>
      <c r="S400" s="62" t="s">
        <v>184</v>
      </c>
      <c r="T400" s="62" t="s">
        <v>184</v>
      </c>
      <c r="U400" s="62"/>
      <c r="V400" s="62"/>
      <c r="W400" s="62" t="s">
        <v>184</v>
      </c>
      <c r="X400" s="62" t="s">
        <v>2</v>
      </c>
      <c r="Y400" s="62" t="s">
        <v>46</v>
      </c>
      <c r="Z400" s="62" t="s">
        <v>255</v>
      </c>
      <c r="AA400" s="62" t="s">
        <v>46</v>
      </c>
      <c r="AB400" s="62" t="s">
        <v>46</v>
      </c>
      <c r="AC400" s="62" t="s">
        <v>46</v>
      </c>
      <c r="AD400" s="62" t="s">
        <v>46</v>
      </c>
      <c r="AE400" s="62" t="s">
        <v>194</v>
      </c>
      <c r="AF400" s="431">
        <v>1</v>
      </c>
      <c r="AG400" s="431" t="s">
        <v>43</v>
      </c>
      <c r="AH400" s="206"/>
      <c r="AI400" s="62" t="s">
        <v>43</v>
      </c>
      <c r="AJ400" s="11"/>
      <c r="AK400" s="11"/>
      <c r="AL400" s="11"/>
    </row>
    <row r="401" spans="1:38" s="37" customFormat="1" ht="24.75" customHeight="1">
      <c r="A401" s="62">
        <v>14</v>
      </c>
      <c r="B401" s="123" t="s">
        <v>1993</v>
      </c>
      <c r="C401" s="7" t="s">
        <v>1297</v>
      </c>
      <c r="D401" s="7" t="s">
        <v>123</v>
      </c>
      <c r="E401" s="7" t="s">
        <v>43</v>
      </c>
      <c r="F401" s="7" t="s">
        <v>42</v>
      </c>
      <c r="G401" s="7" t="s">
        <v>1298</v>
      </c>
      <c r="H401" s="353">
        <v>99.13</v>
      </c>
      <c r="I401" s="308">
        <v>28979.92</v>
      </c>
      <c r="J401" s="308"/>
      <c r="K401" s="308"/>
      <c r="L401" s="7" t="s">
        <v>1312</v>
      </c>
      <c r="M401" s="60"/>
      <c r="N401" s="7" t="s">
        <v>2037</v>
      </c>
      <c r="O401" s="7" t="s">
        <v>2033</v>
      </c>
      <c r="P401" s="7" t="s">
        <v>2027</v>
      </c>
      <c r="Q401" s="7">
        <v>14</v>
      </c>
      <c r="R401" s="62" t="s">
        <v>184</v>
      </c>
      <c r="S401" s="62" t="s">
        <v>184</v>
      </c>
      <c r="T401" s="62" t="s">
        <v>184</v>
      </c>
      <c r="U401" s="62"/>
      <c r="V401" s="62"/>
      <c r="W401" s="62" t="s">
        <v>184</v>
      </c>
      <c r="X401" s="62" t="s">
        <v>2</v>
      </c>
      <c r="Y401" s="62" t="s">
        <v>46</v>
      </c>
      <c r="Z401" s="62" t="s">
        <v>44</v>
      </c>
      <c r="AA401" s="62" t="s">
        <v>46</v>
      </c>
      <c r="AB401" s="62" t="s">
        <v>46</v>
      </c>
      <c r="AC401" s="62" t="s">
        <v>46</v>
      </c>
      <c r="AD401" s="62" t="s">
        <v>46</v>
      </c>
      <c r="AE401" s="62" t="s">
        <v>194</v>
      </c>
      <c r="AF401" s="431">
        <v>1</v>
      </c>
      <c r="AG401" s="431" t="s">
        <v>43</v>
      </c>
      <c r="AH401" s="206"/>
      <c r="AI401" s="62" t="s">
        <v>43</v>
      </c>
      <c r="AJ401" s="11"/>
      <c r="AK401" s="11"/>
      <c r="AL401" s="11"/>
    </row>
    <row r="402" spans="1:38" s="37" customFormat="1" ht="24.75" customHeight="1">
      <c r="A402" s="62">
        <v>15</v>
      </c>
      <c r="B402" s="123" t="s">
        <v>1994</v>
      </c>
      <c r="C402" s="7" t="s">
        <v>1297</v>
      </c>
      <c r="D402" s="7" t="s">
        <v>123</v>
      </c>
      <c r="E402" s="7" t="s">
        <v>43</v>
      </c>
      <c r="F402" s="7" t="s">
        <v>42</v>
      </c>
      <c r="G402" s="7" t="s">
        <v>1298</v>
      </c>
      <c r="H402" s="353">
        <v>99.83</v>
      </c>
      <c r="I402" s="308">
        <v>26558.21</v>
      </c>
      <c r="J402" s="308"/>
      <c r="K402" s="308"/>
      <c r="L402" s="7" t="s">
        <v>1312</v>
      </c>
      <c r="M402" s="60"/>
      <c r="N402" s="7" t="s">
        <v>2037</v>
      </c>
      <c r="O402" s="7" t="s">
        <v>2033</v>
      </c>
      <c r="P402" s="7" t="s">
        <v>2027</v>
      </c>
      <c r="Q402" s="7">
        <v>15</v>
      </c>
      <c r="R402" s="62" t="s">
        <v>184</v>
      </c>
      <c r="S402" s="62" t="s">
        <v>184</v>
      </c>
      <c r="T402" s="62" t="s">
        <v>184</v>
      </c>
      <c r="U402" s="62"/>
      <c r="V402" s="62"/>
      <c r="W402" s="62" t="s">
        <v>184</v>
      </c>
      <c r="X402" s="62" t="s">
        <v>2</v>
      </c>
      <c r="Y402" s="62" t="s">
        <v>46</v>
      </c>
      <c r="Z402" s="62" t="s">
        <v>44</v>
      </c>
      <c r="AA402" s="62" t="s">
        <v>46</v>
      </c>
      <c r="AB402" s="62" t="s">
        <v>46</v>
      </c>
      <c r="AC402" s="62" t="s">
        <v>46</v>
      </c>
      <c r="AD402" s="62" t="s">
        <v>46</v>
      </c>
      <c r="AE402" s="62" t="s">
        <v>194</v>
      </c>
      <c r="AF402" s="431">
        <v>1</v>
      </c>
      <c r="AG402" s="431" t="s">
        <v>43</v>
      </c>
      <c r="AH402" s="206"/>
      <c r="AI402" s="62" t="s">
        <v>43</v>
      </c>
      <c r="AJ402" s="11"/>
      <c r="AK402" s="11"/>
      <c r="AL402" s="11"/>
    </row>
    <row r="403" spans="1:38" s="37" customFormat="1" ht="24.75" customHeight="1">
      <c r="A403" s="62">
        <v>16</v>
      </c>
      <c r="B403" s="123" t="s">
        <v>1995</v>
      </c>
      <c r="C403" s="7" t="s">
        <v>1297</v>
      </c>
      <c r="D403" s="7" t="s">
        <v>123</v>
      </c>
      <c r="E403" s="7" t="s">
        <v>43</v>
      </c>
      <c r="F403" s="7" t="s">
        <v>42</v>
      </c>
      <c r="G403" s="7" t="s">
        <v>1298</v>
      </c>
      <c r="H403" s="353">
        <v>96.39</v>
      </c>
      <c r="I403" s="308">
        <v>25643.05</v>
      </c>
      <c r="J403" s="308"/>
      <c r="K403" s="308"/>
      <c r="L403" s="7" t="s">
        <v>1312</v>
      </c>
      <c r="M403" s="60"/>
      <c r="N403" s="7" t="s">
        <v>2037</v>
      </c>
      <c r="O403" s="7" t="s">
        <v>2033</v>
      </c>
      <c r="P403" s="7" t="s">
        <v>2027</v>
      </c>
      <c r="Q403" s="7">
        <v>16</v>
      </c>
      <c r="R403" s="62" t="s">
        <v>184</v>
      </c>
      <c r="S403" s="62" t="s">
        <v>184</v>
      </c>
      <c r="T403" s="62" t="s">
        <v>184</v>
      </c>
      <c r="U403" s="62"/>
      <c r="V403" s="62"/>
      <c r="W403" s="62" t="s">
        <v>184</v>
      </c>
      <c r="X403" s="62" t="s">
        <v>2</v>
      </c>
      <c r="Y403" s="62" t="s">
        <v>46</v>
      </c>
      <c r="Z403" s="62" t="s">
        <v>44</v>
      </c>
      <c r="AA403" s="62" t="s">
        <v>46</v>
      </c>
      <c r="AB403" s="62" t="s">
        <v>46</v>
      </c>
      <c r="AC403" s="62" t="s">
        <v>46</v>
      </c>
      <c r="AD403" s="62" t="s">
        <v>46</v>
      </c>
      <c r="AE403" s="62" t="s">
        <v>194</v>
      </c>
      <c r="AF403" s="431">
        <v>1</v>
      </c>
      <c r="AG403" s="431" t="s">
        <v>43</v>
      </c>
      <c r="AH403" s="206"/>
      <c r="AI403" s="62" t="s">
        <v>43</v>
      </c>
      <c r="AJ403" s="11"/>
      <c r="AK403" s="11"/>
      <c r="AL403" s="11"/>
    </row>
    <row r="404" spans="1:38" s="37" customFormat="1" ht="24.75" customHeight="1">
      <c r="A404" s="62">
        <v>17</v>
      </c>
      <c r="B404" s="123" t="s">
        <v>1996</v>
      </c>
      <c r="C404" s="7" t="s">
        <v>1297</v>
      </c>
      <c r="D404" s="7" t="s">
        <v>123</v>
      </c>
      <c r="E404" s="7" t="s">
        <v>43</v>
      </c>
      <c r="F404" s="7" t="s">
        <v>42</v>
      </c>
      <c r="G404" s="7" t="s">
        <v>1298</v>
      </c>
      <c r="H404" s="353">
        <v>62.53</v>
      </c>
      <c r="I404" s="308">
        <v>18298.64</v>
      </c>
      <c r="J404" s="308"/>
      <c r="K404" s="308"/>
      <c r="L404" s="7" t="s">
        <v>1312</v>
      </c>
      <c r="M404" s="60"/>
      <c r="N404" s="7" t="s">
        <v>2037</v>
      </c>
      <c r="O404" s="7" t="s">
        <v>2033</v>
      </c>
      <c r="P404" s="7" t="s">
        <v>2027</v>
      </c>
      <c r="Q404" s="7">
        <v>17</v>
      </c>
      <c r="R404" s="62" t="s">
        <v>184</v>
      </c>
      <c r="S404" s="62" t="s">
        <v>184</v>
      </c>
      <c r="T404" s="62" t="s">
        <v>184</v>
      </c>
      <c r="U404" s="62"/>
      <c r="V404" s="62"/>
      <c r="W404" s="62" t="s">
        <v>184</v>
      </c>
      <c r="X404" s="62" t="s">
        <v>2</v>
      </c>
      <c r="Y404" s="62" t="s">
        <v>46</v>
      </c>
      <c r="Z404" s="62" t="s">
        <v>44</v>
      </c>
      <c r="AA404" s="62" t="s">
        <v>46</v>
      </c>
      <c r="AB404" s="62" t="s">
        <v>46</v>
      </c>
      <c r="AC404" s="62" t="s">
        <v>46</v>
      </c>
      <c r="AD404" s="62" t="s">
        <v>46</v>
      </c>
      <c r="AE404" s="62" t="s">
        <v>194</v>
      </c>
      <c r="AF404" s="431">
        <v>1</v>
      </c>
      <c r="AG404" s="431" t="s">
        <v>43</v>
      </c>
      <c r="AH404" s="206"/>
      <c r="AI404" s="62" t="s">
        <v>43</v>
      </c>
      <c r="AJ404" s="11"/>
      <c r="AK404" s="11"/>
      <c r="AL404" s="11"/>
    </row>
    <row r="405" spans="1:38" s="37" customFormat="1" ht="24.75" customHeight="1">
      <c r="A405" s="62">
        <v>18</v>
      </c>
      <c r="B405" s="123" t="s">
        <v>1997</v>
      </c>
      <c r="C405" s="7" t="s">
        <v>1297</v>
      </c>
      <c r="D405" s="7" t="s">
        <v>123</v>
      </c>
      <c r="E405" s="7" t="s">
        <v>43</v>
      </c>
      <c r="F405" s="7" t="s">
        <v>42</v>
      </c>
      <c r="G405" s="7" t="s">
        <v>1298</v>
      </c>
      <c r="H405" s="353">
        <v>586.84</v>
      </c>
      <c r="I405" s="308">
        <v>388495.09</v>
      </c>
      <c r="J405" s="308"/>
      <c r="K405" s="308"/>
      <c r="L405" s="7" t="s">
        <v>1312</v>
      </c>
      <c r="M405" s="60"/>
      <c r="N405" s="7" t="s">
        <v>2038</v>
      </c>
      <c r="O405" s="7" t="s">
        <v>2033</v>
      </c>
      <c r="P405" s="7" t="s">
        <v>2027</v>
      </c>
      <c r="Q405" s="7">
        <v>18</v>
      </c>
      <c r="R405" s="62" t="s">
        <v>184</v>
      </c>
      <c r="S405" s="62" t="s">
        <v>184</v>
      </c>
      <c r="T405" s="62" t="s">
        <v>184</v>
      </c>
      <c r="U405" s="62"/>
      <c r="V405" s="62"/>
      <c r="W405" s="62" t="s">
        <v>123</v>
      </c>
      <c r="X405" s="62" t="s">
        <v>2</v>
      </c>
      <c r="Y405" s="62" t="s">
        <v>46</v>
      </c>
      <c r="Z405" s="62" t="s">
        <v>255</v>
      </c>
      <c r="AA405" s="62" t="s">
        <v>46</v>
      </c>
      <c r="AB405" s="62" t="s">
        <v>46</v>
      </c>
      <c r="AC405" s="62" t="s">
        <v>46</v>
      </c>
      <c r="AD405" s="62" t="s">
        <v>46</v>
      </c>
      <c r="AE405" s="62" t="s">
        <v>194</v>
      </c>
      <c r="AF405" s="431">
        <v>1</v>
      </c>
      <c r="AG405" s="431" t="s">
        <v>43</v>
      </c>
      <c r="AH405" s="206"/>
      <c r="AI405" s="62" t="s">
        <v>43</v>
      </c>
      <c r="AJ405" s="11"/>
      <c r="AK405" s="11"/>
      <c r="AL405" s="11"/>
    </row>
    <row r="406" spans="1:38" s="37" customFormat="1" ht="24.75" customHeight="1">
      <c r="A406" s="62">
        <v>19</v>
      </c>
      <c r="B406" s="123" t="s">
        <v>1998</v>
      </c>
      <c r="C406" s="7" t="s">
        <v>1297</v>
      </c>
      <c r="D406" s="7" t="s">
        <v>123</v>
      </c>
      <c r="E406" s="7" t="s">
        <v>43</v>
      </c>
      <c r="F406" s="7" t="s">
        <v>42</v>
      </c>
      <c r="G406" s="7" t="s">
        <v>1298</v>
      </c>
      <c r="H406" s="353">
        <v>187.48</v>
      </c>
      <c r="I406" s="308">
        <v>168703.69</v>
      </c>
      <c r="J406" s="308"/>
      <c r="K406" s="308"/>
      <c r="L406" s="7" t="s">
        <v>1312</v>
      </c>
      <c r="M406" s="60"/>
      <c r="N406" s="7" t="s">
        <v>2032</v>
      </c>
      <c r="O406" s="7" t="s">
        <v>2032</v>
      </c>
      <c r="P406" s="7" t="s">
        <v>2027</v>
      </c>
      <c r="Q406" s="7">
        <v>19</v>
      </c>
      <c r="R406" s="62" t="s">
        <v>184</v>
      </c>
      <c r="S406" s="62" t="s">
        <v>184</v>
      </c>
      <c r="T406" s="62" t="s">
        <v>184</v>
      </c>
      <c r="U406" s="62"/>
      <c r="V406" s="62"/>
      <c r="W406" s="62" t="s">
        <v>184</v>
      </c>
      <c r="X406" s="62" t="s">
        <v>2</v>
      </c>
      <c r="Y406" s="62" t="s">
        <v>46</v>
      </c>
      <c r="Z406" s="62" t="s">
        <v>45</v>
      </c>
      <c r="AA406" s="62" t="s">
        <v>45</v>
      </c>
      <c r="AB406" s="62" t="s">
        <v>46</v>
      </c>
      <c r="AC406" s="62" t="s">
        <v>44</v>
      </c>
      <c r="AD406" s="62" t="s">
        <v>84</v>
      </c>
      <c r="AE406" s="62" t="s">
        <v>427</v>
      </c>
      <c r="AF406" s="431">
        <v>1</v>
      </c>
      <c r="AG406" s="431" t="s">
        <v>43</v>
      </c>
      <c r="AH406" s="206"/>
      <c r="AI406" s="62" t="s">
        <v>43</v>
      </c>
      <c r="AJ406" s="11"/>
      <c r="AK406" s="11"/>
      <c r="AL406" s="11"/>
    </row>
    <row r="407" spans="1:38" s="37" customFormat="1" ht="24.75" customHeight="1">
      <c r="A407" s="62">
        <v>20</v>
      </c>
      <c r="B407" s="123" t="s">
        <v>1999</v>
      </c>
      <c r="C407" s="7" t="s">
        <v>1297</v>
      </c>
      <c r="D407" s="99" t="s">
        <v>184</v>
      </c>
      <c r="E407" s="7" t="s">
        <v>43</v>
      </c>
      <c r="F407" s="7" t="s">
        <v>42</v>
      </c>
      <c r="G407" s="7" t="s">
        <v>1298</v>
      </c>
      <c r="H407" s="353">
        <v>26.73</v>
      </c>
      <c r="I407" s="308">
        <v>39743.31</v>
      </c>
      <c r="J407" s="308"/>
      <c r="K407" s="308"/>
      <c r="L407" s="7" t="s">
        <v>1312</v>
      </c>
      <c r="M407" s="60"/>
      <c r="N407" s="7" t="s">
        <v>183</v>
      </c>
      <c r="O407" s="7" t="s">
        <v>2032</v>
      </c>
      <c r="P407" s="7" t="s">
        <v>2027</v>
      </c>
      <c r="Q407" s="7">
        <v>20</v>
      </c>
      <c r="R407" s="62" t="s">
        <v>184</v>
      </c>
      <c r="S407" s="62" t="s">
        <v>184</v>
      </c>
      <c r="T407" s="62" t="s">
        <v>184</v>
      </c>
      <c r="U407" s="62"/>
      <c r="V407" s="62"/>
      <c r="W407" s="62" t="s">
        <v>184</v>
      </c>
      <c r="X407" s="62" t="s">
        <v>2</v>
      </c>
      <c r="Y407" s="62" t="s">
        <v>46</v>
      </c>
      <c r="Z407" s="62" t="s">
        <v>44</v>
      </c>
      <c r="AA407" s="62" t="s">
        <v>46</v>
      </c>
      <c r="AB407" s="62" t="s">
        <v>46</v>
      </c>
      <c r="AC407" s="62" t="s">
        <v>46</v>
      </c>
      <c r="AD407" s="62" t="s">
        <v>46</v>
      </c>
      <c r="AE407" s="62" t="s">
        <v>194</v>
      </c>
      <c r="AF407" s="431">
        <v>1</v>
      </c>
      <c r="AG407" s="431" t="s">
        <v>43</v>
      </c>
      <c r="AH407" s="206"/>
      <c r="AI407" s="62" t="s">
        <v>42</v>
      </c>
      <c r="AJ407" s="11"/>
      <c r="AK407" s="11"/>
      <c r="AL407" s="11"/>
    </row>
    <row r="408" spans="1:38" s="37" customFormat="1" ht="24.75" customHeight="1">
      <c r="A408" s="62">
        <v>21</v>
      </c>
      <c r="B408" s="123" t="s">
        <v>2000</v>
      </c>
      <c r="C408" s="7" t="s">
        <v>1297</v>
      </c>
      <c r="D408" s="99" t="s">
        <v>184</v>
      </c>
      <c r="E408" s="7" t="s">
        <v>43</v>
      </c>
      <c r="F408" s="7" t="s">
        <v>42</v>
      </c>
      <c r="G408" s="7" t="s">
        <v>1298</v>
      </c>
      <c r="H408" s="353">
        <v>1923.51</v>
      </c>
      <c r="I408" s="308">
        <v>1810221.76</v>
      </c>
      <c r="J408" s="308"/>
      <c r="K408" s="308"/>
      <c r="L408" s="7" t="s">
        <v>1312</v>
      </c>
      <c r="M408" s="60"/>
      <c r="N408" s="7" t="s">
        <v>2038</v>
      </c>
      <c r="O408" s="7" t="s">
        <v>119</v>
      </c>
      <c r="P408" s="7" t="s">
        <v>2039</v>
      </c>
      <c r="Q408" s="7">
        <v>21</v>
      </c>
      <c r="R408" s="62" t="s">
        <v>184</v>
      </c>
      <c r="S408" s="62" t="s">
        <v>184</v>
      </c>
      <c r="T408" s="62" t="s">
        <v>184</v>
      </c>
      <c r="U408" s="62"/>
      <c r="V408" s="62" t="s">
        <v>2043</v>
      </c>
      <c r="W408" s="62" t="s">
        <v>123</v>
      </c>
      <c r="X408" s="62" t="s">
        <v>2</v>
      </c>
      <c r="Y408" s="62" t="s">
        <v>184</v>
      </c>
      <c r="Z408" s="62" t="s">
        <v>44</v>
      </c>
      <c r="AA408" s="62" t="s">
        <v>794</v>
      </c>
      <c r="AB408" s="62" t="s">
        <v>794</v>
      </c>
      <c r="AC408" s="62" t="s">
        <v>794</v>
      </c>
      <c r="AD408" s="62" t="s">
        <v>794</v>
      </c>
      <c r="AE408" s="62" t="s">
        <v>794</v>
      </c>
      <c r="AF408" s="431">
        <v>2</v>
      </c>
      <c r="AG408" s="431" t="s">
        <v>43</v>
      </c>
      <c r="AH408" s="206"/>
      <c r="AI408" s="62" t="s">
        <v>43</v>
      </c>
      <c r="AJ408" s="11"/>
      <c r="AK408" s="11"/>
      <c r="AL408" s="11"/>
    </row>
    <row r="409" spans="1:38" s="37" customFormat="1" ht="24.75" customHeight="1">
      <c r="A409" s="62">
        <v>22</v>
      </c>
      <c r="B409" s="123" t="s">
        <v>2001</v>
      </c>
      <c r="C409" s="7" t="s">
        <v>1297</v>
      </c>
      <c r="D409" s="99" t="s">
        <v>184</v>
      </c>
      <c r="E409" s="7" t="s">
        <v>43</v>
      </c>
      <c r="F409" s="7" t="s">
        <v>42</v>
      </c>
      <c r="G409" s="7" t="s">
        <v>1298</v>
      </c>
      <c r="H409" s="353">
        <v>161.4</v>
      </c>
      <c r="I409" s="308">
        <v>110122.28</v>
      </c>
      <c r="J409" s="308"/>
      <c r="K409" s="308"/>
      <c r="L409" s="7" t="s">
        <v>1312</v>
      </c>
      <c r="M409" s="60"/>
      <c r="N409" s="7" t="s">
        <v>183</v>
      </c>
      <c r="O409" s="7" t="s">
        <v>119</v>
      </c>
      <c r="P409" s="7" t="s">
        <v>2027</v>
      </c>
      <c r="Q409" s="7">
        <v>22</v>
      </c>
      <c r="R409" s="62" t="s">
        <v>184</v>
      </c>
      <c r="S409" s="62" t="s">
        <v>184</v>
      </c>
      <c r="T409" s="62" t="s">
        <v>184</v>
      </c>
      <c r="U409" s="62"/>
      <c r="V409" s="62"/>
      <c r="W409" s="62" t="s">
        <v>184</v>
      </c>
      <c r="X409" s="62" t="s">
        <v>2</v>
      </c>
      <c r="Y409" s="62" t="s">
        <v>46</v>
      </c>
      <c r="Z409" s="62" t="s">
        <v>44</v>
      </c>
      <c r="AA409" s="62" t="s">
        <v>46</v>
      </c>
      <c r="AB409" s="62" t="s">
        <v>46</v>
      </c>
      <c r="AC409" s="62" t="s">
        <v>46</v>
      </c>
      <c r="AD409" s="62" t="s">
        <v>46</v>
      </c>
      <c r="AE409" s="62" t="s">
        <v>194</v>
      </c>
      <c r="AF409" s="431">
        <v>1</v>
      </c>
      <c r="AG409" s="431" t="s">
        <v>43</v>
      </c>
      <c r="AH409" s="206"/>
      <c r="AI409" s="62" t="s">
        <v>43</v>
      </c>
      <c r="AJ409" s="11"/>
      <c r="AK409" s="11"/>
      <c r="AL409" s="11"/>
    </row>
    <row r="410" spans="1:38" s="37" customFormat="1" ht="24.75" customHeight="1">
      <c r="A410" s="62">
        <v>23</v>
      </c>
      <c r="B410" s="123" t="s">
        <v>2002</v>
      </c>
      <c r="C410" s="7" t="s">
        <v>1297</v>
      </c>
      <c r="D410" s="99" t="s">
        <v>184</v>
      </c>
      <c r="E410" s="7" t="s">
        <v>43</v>
      </c>
      <c r="F410" s="7" t="s">
        <v>42</v>
      </c>
      <c r="G410" s="7" t="s">
        <v>1298</v>
      </c>
      <c r="H410" s="353">
        <v>164.85</v>
      </c>
      <c r="I410" s="308">
        <v>112476.19</v>
      </c>
      <c r="J410" s="308"/>
      <c r="K410" s="308"/>
      <c r="L410" s="7" t="s">
        <v>1312</v>
      </c>
      <c r="M410" s="60"/>
      <c r="N410" s="7" t="s">
        <v>183</v>
      </c>
      <c r="O410" s="7" t="s">
        <v>119</v>
      </c>
      <c r="P410" s="7" t="s">
        <v>2027</v>
      </c>
      <c r="Q410" s="7">
        <v>23</v>
      </c>
      <c r="R410" s="62" t="s">
        <v>184</v>
      </c>
      <c r="S410" s="62" t="s">
        <v>184</v>
      </c>
      <c r="T410" s="62" t="s">
        <v>184</v>
      </c>
      <c r="U410" s="62"/>
      <c r="V410" s="62"/>
      <c r="W410" s="62" t="s">
        <v>184</v>
      </c>
      <c r="X410" s="62" t="s">
        <v>2</v>
      </c>
      <c r="Y410" s="62" t="s">
        <v>46</v>
      </c>
      <c r="Z410" s="62" t="s">
        <v>44</v>
      </c>
      <c r="AA410" s="62" t="s">
        <v>46</v>
      </c>
      <c r="AB410" s="62" t="s">
        <v>46</v>
      </c>
      <c r="AC410" s="62" t="s">
        <v>46</v>
      </c>
      <c r="AD410" s="62" t="s">
        <v>46</v>
      </c>
      <c r="AE410" s="62" t="s">
        <v>194</v>
      </c>
      <c r="AF410" s="431">
        <v>1</v>
      </c>
      <c r="AG410" s="431" t="s">
        <v>43</v>
      </c>
      <c r="AH410" s="206"/>
      <c r="AI410" s="62" t="s">
        <v>43</v>
      </c>
      <c r="AJ410" s="11"/>
      <c r="AK410" s="11"/>
      <c r="AL410" s="11"/>
    </row>
    <row r="411" spans="1:38" s="37" customFormat="1" ht="24.75" customHeight="1">
      <c r="A411" s="62">
        <v>24</v>
      </c>
      <c r="B411" s="123" t="s">
        <v>2003</v>
      </c>
      <c r="C411" s="7" t="s">
        <v>1297</v>
      </c>
      <c r="D411" s="99" t="s">
        <v>184</v>
      </c>
      <c r="E411" s="7" t="s">
        <v>43</v>
      </c>
      <c r="F411" s="7" t="s">
        <v>42</v>
      </c>
      <c r="G411" s="7" t="s">
        <v>1298</v>
      </c>
      <c r="H411" s="353">
        <v>157.45</v>
      </c>
      <c r="I411" s="308">
        <v>107427.21</v>
      </c>
      <c r="J411" s="308"/>
      <c r="K411" s="308"/>
      <c r="L411" s="7" t="s">
        <v>1312</v>
      </c>
      <c r="M411" s="60"/>
      <c r="N411" s="7" t="s">
        <v>183</v>
      </c>
      <c r="O411" s="7" t="s">
        <v>119</v>
      </c>
      <c r="P411" s="7" t="s">
        <v>2027</v>
      </c>
      <c r="Q411" s="7">
        <v>24</v>
      </c>
      <c r="R411" s="62" t="s">
        <v>184</v>
      </c>
      <c r="S411" s="62" t="s">
        <v>184</v>
      </c>
      <c r="T411" s="62" t="s">
        <v>184</v>
      </c>
      <c r="U411" s="62"/>
      <c r="V411" s="62"/>
      <c r="W411" s="62" t="s">
        <v>184</v>
      </c>
      <c r="X411" s="62" t="s">
        <v>2</v>
      </c>
      <c r="Y411" s="62" t="s">
        <v>46</v>
      </c>
      <c r="Z411" s="62" t="s">
        <v>44</v>
      </c>
      <c r="AA411" s="62" t="s">
        <v>46</v>
      </c>
      <c r="AB411" s="62" t="s">
        <v>46</v>
      </c>
      <c r="AC411" s="62" t="s">
        <v>46</v>
      </c>
      <c r="AD411" s="62" t="s">
        <v>46</v>
      </c>
      <c r="AE411" s="62" t="s">
        <v>194</v>
      </c>
      <c r="AF411" s="431">
        <v>1</v>
      </c>
      <c r="AG411" s="431" t="s">
        <v>43</v>
      </c>
      <c r="AH411" s="206"/>
      <c r="AI411" s="62" t="s">
        <v>43</v>
      </c>
      <c r="AJ411" s="11"/>
      <c r="AK411" s="11"/>
      <c r="AL411" s="11"/>
    </row>
    <row r="412" spans="1:38" s="37" customFormat="1" ht="24.75" customHeight="1">
      <c r="A412" s="62">
        <v>25</v>
      </c>
      <c r="B412" s="123" t="s">
        <v>2004</v>
      </c>
      <c r="C412" s="7" t="s">
        <v>1297</v>
      </c>
      <c r="D412" s="99" t="s">
        <v>184</v>
      </c>
      <c r="E412" s="7" t="s">
        <v>43</v>
      </c>
      <c r="F412" s="7" t="s">
        <v>42</v>
      </c>
      <c r="G412" s="7" t="s">
        <v>1298</v>
      </c>
      <c r="H412" s="353">
        <v>164.53</v>
      </c>
      <c r="I412" s="308">
        <v>112257.86</v>
      </c>
      <c r="J412" s="308"/>
      <c r="K412" s="308"/>
      <c r="L412" s="7" t="s">
        <v>1312</v>
      </c>
      <c r="M412" s="60"/>
      <c r="N412" s="7" t="s">
        <v>183</v>
      </c>
      <c r="O412" s="7" t="s">
        <v>119</v>
      </c>
      <c r="P412" s="7" t="s">
        <v>2027</v>
      </c>
      <c r="Q412" s="7">
        <v>25</v>
      </c>
      <c r="R412" s="62" t="s">
        <v>184</v>
      </c>
      <c r="S412" s="62" t="s">
        <v>184</v>
      </c>
      <c r="T412" s="62" t="s">
        <v>184</v>
      </c>
      <c r="U412" s="62"/>
      <c r="V412" s="62"/>
      <c r="W412" s="62" t="s">
        <v>184</v>
      </c>
      <c r="X412" s="62" t="s">
        <v>2</v>
      </c>
      <c r="Y412" s="62" t="s">
        <v>46</v>
      </c>
      <c r="Z412" s="62" t="s">
        <v>44</v>
      </c>
      <c r="AA412" s="62" t="s">
        <v>46</v>
      </c>
      <c r="AB412" s="62" t="s">
        <v>46</v>
      </c>
      <c r="AC412" s="62" t="s">
        <v>46</v>
      </c>
      <c r="AD412" s="62" t="s">
        <v>46</v>
      </c>
      <c r="AE412" s="62" t="s">
        <v>194</v>
      </c>
      <c r="AF412" s="431">
        <v>1</v>
      </c>
      <c r="AG412" s="431" t="s">
        <v>43</v>
      </c>
      <c r="AH412" s="206"/>
      <c r="AI412" s="62" t="s">
        <v>43</v>
      </c>
      <c r="AJ412" s="11"/>
      <c r="AK412" s="11"/>
      <c r="AL412" s="11"/>
    </row>
    <row r="413" spans="1:38" s="37" customFormat="1" ht="24.75" customHeight="1">
      <c r="A413" s="62">
        <v>26</v>
      </c>
      <c r="B413" s="123" t="s">
        <v>2005</v>
      </c>
      <c r="C413" s="7" t="s">
        <v>1297</v>
      </c>
      <c r="D413" s="99" t="s">
        <v>123</v>
      </c>
      <c r="E413" s="7" t="s">
        <v>43</v>
      </c>
      <c r="F413" s="7" t="s">
        <v>42</v>
      </c>
      <c r="G413" s="7" t="s">
        <v>1298</v>
      </c>
      <c r="H413" s="353">
        <v>215.03</v>
      </c>
      <c r="I413" s="308">
        <v>146713.71</v>
      </c>
      <c r="J413" s="308"/>
      <c r="K413" s="308"/>
      <c r="L413" s="7" t="s">
        <v>1312</v>
      </c>
      <c r="M413" s="60"/>
      <c r="N413" s="7" t="s">
        <v>183</v>
      </c>
      <c r="O413" s="7" t="s">
        <v>119</v>
      </c>
      <c r="P413" s="7" t="s">
        <v>2027</v>
      </c>
      <c r="Q413" s="7">
        <v>26</v>
      </c>
      <c r="R413" s="62" t="s">
        <v>184</v>
      </c>
      <c r="S413" s="62" t="s">
        <v>184</v>
      </c>
      <c r="T413" s="62" t="s">
        <v>184</v>
      </c>
      <c r="U413" s="62"/>
      <c r="V413" s="62"/>
      <c r="W413" s="62" t="s">
        <v>184</v>
      </c>
      <c r="X413" s="62" t="s">
        <v>2</v>
      </c>
      <c r="Y413" s="62" t="s">
        <v>46</v>
      </c>
      <c r="Z413" s="62" t="s">
        <v>44</v>
      </c>
      <c r="AA413" s="62" t="s">
        <v>46</v>
      </c>
      <c r="AB413" s="62" t="s">
        <v>46</v>
      </c>
      <c r="AC413" s="62" t="s">
        <v>46</v>
      </c>
      <c r="AD413" s="62" t="s">
        <v>46</v>
      </c>
      <c r="AE413" s="62" t="s">
        <v>194</v>
      </c>
      <c r="AF413" s="431">
        <v>1</v>
      </c>
      <c r="AG413" s="431" t="s">
        <v>43</v>
      </c>
      <c r="AH413" s="206"/>
      <c r="AI413" s="62" t="s">
        <v>43</v>
      </c>
      <c r="AJ413" s="11"/>
      <c r="AK413" s="11"/>
      <c r="AL413" s="11"/>
    </row>
    <row r="414" spans="1:38" s="37" customFormat="1" ht="24.75" customHeight="1">
      <c r="A414" s="62">
        <v>27</v>
      </c>
      <c r="B414" s="123" t="s">
        <v>2006</v>
      </c>
      <c r="C414" s="7" t="s">
        <v>1297</v>
      </c>
      <c r="D414" s="99" t="s">
        <v>184</v>
      </c>
      <c r="E414" s="7" t="s">
        <v>43</v>
      </c>
      <c r="F414" s="7" t="s">
        <v>42</v>
      </c>
      <c r="G414" s="7" t="s">
        <v>1298</v>
      </c>
      <c r="H414" s="353">
        <v>250.91</v>
      </c>
      <c r="I414" s="308">
        <v>35083.17</v>
      </c>
      <c r="J414" s="308"/>
      <c r="K414" s="308"/>
      <c r="L414" s="7" t="s">
        <v>1312</v>
      </c>
      <c r="M414" s="60"/>
      <c r="N414" s="7" t="s">
        <v>138</v>
      </c>
      <c r="O414" s="7" t="s">
        <v>119</v>
      </c>
      <c r="P414" s="7" t="s">
        <v>46</v>
      </c>
      <c r="Q414" s="7">
        <v>27</v>
      </c>
      <c r="R414" s="62" t="s">
        <v>184</v>
      </c>
      <c r="S414" s="62" t="s">
        <v>184</v>
      </c>
      <c r="T414" s="62" t="s">
        <v>184</v>
      </c>
      <c r="U414" s="62"/>
      <c r="V414" s="62" t="s">
        <v>2043</v>
      </c>
      <c r="W414" s="62" t="s">
        <v>123</v>
      </c>
      <c r="X414" s="62" t="s">
        <v>2</v>
      </c>
      <c r="Y414" s="62" t="s">
        <v>46</v>
      </c>
      <c r="Z414" s="62" t="s">
        <v>46</v>
      </c>
      <c r="AA414" s="62" t="s">
        <v>46</v>
      </c>
      <c r="AB414" s="62" t="s">
        <v>46</v>
      </c>
      <c r="AC414" s="62" t="s">
        <v>46</v>
      </c>
      <c r="AD414" s="62" t="s">
        <v>46</v>
      </c>
      <c r="AE414" s="62" t="s">
        <v>46</v>
      </c>
      <c r="AF414" s="431">
        <v>1</v>
      </c>
      <c r="AG414" s="431" t="s">
        <v>43</v>
      </c>
      <c r="AH414" s="206"/>
      <c r="AI414" s="62" t="s">
        <v>43</v>
      </c>
      <c r="AJ414" s="11"/>
      <c r="AK414" s="11"/>
      <c r="AL414" s="11"/>
    </row>
    <row r="415" spans="1:38" s="37" customFormat="1" ht="24.75" customHeight="1">
      <c r="A415" s="62">
        <v>28</v>
      </c>
      <c r="B415" s="123" t="s">
        <v>2007</v>
      </c>
      <c r="C415" s="7" t="s">
        <v>1297</v>
      </c>
      <c r="D415" s="99" t="s">
        <v>184</v>
      </c>
      <c r="E415" s="7" t="s">
        <v>43</v>
      </c>
      <c r="F415" s="7" t="s">
        <v>42</v>
      </c>
      <c r="G415" s="7" t="s">
        <v>1298</v>
      </c>
      <c r="H415" s="353">
        <v>112.67</v>
      </c>
      <c r="I415" s="308">
        <v>93806.24</v>
      </c>
      <c r="J415" s="308"/>
      <c r="K415" s="308"/>
      <c r="L415" s="7" t="s">
        <v>1312</v>
      </c>
      <c r="M415" s="60"/>
      <c r="N415" s="7" t="s">
        <v>183</v>
      </c>
      <c r="O415" s="7" t="s">
        <v>254</v>
      </c>
      <c r="P415" s="7" t="s">
        <v>2040</v>
      </c>
      <c r="Q415" s="7">
        <v>28</v>
      </c>
      <c r="R415" s="62" t="s">
        <v>184</v>
      </c>
      <c r="S415" s="62" t="s">
        <v>184</v>
      </c>
      <c r="T415" s="62" t="s">
        <v>184</v>
      </c>
      <c r="U415" s="62"/>
      <c r="V415" s="62" t="s">
        <v>2043</v>
      </c>
      <c r="W415" s="62" t="s">
        <v>123</v>
      </c>
      <c r="X415" s="62" t="s">
        <v>2</v>
      </c>
      <c r="Y415" s="62" t="s">
        <v>46</v>
      </c>
      <c r="Z415" s="62" t="s">
        <v>46</v>
      </c>
      <c r="AA415" s="62" t="s">
        <v>46</v>
      </c>
      <c r="AB415" s="62" t="s">
        <v>46</v>
      </c>
      <c r="AC415" s="62" t="s">
        <v>46</v>
      </c>
      <c r="AD415" s="62" t="s">
        <v>46</v>
      </c>
      <c r="AE415" s="62" t="s">
        <v>46</v>
      </c>
      <c r="AF415" s="431">
        <v>1</v>
      </c>
      <c r="AG415" s="431" t="s">
        <v>43</v>
      </c>
      <c r="AH415" s="206"/>
      <c r="AI415" s="62" t="s">
        <v>43</v>
      </c>
      <c r="AJ415" s="11"/>
      <c r="AK415" s="11"/>
      <c r="AL415" s="11"/>
    </row>
    <row r="416" spans="1:38" s="37" customFormat="1" ht="24.75" customHeight="1">
      <c r="A416" s="62">
        <v>29</v>
      </c>
      <c r="B416" s="123" t="s">
        <v>2008</v>
      </c>
      <c r="C416" s="7" t="s">
        <v>1297</v>
      </c>
      <c r="D416" s="99" t="s">
        <v>184</v>
      </c>
      <c r="E416" s="7" t="s">
        <v>43</v>
      </c>
      <c r="F416" s="7" t="s">
        <v>42</v>
      </c>
      <c r="G416" s="7" t="s">
        <v>1298</v>
      </c>
      <c r="H416" s="353">
        <v>337.82</v>
      </c>
      <c r="I416" s="308">
        <v>89086.73</v>
      </c>
      <c r="J416" s="308"/>
      <c r="K416" s="308"/>
      <c r="L416" s="7" t="s">
        <v>1312</v>
      </c>
      <c r="M416" s="60"/>
      <c r="N416" s="7" t="s">
        <v>2038</v>
      </c>
      <c r="O416" s="7" t="s">
        <v>46</v>
      </c>
      <c r="P416" s="7" t="s">
        <v>46</v>
      </c>
      <c r="Q416" s="7">
        <v>29</v>
      </c>
      <c r="R416" s="62" t="s">
        <v>184</v>
      </c>
      <c r="S416" s="62" t="s">
        <v>184</v>
      </c>
      <c r="T416" s="62" t="s">
        <v>184</v>
      </c>
      <c r="U416" s="62"/>
      <c r="V416" s="62" t="s">
        <v>2043</v>
      </c>
      <c r="W416" s="62" t="s">
        <v>123</v>
      </c>
      <c r="X416" s="62" t="s">
        <v>2</v>
      </c>
      <c r="Y416" s="62" t="s">
        <v>46</v>
      </c>
      <c r="Z416" s="62" t="s">
        <v>46</v>
      </c>
      <c r="AA416" s="62" t="s">
        <v>46</v>
      </c>
      <c r="AB416" s="62" t="s">
        <v>46</v>
      </c>
      <c r="AC416" s="62" t="s">
        <v>46</v>
      </c>
      <c r="AD416" s="62" t="s">
        <v>46</v>
      </c>
      <c r="AE416" s="62" t="s">
        <v>46</v>
      </c>
      <c r="AF416" s="431">
        <v>1</v>
      </c>
      <c r="AG416" s="431" t="s">
        <v>43</v>
      </c>
      <c r="AH416" s="206"/>
      <c r="AI416" s="62" t="s">
        <v>43</v>
      </c>
      <c r="AJ416" s="11"/>
      <c r="AK416" s="11"/>
      <c r="AL416" s="11"/>
    </row>
    <row r="417" spans="1:38" s="37" customFormat="1" ht="24.75" customHeight="1">
      <c r="A417" s="62">
        <v>30</v>
      </c>
      <c r="B417" s="123" t="s">
        <v>2009</v>
      </c>
      <c r="C417" s="7" t="s">
        <v>1297</v>
      </c>
      <c r="D417" s="99" t="s">
        <v>184</v>
      </c>
      <c r="E417" s="7" t="s">
        <v>43</v>
      </c>
      <c r="F417" s="7" t="s">
        <v>42</v>
      </c>
      <c r="G417" s="7" t="s">
        <v>1298</v>
      </c>
      <c r="H417" s="353">
        <v>338.71</v>
      </c>
      <c r="I417" s="308">
        <v>89321.43</v>
      </c>
      <c r="J417" s="308"/>
      <c r="K417" s="308"/>
      <c r="L417" s="7" t="s">
        <v>1312</v>
      </c>
      <c r="M417" s="60"/>
      <c r="N417" s="7" t="s">
        <v>2038</v>
      </c>
      <c r="O417" s="7" t="s">
        <v>46</v>
      </c>
      <c r="P417" s="7" t="s">
        <v>46</v>
      </c>
      <c r="Q417" s="7">
        <v>30</v>
      </c>
      <c r="R417" s="62" t="s">
        <v>184</v>
      </c>
      <c r="S417" s="62" t="s">
        <v>184</v>
      </c>
      <c r="T417" s="62" t="s">
        <v>184</v>
      </c>
      <c r="U417" s="62"/>
      <c r="V417" s="62" t="s">
        <v>2043</v>
      </c>
      <c r="W417" s="62" t="s">
        <v>123</v>
      </c>
      <c r="X417" s="62" t="s">
        <v>2</v>
      </c>
      <c r="Y417" s="62" t="s">
        <v>46</v>
      </c>
      <c r="Z417" s="62" t="s">
        <v>46</v>
      </c>
      <c r="AA417" s="62" t="s">
        <v>46</v>
      </c>
      <c r="AB417" s="62" t="s">
        <v>46</v>
      </c>
      <c r="AC417" s="62" t="s">
        <v>46</v>
      </c>
      <c r="AD417" s="62" t="s">
        <v>46</v>
      </c>
      <c r="AE417" s="62" t="s">
        <v>46</v>
      </c>
      <c r="AF417" s="431">
        <v>1</v>
      </c>
      <c r="AG417" s="431" t="s">
        <v>43</v>
      </c>
      <c r="AH417" s="206"/>
      <c r="AI417" s="62" t="s">
        <v>43</v>
      </c>
      <c r="AJ417" s="11"/>
      <c r="AK417" s="11"/>
      <c r="AL417" s="11"/>
    </row>
    <row r="418" spans="1:38" s="37" customFormat="1" ht="24.75" customHeight="1">
      <c r="A418" s="62">
        <v>31</v>
      </c>
      <c r="B418" s="123" t="s">
        <v>2010</v>
      </c>
      <c r="C418" s="7" t="s">
        <v>1297</v>
      </c>
      <c r="D418" s="99" t="s">
        <v>184</v>
      </c>
      <c r="E418" s="7" t="s">
        <v>43</v>
      </c>
      <c r="F418" s="7" t="s">
        <v>42</v>
      </c>
      <c r="G418" s="7" t="s">
        <v>1298</v>
      </c>
      <c r="H418" s="353">
        <v>52</v>
      </c>
      <c r="I418" s="308">
        <v>16563.62</v>
      </c>
      <c r="J418" s="308"/>
      <c r="K418" s="308"/>
      <c r="L418" s="7" t="s">
        <v>1312</v>
      </c>
      <c r="M418" s="60"/>
      <c r="N418" s="7" t="s">
        <v>2032</v>
      </c>
      <c r="O418" s="7" t="s">
        <v>119</v>
      </c>
      <c r="P418" s="7" t="s">
        <v>2027</v>
      </c>
      <c r="Q418" s="7">
        <v>31</v>
      </c>
      <c r="R418" s="62" t="s">
        <v>184</v>
      </c>
      <c r="S418" s="62" t="s">
        <v>184</v>
      </c>
      <c r="T418" s="62" t="s">
        <v>184</v>
      </c>
      <c r="U418" s="62"/>
      <c r="V418" s="62"/>
      <c r="W418" s="62" t="s">
        <v>184</v>
      </c>
      <c r="X418" s="62" t="s">
        <v>2</v>
      </c>
      <c r="Y418" s="62" t="s">
        <v>46</v>
      </c>
      <c r="Z418" s="62" t="s">
        <v>46</v>
      </c>
      <c r="AA418" s="62" t="s">
        <v>46</v>
      </c>
      <c r="AB418" s="62" t="s">
        <v>46</v>
      </c>
      <c r="AC418" s="62" t="s">
        <v>46</v>
      </c>
      <c r="AD418" s="62" t="s">
        <v>46</v>
      </c>
      <c r="AE418" s="62" t="s">
        <v>46</v>
      </c>
      <c r="AF418" s="431">
        <v>1</v>
      </c>
      <c r="AG418" s="431" t="s">
        <v>43</v>
      </c>
      <c r="AH418" s="206"/>
      <c r="AI418" s="62" t="s">
        <v>43</v>
      </c>
      <c r="AJ418" s="11"/>
      <c r="AK418" s="11"/>
      <c r="AL418" s="11"/>
    </row>
    <row r="419" spans="1:38" s="37" customFormat="1" ht="24.75" customHeight="1">
      <c r="A419" s="62">
        <v>32</v>
      </c>
      <c r="B419" s="123" t="s">
        <v>2011</v>
      </c>
      <c r="C419" s="7" t="s">
        <v>1297</v>
      </c>
      <c r="D419" s="99" t="s">
        <v>184</v>
      </c>
      <c r="E419" s="7" t="s">
        <v>43</v>
      </c>
      <c r="F419" s="7" t="s">
        <v>42</v>
      </c>
      <c r="G419" s="7" t="s">
        <v>1298</v>
      </c>
      <c r="H419" s="353">
        <v>1893.01</v>
      </c>
      <c r="I419" s="308">
        <v>454803.87</v>
      </c>
      <c r="J419" s="308"/>
      <c r="K419" s="308"/>
      <c r="L419" s="7" t="s">
        <v>1312</v>
      </c>
      <c r="M419" s="60"/>
      <c r="N419" s="7" t="s">
        <v>2038</v>
      </c>
      <c r="O419" s="7" t="s">
        <v>119</v>
      </c>
      <c r="P419" s="7" t="s">
        <v>2040</v>
      </c>
      <c r="Q419" s="7">
        <v>32</v>
      </c>
      <c r="R419" s="62" t="s">
        <v>184</v>
      </c>
      <c r="S419" s="62" t="s">
        <v>184</v>
      </c>
      <c r="T419" s="62" t="s">
        <v>184</v>
      </c>
      <c r="U419" s="62"/>
      <c r="V419" s="62" t="s">
        <v>2043</v>
      </c>
      <c r="W419" s="62" t="s">
        <v>123</v>
      </c>
      <c r="X419" s="62" t="s">
        <v>2</v>
      </c>
      <c r="Y419" s="62" t="s">
        <v>46</v>
      </c>
      <c r="Z419" s="62" t="s">
        <v>46</v>
      </c>
      <c r="AA419" s="62" t="s">
        <v>46</v>
      </c>
      <c r="AB419" s="62" t="s">
        <v>46</v>
      </c>
      <c r="AC419" s="62" t="s">
        <v>46</v>
      </c>
      <c r="AD419" s="62" t="s">
        <v>46</v>
      </c>
      <c r="AE419" s="62" t="s">
        <v>46</v>
      </c>
      <c r="AF419" s="431"/>
      <c r="AG419" s="431" t="s">
        <v>43</v>
      </c>
      <c r="AH419" s="206"/>
      <c r="AI419" s="62" t="s">
        <v>43</v>
      </c>
      <c r="AJ419" s="11"/>
      <c r="AK419" s="11"/>
      <c r="AL419" s="11"/>
    </row>
    <row r="420" spans="1:38" s="37" customFormat="1" ht="24.75" customHeight="1">
      <c r="A420" s="62">
        <v>33</v>
      </c>
      <c r="B420" s="123" t="s">
        <v>2012</v>
      </c>
      <c r="C420" s="7"/>
      <c r="D420" s="7" t="s">
        <v>42</v>
      </c>
      <c r="E420" s="7" t="s">
        <v>43</v>
      </c>
      <c r="F420" s="7" t="s">
        <v>42</v>
      </c>
      <c r="G420" s="7" t="s">
        <v>1298</v>
      </c>
      <c r="H420" s="353">
        <v>4460</v>
      </c>
      <c r="I420" s="308">
        <v>340652.26</v>
      </c>
      <c r="J420" s="308"/>
      <c r="K420" s="308"/>
      <c r="L420" s="7" t="s">
        <v>1312</v>
      </c>
      <c r="M420" s="60"/>
      <c r="N420" s="7"/>
      <c r="O420" s="7" t="s">
        <v>1945</v>
      </c>
      <c r="P420" s="7" t="s">
        <v>1945</v>
      </c>
      <c r="Q420" s="7">
        <v>33</v>
      </c>
      <c r="R420" s="62" t="s">
        <v>184</v>
      </c>
      <c r="S420" s="62" t="s">
        <v>184</v>
      </c>
      <c r="T420" s="62" t="s">
        <v>184</v>
      </c>
      <c r="U420" s="62"/>
      <c r="V420" s="62"/>
      <c r="W420" s="62" t="s">
        <v>184</v>
      </c>
      <c r="X420" s="62" t="s">
        <v>2</v>
      </c>
      <c r="Y420" s="62"/>
      <c r="Z420" s="62"/>
      <c r="AA420" s="62"/>
      <c r="AB420" s="62"/>
      <c r="AC420" s="62"/>
      <c r="AD420" s="62"/>
      <c r="AE420" s="62"/>
      <c r="AF420" s="431"/>
      <c r="AG420" s="431" t="s">
        <v>43</v>
      </c>
      <c r="AH420" s="206"/>
      <c r="AI420" s="62" t="s">
        <v>43</v>
      </c>
      <c r="AJ420" s="11"/>
      <c r="AK420" s="11"/>
      <c r="AL420" s="11"/>
    </row>
    <row r="421" spans="1:38" s="37" customFormat="1" ht="24.75" customHeight="1">
      <c r="A421" s="62">
        <v>34</v>
      </c>
      <c r="B421" s="123" t="s">
        <v>2013</v>
      </c>
      <c r="C421" s="7"/>
      <c r="D421" s="7" t="s">
        <v>42</v>
      </c>
      <c r="E421" s="7" t="s">
        <v>43</v>
      </c>
      <c r="F421" s="7" t="s">
        <v>42</v>
      </c>
      <c r="G421" s="7" t="s">
        <v>1298</v>
      </c>
      <c r="H421" s="353">
        <v>948</v>
      </c>
      <c r="I421" s="308">
        <v>4165075.06</v>
      </c>
      <c r="J421" s="308"/>
      <c r="K421" s="308"/>
      <c r="L421" s="7" t="s">
        <v>1312</v>
      </c>
      <c r="M421" s="60"/>
      <c r="N421" s="7"/>
      <c r="O421" s="7" t="s">
        <v>1945</v>
      </c>
      <c r="P421" s="7" t="s">
        <v>1945</v>
      </c>
      <c r="Q421" s="7">
        <v>34</v>
      </c>
      <c r="R421" s="62" t="s">
        <v>184</v>
      </c>
      <c r="S421" s="62" t="s">
        <v>1945</v>
      </c>
      <c r="T421" s="62" t="s">
        <v>1945</v>
      </c>
      <c r="U421" s="62"/>
      <c r="V421" s="62"/>
      <c r="W421" s="62" t="s">
        <v>184</v>
      </c>
      <c r="X421" s="62" t="s">
        <v>2</v>
      </c>
      <c r="Y421" s="62"/>
      <c r="Z421" s="62"/>
      <c r="AA421" s="62"/>
      <c r="AB421" s="62"/>
      <c r="AC421" s="62"/>
      <c r="AD421" s="62"/>
      <c r="AE421" s="62"/>
      <c r="AF421" s="431"/>
      <c r="AG421" s="431" t="s">
        <v>2045</v>
      </c>
      <c r="AH421" s="206"/>
      <c r="AI421" s="62" t="s">
        <v>2045</v>
      </c>
      <c r="AJ421" s="11"/>
      <c r="AK421" s="11"/>
      <c r="AL421" s="11"/>
    </row>
    <row r="422" spans="1:38" s="37" customFormat="1" ht="24.75" customHeight="1">
      <c r="A422" s="62">
        <v>35</v>
      </c>
      <c r="B422" s="123" t="s">
        <v>2014</v>
      </c>
      <c r="C422" s="7"/>
      <c r="D422" s="7" t="s">
        <v>42</v>
      </c>
      <c r="E422" s="7" t="s">
        <v>43</v>
      </c>
      <c r="F422" s="7" t="s">
        <v>42</v>
      </c>
      <c r="G422" s="7" t="s">
        <v>1298</v>
      </c>
      <c r="H422" s="353">
        <v>4020</v>
      </c>
      <c r="I422" s="308">
        <v>1945327.8</v>
      </c>
      <c r="J422" s="308"/>
      <c r="K422" s="308"/>
      <c r="L422" s="7" t="s">
        <v>1312</v>
      </c>
      <c r="M422" s="60"/>
      <c r="N422" s="7" t="s">
        <v>183</v>
      </c>
      <c r="O422" s="7" t="s">
        <v>1945</v>
      </c>
      <c r="P422" s="7" t="s">
        <v>1945</v>
      </c>
      <c r="Q422" s="7">
        <v>35</v>
      </c>
      <c r="R422" s="62" t="s">
        <v>184</v>
      </c>
      <c r="S422" s="62" t="s">
        <v>1945</v>
      </c>
      <c r="T422" s="62" t="s">
        <v>1945</v>
      </c>
      <c r="U422" s="62"/>
      <c r="V422" s="62"/>
      <c r="W422" s="62" t="s">
        <v>184</v>
      </c>
      <c r="X422" s="62" t="s">
        <v>2</v>
      </c>
      <c r="Y422" s="62"/>
      <c r="Z422" s="62"/>
      <c r="AA422" s="62"/>
      <c r="AB422" s="62"/>
      <c r="AC422" s="62"/>
      <c r="AD422" s="62"/>
      <c r="AE422" s="62"/>
      <c r="AF422" s="431"/>
      <c r="AG422" s="431" t="s">
        <v>2045</v>
      </c>
      <c r="AH422" s="206"/>
      <c r="AI422" s="62" t="s">
        <v>2045</v>
      </c>
      <c r="AJ422" s="11"/>
      <c r="AK422" s="11"/>
      <c r="AL422" s="11"/>
    </row>
    <row r="423" spans="1:38" s="37" customFormat="1" ht="24.75" customHeight="1">
      <c r="A423" s="62">
        <v>36</v>
      </c>
      <c r="B423" s="123" t="s">
        <v>2015</v>
      </c>
      <c r="C423" s="7"/>
      <c r="D423" s="7" t="s">
        <v>42</v>
      </c>
      <c r="E423" s="7" t="s">
        <v>43</v>
      </c>
      <c r="F423" s="7" t="s">
        <v>42</v>
      </c>
      <c r="G423" s="7" t="s">
        <v>1298</v>
      </c>
      <c r="H423" s="353">
        <v>2.4</v>
      </c>
      <c r="I423" s="308">
        <v>93316.26</v>
      </c>
      <c r="J423" s="308"/>
      <c r="K423" s="308"/>
      <c r="L423" s="7" t="s">
        <v>1312</v>
      </c>
      <c r="M423" s="60"/>
      <c r="N423" s="7"/>
      <c r="O423" s="7" t="s">
        <v>1945</v>
      </c>
      <c r="P423" s="7" t="s">
        <v>1945</v>
      </c>
      <c r="Q423" s="7">
        <v>36</v>
      </c>
      <c r="R423" s="62" t="s">
        <v>184</v>
      </c>
      <c r="S423" s="62" t="s">
        <v>1945</v>
      </c>
      <c r="T423" s="62" t="s">
        <v>1945</v>
      </c>
      <c r="U423" s="62"/>
      <c r="V423" s="62"/>
      <c r="W423" s="62" t="s">
        <v>184</v>
      </c>
      <c r="X423" s="62" t="s">
        <v>2</v>
      </c>
      <c r="Y423" s="62"/>
      <c r="Z423" s="62"/>
      <c r="AA423" s="62"/>
      <c r="AB423" s="62"/>
      <c r="AC423" s="62"/>
      <c r="AD423" s="62"/>
      <c r="AE423" s="62"/>
      <c r="AF423" s="431"/>
      <c r="AG423" s="431" t="s">
        <v>2045</v>
      </c>
      <c r="AH423" s="206"/>
      <c r="AI423" s="62" t="s">
        <v>2045</v>
      </c>
      <c r="AJ423" s="11"/>
      <c r="AK423" s="11"/>
      <c r="AL423" s="11"/>
    </row>
    <row r="424" spans="1:38" s="37" customFormat="1" ht="24.75" customHeight="1">
      <c r="A424" s="62">
        <v>37</v>
      </c>
      <c r="B424" s="123" t="s">
        <v>441</v>
      </c>
      <c r="C424" s="7"/>
      <c r="D424" s="7" t="s">
        <v>42</v>
      </c>
      <c r="E424" s="7" t="s">
        <v>43</v>
      </c>
      <c r="F424" s="7" t="s">
        <v>42</v>
      </c>
      <c r="G424" s="7" t="s">
        <v>1298</v>
      </c>
      <c r="H424" s="353">
        <v>1.29</v>
      </c>
      <c r="I424" s="308">
        <v>326897.19</v>
      </c>
      <c r="J424" s="308"/>
      <c r="K424" s="308"/>
      <c r="L424" s="7" t="s">
        <v>1312</v>
      </c>
      <c r="M424" s="60"/>
      <c r="N424" s="7"/>
      <c r="O424" s="7" t="s">
        <v>1945</v>
      </c>
      <c r="P424" s="7" t="s">
        <v>1945</v>
      </c>
      <c r="Q424" s="7">
        <v>37</v>
      </c>
      <c r="R424" s="62" t="s">
        <v>184</v>
      </c>
      <c r="S424" s="62" t="s">
        <v>1945</v>
      </c>
      <c r="T424" s="62" t="s">
        <v>1945</v>
      </c>
      <c r="U424" s="62"/>
      <c r="V424" s="62"/>
      <c r="W424" s="62" t="s">
        <v>184</v>
      </c>
      <c r="X424" s="62" t="s">
        <v>2</v>
      </c>
      <c r="Y424" s="62"/>
      <c r="Z424" s="62"/>
      <c r="AA424" s="62"/>
      <c r="AB424" s="62"/>
      <c r="AC424" s="62"/>
      <c r="AD424" s="62"/>
      <c r="AE424" s="62"/>
      <c r="AF424" s="431"/>
      <c r="AG424" s="431" t="s">
        <v>2045</v>
      </c>
      <c r="AH424" s="206"/>
      <c r="AI424" s="62" t="s">
        <v>2045</v>
      </c>
      <c r="AJ424" s="11"/>
      <c r="AK424" s="11"/>
      <c r="AL424" s="11"/>
    </row>
    <row r="425" spans="1:38" s="37" customFormat="1" ht="24.75" customHeight="1">
      <c r="A425" s="62">
        <v>38</v>
      </c>
      <c r="B425" s="123" t="s">
        <v>2016</v>
      </c>
      <c r="C425" s="7"/>
      <c r="D425" s="7" t="s">
        <v>42</v>
      </c>
      <c r="E425" s="7" t="s">
        <v>43</v>
      </c>
      <c r="F425" s="7" t="s">
        <v>42</v>
      </c>
      <c r="G425" s="7" t="s">
        <v>1298</v>
      </c>
      <c r="H425" s="353">
        <v>1085</v>
      </c>
      <c r="I425" s="308">
        <v>145287.92</v>
      </c>
      <c r="J425" s="308"/>
      <c r="K425" s="308"/>
      <c r="L425" s="7" t="s">
        <v>1312</v>
      </c>
      <c r="M425" s="60"/>
      <c r="N425" s="7"/>
      <c r="O425" s="7" t="s">
        <v>1945</v>
      </c>
      <c r="P425" s="7" t="s">
        <v>1945</v>
      </c>
      <c r="Q425" s="7">
        <v>38</v>
      </c>
      <c r="R425" s="62" t="s">
        <v>184</v>
      </c>
      <c r="S425" s="62" t="s">
        <v>1945</v>
      </c>
      <c r="T425" s="62" t="s">
        <v>1945</v>
      </c>
      <c r="U425" s="62"/>
      <c r="V425" s="62"/>
      <c r="W425" s="62" t="s">
        <v>184</v>
      </c>
      <c r="X425" s="62" t="s">
        <v>2</v>
      </c>
      <c r="Y425" s="62"/>
      <c r="Z425" s="62"/>
      <c r="AA425" s="62"/>
      <c r="AB425" s="62"/>
      <c r="AC425" s="62"/>
      <c r="AD425" s="62"/>
      <c r="AE425" s="62"/>
      <c r="AF425" s="431"/>
      <c r="AG425" s="431" t="s">
        <v>2045</v>
      </c>
      <c r="AH425" s="206"/>
      <c r="AI425" s="62" t="s">
        <v>2045</v>
      </c>
      <c r="AJ425" s="11"/>
      <c r="AK425" s="11"/>
      <c r="AL425" s="11"/>
    </row>
    <row r="426" spans="1:38" s="37" customFormat="1" ht="24.75" customHeight="1">
      <c r="A426" s="62">
        <v>39</v>
      </c>
      <c r="B426" s="123" t="s">
        <v>2017</v>
      </c>
      <c r="C426" s="7"/>
      <c r="D426" s="7" t="s">
        <v>42</v>
      </c>
      <c r="E426" s="7" t="s">
        <v>43</v>
      </c>
      <c r="F426" s="7" t="s">
        <v>42</v>
      </c>
      <c r="G426" s="7" t="s">
        <v>1298</v>
      </c>
      <c r="H426" s="353">
        <v>1340</v>
      </c>
      <c r="I426" s="308">
        <v>91677.62</v>
      </c>
      <c r="J426" s="308"/>
      <c r="K426" s="308"/>
      <c r="L426" s="7" t="s">
        <v>1312</v>
      </c>
      <c r="M426" s="60"/>
      <c r="N426" s="7"/>
      <c r="O426" s="7" t="s">
        <v>1945</v>
      </c>
      <c r="P426" s="7" t="s">
        <v>1945</v>
      </c>
      <c r="Q426" s="7">
        <v>39</v>
      </c>
      <c r="R426" s="62" t="s">
        <v>184</v>
      </c>
      <c r="S426" s="62" t="s">
        <v>1945</v>
      </c>
      <c r="T426" s="62" t="s">
        <v>1945</v>
      </c>
      <c r="U426" s="62"/>
      <c r="V426" s="62"/>
      <c r="W426" s="62" t="s">
        <v>184</v>
      </c>
      <c r="X426" s="62" t="s">
        <v>2</v>
      </c>
      <c r="Y426" s="62"/>
      <c r="Z426" s="62"/>
      <c r="AA426" s="62"/>
      <c r="AB426" s="62"/>
      <c r="AC426" s="62"/>
      <c r="AD426" s="62"/>
      <c r="AE426" s="62"/>
      <c r="AF426" s="431"/>
      <c r="AG426" s="431" t="s">
        <v>2045</v>
      </c>
      <c r="AH426" s="206"/>
      <c r="AI426" s="62" t="s">
        <v>2045</v>
      </c>
      <c r="AJ426" s="11"/>
      <c r="AK426" s="11"/>
      <c r="AL426" s="11"/>
    </row>
    <row r="427" spans="1:38" s="37" customFormat="1" ht="24.75" customHeight="1">
      <c r="A427" s="62">
        <v>40</v>
      </c>
      <c r="B427" s="123" t="s">
        <v>2018</v>
      </c>
      <c r="C427" s="7" t="s">
        <v>1297</v>
      </c>
      <c r="D427" s="7" t="s">
        <v>42</v>
      </c>
      <c r="E427" s="7" t="s">
        <v>43</v>
      </c>
      <c r="F427" s="7" t="s">
        <v>42</v>
      </c>
      <c r="G427" s="7" t="s">
        <v>1298</v>
      </c>
      <c r="H427" s="353">
        <v>3000</v>
      </c>
      <c r="I427" s="308">
        <v>424761.32</v>
      </c>
      <c r="J427" s="308"/>
      <c r="K427" s="308"/>
      <c r="L427" s="7" t="s">
        <v>1312</v>
      </c>
      <c r="M427" s="60"/>
      <c r="N427" s="7"/>
      <c r="O427" s="7" t="s">
        <v>1945</v>
      </c>
      <c r="P427" s="7" t="s">
        <v>1945</v>
      </c>
      <c r="Q427" s="7">
        <v>40</v>
      </c>
      <c r="R427" s="62" t="s">
        <v>184</v>
      </c>
      <c r="S427" s="62" t="s">
        <v>184</v>
      </c>
      <c r="T427" s="62" t="s">
        <v>184</v>
      </c>
      <c r="U427" s="62"/>
      <c r="V427" s="62"/>
      <c r="W427" s="62" t="s">
        <v>123</v>
      </c>
      <c r="X427" s="62" t="s">
        <v>2044</v>
      </c>
      <c r="Y427" s="62">
        <v>2023</v>
      </c>
      <c r="Z427" s="62" t="s">
        <v>84</v>
      </c>
      <c r="AA427" s="62" t="s">
        <v>427</v>
      </c>
      <c r="AB427" s="62" t="s">
        <v>45</v>
      </c>
      <c r="AC427" s="62" t="s">
        <v>84</v>
      </c>
      <c r="AD427" s="62" t="s">
        <v>84</v>
      </c>
      <c r="AE427" s="62" t="s">
        <v>84</v>
      </c>
      <c r="AF427" s="431"/>
      <c r="AG427" s="431" t="s">
        <v>2045</v>
      </c>
      <c r="AH427" s="206"/>
      <c r="AI427" s="62" t="s">
        <v>2045</v>
      </c>
      <c r="AJ427" s="11"/>
      <c r="AK427" s="11"/>
      <c r="AL427" s="11"/>
    </row>
    <row r="428" spans="1:38" s="37" customFormat="1" ht="24.75" customHeight="1">
      <c r="A428" s="62">
        <v>41</v>
      </c>
      <c r="B428" s="123" t="s">
        <v>2019</v>
      </c>
      <c r="C428" s="7" t="s">
        <v>1297</v>
      </c>
      <c r="D428" s="99" t="s">
        <v>43</v>
      </c>
      <c r="E428" s="7" t="s">
        <v>43</v>
      </c>
      <c r="F428" s="7" t="s">
        <v>42</v>
      </c>
      <c r="G428" s="7" t="s">
        <v>1298</v>
      </c>
      <c r="H428" s="353">
        <v>61</v>
      </c>
      <c r="I428" s="308">
        <v>30325.04</v>
      </c>
      <c r="J428" s="308"/>
      <c r="K428" s="308"/>
      <c r="L428" s="7" t="s">
        <v>1312</v>
      </c>
      <c r="M428" s="60"/>
      <c r="N428" s="7" t="s">
        <v>138</v>
      </c>
      <c r="O428" s="7" t="s">
        <v>119</v>
      </c>
      <c r="P428" s="7" t="s">
        <v>2040</v>
      </c>
      <c r="Q428" s="7">
        <v>41</v>
      </c>
      <c r="R428" s="62" t="s">
        <v>184</v>
      </c>
      <c r="S428" s="62" t="s">
        <v>184</v>
      </c>
      <c r="T428" s="62" t="s">
        <v>184</v>
      </c>
      <c r="U428" s="62"/>
      <c r="V428" s="62"/>
      <c r="W428" s="62" t="s">
        <v>184</v>
      </c>
      <c r="X428" s="62" t="s">
        <v>2</v>
      </c>
      <c r="Y428" s="62" t="s">
        <v>46</v>
      </c>
      <c r="Z428" s="62" t="s">
        <v>46</v>
      </c>
      <c r="AA428" s="62" t="s">
        <v>46</v>
      </c>
      <c r="AB428" s="62" t="s">
        <v>46</v>
      </c>
      <c r="AC428" s="62" t="s">
        <v>46</v>
      </c>
      <c r="AD428" s="62" t="s">
        <v>46</v>
      </c>
      <c r="AE428" s="62" t="s">
        <v>46</v>
      </c>
      <c r="AF428" s="431">
        <v>1</v>
      </c>
      <c r="AG428" s="431" t="s">
        <v>43</v>
      </c>
      <c r="AH428" s="206"/>
      <c r="AI428" s="62" t="s">
        <v>43</v>
      </c>
      <c r="AJ428" s="11"/>
      <c r="AK428" s="11"/>
      <c r="AL428" s="11"/>
    </row>
    <row r="429" spans="1:38" s="37" customFormat="1" ht="24.75" customHeight="1">
      <c r="A429" s="62">
        <v>42</v>
      </c>
      <c r="B429" s="123" t="s">
        <v>2020</v>
      </c>
      <c r="C429" s="7" t="s">
        <v>1384</v>
      </c>
      <c r="D429" s="7" t="s">
        <v>123</v>
      </c>
      <c r="E429" s="7" t="s">
        <v>43</v>
      </c>
      <c r="F429" s="7" t="s">
        <v>43</v>
      </c>
      <c r="G429" s="7">
        <v>2018</v>
      </c>
      <c r="H429" s="353">
        <v>16</v>
      </c>
      <c r="I429" s="308">
        <v>160000</v>
      </c>
      <c r="J429" s="308"/>
      <c r="K429" s="99"/>
      <c r="L429" s="7" t="s">
        <v>1312</v>
      </c>
      <c r="M429" s="308" t="s">
        <v>2021</v>
      </c>
      <c r="N429" s="7" t="s">
        <v>491</v>
      </c>
      <c r="O429" s="7" t="s">
        <v>254</v>
      </c>
      <c r="P429" s="7" t="s">
        <v>117</v>
      </c>
      <c r="Q429" s="7">
        <v>42</v>
      </c>
      <c r="R429" s="62" t="s">
        <v>184</v>
      </c>
      <c r="S429" s="62" t="s">
        <v>184</v>
      </c>
      <c r="T429" s="62" t="s">
        <v>184</v>
      </c>
      <c r="U429" s="62"/>
      <c r="V429" s="62"/>
      <c r="W429" s="62" t="s">
        <v>2</v>
      </c>
      <c r="X429" s="62" t="s">
        <v>2</v>
      </c>
      <c r="Y429" s="62" t="s">
        <v>2</v>
      </c>
      <c r="Z429" s="62" t="s">
        <v>45</v>
      </c>
      <c r="AA429" s="62" t="s">
        <v>427</v>
      </c>
      <c r="AB429" s="62" t="s">
        <v>1945</v>
      </c>
      <c r="AC429" s="62" t="s">
        <v>427</v>
      </c>
      <c r="AD429" s="62" t="s">
        <v>1945</v>
      </c>
      <c r="AE429" s="62" t="s">
        <v>1945</v>
      </c>
      <c r="AF429" s="431">
        <v>1</v>
      </c>
      <c r="AG429" s="431" t="s">
        <v>184</v>
      </c>
      <c r="AH429" s="206"/>
      <c r="AI429" s="62" t="s">
        <v>184</v>
      </c>
      <c r="AJ429" s="11"/>
      <c r="AK429" s="11"/>
      <c r="AL429" s="11"/>
    </row>
    <row r="430" spans="1:35" ht="24.75" customHeight="1">
      <c r="A430" s="118"/>
      <c r="B430" s="170"/>
      <c r="C430" s="62"/>
      <c r="D430" s="137"/>
      <c r="E430" s="137"/>
      <c r="F430" s="62"/>
      <c r="G430" s="62"/>
      <c r="H430" s="163"/>
      <c r="I430" s="734">
        <f>SUM(I342:K429)</f>
        <v>22191039.540000007</v>
      </c>
      <c r="J430" s="735"/>
      <c r="K430" s="736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204"/>
      <c r="AI430" s="62"/>
    </row>
    <row r="431" spans="1:35" ht="27.75" customHeight="1">
      <c r="A431" s="732" t="s">
        <v>781</v>
      </c>
      <c r="B431" s="732"/>
      <c r="C431" s="732"/>
      <c r="D431" s="732"/>
      <c r="E431" s="139"/>
      <c r="F431" s="732"/>
      <c r="G431" s="732"/>
      <c r="H431" s="732"/>
      <c r="I431" s="733"/>
      <c r="J431" s="189"/>
      <c r="K431" s="101"/>
      <c r="L431" s="749"/>
      <c r="M431" s="749"/>
      <c r="N431" s="749" t="s">
        <v>787</v>
      </c>
      <c r="O431" s="143"/>
      <c r="P431" s="749"/>
      <c r="Q431" s="749"/>
      <c r="R431" s="749"/>
      <c r="S431" s="749"/>
      <c r="T431" s="749"/>
      <c r="U431" s="749"/>
      <c r="V431" s="749"/>
      <c r="W431" s="749"/>
      <c r="X431" s="749"/>
      <c r="Y431" s="749"/>
      <c r="Z431" s="749"/>
      <c r="AA431" s="749"/>
      <c r="AB431" s="143"/>
      <c r="AC431" s="749"/>
      <c r="AD431" s="749"/>
      <c r="AE431" s="749"/>
      <c r="AF431" s="749"/>
      <c r="AG431" s="143"/>
      <c r="AH431" s="749"/>
      <c r="AI431" s="749"/>
    </row>
    <row r="432" spans="1:35" s="37" customFormat="1" ht="24.75" customHeight="1">
      <c r="A432" s="99">
        <v>1</v>
      </c>
      <c r="B432" s="455" t="s">
        <v>1442</v>
      </c>
      <c r="C432" s="206" t="s">
        <v>1443</v>
      </c>
      <c r="D432" s="206" t="s">
        <v>123</v>
      </c>
      <c r="E432" s="206" t="s">
        <v>1444</v>
      </c>
      <c r="F432" s="206" t="s">
        <v>184</v>
      </c>
      <c r="G432" s="206">
        <v>1968</v>
      </c>
      <c r="H432" s="456" t="s">
        <v>1608</v>
      </c>
      <c r="I432" s="360"/>
      <c r="J432" s="295"/>
      <c r="K432" s="361">
        <v>1287000</v>
      </c>
      <c r="L432" s="206" t="s">
        <v>397</v>
      </c>
      <c r="M432" s="457" t="s">
        <v>1477</v>
      </c>
      <c r="N432" s="206" t="s">
        <v>1502</v>
      </c>
      <c r="O432" s="206" t="s">
        <v>1503</v>
      </c>
      <c r="P432" s="206" t="s">
        <v>117</v>
      </c>
      <c r="Q432" s="99">
        <v>1</v>
      </c>
      <c r="R432" s="206"/>
      <c r="S432" s="206" t="s">
        <v>184</v>
      </c>
      <c r="T432" s="206" t="s">
        <v>184</v>
      </c>
      <c r="U432" s="458" t="s">
        <v>1513</v>
      </c>
      <c r="V432" s="99" t="s">
        <v>46</v>
      </c>
      <c r="W432" s="99" t="s">
        <v>123</v>
      </c>
      <c r="X432" s="99" t="s">
        <v>1514</v>
      </c>
      <c r="Y432" s="99" t="s">
        <v>46</v>
      </c>
      <c r="Z432" s="99" t="s">
        <v>45</v>
      </c>
      <c r="AA432" s="99" t="s">
        <v>45</v>
      </c>
      <c r="AB432" s="99" t="s">
        <v>194</v>
      </c>
      <c r="AC432" s="99" t="s">
        <v>1515</v>
      </c>
      <c r="AD432" s="99" t="s">
        <v>46</v>
      </c>
      <c r="AE432" s="99" t="s">
        <v>45</v>
      </c>
      <c r="AF432" s="239">
        <v>1</v>
      </c>
      <c r="AG432" s="99"/>
      <c r="AH432" s="239" t="s">
        <v>153</v>
      </c>
      <c r="AI432" s="239" t="s">
        <v>184</v>
      </c>
    </row>
    <row r="433" spans="1:35" s="37" customFormat="1" ht="24.75" customHeight="1">
      <c r="A433" s="99">
        <v>2</v>
      </c>
      <c r="B433" s="436" t="s">
        <v>1445</v>
      </c>
      <c r="C433" s="99"/>
      <c r="D433" s="206" t="s">
        <v>123</v>
      </c>
      <c r="E433" s="99"/>
      <c r="F433" s="206" t="s">
        <v>184</v>
      </c>
      <c r="G433" s="99">
        <v>1979</v>
      </c>
      <c r="H433" s="349" t="s">
        <v>1609</v>
      </c>
      <c r="I433" s="347"/>
      <c r="J433" s="295"/>
      <c r="K433" s="361">
        <v>575000</v>
      </c>
      <c r="L433" s="206" t="s">
        <v>397</v>
      </c>
      <c r="M433" s="457" t="s">
        <v>1478</v>
      </c>
      <c r="N433" s="99" t="s">
        <v>1504</v>
      </c>
      <c r="O433" s="206" t="s">
        <v>1503</v>
      </c>
      <c r="P433" s="206" t="s">
        <v>1505</v>
      </c>
      <c r="Q433" s="99">
        <v>2</v>
      </c>
      <c r="R433" s="99"/>
      <c r="S433" s="99" t="s">
        <v>184</v>
      </c>
      <c r="T433" s="206" t="s">
        <v>184</v>
      </c>
      <c r="U433" s="458" t="s">
        <v>1513</v>
      </c>
      <c r="V433" s="99" t="s">
        <v>1516</v>
      </c>
      <c r="W433" s="99" t="s">
        <v>123</v>
      </c>
      <c r="X433" s="99" t="s">
        <v>1514</v>
      </c>
      <c r="Y433" s="99" t="s">
        <v>46</v>
      </c>
      <c r="Z433" s="99" t="s">
        <v>255</v>
      </c>
      <c r="AA433" s="99" t="s">
        <v>45</v>
      </c>
      <c r="AB433" s="99" t="s">
        <v>1517</v>
      </c>
      <c r="AC433" s="99" t="s">
        <v>44</v>
      </c>
      <c r="AD433" s="99" t="s">
        <v>46</v>
      </c>
      <c r="AE433" s="99" t="s">
        <v>46</v>
      </c>
      <c r="AF433" s="239">
        <v>1</v>
      </c>
      <c r="AG433" s="99"/>
      <c r="AH433" s="239" t="s">
        <v>184</v>
      </c>
      <c r="AI433" s="239" t="s">
        <v>184</v>
      </c>
    </row>
    <row r="434" spans="1:35" s="37" customFormat="1" ht="51" customHeight="1">
      <c r="A434" s="99">
        <v>3</v>
      </c>
      <c r="B434" s="436" t="s">
        <v>1453</v>
      </c>
      <c r="C434" s="99" t="s">
        <v>302</v>
      </c>
      <c r="D434" s="99" t="s">
        <v>123</v>
      </c>
      <c r="E434" s="99" t="s">
        <v>184</v>
      </c>
      <c r="F434" s="99" t="s">
        <v>184</v>
      </c>
      <c r="G434" s="99">
        <v>2018</v>
      </c>
      <c r="H434" s="349" t="s">
        <v>2069</v>
      </c>
      <c r="I434" s="347">
        <v>66920</v>
      </c>
      <c r="K434" s="361"/>
      <c r="L434" s="206" t="s">
        <v>397</v>
      </c>
      <c r="M434" s="35" t="s">
        <v>46</v>
      </c>
      <c r="N434" s="99" t="s">
        <v>84</v>
      </c>
      <c r="O434" s="99" t="s">
        <v>84</v>
      </c>
      <c r="P434" s="99" t="s">
        <v>1506</v>
      </c>
      <c r="Q434" s="99">
        <v>3</v>
      </c>
      <c r="R434" s="99" t="s">
        <v>184</v>
      </c>
      <c r="S434" s="99" t="s">
        <v>184</v>
      </c>
      <c r="T434" s="99" t="s">
        <v>184</v>
      </c>
      <c r="U434" s="458" t="s">
        <v>1513</v>
      </c>
      <c r="V434" s="99" t="s">
        <v>46</v>
      </c>
      <c r="W434" s="99" t="s">
        <v>84</v>
      </c>
      <c r="X434" s="99" t="s">
        <v>45</v>
      </c>
      <c r="Y434" s="99" t="s">
        <v>46</v>
      </c>
      <c r="Z434" s="99" t="s">
        <v>399</v>
      </c>
      <c r="AA434" s="99" t="s">
        <v>46</v>
      </c>
      <c r="AB434" s="99" t="s">
        <v>46</v>
      </c>
      <c r="AC434" s="99" t="s">
        <v>46</v>
      </c>
      <c r="AD434" s="99" t="s">
        <v>46</v>
      </c>
      <c r="AE434" s="99" t="s">
        <v>46</v>
      </c>
      <c r="AF434" s="239" t="s">
        <v>84</v>
      </c>
      <c r="AG434" s="99"/>
      <c r="AH434" s="239" t="s">
        <v>184</v>
      </c>
      <c r="AI434" s="239" t="s">
        <v>184</v>
      </c>
    </row>
    <row r="435" spans="1:35" s="37" customFormat="1" ht="24.75" customHeight="1">
      <c r="A435" s="99">
        <v>4</v>
      </c>
      <c r="B435" s="436" t="s">
        <v>1446</v>
      </c>
      <c r="C435" s="99" t="s">
        <v>1447</v>
      </c>
      <c r="D435" s="99" t="s">
        <v>123</v>
      </c>
      <c r="E435" s="99" t="s">
        <v>184</v>
      </c>
      <c r="F435" s="99" t="s">
        <v>184</v>
      </c>
      <c r="G435" s="99">
        <v>1975</v>
      </c>
      <c r="H435" s="349" t="s">
        <v>1610</v>
      </c>
      <c r="I435" s="347">
        <v>548408.29</v>
      </c>
      <c r="J435" s="405"/>
      <c r="K435" s="459"/>
      <c r="L435" s="206" t="s">
        <v>397</v>
      </c>
      <c r="M435" s="35" t="s">
        <v>1479</v>
      </c>
      <c r="N435" s="99" t="s">
        <v>84</v>
      </c>
      <c r="O435" s="99" t="s">
        <v>84</v>
      </c>
      <c r="P435" s="99" t="s">
        <v>84</v>
      </c>
      <c r="Q435" s="99">
        <v>4</v>
      </c>
      <c r="R435" s="99" t="s">
        <v>184</v>
      </c>
      <c r="S435" s="99" t="s">
        <v>184</v>
      </c>
      <c r="T435" s="206" t="s">
        <v>184</v>
      </c>
      <c r="U435" s="458" t="s">
        <v>1518</v>
      </c>
      <c r="V435" s="99" t="s">
        <v>1519</v>
      </c>
      <c r="W435" s="99" t="s">
        <v>123</v>
      </c>
      <c r="X435" s="99" t="s">
        <v>1514</v>
      </c>
      <c r="Y435" s="99" t="s">
        <v>46</v>
      </c>
      <c r="Z435" s="99" t="s">
        <v>84</v>
      </c>
      <c r="AA435" s="99" t="s">
        <v>45</v>
      </c>
      <c r="AB435" s="99" t="s">
        <v>84</v>
      </c>
      <c r="AC435" s="99" t="s">
        <v>84</v>
      </c>
      <c r="AD435" s="99" t="s">
        <v>46</v>
      </c>
      <c r="AE435" s="99" t="s">
        <v>46</v>
      </c>
      <c r="AF435" s="239" t="s">
        <v>84</v>
      </c>
      <c r="AG435" s="99"/>
      <c r="AH435" s="239" t="s">
        <v>184</v>
      </c>
      <c r="AI435" s="239" t="s">
        <v>884</v>
      </c>
    </row>
    <row r="436" spans="1:35" s="17" customFormat="1" ht="25.5">
      <c r="A436" s="99">
        <v>5</v>
      </c>
      <c r="B436" s="460" t="s">
        <v>1827</v>
      </c>
      <c r="C436" s="461"/>
      <c r="D436" s="100"/>
      <c r="E436" s="100"/>
      <c r="F436" s="100"/>
      <c r="G436" s="99"/>
      <c r="H436" s="462"/>
      <c r="I436" s="463">
        <v>17000</v>
      </c>
      <c r="J436" s="463"/>
      <c r="K436" s="464"/>
      <c r="L436" s="206" t="s">
        <v>397</v>
      </c>
      <c r="M436" s="100"/>
      <c r="N436" s="100"/>
      <c r="O436" s="100"/>
      <c r="P436" s="100"/>
      <c r="Q436" s="99">
        <v>5</v>
      </c>
      <c r="R436" s="100"/>
      <c r="S436" s="100"/>
      <c r="T436" s="100"/>
      <c r="U436" s="465"/>
      <c r="V436" s="466"/>
      <c r="W436" s="466"/>
      <c r="X436" s="466"/>
      <c r="Y436" s="466"/>
      <c r="Z436" s="466"/>
      <c r="AA436" s="466"/>
      <c r="AB436" s="466"/>
      <c r="AC436" s="466"/>
      <c r="AD436" s="466"/>
      <c r="AE436" s="466"/>
      <c r="AF436" s="466"/>
      <c r="AG436" s="466"/>
      <c r="AH436" s="466"/>
      <c r="AI436" s="466"/>
    </row>
    <row r="437" spans="1:35" s="17" customFormat="1" ht="25.5">
      <c r="A437" s="99">
        <v>6</v>
      </c>
      <c r="B437" s="460" t="s">
        <v>1828</v>
      </c>
      <c r="C437" s="461"/>
      <c r="D437" s="100"/>
      <c r="E437" s="100"/>
      <c r="F437" s="100"/>
      <c r="G437" s="99">
        <v>2019</v>
      </c>
      <c r="H437" s="462"/>
      <c r="I437" s="463">
        <v>100808.64</v>
      </c>
      <c r="J437" s="463"/>
      <c r="K437" s="464"/>
      <c r="L437" s="206" t="s">
        <v>397</v>
      </c>
      <c r="M437" s="100"/>
      <c r="N437" s="100"/>
      <c r="O437" s="100"/>
      <c r="P437" s="100"/>
      <c r="Q437" s="99">
        <v>6</v>
      </c>
      <c r="R437" s="100"/>
      <c r="S437" s="100"/>
      <c r="T437" s="100"/>
      <c r="U437" s="465"/>
      <c r="V437" s="466"/>
      <c r="W437" s="466"/>
      <c r="X437" s="466"/>
      <c r="Y437" s="466"/>
      <c r="Z437" s="466"/>
      <c r="AA437" s="466"/>
      <c r="AB437" s="466"/>
      <c r="AC437" s="466"/>
      <c r="AD437" s="466"/>
      <c r="AE437" s="466"/>
      <c r="AF437" s="466"/>
      <c r="AG437" s="466"/>
      <c r="AH437" s="466"/>
      <c r="AI437" s="466"/>
    </row>
    <row r="438" spans="1:35" s="17" customFormat="1" ht="42.75" customHeight="1">
      <c r="A438" s="99">
        <v>7</v>
      </c>
      <c r="B438" s="460" t="s">
        <v>2053</v>
      </c>
      <c r="C438" s="461"/>
      <c r="D438" s="100"/>
      <c r="E438" s="100"/>
      <c r="F438" s="100"/>
      <c r="G438" s="99">
        <v>2019</v>
      </c>
      <c r="H438" s="462"/>
      <c r="I438" s="463">
        <v>772799.88</v>
      </c>
      <c r="J438" s="463"/>
      <c r="K438" s="464"/>
      <c r="L438" s="206" t="s">
        <v>397</v>
      </c>
      <c r="M438" s="100"/>
      <c r="N438" s="100"/>
      <c r="O438" s="100"/>
      <c r="P438" s="100"/>
      <c r="Q438" s="99">
        <v>7</v>
      </c>
      <c r="R438" s="100"/>
      <c r="S438" s="100"/>
      <c r="T438" s="100"/>
      <c r="U438" s="465"/>
      <c r="V438" s="466"/>
      <c r="W438" s="466"/>
      <c r="X438" s="466"/>
      <c r="Y438" s="466"/>
      <c r="Z438" s="466"/>
      <c r="AA438" s="466"/>
      <c r="AB438" s="466"/>
      <c r="AC438" s="466"/>
      <c r="AD438" s="466"/>
      <c r="AE438" s="466"/>
      <c r="AF438" s="466"/>
      <c r="AG438" s="466"/>
      <c r="AH438" s="466"/>
      <c r="AI438" s="466"/>
    </row>
    <row r="439" spans="1:35" s="17" customFormat="1" ht="42.75" customHeight="1">
      <c r="A439" s="99">
        <v>8</v>
      </c>
      <c r="B439" s="460" t="s">
        <v>1829</v>
      </c>
      <c r="C439" s="461"/>
      <c r="D439" s="100"/>
      <c r="E439" s="100"/>
      <c r="F439" s="100"/>
      <c r="G439" s="99">
        <v>2019</v>
      </c>
      <c r="H439" s="462"/>
      <c r="I439" s="463">
        <v>1946429.46</v>
      </c>
      <c r="J439" s="463"/>
      <c r="K439" s="464"/>
      <c r="L439" s="206" t="s">
        <v>397</v>
      </c>
      <c r="M439" s="100"/>
      <c r="N439" s="100"/>
      <c r="O439" s="100"/>
      <c r="P439" s="100"/>
      <c r="Q439" s="99">
        <v>8</v>
      </c>
      <c r="R439" s="100"/>
      <c r="S439" s="100"/>
      <c r="T439" s="100"/>
      <c r="U439" s="465"/>
      <c r="V439" s="466"/>
      <c r="W439" s="466"/>
      <c r="X439" s="466"/>
      <c r="Y439" s="466"/>
      <c r="Z439" s="466"/>
      <c r="AA439" s="466"/>
      <c r="AB439" s="466"/>
      <c r="AC439" s="466"/>
      <c r="AD439" s="466"/>
      <c r="AE439" s="466"/>
      <c r="AF439" s="466"/>
      <c r="AG439" s="466"/>
      <c r="AH439" s="466"/>
      <c r="AI439" s="466"/>
    </row>
    <row r="440" spans="1:35" s="17" customFormat="1" ht="25.5">
      <c r="A440" s="99">
        <v>9</v>
      </c>
      <c r="B440" s="460" t="s">
        <v>1830</v>
      </c>
      <c r="C440" s="461"/>
      <c r="D440" s="100"/>
      <c r="E440" s="100"/>
      <c r="F440" s="100"/>
      <c r="G440" s="99">
        <v>2019</v>
      </c>
      <c r="H440" s="462"/>
      <c r="I440" s="463">
        <v>40135.28</v>
      </c>
      <c r="J440" s="463"/>
      <c r="K440" s="464"/>
      <c r="L440" s="206" t="s">
        <v>397</v>
      </c>
      <c r="M440" s="100"/>
      <c r="N440" s="100"/>
      <c r="O440" s="100"/>
      <c r="P440" s="100"/>
      <c r="Q440" s="99">
        <v>9</v>
      </c>
      <c r="R440" s="100"/>
      <c r="S440" s="100"/>
      <c r="T440" s="100"/>
      <c r="U440" s="465"/>
      <c r="V440" s="466"/>
      <c r="W440" s="466"/>
      <c r="X440" s="466"/>
      <c r="Y440" s="466"/>
      <c r="Z440" s="466"/>
      <c r="AA440" s="466"/>
      <c r="AB440" s="466"/>
      <c r="AC440" s="466"/>
      <c r="AD440" s="466"/>
      <c r="AE440" s="466"/>
      <c r="AF440" s="466"/>
      <c r="AG440" s="466"/>
      <c r="AH440" s="466"/>
      <c r="AI440" s="466"/>
    </row>
    <row r="441" spans="1:35" s="17" customFormat="1" ht="25.5">
      <c r="A441" s="99">
        <v>10</v>
      </c>
      <c r="B441" s="460" t="s">
        <v>1831</v>
      </c>
      <c r="C441" s="461"/>
      <c r="D441" s="100"/>
      <c r="E441" s="100"/>
      <c r="F441" s="100"/>
      <c r="G441" s="99">
        <v>2019</v>
      </c>
      <c r="H441" s="462"/>
      <c r="I441" s="463">
        <v>18305.63</v>
      </c>
      <c r="J441" s="463"/>
      <c r="K441" s="464"/>
      <c r="L441" s="206" t="s">
        <v>397</v>
      </c>
      <c r="M441" s="100"/>
      <c r="N441" s="100"/>
      <c r="O441" s="100"/>
      <c r="P441" s="100"/>
      <c r="Q441" s="99">
        <v>10</v>
      </c>
      <c r="R441" s="100"/>
      <c r="S441" s="100"/>
      <c r="T441" s="100"/>
      <c r="U441" s="465"/>
      <c r="V441" s="466"/>
      <c r="W441" s="466"/>
      <c r="X441" s="466"/>
      <c r="Y441" s="466"/>
      <c r="Z441" s="466"/>
      <c r="AA441" s="466"/>
      <c r="AB441" s="466"/>
      <c r="AC441" s="466"/>
      <c r="AD441" s="466"/>
      <c r="AE441" s="466"/>
      <c r="AF441" s="466"/>
      <c r="AG441" s="466"/>
      <c r="AH441" s="466"/>
      <c r="AI441" s="466"/>
    </row>
    <row r="442" spans="1:35" s="17" customFormat="1" ht="25.5">
      <c r="A442" s="99">
        <v>11</v>
      </c>
      <c r="B442" s="460" t="s">
        <v>1832</v>
      </c>
      <c r="C442" s="461"/>
      <c r="D442" s="100"/>
      <c r="E442" s="100"/>
      <c r="F442" s="100"/>
      <c r="G442" s="99">
        <v>2019</v>
      </c>
      <c r="H442" s="462"/>
      <c r="I442" s="463">
        <v>67977.35</v>
      </c>
      <c r="J442" s="463"/>
      <c r="K442" s="464"/>
      <c r="L442" s="206" t="s">
        <v>397</v>
      </c>
      <c r="M442" s="100"/>
      <c r="N442" s="100"/>
      <c r="O442" s="100"/>
      <c r="P442" s="100"/>
      <c r="Q442" s="99">
        <v>11</v>
      </c>
      <c r="R442" s="100"/>
      <c r="S442" s="100"/>
      <c r="T442" s="100"/>
      <c r="U442" s="465"/>
      <c r="V442" s="466"/>
      <c r="W442" s="466"/>
      <c r="X442" s="466"/>
      <c r="Y442" s="466"/>
      <c r="Z442" s="466"/>
      <c r="AA442" s="466"/>
      <c r="AB442" s="466"/>
      <c r="AC442" s="466"/>
      <c r="AD442" s="466"/>
      <c r="AE442" s="466"/>
      <c r="AF442" s="466"/>
      <c r="AG442" s="466"/>
      <c r="AH442" s="466"/>
      <c r="AI442" s="466"/>
    </row>
    <row r="443" spans="1:35" s="37" customFormat="1" ht="30.75" customHeight="1">
      <c r="A443" s="99">
        <v>12</v>
      </c>
      <c r="B443" s="436" t="s">
        <v>1810</v>
      </c>
      <c r="C443" s="99" t="s">
        <v>1447</v>
      </c>
      <c r="D443" s="99" t="s">
        <v>123</v>
      </c>
      <c r="E443" s="99" t="s">
        <v>184</v>
      </c>
      <c r="F443" s="99" t="s">
        <v>184</v>
      </c>
      <c r="G443" s="99">
        <v>2006</v>
      </c>
      <c r="H443" s="349"/>
      <c r="I443" s="295">
        <v>9800</v>
      </c>
      <c r="J443" s="295"/>
      <c r="K443" s="361"/>
      <c r="L443" s="206" t="s">
        <v>397</v>
      </c>
      <c r="M443" s="35" t="s">
        <v>1480</v>
      </c>
      <c r="N443" s="99" t="s">
        <v>84</v>
      </c>
      <c r="O443" s="99" t="s">
        <v>84</v>
      </c>
      <c r="P443" s="99" t="s">
        <v>84</v>
      </c>
      <c r="Q443" s="99">
        <v>12</v>
      </c>
      <c r="R443" s="99" t="s">
        <v>184</v>
      </c>
      <c r="S443" s="99" t="s">
        <v>184</v>
      </c>
      <c r="T443" s="99" t="s">
        <v>184</v>
      </c>
      <c r="U443" s="458" t="s">
        <v>1520</v>
      </c>
      <c r="V443" s="99" t="s">
        <v>46</v>
      </c>
      <c r="W443" s="99" t="s">
        <v>123</v>
      </c>
      <c r="X443" s="99" t="s">
        <v>1514</v>
      </c>
      <c r="Y443" s="99" t="s">
        <v>46</v>
      </c>
      <c r="Z443" s="99" t="s">
        <v>84</v>
      </c>
      <c r="AA443" s="99" t="s">
        <v>84</v>
      </c>
      <c r="AB443" s="99" t="s">
        <v>84</v>
      </c>
      <c r="AC443" s="99" t="s">
        <v>84</v>
      </c>
      <c r="AD443" s="99" t="s">
        <v>46</v>
      </c>
      <c r="AE443" s="99" t="s">
        <v>46</v>
      </c>
      <c r="AF443" s="239" t="s">
        <v>84</v>
      </c>
      <c r="AG443" s="99"/>
      <c r="AH443" s="239" t="s">
        <v>184</v>
      </c>
      <c r="AI443" s="239" t="s">
        <v>184</v>
      </c>
    </row>
    <row r="444" spans="1:35" s="37" customFormat="1" ht="30" customHeight="1">
      <c r="A444" s="99">
        <v>13</v>
      </c>
      <c r="B444" s="436" t="s">
        <v>1448</v>
      </c>
      <c r="C444" s="99" t="s">
        <v>1447</v>
      </c>
      <c r="D444" s="99" t="s">
        <v>123</v>
      </c>
      <c r="E444" s="99" t="s">
        <v>184</v>
      </c>
      <c r="F444" s="99" t="s">
        <v>184</v>
      </c>
      <c r="G444" s="99">
        <v>2017</v>
      </c>
      <c r="H444" s="349"/>
      <c r="I444" s="347">
        <v>19996.39</v>
      </c>
      <c r="J444" s="295"/>
      <c r="K444" s="361"/>
      <c r="L444" s="206" t="s">
        <v>397</v>
      </c>
      <c r="M444" s="35" t="s">
        <v>1480</v>
      </c>
      <c r="N444" s="99" t="s">
        <v>84</v>
      </c>
      <c r="O444" s="99" t="s">
        <v>84</v>
      </c>
      <c r="P444" s="99" t="s">
        <v>84</v>
      </c>
      <c r="Q444" s="99">
        <v>13</v>
      </c>
      <c r="R444" s="99" t="s">
        <v>184</v>
      </c>
      <c r="S444" s="99" t="s">
        <v>184</v>
      </c>
      <c r="T444" s="99" t="s">
        <v>184</v>
      </c>
      <c r="U444" s="458" t="s">
        <v>1520</v>
      </c>
      <c r="V444" s="99" t="s">
        <v>46</v>
      </c>
      <c r="W444" s="99" t="s">
        <v>123</v>
      </c>
      <c r="X444" s="99" t="s">
        <v>1514</v>
      </c>
      <c r="Y444" s="99" t="s">
        <v>46</v>
      </c>
      <c r="Z444" s="99" t="s">
        <v>84</v>
      </c>
      <c r="AA444" s="99" t="s">
        <v>84</v>
      </c>
      <c r="AB444" s="99" t="s">
        <v>84</v>
      </c>
      <c r="AC444" s="99" t="s">
        <v>84</v>
      </c>
      <c r="AD444" s="99" t="s">
        <v>46</v>
      </c>
      <c r="AE444" s="99" t="s">
        <v>46</v>
      </c>
      <c r="AF444" s="239" t="s">
        <v>84</v>
      </c>
      <c r="AG444" s="99"/>
      <c r="AH444" s="239" t="s">
        <v>184</v>
      </c>
      <c r="AI444" s="239" t="s">
        <v>184</v>
      </c>
    </row>
    <row r="445" spans="1:35" s="37" customFormat="1" ht="34.5" customHeight="1">
      <c r="A445" s="99">
        <v>14</v>
      </c>
      <c r="B445" s="436" t="s">
        <v>1474</v>
      </c>
      <c r="C445" s="99"/>
      <c r="D445" s="99" t="s">
        <v>123</v>
      </c>
      <c r="E445" s="99"/>
      <c r="F445" s="99"/>
      <c r="G445" s="99"/>
      <c r="H445" s="467"/>
      <c r="I445" s="347">
        <v>15990</v>
      </c>
      <c r="J445" s="295"/>
      <c r="K445" s="295"/>
      <c r="L445" s="99" t="s">
        <v>1839</v>
      </c>
      <c r="M445" s="35"/>
      <c r="N445" s="99"/>
      <c r="O445" s="99"/>
      <c r="P445" s="99"/>
      <c r="Q445" s="99">
        <v>14</v>
      </c>
      <c r="R445" s="99"/>
      <c r="S445" s="99"/>
      <c r="T445" s="99"/>
      <c r="U445" s="387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239"/>
      <c r="AG445" s="99"/>
      <c r="AH445" s="239"/>
      <c r="AI445" s="239"/>
    </row>
    <row r="446" spans="1:35" s="37" customFormat="1" ht="34.5" customHeight="1">
      <c r="A446" s="99">
        <v>15</v>
      </c>
      <c r="B446" s="436" t="s">
        <v>1843</v>
      </c>
      <c r="C446" s="468"/>
      <c r="D446" s="99"/>
      <c r="E446" s="99"/>
      <c r="F446" s="99"/>
      <c r="G446" s="99"/>
      <c r="H446" s="467"/>
      <c r="I446" s="347">
        <v>2400</v>
      </c>
      <c r="J446" s="295"/>
      <c r="K446" s="361"/>
      <c r="L446" s="99" t="s">
        <v>1839</v>
      </c>
      <c r="M446" s="35"/>
      <c r="N446" s="99"/>
      <c r="O446" s="99"/>
      <c r="P446" s="99"/>
      <c r="Q446" s="99">
        <v>15</v>
      </c>
      <c r="R446" s="99"/>
      <c r="S446" s="99"/>
      <c r="T446" s="99"/>
      <c r="U446" s="458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239"/>
      <c r="AG446" s="99"/>
      <c r="AH446" s="239"/>
      <c r="AI446" s="239"/>
    </row>
    <row r="447" spans="1:35" s="37" customFormat="1" ht="30" customHeight="1">
      <c r="A447" s="99">
        <v>16</v>
      </c>
      <c r="B447" s="460" t="s">
        <v>1811</v>
      </c>
      <c r="C447" s="461"/>
      <c r="D447" s="100"/>
      <c r="E447" s="100"/>
      <c r="F447" s="100"/>
      <c r="G447" s="99">
        <v>2009</v>
      </c>
      <c r="H447" s="462"/>
      <c r="I447" s="463">
        <v>110865</v>
      </c>
      <c r="J447" s="295"/>
      <c r="K447" s="469"/>
      <c r="L447" s="745" t="s">
        <v>1490</v>
      </c>
      <c r="M447" s="35"/>
      <c r="N447" s="99"/>
      <c r="O447" s="99"/>
      <c r="P447" s="99"/>
      <c r="Q447" s="99">
        <v>16</v>
      </c>
      <c r="R447" s="99"/>
      <c r="S447" s="99"/>
      <c r="T447" s="99"/>
      <c r="U447" s="458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239"/>
      <c r="AG447" s="99"/>
      <c r="AH447" s="239"/>
      <c r="AI447" s="239"/>
    </row>
    <row r="448" spans="1:35" s="37" customFormat="1" ht="30" customHeight="1">
      <c r="A448" s="99">
        <v>17</v>
      </c>
      <c r="B448" s="460" t="s">
        <v>1812</v>
      </c>
      <c r="C448" s="461"/>
      <c r="D448" s="100"/>
      <c r="E448" s="100"/>
      <c r="F448" s="100"/>
      <c r="G448" s="99">
        <v>2009</v>
      </c>
      <c r="H448" s="462"/>
      <c r="I448" s="463">
        <v>40634</v>
      </c>
      <c r="J448" s="295"/>
      <c r="K448" s="469"/>
      <c r="L448" s="751"/>
      <c r="M448" s="35"/>
      <c r="N448" s="99"/>
      <c r="O448" s="99"/>
      <c r="P448" s="99"/>
      <c r="Q448" s="99">
        <v>17</v>
      </c>
      <c r="R448" s="99"/>
      <c r="S448" s="99"/>
      <c r="T448" s="99"/>
      <c r="U448" s="458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239"/>
      <c r="AG448" s="99"/>
      <c r="AH448" s="239"/>
      <c r="AI448" s="239"/>
    </row>
    <row r="449" spans="1:35" s="37" customFormat="1" ht="30" customHeight="1">
      <c r="A449" s="99">
        <v>18</v>
      </c>
      <c r="B449" s="460" t="s">
        <v>1813</v>
      </c>
      <c r="C449" s="461"/>
      <c r="D449" s="100"/>
      <c r="E449" s="100"/>
      <c r="F449" s="100"/>
      <c r="G449" s="99">
        <v>2009</v>
      </c>
      <c r="H449" s="462"/>
      <c r="I449" s="463">
        <v>143095</v>
      </c>
      <c r="J449" s="295"/>
      <c r="K449" s="469"/>
      <c r="L449" s="751"/>
      <c r="M449" s="35"/>
      <c r="N449" s="99"/>
      <c r="O449" s="99"/>
      <c r="P449" s="99"/>
      <c r="Q449" s="99">
        <v>18</v>
      </c>
      <c r="R449" s="99"/>
      <c r="S449" s="99"/>
      <c r="T449" s="99"/>
      <c r="U449" s="458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239"/>
      <c r="AG449" s="99"/>
      <c r="AH449" s="239"/>
      <c r="AI449" s="239"/>
    </row>
    <row r="450" spans="1:35" s="37" customFormat="1" ht="30" customHeight="1">
      <c r="A450" s="99">
        <v>19</v>
      </c>
      <c r="B450" s="460" t="s">
        <v>1814</v>
      </c>
      <c r="C450" s="461"/>
      <c r="D450" s="100"/>
      <c r="E450" s="100"/>
      <c r="F450" s="100"/>
      <c r="G450" s="99">
        <v>2009</v>
      </c>
      <c r="H450" s="462"/>
      <c r="I450" s="463">
        <v>90112</v>
      </c>
      <c r="J450" s="295"/>
      <c r="K450" s="469"/>
      <c r="L450" s="751"/>
      <c r="M450" s="35"/>
      <c r="N450" s="99"/>
      <c r="O450" s="99"/>
      <c r="P450" s="99"/>
      <c r="Q450" s="99">
        <v>19</v>
      </c>
      <c r="R450" s="99"/>
      <c r="S450" s="99"/>
      <c r="T450" s="99"/>
      <c r="U450" s="458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239"/>
      <c r="AG450" s="99"/>
      <c r="AH450" s="239"/>
      <c r="AI450" s="239"/>
    </row>
    <row r="451" spans="1:35" s="37" customFormat="1" ht="30" customHeight="1">
      <c r="A451" s="99">
        <v>20</v>
      </c>
      <c r="B451" s="460" t="s">
        <v>1815</v>
      </c>
      <c r="C451" s="461"/>
      <c r="D451" s="100"/>
      <c r="E451" s="100"/>
      <c r="F451" s="100"/>
      <c r="G451" s="99">
        <v>2009</v>
      </c>
      <c r="H451" s="462"/>
      <c r="I451" s="463">
        <v>1395171.1</v>
      </c>
      <c r="J451" s="295"/>
      <c r="K451" s="361"/>
      <c r="L451" s="746"/>
      <c r="M451" s="35"/>
      <c r="N451" s="99"/>
      <c r="O451" s="99"/>
      <c r="P451" s="99"/>
      <c r="Q451" s="99">
        <v>20</v>
      </c>
      <c r="R451" s="99"/>
      <c r="S451" s="99"/>
      <c r="T451" s="99"/>
      <c r="U451" s="458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239"/>
      <c r="AG451" s="99"/>
      <c r="AH451" s="239"/>
      <c r="AI451" s="239"/>
    </row>
    <row r="452" spans="1:35" s="17" customFormat="1" ht="38.25">
      <c r="A452" s="99">
        <v>21</v>
      </c>
      <c r="B452" s="460" t="s">
        <v>1816</v>
      </c>
      <c r="C452" s="461"/>
      <c r="D452" s="100"/>
      <c r="E452" s="100"/>
      <c r="F452" s="100"/>
      <c r="G452" s="99">
        <v>2008</v>
      </c>
      <c r="H452" s="462"/>
      <c r="I452" s="463">
        <v>160137</v>
      </c>
      <c r="J452" s="100"/>
      <c r="K452" s="395"/>
      <c r="L452" s="745" t="s">
        <v>1491</v>
      </c>
      <c r="M452" s="35" t="s">
        <v>1481</v>
      </c>
      <c r="N452" s="99" t="s">
        <v>84</v>
      </c>
      <c r="O452" s="99" t="s">
        <v>84</v>
      </c>
      <c r="P452" s="99" t="s">
        <v>84</v>
      </c>
      <c r="Q452" s="99">
        <v>21</v>
      </c>
      <c r="R452" s="99" t="s">
        <v>184</v>
      </c>
      <c r="S452" s="99" t="s">
        <v>184</v>
      </c>
      <c r="T452" s="99" t="s">
        <v>184</v>
      </c>
      <c r="U452" s="458" t="s">
        <v>1523</v>
      </c>
      <c r="V452" s="99" t="s">
        <v>1521</v>
      </c>
      <c r="W452" s="99" t="s">
        <v>123</v>
      </c>
      <c r="X452" s="99" t="s">
        <v>1514</v>
      </c>
      <c r="Y452" s="99" t="s">
        <v>46</v>
      </c>
      <c r="Z452" s="99" t="s">
        <v>1522</v>
      </c>
      <c r="AA452" s="99" t="s">
        <v>45</v>
      </c>
      <c r="AB452" s="99" t="s">
        <v>1522</v>
      </c>
      <c r="AC452" s="99" t="s">
        <v>1522</v>
      </c>
      <c r="AD452" s="99" t="s">
        <v>46</v>
      </c>
      <c r="AE452" s="99" t="s">
        <v>46</v>
      </c>
      <c r="AF452" s="239" t="s">
        <v>84</v>
      </c>
      <c r="AG452" s="99"/>
      <c r="AH452" s="239" t="s">
        <v>184</v>
      </c>
      <c r="AI452" s="239" t="s">
        <v>184</v>
      </c>
    </row>
    <row r="453" spans="1:35" s="17" customFormat="1" ht="30" customHeight="1">
      <c r="A453" s="99">
        <v>22</v>
      </c>
      <c r="B453" s="460" t="s">
        <v>1817</v>
      </c>
      <c r="C453" s="461"/>
      <c r="D453" s="100"/>
      <c r="E453" s="100"/>
      <c r="F453" s="100"/>
      <c r="G453" s="99">
        <v>2008</v>
      </c>
      <c r="H453" s="462"/>
      <c r="I453" s="463">
        <v>289459</v>
      </c>
      <c r="J453" s="100"/>
      <c r="K453" s="470"/>
      <c r="L453" s="751"/>
      <c r="M453" s="100"/>
      <c r="N453" s="100"/>
      <c r="O453" s="100"/>
      <c r="P453" s="100"/>
      <c r="Q453" s="99">
        <v>22</v>
      </c>
      <c r="R453" s="100"/>
      <c r="S453" s="100"/>
      <c r="V453" s="466"/>
      <c r="W453" s="466"/>
      <c r="X453" s="466"/>
      <c r="Y453" s="466"/>
      <c r="Z453" s="466"/>
      <c r="AA453" s="466"/>
      <c r="AB453" s="466"/>
      <c r="AC453" s="466"/>
      <c r="AD453" s="466"/>
      <c r="AE453" s="466"/>
      <c r="AF453" s="466"/>
      <c r="AG453" s="466"/>
      <c r="AH453" s="466"/>
      <c r="AI453" s="466"/>
    </row>
    <row r="454" spans="1:35" s="17" customFormat="1" ht="30" customHeight="1">
      <c r="A454" s="99">
        <v>23</v>
      </c>
      <c r="B454" s="460" t="s">
        <v>1818</v>
      </c>
      <c r="C454" s="461"/>
      <c r="D454" s="100"/>
      <c r="E454" s="100"/>
      <c r="F454" s="100"/>
      <c r="G454" s="99">
        <v>2008</v>
      </c>
      <c r="H454" s="462"/>
      <c r="I454" s="463">
        <v>107167</v>
      </c>
      <c r="J454" s="100"/>
      <c r="K454" s="100"/>
      <c r="L454" s="752"/>
      <c r="M454" s="100"/>
      <c r="N454" s="100"/>
      <c r="O454" s="100"/>
      <c r="P454" s="100"/>
      <c r="Q454" s="99">
        <v>23</v>
      </c>
      <c r="R454" s="100"/>
      <c r="S454" s="100"/>
      <c r="V454" s="466"/>
      <c r="W454" s="466"/>
      <c r="X454" s="466"/>
      <c r="Y454" s="466"/>
      <c r="Z454" s="466"/>
      <c r="AA454" s="466"/>
      <c r="AB454" s="466"/>
      <c r="AC454" s="466"/>
      <c r="AD454" s="466"/>
      <c r="AE454" s="466"/>
      <c r="AF454" s="466"/>
      <c r="AG454" s="466"/>
      <c r="AH454" s="466"/>
      <c r="AI454" s="466"/>
    </row>
    <row r="455" spans="1:35" s="17" customFormat="1" ht="30" customHeight="1">
      <c r="A455" s="99">
        <v>24</v>
      </c>
      <c r="B455" s="460" t="s">
        <v>1819</v>
      </c>
      <c r="C455" s="461"/>
      <c r="D455" s="100"/>
      <c r="E455" s="100"/>
      <c r="F455" s="100"/>
      <c r="G455" s="99">
        <v>2008</v>
      </c>
      <c r="H455" s="462"/>
      <c r="I455" s="463">
        <v>1037310</v>
      </c>
      <c r="J455" s="100"/>
      <c r="K455" s="100"/>
      <c r="L455" s="753"/>
      <c r="M455" s="100"/>
      <c r="N455" s="100"/>
      <c r="O455" s="100"/>
      <c r="P455" s="100"/>
      <c r="Q455" s="99">
        <v>24</v>
      </c>
      <c r="R455" s="100"/>
      <c r="S455" s="100"/>
      <c r="V455" s="466"/>
      <c r="W455" s="466"/>
      <c r="X455" s="466"/>
      <c r="Y455" s="466"/>
      <c r="Z455" s="466"/>
      <c r="AA455" s="466"/>
      <c r="AB455" s="466"/>
      <c r="AC455" s="466"/>
      <c r="AD455" s="466"/>
      <c r="AE455" s="466"/>
      <c r="AF455" s="466"/>
      <c r="AG455" s="466"/>
      <c r="AH455" s="466"/>
      <c r="AI455" s="466"/>
    </row>
    <row r="456" spans="1:35" s="37" customFormat="1" ht="39.75" customHeight="1">
      <c r="A456" s="99">
        <v>25</v>
      </c>
      <c r="B456" s="436" t="s">
        <v>1452</v>
      </c>
      <c r="C456" s="99" t="s">
        <v>1447</v>
      </c>
      <c r="D456" s="99" t="s">
        <v>123</v>
      </c>
      <c r="E456" s="99" t="s">
        <v>184</v>
      </c>
      <c r="F456" s="99" t="s">
        <v>184</v>
      </c>
      <c r="G456" s="99">
        <v>2016</v>
      </c>
      <c r="H456" s="471"/>
      <c r="I456" s="347">
        <v>56690.7</v>
      </c>
      <c r="J456" s="295"/>
      <c r="K456" s="405"/>
      <c r="L456" s="370" t="s">
        <v>1490</v>
      </c>
      <c r="M456" s="35" t="s">
        <v>46</v>
      </c>
      <c r="N456" s="99" t="s">
        <v>84</v>
      </c>
      <c r="O456" s="99" t="s">
        <v>84</v>
      </c>
      <c r="P456" s="99" t="s">
        <v>84</v>
      </c>
      <c r="Q456" s="99">
        <v>25</v>
      </c>
      <c r="R456" s="99" t="s">
        <v>184</v>
      </c>
      <c r="S456" s="99" t="s">
        <v>184</v>
      </c>
      <c r="T456" s="99" t="s">
        <v>184</v>
      </c>
      <c r="U456" s="458" t="s">
        <v>1526</v>
      </c>
      <c r="V456" s="99" t="s">
        <v>46</v>
      </c>
      <c r="W456" s="99" t="s">
        <v>84</v>
      </c>
      <c r="X456" s="99" t="s">
        <v>45</v>
      </c>
      <c r="Y456" s="99" t="s">
        <v>46</v>
      </c>
      <c r="Z456" s="99" t="s">
        <v>84</v>
      </c>
      <c r="AA456" s="99" t="s">
        <v>84</v>
      </c>
      <c r="AB456" s="99" t="s">
        <v>84</v>
      </c>
      <c r="AC456" s="99" t="s">
        <v>84</v>
      </c>
      <c r="AD456" s="99" t="s">
        <v>84</v>
      </c>
      <c r="AE456" s="99" t="s">
        <v>84</v>
      </c>
      <c r="AF456" s="239"/>
      <c r="AG456" s="99"/>
      <c r="AH456" s="239" t="s">
        <v>184</v>
      </c>
      <c r="AI456" s="239" t="s">
        <v>184</v>
      </c>
    </row>
    <row r="457" spans="1:35" s="37" customFormat="1" ht="48.75" customHeight="1">
      <c r="A457" s="99">
        <v>26</v>
      </c>
      <c r="B457" s="436" t="s">
        <v>1820</v>
      </c>
      <c r="C457" s="99" t="s">
        <v>1447</v>
      </c>
      <c r="D457" s="99" t="s">
        <v>123</v>
      </c>
      <c r="E457" s="99" t="s">
        <v>184</v>
      </c>
      <c r="F457" s="99" t="s">
        <v>184</v>
      </c>
      <c r="G457" s="99">
        <v>2010</v>
      </c>
      <c r="H457" s="349" t="s">
        <v>2070</v>
      </c>
      <c r="I457" s="347">
        <v>180961.05</v>
      </c>
      <c r="J457" s="295"/>
      <c r="K457" s="295"/>
      <c r="L457" s="370" t="s">
        <v>1492</v>
      </c>
      <c r="M457" s="35" t="s">
        <v>1481</v>
      </c>
      <c r="N457" s="99" t="s">
        <v>84</v>
      </c>
      <c r="O457" s="99"/>
      <c r="P457" s="99" t="s">
        <v>84</v>
      </c>
      <c r="Q457" s="99">
        <v>26</v>
      </c>
      <c r="R457" s="99" t="s">
        <v>184</v>
      </c>
      <c r="S457" s="99" t="s">
        <v>184</v>
      </c>
      <c r="T457" s="99" t="s">
        <v>184</v>
      </c>
      <c r="U457" s="458" t="s">
        <v>1513</v>
      </c>
      <c r="V457" s="99"/>
      <c r="W457" s="99" t="s">
        <v>123</v>
      </c>
      <c r="X457" s="99" t="s">
        <v>1514</v>
      </c>
      <c r="Y457" s="99" t="s">
        <v>46</v>
      </c>
      <c r="Z457" s="99" t="s">
        <v>84</v>
      </c>
      <c r="AA457" s="99" t="s">
        <v>45</v>
      </c>
      <c r="AB457" s="99" t="s">
        <v>84</v>
      </c>
      <c r="AC457" s="99" t="s">
        <v>84</v>
      </c>
      <c r="AD457" s="99" t="s">
        <v>46</v>
      </c>
      <c r="AE457" s="99" t="s">
        <v>46</v>
      </c>
      <c r="AF457" s="239" t="s">
        <v>84</v>
      </c>
      <c r="AG457" s="99"/>
      <c r="AH457" s="239" t="s">
        <v>184</v>
      </c>
      <c r="AI457" s="239" t="s">
        <v>184</v>
      </c>
    </row>
    <row r="458" spans="1:35" s="37" customFormat="1" ht="28.5" customHeight="1">
      <c r="A458" s="99">
        <v>27</v>
      </c>
      <c r="B458" s="472" t="s">
        <v>1454</v>
      </c>
      <c r="C458" s="382" t="s">
        <v>1447</v>
      </c>
      <c r="D458" s="382" t="s">
        <v>123</v>
      </c>
      <c r="E458" s="382" t="s">
        <v>184</v>
      </c>
      <c r="F458" s="382" t="s">
        <v>184</v>
      </c>
      <c r="G458" s="382">
        <v>2005</v>
      </c>
      <c r="H458" s="473" t="s">
        <v>2071</v>
      </c>
      <c r="I458" s="474"/>
      <c r="J458" s="295"/>
      <c r="K458" s="405">
        <v>9344000</v>
      </c>
      <c r="L458" s="475" t="s">
        <v>1495</v>
      </c>
      <c r="M458" s="476" t="s">
        <v>1483</v>
      </c>
      <c r="N458" s="382" t="s">
        <v>1507</v>
      </c>
      <c r="O458" s="382" t="s">
        <v>398</v>
      </c>
      <c r="P458" s="382" t="s">
        <v>399</v>
      </c>
      <c r="Q458" s="99">
        <v>27</v>
      </c>
      <c r="R458" s="382" t="s">
        <v>184</v>
      </c>
      <c r="S458" s="382" t="s">
        <v>184</v>
      </c>
      <c r="T458" s="382" t="s">
        <v>184</v>
      </c>
      <c r="U458" s="477" t="s">
        <v>1527</v>
      </c>
      <c r="V458" s="99" t="s">
        <v>1528</v>
      </c>
      <c r="W458" s="99" t="s">
        <v>1529</v>
      </c>
      <c r="X458" s="99" t="s">
        <v>44</v>
      </c>
      <c r="Y458" s="99" t="s">
        <v>1530</v>
      </c>
      <c r="Z458" s="99" t="s">
        <v>117</v>
      </c>
      <c r="AA458" s="99" t="s">
        <v>1530</v>
      </c>
      <c r="AB458" s="99" t="s">
        <v>427</v>
      </c>
      <c r="AC458" s="99" t="s">
        <v>427</v>
      </c>
      <c r="AD458" s="99" t="s">
        <v>46</v>
      </c>
      <c r="AE458" s="99" t="s">
        <v>427</v>
      </c>
      <c r="AF458" s="239">
        <v>2</v>
      </c>
      <c r="AG458" s="99"/>
      <c r="AH458" s="239" t="s">
        <v>184</v>
      </c>
      <c r="AI458" s="239" t="s">
        <v>184</v>
      </c>
    </row>
    <row r="459" spans="1:35" s="17" customFormat="1" ht="41.25" customHeight="1">
      <c r="A459" s="99">
        <v>28</v>
      </c>
      <c r="B459" s="460" t="s">
        <v>1826</v>
      </c>
      <c r="C459" s="382" t="s">
        <v>1447</v>
      </c>
      <c r="D459" s="382" t="s">
        <v>123</v>
      </c>
      <c r="E459" s="382" t="s">
        <v>184</v>
      </c>
      <c r="F459" s="100"/>
      <c r="G459" s="99">
        <v>2005</v>
      </c>
      <c r="H459" s="462"/>
      <c r="I459" s="463">
        <v>24076.47</v>
      </c>
      <c r="J459" s="100"/>
      <c r="K459" s="100"/>
      <c r="L459" s="475" t="s">
        <v>1495</v>
      </c>
      <c r="M459" s="100"/>
      <c r="N459" s="100"/>
      <c r="O459" s="100"/>
      <c r="P459" s="100"/>
      <c r="Q459" s="99">
        <v>28</v>
      </c>
      <c r="R459" s="100"/>
      <c r="S459" s="100"/>
      <c r="V459" s="466"/>
      <c r="W459" s="466"/>
      <c r="X459" s="466"/>
      <c r="Y459" s="466"/>
      <c r="Z459" s="466"/>
      <c r="AA459" s="466"/>
      <c r="AB459" s="466"/>
      <c r="AC459" s="466"/>
      <c r="AD459" s="466"/>
      <c r="AE459" s="466"/>
      <c r="AF459" s="466"/>
      <c r="AG459" s="466"/>
      <c r="AH459" s="466"/>
      <c r="AI459" s="466"/>
    </row>
    <row r="460" spans="1:35" s="37" customFormat="1" ht="32.25" customHeight="1">
      <c r="A460" s="99">
        <v>29</v>
      </c>
      <c r="B460" s="472" t="s">
        <v>1455</v>
      </c>
      <c r="C460" s="382" t="s">
        <v>1447</v>
      </c>
      <c r="D460" s="382" t="s">
        <v>123</v>
      </c>
      <c r="E460" s="382" t="s">
        <v>184</v>
      </c>
      <c r="F460" s="382" t="s">
        <v>184</v>
      </c>
      <c r="G460" s="382">
        <v>1905</v>
      </c>
      <c r="H460" s="473" t="s">
        <v>2072</v>
      </c>
      <c r="I460" s="474"/>
      <c r="J460" s="295"/>
      <c r="K460" s="295">
        <v>1294000</v>
      </c>
      <c r="L460" s="475" t="s">
        <v>1496</v>
      </c>
      <c r="M460" s="476" t="s">
        <v>1484</v>
      </c>
      <c r="N460" s="382" t="s">
        <v>183</v>
      </c>
      <c r="O460" s="382" t="s">
        <v>491</v>
      </c>
      <c r="P460" s="382" t="s">
        <v>1508</v>
      </c>
      <c r="Q460" s="99">
        <v>29</v>
      </c>
      <c r="R460" s="382" t="s">
        <v>184</v>
      </c>
      <c r="S460" s="382" t="s">
        <v>184</v>
      </c>
      <c r="T460" s="382" t="s">
        <v>184</v>
      </c>
      <c r="U460" s="382" t="s">
        <v>1531</v>
      </c>
      <c r="V460" s="377" t="s">
        <v>1532</v>
      </c>
      <c r="W460" s="377" t="s">
        <v>1533</v>
      </c>
      <c r="X460" s="377" t="s">
        <v>45</v>
      </c>
      <c r="Y460" s="377" t="s">
        <v>1534</v>
      </c>
      <c r="Z460" s="377" t="s">
        <v>399</v>
      </c>
      <c r="AA460" s="377" t="s">
        <v>1534</v>
      </c>
      <c r="AB460" s="377" t="s">
        <v>427</v>
      </c>
      <c r="AC460" s="377" t="s">
        <v>427</v>
      </c>
      <c r="AD460" s="377" t="s">
        <v>46</v>
      </c>
      <c r="AE460" s="377" t="s">
        <v>46</v>
      </c>
      <c r="AF460" s="478">
        <v>1</v>
      </c>
      <c r="AG460" s="206"/>
      <c r="AH460" s="479" t="s">
        <v>123</v>
      </c>
      <c r="AI460" s="384" t="s">
        <v>184</v>
      </c>
    </row>
    <row r="461" spans="1:35" s="37" customFormat="1" ht="32.25" customHeight="1">
      <c r="A461" s="99">
        <v>30</v>
      </c>
      <c r="B461" s="472" t="s">
        <v>1456</v>
      </c>
      <c r="C461" s="382" t="s">
        <v>1447</v>
      </c>
      <c r="D461" s="382" t="s">
        <v>123</v>
      </c>
      <c r="E461" s="382" t="s">
        <v>184</v>
      </c>
      <c r="F461" s="382" t="s">
        <v>184</v>
      </c>
      <c r="G461" s="382">
        <v>1998</v>
      </c>
      <c r="H461" s="473" t="s">
        <v>2073</v>
      </c>
      <c r="I461" s="474"/>
      <c r="J461" s="295"/>
      <c r="K461" s="295">
        <v>21699000</v>
      </c>
      <c r="L461" s="475" t="s">
        <v>1497</v>
      </c>
      <c r="M461" s="476" t="s">
        <v>1485</v>
      </c>
      <c r="N461" s="382" t="s">
        <v>183</v>
      </c>
      <c r="O461" s="382" t="s">
        <v>138</v>
      </c>
      <c r="P461" s="382" t="s">
        <v>403</v>
      </c>
      <c r="Q461" s="99">
        <v>30</v>
      </c>
      <c r="R461" s="382" t="s">
        <v>184</v>
      </c>
      <c r="S461" s="382" t="s">
        <v>184</v>
      </c>
      <c r="T461" s="382" t="s">
        <v>184</v>
      </c>
      <c r="U461" s="382" t="s">
        <v>1527</v>
      </c>
      <c r="V461" s="382" t="s">
        <v>1535</v>
      </c>
      <c r="W461" s="382" t="s">
        <v>1536</v>
      </c>
      <c r="X461" s="382" t="s">
        <v>1537</v>
      </c>
      <c r="Y461" s="382" t="s">
        <v>1538</v>
      </c>
      <c r="Z461" s="382" t="s">
        <v>45</v>
      </c>
      <c r="AA461" s="382" t="s">
        <v>1539</v>
      </c>
      <c r="AB461" s="382" t="s">
        <v>194</v>
      </c>
      <c r="AC461" s="382" t="s">
        <v>427</v>
      </c>
      <c r="AD461" s="382" t="s">
        <v>46</v>
      </c>
      <c r="AE461" s="382" t="s">
        <v>194</v>
      </c>
      <c r="AF461" s="480">
        <v>3</v>
      </c>
      <c r="AG461" s="99"/>
      <c r="AH461" s="481" t="s">
        <v>184</v>
      </c>
      <c r="AI461" s="482" t="s">
        <v>123</v>
      </c>
    </row>
    <row r="462" spans="1:35" s="37" customFormat="1" ht="32.25" customHeight="1">
      <c r="A462" s="99">
        <v>31</v>
      </c>
      <c r="B462" s="436" t="s">
        <v>396</v>
      </c>
      <c r="C462" s="99" t="s">
        <v>1447</v>
      </c>
      <c r="D462" s="99" t="s">
        <v>123</v>
      </c>
      <c r="E462" s="99" t="s">
        <v>184</v>
      </c>
      <c r="F462" s="99" t="s">
        <v>184</v>
      </c>
      <c r="G462" s="99">
        <v>2010</v>
      </c>
      <c r="H462" s="349" t="s">
        <v>2074</v>
      </c>
      <c r="I462" s="347"/>
      <c r="J462" s="295"/>
      <c r="K462" s="295">
        <v>18617000</v>
      </c>
      <c r="L462" s="370" t="s">
        <v>1778</v>
      </c>
      <c r="M462" s="35" t="s">
        <v>1486</v>
      </c>
      <c r="N462" s="99" t="s">
        <v>401</v>
      </c>
      <c r="O462" s="99"/>
      <c r="P462" s="99" t="s">
        <v>402</v>
      </c>
      <c r="Q462" s="99">
        <v>31</v>
      </c>
      <c r="R462" s="99"/>
      <c r="S462" s="99" t="s">
        <v>184</v>
      </c>
      <c r="T462" s="99" t="s">
        <v>184</v>
      </c>
      <c r="U462" s="99"/>
      <c r="V462" s="99"/>
      <c r="W462" s="99" t="s">
        <v>123</v>
      </c>
      <c r="X462" s="99" t="s">
        <v>1540</v>
      </c>
      <c r="Y462" s="99" t="s">
        <v>123</v>
      </c>
      <c r="Z462" s="99" t="s">
        <v>45</v>
      </c>
      <c r="AA462" s="99" t="s">
        <v>45</v>
      </c>
      <c r="AB462" s="99" t="s">
        <v>45</v>
      </c>
      <c r="AC462" s="99" t="s">
        <v>1541</v>
      </c>
      <c r="AD462" s="99" t="s">
        <v>84</v>
      </c>
      <c r="AE462" s="99" t="s">
        <v>45</v>
      </c>
      <c r="AF462" s="483">
        <v>2</v>
      </c>
      <c r="AG462" s="99"/>
      <c r="AH462" s="484" t="s">
        <v>184</v>
      </c>
      <c r="AI462" s="239" t="s">
        <v>123</v>
      </c>
    </row>
    <row r="463" spans="1:35" s="37" customFormat="1" ht="32.25" customHeight="1">
      <c r="A463" s="99">
        <v>32</v>
      </c>
      <c r="B463" s="460" t="s">
        <v>1823</v>
      </c>
      <c r="C463" s="461"/>
      <c r="D463" s="100"/>
      <c r="E463" s="100"/>
      <c r="F463" s="100"/>
      <c r="G463" s="100"/>
      <c r="H463" s="462"/>
      <c r="I463" s="194">
        <v>58866.61</v>
      </c>
      <c r="J463" s="295"/>
      <c r="K463" s="295"/>
      <c r="L463" s="370" t="s">
        <v>1822</v>
      </c>
      <c r="M463" s="35"/>
      <c r="N463" s="99"/>
      <c r="O463" s="99"/>
      <c r="P463" s="99"/>
      <c r="Q463" s="99">
        <v>32</v>
      </c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483"/>
      <c r="AG463" s="99"/>
      <c r="AH463" s="484"/>
      <c r="AI463" s="239"/>
    </row>
    <row r="464" spans="1:35" s="37" customFormat="1" ht="32.25" customHeight="1">
      <c r="A464" s="99">
        <v>33</v>
      </c>
      <c r="B464" s="460" t="s">
        <v>1824</v>
      </c>
      <c r="C464" s="461"/>
      <c r="D464" s="100"/>
      <c r="E464" s="100"/>
      <c r="F464" s="100"/>
      <c r="G464" s="100"/>
      <c r="H464" s="462"/>
      <c r="I464" s="194">
        <v>461252</v>
      </c>
      <c r="J464" s="295"/>
      <c r="K464" s="295"/>
      <c r="L464" s="99" t="s">
        <v>1822</v>
      </c>
      <c r="M464" s="35"/>
      <c r="N464" s="99"/>
      <c r="O464" s="99"/>
      <c r="P464" s="99"/>
      <c r="Q464" s="99">
        <v>33</v>
      </c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483"/>
      <c r="AG464" s="99"/>
      <c r="AH464" s="484"/>
      <c r="AI464" s="239"/>
    </row>
    <row r="465" spans="1:35" s="37" customFormat="1" ht="32.25" customHeight="1">
      <c r="A465" s="99">
        <v>34</v>
      </c>
      <c r="B465" s="460" t="s">
        <v>1825</v>
      </c>
      <c r="C465" s="461"/>
      <c r="D465" s="100"/>
      <c r="E465" s="100"/>
      <c r="F465" s="100"/>
      <c r="G465" s="100"/>
      <c r="H465" s="462"/>
      <c r="I465" s="194">
        <v>156420</v>
      </c>
      <c r="J465" s="295"/>
      <c r="K465" s="295"/>
      <c r="L465" s="99" t="s">
        <v>1822</v>
      </c>
      <c r="M465" s="35"/>
      <c r="N465" s="99"/>
      <c r="O465" s="99"/>
      <c r="P465" s="99"/>
      <c r="Q465" s="99">
        <v>34</v>
      </c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483"/>
      <c r="AG465" s="99"/>
      <c r="AH465" s="484"/>
      <c r="AI465" s="239"/>
    </row>
    <row r="466" spans="1:35" s="37" customFormat="1" ht="32.25" customHeight="1">
      <c r="A466" s="99">
        <v>35</v>
      </c>
      <c r="B466" s="460" t="s">
        <v>1821</v>
      </c>
      <c r="C466" s="99"/>
      <c r="D466" s="99"/>
      <c r="E466" s="99"/>
      <c r="F466" s="99"/>
      <c r="G466" s="99">
        <v>2019</v>
      </c>
      <c r="H466" s="349"/>
      <c r="I466" s="194">
        <v>1692687</v>
      </c>
      <c r="J466" s="295"/>
      <c r="K466" s="295"/>
      <c r="L466" s="99" t="s">
        <v>1822</v>
      </c>
      <c r="M466" s="35"/>
      <c r="N466" s="99"/>
      <c r="O466" s="99"/>
      <c r="P466" s="99"/>
      <c r="Q466" s="99">
        <v>35</v>
      </c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483"/>
      <c r="AG466" s="99"/>
      <c r="AH466" s="484"/>
      <c r="AI466" s="239"/>
    </row>
    <row r="467" spans="1:35" s="37" customFormat="1" ht="26.25" customHeight="1">
      <c r="A467" s="99">
        <v>36</v>
      </c>
      <c r="B467" s="436" t="s">
        <v>1458</v>
      </c>
      <c r="C467" s="99"/>
      <c r="D467" s="99"/>
      <c r="E467" s="99"/>
      <c r="F467" s="99"/>
      <c r="G467" s="99">
        <v>2015</v>
      </c>
      <c r="H467" s="349"/>
      <c r="I467" s="347">
        <v>35893.09</v>
      </c>
      <c r="J467" s="295"/>
      <c r="K467" s="295"/>
      <c r="L467" s="99" t="s">
        <v>1499</v>
      </c>
      <c r="M467" s="35"/>
      <c r="N467" s="99"/>
      <c r="O467" s="99"/>
      <c r="P467" s="99"/>
      <c r="Q467" s="99">
        <v>36</v>
      </c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483"/>
      <c r="AG467" s="99"/>
      <c r="AH467" s="484"/>
      <c r="AI467" s="239"/>
    </row>
    <row r="468" spans="1:35" s="37" customFormat="1" ht="42" customHeight="1">
      <c r="A468" s="99">
        <v>37</v>
      </c>
      <c r="B468" s="436" t="s">
        <v>1459</v>
      </c>
      <c r="C468" s="99" t="s">
        <v>1460</v>
      </c>
      <c r="D468" s="99" t="s">
        <v>123</v>
      </c>
      <c r="E468" s="99" t="s">
        <v>184</v>
      </c>
      <c r="F468" s="99" t="s">
        <v>184</v>
      </c>
      <c r="G468" s="99">
        <v>2011</v>
      </c>
      <c r="H468" s="349"/>
      <c r="I468" s="347">
        <v>1701363</v>
      </c>
      <c r="J468" s="295"/>
      <c r="K468" s="295"/>
      <c r="L468" s="99" t="s">
        <v>1499</v>
      </c>
      <c r="M468" s="35" t="s">
        <v>1488</v>
      </c>
      <c r="N468" s="99"/>
      <c r="O468" s="99"/>
      <c r="P468" s="99" t="s">
        <v>399</v>
      </c>
      <c r="Q468" s="99">
        <v>37</v>
      </c>
      <c r="R468" s="99"/>
      <c r="S468" s="99" t="s">
        <v>123</v>
      </c>
      <c r="T468" s="99"/>
      <c r="U468" s="99" t="s">
        <v>1542</v>
      </c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483">
        <v>2</v>
      </c>
      <c r="AG468" s="99"/>
      <c r="AH468" s="484"/>
      <c r="AI468" s="239"/>
    </row>
    <row r="469" spans="1:35" s="37" customFormat="1" ht="45.75" customHeight="1">
      <c r="A469" s="99">
        <v>38</v>
      </c>
      <c r="B469" s="436" t="s">
        <v>1461</v>
      </c>
      <c r="C469" s="99" t="s">
        <v>1462</v>
      </c>
      <c r="D469" s="99" t="s">
        <v>123</v>
      </c>
      <c r="E469" s="99" t="s">
        <v>184</v>
      </c>
      <c r="F469" s="99" t="s">
        <v>184</v>
      </c>
      <c r="G469" s="99">
        <v>2011</v>
      </c>
      <c r="H469" s="349" t="s">
        <v>2075</v>
      </c>
      <c r="I469" s="347">
        <v>915794</v>
      </c>
      <c r="J469" s="295"/>
      <c r="K469" s="295"/>
      <c r="L469" s="99" t="s">
        <v>1500</v>
      </c>
      <c r="M469" s="35"/>
      <c r="N469" s="99"/>
      <c r="O469" s="99"/>
      <c r="P469" s="99" t="s">
        <v>1509</v>
      </c>
      <c r="Q469" s="99">
        <v>38</v>
      </c>
      <c r="R469" s="99"/>
      <c r="S469" s="99"/>
      <c r="T469" s="99"/>
      <c r="U469" s="99" t="s">
        <v>1543</v>
      </c>
      <c r="V469" s="99"/>
      <c r="W469" s="99" t="s">
        <v>123</v>
      </c>
      <c r="X469" s="99" t="s">
        <v>45</v>
      </c>
      <c r="Y469" s="99"/>
      <c r="Z469" s="99" t="s">
        <v>45</v>
      </c>
      <c r="AA469" s="99"/>
      <c r="AB469" s="99" t="s">
        <v>45</v>
      </c>
      <c r="AC469" s="99" t="s">
        <v>45</v>
      </c>
      <c r="AD469" s="99" t="s">
        <v>46</v>
      </c>
      <c r="AE469" s="99" t="s">
        <v>45</v>
      </c>
      <c r="AF469" s="483"/>
      <c r="AG469" s="99"/>
      <c r="AH469" s="484"/>
      <c r="AI469" s="239"/>
    </row>
    <row r="470" spans="1:35" s="37" customFormat="1" ht="26.25" customHeight="1">
      <c r="A470" s="99">
        <v>39</v>
      </c>
      <c r="B470" s="436" t="s">
        <v>1463</v>
      </c>
      <c r="C470" s="99" t="s">
        <v>1460</v>
      </c>
      <c r="D470" s="99" t="s">
        <v>123</v>
      </c>
      <c r="E470" s="99" t="s">
        <v>184</v>
      </c>
      <c r="F470" s="99" t="s">
        <v>184</v>
      </c>
      <c r="G470" s="99">
        <v>2010</v>
      </c>
      <c r="H470" s="349" t="s">
        <v>2076</v>
      </c>
      <c r="I470" s="347">
        <f>6675109.53+1150000</f>
        <v>7825109.53</v>
      </c>
      <c r="J470" s="295"/>
      <c r="K470" s="295"/>
      <c r="L470" s="99" t="s">
        <v>1498</v>
      </c>
      <c r="M470" s="35" t="s">
        <v>1487</v>
      </c>
      <c r="N470" s="99" t="s">
        <v>400</v>
      </c>
      <c r="O470" s="99" t="s">
        <v>398</v>
      </c>
      <c r="P470" s="99" t="s">
        <v>399</v>
      </c>
      <c r="Q470" s="99">
        <v>39</v>
      </c>
      <c r="R470" s="99"/>
      <c r="S470" s="99" t="s">
        <v>123</v>
      </c>
      <c r="T470" s="99"/>
      <c r="U470" s="99" t="s">
        <v>1544</v>
      </c>
      <c r="V470" s="99"/>
      <c r="W470" s="99" t="s">
        <v>123</v>
      </c>
      <c r="X470" s="99" t="s">
        <v>45</v>
      </c>
      <c r="Y470" s="99" t="s">
        <v>123</v>
      </c>
      <c r="Z470" s="99" t="s">
        <v>45</v>
      </c>
      <c r="AA470" s="99" t="s">
        <v>45</v>
      </c>
      <c r="AB470" s="99" t="s">
        <v>45</v>
      </c>
      <c r="AC470" s="99" t="s">
        <v>45</v>
      </c>
      <c r="AD470" s="99" t="s">
        <v>45</v>
      </c>
      <c r="AE470" s="99" t="s">
        <v>45</v>
      </c>
      <c r="AF470" s="483">
        <v>2</v>
      </c>
      <c r="AG470" s="99"/>
      <c r="AH470" s="484" t="s">
        <v>184</v>
      </c>
      <c r="AI470" s="239" t="s">
        <v>123</v>
      </c>
    </row>
    <row r="471" spans="1:35" s="37" customFormat="1" ht="33.75" customHeight="1">
      <c r="A471" s="99">
        <v>40</v>
      </c>
      <c r="B471" s="436" t="s">
        <v>1464</v>
      </c>
      <c r="C471" s="99"/>
      <c r="D471" s="99"/>
      <c r="E471" s="99"/>
      <c r="F471" s="99"/>
      <c r="G471" s="99">
        <v>2019</v>
      </c>
      <c r="H471" s="349"/>
      <c r="I471" s="347">
        <v>98040.29</v>
      </c>
      <c r="J471" s="295"/>
      <c r="K471" s="295"/>
      <c r="L471" s="99" t="s">
        <v>1498</v>
      </c>
      <c r="M471" s="35"/>
      <c r="N471" s="99"/>
      <c r="O471" s="99"/>
      <c r="P471" s="99"/>
      <c r="Q471" s="99">
        <v>40</v>
      </c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483"/>
      <c r="AG471" s="99"/>
      <c r="AH471" s="484"/>
      <c r="AI471" s="239"/>
    </row>
    <row r="472" spans="1:35" s="17" customFormat="1" ht="30" customHeight="1">
      <c r="A472" s="99">
        <v>41</v>
      </c>
      <c r="B472" s="460" t="s">
        <v>1835</v>
      </c>
      <c r="C472" s="461"/>
      <c r="D472" s="100"/>
      <c r="E472" s="100"/>
      <c r="F472" s="100"/>
      <c r="G472" s="100"/>
      <c r="H472" s="462"/>
      <c r="I472" s="463">
        <v>6703339.58</v>
      </c>
      <c r="J472" s="391"/>
      <c r="K472" s="100"/>
      <c r="L472" s="99" t="s">
        <v>1498</v>
      </c>
      <c r="M472" s="100"/>
      <c r="N472" s="100"/>
      <c r="O472" s="100"/>
      <c r="P472" s="100"/>
      <c r="Q472" s="99">
        <v>41</v>
      </c>
      <c r="R472" s="100"/>
      <c r="S472" s="100"/>
      <c r="T472" s="100"/>
      <c r="U472" s="466"/>
      <c r="V472" s="466"/>
      <c r="W472" s="466"/>
      <c r="X472" s="466"/>
      <c r="Y472" s="466"/>
      <c r="Z472" s="466"/>
      <c r="AA472" s="466"/>
      <c r="AB472" s="466"/>
      <c r="AC472" s="466"/>
      <c r="AD472" s="466"/>
      <c r="AE472" s="466"/>
      <c r="AF472" s="466"/>
      <c r="AG472" s="466"/>
      <c r="AH472" s="466"/>
      <c r="AI472" s="466"/>
    </row>
    <row r="473" spans="1:35" s="17" customFormat="1" ht="30" customHeight="1">
      <c r="A473" s="99">
        <v>42</v>
      </c>
      <c r="B473" s="460" t="s">
        <v>1836</v>
      </c>
      <c r="C473" s="461"/>
      <c r="D473" s="100"/>
      <c r="E473" s="100"/>
      <c r="F473" s="100"/>
      <c r="G473" s="100"/>
      <c r="H473" s="462"/>
      <c r="I473" s="463">
        <v>659973</v>
      </c>
      <c r="J473" s="391"/>
      <c r="K473" s="100"/>
      <c r="L473" s="99" t="s">
        <v>1498</v>
      </c>
      <c r="M473" s="100"/>
      <c r="N473" s="100"/>
      <c r="O473" s="100"/>
      <c r="P473" s="100"/>
      <c r="Q473" s="99">
        <v>42</v>
      </c>
      <c r="R473" s="100"/>
      <c r="S473" s="100"/>
      <c r="T473" s="100"/>
      <c r="U473" s="466"/>
      <c r="V473" s="466"/>
      <c r="W473" s="466"/>
      <c r="X473" s="466"/>
      <c r="Y473" s="466"/>
      <c r="Z473" s="466"/>
      <c r="AA473" s="466"/>
      <c r="AB473" s="466"/>
      <c r="AC473" s="466"/>
      <c r="AD473" s="466"/>
      <c r="AE473" s="466"/>
      <c r="AF473" s="466"/>
      <c r="AG473" s="466"/>
      <c r="AH473" s="466"/>
      <c r="AI473" s="466"/>
    </row>
    <row r="474" spans="1:35" s="17" customFormat="1" ht="30" customHeight="1">
      <c r="A474" s="99">
        <v>43</v>
      </c>
      <c r="B474" s="460" t="s">
        <v>1837</v>
      </c>
      <c r="C474" s="461"/>
      <c r="D474" s="100"/>
      <c r="E474" s="100"/>
      <c r="F474" s="100"/>
      <c r="G474" s="100"/>
      <c r="H474" s="462"/>
      <c r="I474" s="463">
        <v>2531051</v>
      </c>
      <c r="J474" s="391"/>
      <c r="K474" s="100"/>
      <c r="L474" s="99" t="s">
        <v>1498</v>
      </c>
      <c r="M474" s="100"/>
      <c r="N474" s="100"/>
      <c r="O474" s="100"/>
      <c r="P474" s="100"/>
      <c r="Q474" s="99">
        <v>43</v>
      </c>
      <c r="R474" s="100"/>
      <c r="S474" s="100"/>
      <c r="T474" s="100"/>
      <c r="U474" s="466"/>
      <c r="V474" s="466"/>
      <c r="W474" s="466"/>
      <c r="X474" s="466"/>
      <c r="Y474" s="466"/>
      <c r="Z474" s="466"/>
      <c r="AA474" s="466"/>
      <c r="AB474" s="466"/>
      <c r="AC474" s="466"/>
      <c r="AD474" s="466"/>
      <c r="AE474" s="466"/>
      <c r="AF474" s="466"/>
      <c r="AG474" s="466"/>
      <c r="AH474" s="466"/>
      <c r="AI474" s="466"/>
    </row>
    <row r="475" spans="1:35" s="17" customFormat="1" ht="30" customHeight="1">
      <c r="A475" s="99">
        <v>44</v>
      </c>
      <c r="B475" s="460" t="s">
        <v>1838</v>
      </c>
      <c r="C475" s="461"/>
      <c r="D475" s="100"/>
      <c r="E475" s="100"/>
      <c r="F475" s="100"/>
      <c r="G475" s="100"/>
      <c r="H475" s="462"/>
      <c r="I475" s="463">
        <v>246448</v>
      </c>
      <c r="J475" s="391"/>
      <c r="K475" s="100"/>
      <c r="L475" s="99" t="s">
        <v>1498</v>
      </c>
      <c r="M475" s="100"/>
      <c r="N475" s="100"/>
      <c r="O475" s="100"/>
      <c r="P475" s="100"/>
      <c r="Q475" s="99">
        <v>44</v>
      </c>
      <c r="R475" s="100"/>
      <c r="S475" s="100"/>
      <c r="T475" s="100"/>
      <c r="U475" s="466"/>
      <c r="V475" s="466"/>
      <c r="W475" s="466"/>
      <c r="X475" s="466"/>
      <c r="Y475" s="466"/>
      <c r="Z475" s="466"/>
      <c r="AA475" s="466"/>
      <c r="AB475" s="466"/>
      <c r="AC475" s="466"/>
      <c r="AD475" s="466"/>
      <c r="AE475" s="466"/>
      <c r="AF475" s="466"/>
      <c r="AG475" s="466"/>
      <c r="AH475" s="466"/>
      <c r="AI475" s="466"/>
    </row>
    <row r="476" spans="1:35" s="37" customFormat="1" ht="54.75" customHeight="1">
      <c r="A476" s="99">
        <v>45</v>
      </c>
      <c r="B476" s="436" t="s">
        <v>1465</v>
      </c>
      <c r="C476" s="99" t="s">
        <v>1466</v>
      </c>
      <c r="D476" s="99" t="s">
        <v>123</v>
      </c>
      <c r="E476" s="99" t="s">
        <v>184</v>
      </c>
      <c r="F476" s="99" t="s">
        <v>184</v>
      </c>
      <c r="G476" s="99">
        <v>2018</v>
      </c>
      <c r="H476" s="349" t="s">
        <v>2077</v>
      </c>
      <c r="I476" s="347">
        <v>5018559.58</v>
      </c>
      <c r="J476" s="295"/>
      <c r="K476" s="295"/>
      <c r="L476" s="99" t="s">
        <v>1501</v>
      </c>
      <c r="M476" s="99" t="s">
        <v>1489</v>
      </c>
      <c r="N476" s="99" t="s">
        <v>1510</v>
      </c>
      <c r="O476" s="99" t="s">
        <v>1511</v>
      </c>
      <c r="P476" s="99" t="s">
        <v>1512</v>
      </c>
      <c r="Q476" s="99">
        <v>45</v>
      </c>
      <c r="R476" s="99" t="s">
        <v>123</v>
      </c>
      <c r="S476" s="99" t="s">
        <v>184</v>
      </c>
      <c r="T476" s="99" t="s">
        <v>184</v>
      </c>
      <c r="U476" s="99" t="s">
        <v>1545</v>
      </c>
      <c r="V476" s="99" t="s">
        <v>46</v>
      </c>
      <c r="W476" s="99" t="s">
        <v>123</v>
      </c>
      <c r="X476" s="99" t="s">
        <v>45</v>
      </c>
      <c r="Y476" s="99" t="s">
        <v>123</v>
      </c>
      <c r="Z476" s="99" t="s">
        <v>45</v>
      </c>
      <c r="AA476" s="99" t="s">
        <v>45</v>
      </c>
      <c r="AB476" s="99" t="s">
        <v>45</v>
      </c>
      <c r="AC476" s="99" t="s">
        <v>45</v>
      </c>
      <c r="AD476" s="99" t="s">
        <v>46</v>
      </c>
      <c r="AE476" s="99" t="s">
        <v>45</v>
      </c>
      <c r="AF476" s="483">
        <v>2</v>
      </c>
      <c r="AG476" s="99"/>
      <c r="AH476" s="484" t="s">
        <v>184</v>
      </c>
      <c r="AI476" s="239" t="s">
        <v>123</v>
      </c>
    </row>
    <row r="477" spans="1:35" s="37" customFormat="1" ht="26.25" customHeight="1">
      <c r="A477" s="99">
        <v>46</v>
      </c>
      <c r="B477" s="436" t="s">
        <v>1043</v>
      </c>
      <c r="C477" s="99"/>
      <c r="D477" s="99"/>
      <c r="E477" s="99"/>
      <c r="F477" s="99"/>
      <c r="G477" s="99">
        <v>2018</v>
      </c>
      <c r="H477" s="349"/>
      <c r="I477" s="347">
        <v>16260.16</v>
      </c>
      <c r="J477" s="295"/>
      <c r="K477" s="295"/>
      <c r="L477" s="99" t="s">
        <v>1501</v>
      </c>
      <c r="M477" s="35"/>
      <c r="N477" s="99"/>
      <c r="O477" s="99"/>
      <c r="P477" s="99"/>
      <c r="Q477" s="99">
        <v>46</v>
      </c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483"/>
      <c r="AG477" s="99"/>
      <c r="AH477" s="484"/>
      <c r="AI477" s="239"/>
    </row>
    <row r="478" spans="1:35" s="37" customFormat="1" ht="34.5" customHeight="1">
      <c r="A478" s="99">
        <v>47</v>
      </c>
      <c r="B478" s="436" t="s">
        <v>1473</v>
      </c>
      <c r="C478" s="99"/>
      <c r="D478" s="99" t="s">
        <v>184</v>
      </c>
      <c r="E478" s="99"/>
      <c r="F478" s="99"/>
      <c r="G478" s="99"/>
      <c r="H478" s="467"/>
      <c r="I478" s="347">
        <v>26000</v>
      </c>
      <c r="J478" s="295"/>
      <c r="K478" s="295"/>
      <c r="L478" s="99" t="s">
        <v>1501</v>
      </c>
      <c r="M478" s="35"/>
      <c r="N478" s="99"/>
      <c r="O478" s="99"/>
      <c r="P478" s="99"/>
      <c r="Q478" s="99">
        <v>47</v>
      </c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483"/>
      <c r="AG478" s="99"/>
      <c r="AH478" s="484"/>
      <c r="AI478" s="239"/>
    </row>
    <row r="479" spans="1:35" s="37" customFormat="1" ht="36.75" customHeight="1">
      <c r="A479" s="99">
        <v>48</v>
      </c>
      <c r="B479" s="99" t="s">
        <v>1774</v>
      </c>
      <c r="C479" s="99"/>
      <c r="D479" s="99"/>
      <c r="E479" s="99"/>
      <c r="F479" s="99"/>
      <c r="G479" s="99">
        <v>2022</v>
      </c>
      <c r="H479" s="467"/>
      <c r="I479" s="347">
        <v>39580</v>
      </c>
      <c r="J479" s="295"/>
      <c r="K479" s="295"/>
      <c r="L479" s="99" t="s">
        <v>1840</v>
      </c>
      <c r="M479" s="35"/>
      <c r="N479" s="99"/>
      <c r="O479" s="99"/>
      <c r="P479" s="99"/>
      <c r="Q479" s="99">
        <v>48</v>
      </c>
      <c r="R479" s="99"/>
      <c r="S479" s="99"/>
      <c r="T479" s="99"/>
      <c r="U479" s="393"/>
      <c r="V479" s="393"/>
      <c r="W479" s="393"/>
      <c r="X479" s="393"/>
      <c r="Y479" s="393"/>
      <c r="Z479" s="393"/>
      <c r="AA479" s="393"/>
      <c r="AB479" s="393"/>
      <c r="AC479" s="393"/>
      <c r="AD479" s="393"/>
      <c r="AE479" s="485"/>
      <c r="AF479" s="483"/>
      <c r="AG479" s="99"/>
      <c r="AH479" s="484"/>
      <c r="AI479" s="239"/>
    </row>
    <row r="480" spans="1:17" s="17" customFormat="1" ht="28.5" customHeight="1">
      <c r="A480" s="99">
        <v>49</v>
      </c>
      <c r="B480" s="266" t="s">
        <v>1591</v>
      </c>
      <c r="C480" s="268"/>
      <c r="D480" s="486"/>
      <c r="E480" s="268">
        <v>2021</v>
      </c>
      <c r="F480" s="268"/>
      <c r="G480" s="268"/>
      <c r="H480" s="283"/>
      <c r="I480" s="487">
        <v>15024.39</v>
      </c>
      <c r="J480" s="487"/>
      <c r="K480" s="488"/>
      <c r="L480" s="489" t="s">
        <v>1841</v>
      </c>
      <c r="Q480" s="99">
        <v>49</v>
      </c>
    </row>
    <row r="481" spans="1:35" s="37" customFormat="1" ht="34.5" customHeight="1">
      <c r="A481" s="99">
        <v>50</v>
      </c>
      <c r="B481" s="436" t="s">
        <v>1475</v>
      </c>
      <c r="C481" s="99"/>
      <c r="D481" s="99"/>
      <c r="E481" s="99"/>
      <c r="F481" s="99"/>
      <c r="G481" s="99"/>
      <c r="H481" s="467"/>
      <c r="I481" s="347">
        <v>46321.8</v>
      </c>
      <c r="J481" s="295"/>
      <c r="K481" s="295"/>
      <c r="L481" s="99" t="s">
        <v>1501</v>
      </c>
      <c r="M481" s="35"/>
      <c r="N481" s="99"/>
      <c r="O481" s="99"/>
      <c r="P481" s="99"/>
      <c r="Q481" s="99">
        <v>50</v>
      </c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483"/>
      <c r="AG481" s="99"/>
      <c r="AH481" s="484"/>
      <c r="AI481" s="239"/>
    </row>
    <row r="482" spans="1:35" s="37" customFormat="1" ht="26.25" customHeight="1">
      <c r="A482" s="99">
        <v>51</v>
      </c>
      <c r="B482" s="436" t="s">
        <v>1468</v>
      </c>
      <c r="C482" s="99"/>
      <c r="D482" s="99"/>
      <c r="E482" s="99"/>
      <c r="F482" s="99"/>
      <c r="G482" s="99">
        <v>2018</v>
      </c>
      <c r="H482" s="349" t="s">
        <v>797</v>
      </c>
      <c r="I482" s="347">
        <v>623574.88</v>
      </c>
      <c r="J482" s="295"/>
      <c r="K482" s="295"/>
      <c r="L482" s="99" t="s">
        <v>1601</v>
      </c>
      <c r="M482" s="35"/>
      <c r="N482" s="99"/>
      <c r="O482" s="99"/>
      <c r="P482" s="99"/>
      <c r="Q482" s="99">
        <v>51</v>
      </c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483"/>
      <c r="AG482" s="99"/>
      <c r="AH482" s="484"/>
      <c r="AI482" s="239"/>
    </row>
    <row r="483" spans="1:35" s="37" customFormat="1" ht="39" customHeight="1">
      <c r="A483" s="99">
        <v>52</v>
      </c>
      <c r="B483" s="436" t="s">
        <v>1469</v>
      </c>
      <c r="C483" s="99"/>
      <c r="D483" s="99"/>
      <c r="E483" s="99"/>
      <c r="F483" s="99"/>
      <c r="G483" s="99">
        <v>2018</v>
      </c>
      <c r="H483" s="162" t="s">
        <v>883</v>
      </c>
      <c r="I483" s="347">
        <v>51291.06</v>
      </c>
      <c r="J483" s="295"/>
      <c r="K483" s="295"/>
      <c r="L483" s="99" t="s">
        <v>1601</v>
      </c>
      <c r="M483" s="35"/>
      <c r="N483" s="99"/>
      <c r="O483" s="99"/>
      <c r="P483" s="99"/>
      <c r="Q483" s="99">
        <v>52</v>
      </c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483"/>
      <c r="AG483" s="99"/>
      <c r="AH483" s="484"/>
      <c r="AI483" s="239"/>
    </row>
    <row r="484" spans="1:35" s="37" customFormat="1" ht="42.75" customHeight="1">
      <c r="A484" s="99">
        <v>53</v>
      </c>
      <c r="B484" s="436" t="s">
        <v>1470</v>
      </c>
      <c r="C484" s="99"/>
      <c r="D484" s="99"/>
      <c r="E484" s="99"/>
      <c r="F484" s="99"/>
      <c r="G484" s="99">
        <v>2018</v>
      </c>
      <c r="H484" s="162"/>
      <c r="I484" s="347">
        <v>22767.99</v>
      </c>
      <c r="J484" s="295"/>
      <c r="K484" s="295"/>
      <c r="L484" s="99" t="s">
        <v>1601</v>
      </c>
      <c r="M484" s="35"/>
      <c r="N484" s="99"/>
      <c r="O484" s="99"/>
      <c r="P484" s="99"/>
      <c r="Q484" s="99">
        <v>53</v>
      </c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483"/>
      <c r="AG484" s="99"/>
      <c r="AH484" s="484"/>
      <c r="AI484" s="239"/>
    </row>
    <row r="485" spans="1:35" s="37" customFormat="1" ht="34.5" customHeight="1">
      <c r="A485" s="99">
        <v>54</v>
      </c>
      <c r="B485" s="436" t="s">
        <v>1471</v>
      </c>
      <c r="C485" s="99" t="s">
        <v>1472</v>
      </c>
      <c r="D485" s="99"/>
      <c r="E485" s="99"/>
      <c r="F485" s="99"/>
      <c r="G485" s="99">
        <v>2018</v>
      </c>
      <c r="H485" s="162"/>
      <c r="I485" s="347">
        <v>25661.34</v>
      </c>
      <c r="J485" s="295"/>
      <c r="K485" s="295"/>
      <c r="L485" s="99" t="s">
        <v>1601</v>
      </c>
      <c r="M485" s="35"/>
      <c r="N485" s="99"/>
      <c r="O485" s="99"/>
      <c r="P485" s="99"/>
      <c r="Q485" s="99">
        <v>54</v>
      </c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483"/>
      <c r="AG485" s="99"/>
      <c r="AH485" s="484"/>
      <c r="AI485" s="239"/>
    </row>
    <row r="486" spans="1:35" s="37" customFormat="1" ht="34.5" customHeight="1">
      <c r="A486" s="99">
        <v>55</v>
      </c>
      <c r="B486" s="436" t="s">
        <v>798</v>
      </c>
      <c r="C486" s="99"/>
      <c r="D486" s="99"/>
      <c r="E486" s="99"/>
      <c r="F486" s="99"/>
      <c r="G486" s="99">
        <v>2018</v>
      </c>
      <c r="H486" s="162"/>
      <c r="I486" s="347">
        <v>36528.44</v>
      </c>
      <c r="J486" s="295"/>
      <c r="K486" s="295"/>
      <c r="L486" s="99" t="s">
        <v>1601</v>
      </c>
      <c r="M486" s="35"/>
      <c r="N486" s="99"/>
      <c r="O486" s="99"/>
      <c r="P486" s="99"/>
      <c r="Q486" s="99">
        <v>55</v>
      </c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483"/>
      <c r="AG486" s="99"/>
      <c r="AH486" s="484"/>
      <c r="AI486" s="239"/>
    </row>
    <row r="487" spans="1:37" s="37" customFormat="1" ht="25.5" customHeight="1">
      <c r="A487" s="99">
        <v>56</v>
      </c>
      <c r="B487" s="436" t="s">
        <v>1776</v>
      </c>
      <c r="C487" s="468"/>
      <c r="D487" s="99"/>
      <c r="E487" s="99"/>
      <c r="F487" s="99"/>
      <c r="G487" s="99">
        <v>2022</v>
      </c>
      <c r="H487" s="467"/>
      <c r="I487" s="347">
        <v>20525.22</v>
      </c>
      <c r="J487" s="295"/>
      <c r="K487" s="295"/>
      <c r="L487" s="99" t="s">
        <v>1601</v>
      </c>
      <c r="M487" s="35"/>
      <c r="N487" s="99"/>
      <c r="O487" s="99"/>
      <c r="P487" s="99"/>
      <c r="Q487" s="99">
        <v>56</v>
      </c>
      <c r="R487" s="99"/>
      <c r="S487" s="99"/>
      <c r="T487" s="99"/>
      <c r="U487" s="393"/>
      <c r="V487" s="393"/>
      <c r="W487" s="393"/>
      <c r="X487" s="393"/>
      <c r="Y487" s="393"/>
      <c r="Z487" s="393"/>
      <c r="AA487" s="393"/>
      <c r="AB487" s="393"/>
      <c r="AC487" s="393"/>
      <c r="AD487" s="393"/>
      <c r="AE487" s="485"/>
      <c r="AF487" s="483"/>
      <c r="AG487" s="99"/>
      <c r="AH487" s="484"/>
      <c r="AI487" s="239"/>
      <c r="AJ487" s="490"/>
      <c r="AK487" s="490"/>
    </row>
    <row r="488" spans="1:37" s="37" customFormat="1" ht="30" customHeight="1">
      <c r="A488" s="99">
        <v>57</v>
      </c>
      <c r="B488" s="436" t="s">
        <v>1449</v>
      </c>
      <c r="C488" s="99" t="s">
        <v>1384</v>
      </c>
      <c r="D488" s="491" t="s">
        <v>1450</v>
      </c>
      <c r="E488" s="99" t="s">
        <v>184</v>
      </c>
      <c r="F488" s="99" t="s">
        <v>184</v>
      </c>
      <c r="G488" s="99">
        <v>2017</v>
      </c>
      <c r="H488" s="349" t="s">
        <v>2078</v>
      </c>
      <c r="I488" s="347">
        <v>38808.09</v>
      </c>
      <c r="J488" s="295"/>
      <c r="K488" s="295"/>
      <c r="L488" s="99" t="s">
        <v>1493</v>
      </c>
      <c r="M488" s="35" t="s">
        <v>1482</v>
      </c>
      <c r="N488" s="99" t="s">
        <v>491</v>
      </c>
      <c r="O488" s="99" t="s">
        <v>491</v>
      </c>
      <c r="P488" s="99" t="s">
        <v>491</v>
      </c>
      <c r="Q488" s="99">
        <v>57</v>
      </c>
      <c r="R488" s="99" t="s">
        <v>184</v>
      </c>
      <c r="S488" s="99" t="s">
        <v>184</v>
      </c>
      <c r="T488" s="99" t="s">
        <v>184</v>
      </c>
      <c r="U488" s="206" t="s">
        <v>1524</v>
      </c>
      <c r="V488" s="99" t="s">
        <v>46</v>
      </c>
      <c r="W488" s="99" t="s">
        <v>84</v>
      </c>
      <c r="X488" s="206" t="s">
        <v>45</v>
      </c>
      <c r="Y488" s="99" t="s">
        <v>46</v>
      </c>
      <c r="Z488" s="99" t="s">
        <v>491</v>
      </c>
      <c r="AA488" s="206" t="s">
        <v>45</v>
      </c>
      <c r="AB488" s="99" t="s">
        <v>46</v>
      </c>
      <c r="AC488" s="99" t="s">
        <v>491</v>
      </c>
      <c r="AD488" s="99" t="s">
        <v>46</v>
      </c>
      <c r="AE488" s="99" t="s">
        <v>46</v>
      </c>
      <c r="AF488" s="483" t="s">
        <v>84</v>
      </c>
      <c r="AG488" s="99"/>
      <c r="AH488" s="484" t="s">
        <v>184</v>
      </c>
      <c r="AI488" s="239" t="s">
        <v>184</v>
      </c>
      <c r="AJ488" s="490"/>
      <c r="AK488" s="490"/>
    </row>
    <row r="489" spans="1:37" s="37" customFormat="1" ht="28.5" customHeight="1">
      <c r="A489" s="99">
        <v>58</v>
      </c>
      <c r="B489" s="436" t="s">
        <v>1451</v>
      </c>
      <c r="C489" s="99" t="s">
        <v>1384</v>
      </c>
      <c r="D489" s="491" t="s">
        <v>1450</v>
      </c>
      <c r="E489" s="99" t="s">
        <v>184</v>
      </c>
      <c r="F489" s="99" t="s">
        <v>184</v>
      </c>
      <c r="G489" s="99">
        <v>2018</v>
      </c>
      <c r="H489" s="349" t="s">
        <v>2078</v>
      </c>
      <c r="I489" s="347">
        <v>24802.7</v>
      </c>
      <c r="J489" s="405"/>
      <c r="K489" s="405"/>
      <c r="L489" s="99" t="s">
        <v>1494</v>
      </c>
      <c r="M489" s="35" t="s">
        <v>1482</v>
      </c>
      <c r="N489" s="99" t="s">
        <v>491</v>
      </c>
      <c r="O489" s="99" t="s">
        <v>491</v>
      </c>
      <c r="P489" s="99" t="s">
        <v>491</v>
      </c>
      <c r="Q489" s="99">
        <v>58</v>
      </c>
      <c r="R489" s="99" t="s">
        <v>184</v>
      </c>
      <c r="S489" s="99" t="s">
        <v>184</v>
      </c>
      <c r="T489" s="99" t="s">
        <v>184</v>
      </c>
      <c r="U489" s="206" t="s">
        <v>1525</v>
      </c>
      <c r="V489" s="99" t="s">
        <v>46</v>
      </c>
      <c r="W489" s="99" t="s">
        <v>84</v>
      </c>
      <c r="X489" s="206" t="s">
        <v>45</v>
      </c>
      <c r="Y489" s="99" t="s">
        <v>46</v>
      </c>
      <c r="Z489" s="99" t="s">
        <v>491</v>
      </c>
      <c r="AA489" s="206" t="s">
        <v>45</v>
      </c>
      <c r="AB489" s="99" t="s">
        <v>46</v>
      </c>
      <c r="AC489" s="99" t="s">
        <v>491</v>
      </c>
      <c r="AD489" s="99" t="s">
        <v>46</v>
      </c>
      <c r="AE489" s="99" t="s">
        <v>46</v>
      </c>
      <c r="AF489" s="483" t="s">
        <v>84</v>
      </c>
      <c r="AG489" s="99"/>
      <c r="AH489" s="484" t="s">
        <v>184</v>
      </c>
      <c r="AI489" s="239" t="s">
        <v>184</v>
      </c>
      <c r="AJ489" s="490"/>
      <c r="AK489" s="490"/>
    </row>
    <row r="490" spans="1:37" s="37" customFormat="1" ht="28.5" customHeight="1">
      <c r="A490" s="99">
        <v>59</v>
      </c>
      <c r="B490" s="460" t="s">
        <v>1833</v>
      </c>
      <c r="C490" s="461" t="s">
        <v>1476</v>
      </c>
      <c r="D490" s="100"/>
      <c r="E490" s="100"/>
      <c r="F490" s="100"/>
      <c r="G490" s="100">
        <v>2004</v>
      </c>
      <c r="H490" s="462"/>
      <c r="I490" s="463">
        <v>269501.92</v>
      </c>
      <c r="J490" s="463"/>
      <c r="K490" s="391"/>
      <c r="L490" s="99" t="s">
        <v>1601</v>
      </c>
      <c r="M490" s="405"/>
      <c r="N490" s="99"/>
      <c r="O490" s="35"/>
      <c r="P490" s="99"/>
      <c r="Q490" s="99">
        <v>59</v>
      </c>
      <c r="R490" s="99"/>
      <c r="S490" s="99"/>
      <c r="T490" s="99"/>
      <c r="U490" s="99"/>
      <c r="V490" s="99"/>
      <c r="W490" s="206"/>
      <c r="X490" s="99"/>
      <c r="Y490" s="99"/>
      <c r="Z490" s="206"/>
      <c r="AA490" s="99"/>
      <c r="AB490" s="99"/>
      <c r="AC490" s="206"/>
      <c r="AD490" s="99"/>
      <c r="AE490" s="99"/>
      <c r="AF490" s="99"/>
      <c r="AG490" s="99"/>
      <c r="AH490" s="483"/>
      <c r="AI490" s="99"/>
      <c r="AJ490" s="492"/>
      <c r="AK490" s="492"/>
    </row>
    <row r="491" spans="1:37" s="17" customFormat="1" ht="37.5" customHeight="1">
      <c r="A491" s="99">
        <v>60</v>
      </c>
      <c r="B491" s="460" t="s">
        <v>1834</v>
      </c>
      <c r="C491" s="461"/>
      <c r="D491" s="100"/>
      <c r="E491" s="100"/>
      <c r="F491" s="100"/>
      <c r="G491" s="100">
        <v>2004</v>
      </c>
      <c r="H491" s="462"/>
      <c r="I491" s="463">
        <v>188096</v>
      </c>
      <c r="J491" s="463"/>
      <c r="K491" s="391"/>
      <c r="L491" s="99" t="s">
        <v>1601</v>
      </c>
      <c r="M491" s="100"/>
      <c r="N491" s="100"/>
      <c r="O491" s="100"/>
      <c r="P491" s="100"/>
      <c r="Q491" s="99">
        <v>60</v>
      </c>
      <c r="R491" s="100"/>
      <c r="S491" s="100"/>
      <c r="T491" s="100"/>
      <c r="U491" s="100"/>
      <c r="AH491" s="493"/>
      <c r="AI491" s="494"/>
      <c r="AJ491" s="493"/>
      <c r="AK491" s="493"/>
    </row>
    <row r="492" spans="1:37" s="37" customFormat="1" ht="27" customHeight="1">
      <c r="A492" s="99">
        <v>61</v>
      </c>
      <c r="B492" s="436" t="s">
        <v>1467</v>
      </c>
      <c r="C492" s="99"/>
      <c r="D492" s="99"/>
      <c r="E492" s="99"/>
      <c r="F492" s="99"/>
      <c r="G492" s="99">
        <v>2017</v>
      </c>
      <c r="H492" s="349"/>
      <c r="I492" s="347">
        <v>129993.78</v>
      </c>
      <c r="J492" s="295"/>
      <c r="K492" s="295"/>
      <c r="L492" s="99" t="s">
        <v>1601</v>
      </c>
      <c r="M492" s="35"/>
      <c r="N492" s="99"/>
      <c r="O492" s="99"/>
      <c r="P492" s="99"/>
      <c r="Q492" s="99">
        <v>61</v>
      </c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483"/>
      <c r="AG492" s="99"/>
      <c r="AH492" s="484"/>
      <c r="AI492" s="239"/>
      <c r="AJ492" s="490"/>
      <c r="AK492" s="490"/>
    </row>
    <row r="493" spans="1:21" s="17" customFormat="1" ht="25.5">
      <c r="A493" s="99">
        <v>62</v>
      </c>
      <c r="B493" s="460" t="s">
        <v>1773</v>
      </c>
      <c r="C493" s="461" t="s">
        <v>1476</v>
      </c>
      <c r="D493" s="100"/>
      <c r="E493" s="100"/>
      <c r="F493" s="100"/>
      <c r="G493" s="495">
        <v>2022</v>
      </c>
      <c r="H493" s="496"/>
      <c r="I493" s="497">
        <v>80000</v>
      </c>
      <c r="J493" s="497"/>
      <c r="K493" s="391"/>
      <c r="L493" s="99" t="s">
        <v>1601</v>
      </c>
      <c r="M493" s="100"/>
      <c r="N493" s="100"/>
      <c r="O493" s="100"/>
      <c r="P493" s="100"/>
      <c r="Q493" s="99">
        <v>62</v>
      </c>
      <c r="R493" s="100"/>
      <c r="S493" s="100"/>
      <c r="T493" s="100"/>
      <c r="U493" s="100"/>
    </row>
    <row r="494" spans="1:35" s="37" customFormat="1" ht="30.75" customHeight="1">
      <c r="A494" s="99">
        <v>63</v>
      </c>
      <c r="B494" s="436" t="s">
        <v>1775</v>
      </c>
      <c r="C494" s="468" t="s">
        <v>1476</v>
      </c>
      <c r="D494" s="99"/>
      <c r="E494" s="99"/>
      <c r="F494" s="99"/>
      <c r="G494" s="99">
        <v>2022</v>
      </c>
      <c r="H494" s="467"/>
      <c r="I494" s="347">
        <v>90267.29</v>
      </c>
      <c r="J494" s="295"/>
      <c r="K494" s="295"/>
      <c r="L494" s="99" t="s">
        <v>1777</v>
      </c>
      <c r="M494" s="35"/>
      <c r="N494" s="99"/>
      <c r="O494" s="99"/>
      <c r="P494" s="99"/>
      <c r="Q494" s="99">
        <v>63</v>
      </c>
      <c r="R494" s="99"/>
      <c r="S494" s="99"/>
      <c r="T494" s="99"/>
      <c r="U494" s="393"/>
      <c r="V494" s="393"/>
      <c r="W494" s="393"/>
      <c r="X494" s="393"/>
      <c r="Y494" s="393"/>
      <c r="Z494" s="393"/>
      <c r="AA494" s="393"/>
      <c r="AB494" s="393"/>
      <c r="AC494" s="393"/>
      <c r="AD494" s="393"/>
      <c r="AE494" s="485"/>
      <c r="AF494" s="483"/>
      <c r="AG494" s="99"/>
      <c r="AH494" s="484"/>
      <c r="AI494" s="239"/>
    </row>
    <row r="495" spans="1:35" s="37" customFormat="1" ht="30.75" customHeight="1">
      <c r="A495" s="99">
        <v>64</v>
      </c>
      <c r="B495" s="436" t="s">
        <v>2054</v>
      </c>
      <c r="C495" s="468"/>
      <c r="D495" s="99"/>
      <c r="E495" s="99"/>
      <c r="F495" s="99"/>
      <c r="G495" s="99">
        <v>2023</v>
      </c>
      <c r="H495" s="467"/>
      <c r="I495" s="347">
        <v>549681.66</v>
      </c>
      <c r="J495" s="295"/>
      <c r="K495" s="295"/>
      <c r="L495" s="99" t="s">
        <v>1601</v>
      </c>
      <c r="M495" s="35"/>
      <c r="N495" s="99"/>
      <c r="O495" s="99"/>
      <c r="P495" s="99"/>
      <c r="Q495" s="99">
        <v>64</v>
      </c>
      <c r="R495" s="99"/>
      <c r="S495" s="99"/>
      <c r="T495" s="99"/>
      <c r="U495" s="393"/>
      <c r="V495" s="393"/>
      <c r="W495" s="393"/>
      <c r="X495" s="393"/>
      <c r="Y495" s="393"/>
      <c r="Z495" s="393"/>
      <c r="AA495" s="393"/>
      <c r="AB495" s="393"/>
      <c r="AC495" s="393"/>
      <c r="AD495" s="393"/>
      <c r="AE495" s="485"/>
      <c r="AF495" s="483"/>
      <c r="AG495" s="99"/>
      <c r="AH495" s="484"/>
      <c r="AI495" s="239"/>
    </row>
    <row r="496" spans="1:35" s="37" customFormat="1" ht="30.75" customHeight="1">
      <c r="A496" s="99">
        <v>65</v>
      </c>
      <c r="B496" s="436" t="s">
        <v>2055</v>
      </c>
      <c r="C496" s="468"/>
      <c r="D496" s="99"/>
      <c r="E496" s="99"/>
      <c r="F496" s="99"/>
      <c r="G496" s="99">
        <v>2023</v>
      </c>
      <c r="H496" s="467"/>
      <c r="I496" s="366">
        <v>26910.72</v>
      </c>
      <c r="J496" s="367"/>
      <c r="K496" s="295"/>
      <c r="L496" s="99" t="s">
        <v>1498</v>
      </c>
      <c r="M496" s="35"/>
      <c r="N496" s="99"/>
      <c r="O496" s="99"/>
      <c r="P496" s="99"/>
      <c r="Q496" s="99">
        <v>65</v>
      </c>
      <c r="R496" s="99"/>
      <c r="S496" s="99"/>
      <c r="T496" s="99"/>
      <c r="U496" s="393"/>
      <c r="V496" s="393"/>
      <c r="W496" s="393"/>
      <c r="X496" s="393"/>
      <c r="Y496" s="393"/>
      <c r="Z496" s="393"/>
      <c r="AA496" s="393"/>
      <c r="AB496" s="393"/>
      <c r="AC496" s="393"/>
      <c r="AD496" s="393"/>
      <c r="AE496" s="485"/>
      <c r="AF496" s="483"/>
      <c r="AG496" s="99"/>
      <c r="AH496" s="484"/>
      <c r="AI496" s="239"/>
    </row>
    <row r="497" spans="1:35" ht="26.25" customHeight="1">
      <c r="A497" s="79"/>
      <c r="B497" s="79"/>
      <c r="C497" s="140"/>
      <c r="D497" s="79"/>
      <c r="E497" s="79"/>
      <c r="F497" s="7"/>
      <c r="G497" s="7"/>
      <c r="H497" s="160"/>
      <c r="I497" s="734">
        <f>SUM(I432:K496)</f>
        <v>90505043.36</v>
      </c>
      <c r="J497" s="735"/>
      <c r="K497" s="736"/>
      <c r="L497" s="7"/>
      <c r="M497" s="7"/>
      <c r="N497" s="7"/>
      <c r="O497" s="7"/>
      <c r="P497" s="7"/>
      <c r="Q497" s="99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51"/>
      <c r="AG497" s="7"/>
      <c r="AH497" s="203"/>
      <c r="AI497" s="7"/>
    </row>
    <row r="498" spans="1:35" ht="27.75" customHeight="1">
      <c r="A498" s="732" t="s">
        <v>436</v>
      </c>
      <c r="B498" s="732"/>
      <c r="C498" s="732"/>
      <c r="D498" s="732"/>
      <c r="E498" s="139"/>
      <c r="F498" s="732"/>
      <c r="G498" s="732"/>
      <c r="H498" s="732"/>
      <c r="I498" s="733"/>
      <c r="J498" s="189"/>
      <c r="K498" s="102"/>
      <c r="L498" s="732"/>
      <c r="M498" s="732"/>
      <c r="N498" s="732" t="s">
        <v>788</v>
      </c>
      <c r="O498" s="142"/>
      <c r="P498" s="750"/>
      <c r="Q498" s="750"/>
      <c r="R498" s="732"/>
      <c r="S498" s="732"/>
      <c r="T498" s="732"/>
      <c r="U498" s="732"/>
      <c r="V498" s="732"/>
      <c r="W498" s="732"/>
      <c r="X498" s="732"/>
      <c r="Y498" s="732"/>
      <c r="Z498" s="732"/>
      <c r="AA498" s="732"/>
      <c r="AB498" s="139"/>
      <c r="AC498" s="732"/>
      <c r="AD498" s="732"/>
      <c r="AE498" s="732"/>
      <c r="AF498" s="732"/>
      <c r="AG498" s="139"/>
      <c r="AH498" s="732"/>
      <c r="AI498" s="732"/>
    </row>
    <row r="499" spans="1:35" s="37" customFormat="1" ht="58.5" customHeight="1">
      <c r="A499" s="99">
        <v>1</v>
      </c>
      <c r="B499" s="206" t="s">
        <v>845</v>
      </c>
      <c r="C499" s="62" t="s">
        <v>1342</v>
      </c>
      <c r="D499" s="62" t="s">
        <v>42</v>
      </c>
      <c r="E499" s="62" t="s">
        <v>43</v>
      </c>
      <c r="F499" s="62" t="s">
        <v>43</v>
      </c>
      <c r="G499" s="62">
        <v>1970</v>
      </c>
      <c r="H499" s="398">
        <v>570.34</v>
      </c>
      <c r="I499" s="430"/>
      <c r="J499" s="308"/>
      <c r="K499" s="361">
        <v>2719000</v>
      </c>
      <c r="L499" s="62" t="s">
        <v>309</v>
      </c>
      <c r="M499" s="498" t="s">
        <v>846</v>
      </c>
      <c r="N499" s="89" t="s">
        <v>406</v>
      </c>
      <c r="O499" s="743" t="s">
        <v>407</v>
      </c>
      <c r="P499" s="743"/>
      <c r="Q499" s="99">
        <v>1</v>
      </c>
      <c r="R499" s="499" t="s">
        <v>43</v>
      </c>
      <c r="S499" s="62" t="s">
        <v>43</v>
      </c>
      <c r="T499" s="62" t="s">
        <v>43</v>
      </c>
      <c r="U499" s="62" t="s">
        <v>1352</v>
      </c>
      <c r="V499" s="62"/>
      <c r="W499" s="62" t="s">
        <v>42</v>
      </c>
      <c r="X499" s="62" t="s">
        <v>1353</v>
      </c>
      <c r="Y499" s="62" t="s">
        <v>1354</v>
      </c>
      <c r="Z499" s="500" t="s">
        <v>411</v>
      </c>
      <c r="AA499" s="62" t="s">
        <v>45</v>
      </c>
      <c r="AB499" s="62" t="s">
        <v>413</v>
      </c>
      <c r="AC499" s="62" t="s">
        <v>1355</v>
      </c>
      <c r="AD499" s="62" t="s">
        <v>46</v>
      </c>
      <c r="AE499" s="62" t="s">
        <v>847</v>
      </c>
      <c r="AF499" s="62" t="s">
        <v>1360</v>
      </c>
      <c r="AG499" s="431" t="s">
        <v>42</v>
      </c>
      <c r="AH499" s="99"/>
      <c r="AI499" s="431" t="s">
        <v>43</v>
      </c>
    </row>
    <row r="500" spans="1:35" s="37" customFormat="1" ht="40.5" customHeight="1">
      <c r="A500" s="99">
        <v>2</v>
      </c>
      <c r="B500" s="99" t="s">
        <v>1343</v>
      </c>
      <c r="C500" s="7" t="s">
        <v>1344</v>
      </c>
      <c r="D500" s="7" t="s">
        <v>42</v>
      </c>
      <c r="E500" s="7" t="s">
        <v>43</v>
      </c>
      <c r="F500" s="7" t="s">
        <v>43</v>
      </c>
      <c r="G500" s="7">
        <v>1970</v>
      </c>
      <c r="H500" s="353">
        <v>7.24</v>
      </c>
      <c r="I500" s="308"/>
      <c r="J500" s="308"/>
      <c r="K500" s="361">
        <v>48000</v>
      </c>
      <c r="L500" s="62" t="s">
        <v>309</v>
      </c>
      <c r="M500" s="498" t="s">
        <v>790</v>
      </c>
      <c r="N500" s="51" t="s">
        <v>408</v>
      </c>
      <c r="O500" s="743" t="s">
        <v>407</v>
      </c>
      <c r="P500" s="743"/>
      <c r="Q500" s="99">
        <v>2</v>
      </c>
      <c r="R500" s="499" t="s">
        <v>43</v>
      </c>
      <c r="S500" s="62" t="s">
        <v>43</v>
      </c>
      <c r="T500" s="62" t="s">
        <v>43</v>
      </c>
      <c r="U500" s="62" t="s">
        <v>1352</v>
      </c>
      <c r="V500" s="7"/>
      <c r="W500" s="7" t="s">
        <v>42</v>
      </c>
      <c r="X500" s="62" t="s">
        <v>1353</v>
      </c>
      <c r="Y500" s="7" t="s">
        <v>43</v>
      </c>
      <c r="Z500" s="500" t="s">
        <v>411</v>
      </c>
      <c r="AA500" s="7" t="s">
        <v>413</v>
      </c>
      <c r="AB500" s="7" t="s">
        <v>46</v>
      </c>
      <c r="AC500" s="7" t="s">
        <v>1356</v>
      </c>
      <c r="AD500" s="7" t="s">
        <v>46</v>
      </c>
      <c r="AE500" s="7" t="s">
        <v>363</v>
      </c>
      <c r="AF500" s="16">
        <v>1</v>
      </c>
      <c r="AG500" s="16" t="s">
        <v>43</v>
      </c>
      <c r="AH500" s="99"/>
      <c r="AI500" s="16" t="s">
        <v>43</v>
      </c>
    </row>
    <row r="501" spans="1:35" s="37" customFormat="1" ht="49.5" customHeight="1">
      <c r="A501" s="99">
        <v>3</v>
      </c>
      <c r="B501" s="99" t="s">
        <v>1030</v>
      </c>
      <c r="C501" s="7" t="s">
        <v>1345</v>
      </c>
      <c r="D501" s="62" t="s">
        <v>42</v>
      </c>
      <c r="E501" s="62" t="s">
        <v>43</v>
      </c>
      <c r="F501" s="62" t="s">
        <v>43</v>
      </c>
      <c r="G501" s="7">
        <v>1974</v>
      </c>
      <c r="H501" s="353">
        <v>223.95</v>
      </c>
      <c r="I501" s="308"/>
      <c r="J501" s="308"/>
      <c r="K501" s="361">
        <v>839000</v>
      </c>
      <c r="L501" s="62" t="s">
        <v>309</v>
      </c>
      <c r="M501" s="498" t="s">
        <v>846</v>
      </c>
      <c r="N501" s="89" t="s">
        <v>406</v>
      </c>
      <c r="O501" s="743" t="s">
        <v>407</v>
      </c>
      <c r="P501" s="743"/>
      <c r="Q501" s="99">
        <v>3</v>
      </c>
      <c r="R501" s="499" t="s">
        <v>43</v>
      </c>
      <c r="S501" s="62" t="s">
        <v>43</v>
      </c>
      <c r="T501" s="62" t="s">
        <v>43</v>
      </c>
      <c r="U501" s="62" t="s">
        <v>1352</v>
      </c>
      <c r="V501" s="7"/>
      <c r="W501" s="7" t="s">
        <v>42</v>
      </c>
      <c r="X501" s="62" t="s">
        <v>1353</v>
      </c>
      <c r="Y501" s="7" t="s">
        <v>43</v>
      </c>
      <c r="Z501" s="500" t="s">
        <v>411</v>
      </c>
      <c r="AA501" s="7" t="s">
        <v>45</v>
      </c>
      <c r="AB501" s="432" t="s">
        <v>45</v>
      </c>
      <c r="AC501" s="7" t="s">
        <v>412</v>
      </c>
      <c r="AD501" s="7" t="s">
        <v>46</v>
      </c>
      <c r="AE501" s="7" t="s">
        <v>363</v>
      </c>
      <c r="AF501" s="16">
        <v>1</v>
      </c>
      <c r="AG501" s="501" t="s">
        <v>1361</v>
      </c>
      <c r="AH501" s="99"/>
      <c r="AI501" s="431" t="s">
        <v>43</v>
      </c>
    </row>
    <row r="502" spans="1:35" s="37" customFormat="1" ht="46.5" customHeight="1">
      <c r="A502" s="99">
        <v>4</v>
      </c>
      <c r="B502" s="745" t="s">
        <v>1029</v>
      </c>
      <c r="C502" s="7" t="s">
        <v>1033</v>
      </c>
      <c r="D502" s="62" t="s">
        <v>42</v>
      </c>
      <c r="E502" s="62" t="s">
        <v>43</v>
      </c>
      <c r="F502" s="62" t="s">
        <v>43</v>
      </c>
      <c r="G502" s="7">
        <v>1974</v>
      </c>
      <c r="H502" s="353">
        <v>288.48</v>
      </c>
      <c r="I502" s="308"/>
      <c r="J502" s="308"/>
      <c r="K502" s="361">
        <v>805000</v>
      </c>
      <c r="L502" s="62" t="s">
        <v>309</v>
      </c>
      <c r="M502" s="498" t="s">
        <v>846</v>
      </c>
      <c r="N502" s="7" t="s">
        <v>409</v>
      </c>
      <c r="O502" s="747" t="s">
        <v>410</v>
      </c>
      <c r="P502" s="748"/>
      <c r="Q502" s="99">
        <v>4</v>
      </c>
      <c r="R502" s="62" t="s">
        <v>43</v>
      </c>
      <c r="S502" s="62" t="s">
        <v>43</v>
      </c>
      <c r="T502" s="62" t="s">
        <v>43</v>
      </c>
      <c r="U502" s="62" t="s">
        <v>1352</v>
      </c>
      <c r="V502" s="7"/>
      <c r="W502" s="7" t="s">
        <v>42</v>
      </c>
      <c r="X502" s="62" t="s">
        <v>1353</v>
      </c>
      <c r="Y502" s="7" t="s">
        <v>43</v>
      </c>
      <c r="Z502" s="500" t="s">
        <v>411</v>
      </c>
      <c r="AA502" s="7" t="s">
        <v>45</v>
      </c>
      <c r="AB502" s="7" t="s">
        <v>46</v>
      </c>
      <c r="AC502" s="7" t="s">
        <v>1357</v>
      </c>
      <c r="AD502" s="7" t="s">
        <v>46</v>
      </c>
      <c r="AE502" s="7" t="s">
        <v>363</v>
      </c>
      <c r="AF502" s="16">
        <v>1</v>
      </c>
      <c r="AG502" s="16" t="s">
        <v>43</v>
      </c>
      <c r="AH502" s="99"/>
      <c r="AI502" s="431" t="s">
        <v>43</v>
      </c>
    </row>
    <row r="503" spans="1:35" s="37" customFormat="1" ht="51" customHeight="1">
      <c r="A503" s="99">
        <v>5</v>
      </c>
      <c r="B503" s="746"/>
      <c r="C503" s="501" t="s">
        <v>1032</v>
      </c>
      <c r="D503" s="62" t="s">
        <v>42</v>
      </c>
      <c r="E503" s="62" t="s">
        <v>43</v>
      </c>
      <c r="F503" s="62" t="s">
        <v>43</v>
      </c>
      <c r="G503" s="7">
        <v>1975</v>
      </c>
      <c r="H503" s="353">
        <v>149.65</v>
      </c>
      <c r="I503" s="308"/>
      <c r="J503" s="308"/>
      <c r="K503" s="361">
        <v>500000</v>
      </c>
      <c r="L503" s="62" t="s">
        <v>309</v>
      </c>
      <c r="M503" s="498" t="s">
        <v>790</v>
      </c>
      <c r="N503" s="7" t="s">
        <v>409</v>
      </c>
      <c r="O503" s="737" t="s">
        <v>410</v>
      </c>
      <c r="P503" s="739"/>
      <c r="Q503" s="99">
        <v>5</v>
      </c>
      <c r="R503" s="62" t="s">
        <v>43</v>
      </c>
      <c r="S503" s="62" t="s">
        <v>43</v>
      </c>
      <c r="T503" s="62" t="s">
        <v>43</v>
      </c>
      <c r="U503" s="62" t="s">
        <v>1352</v>
      </c>
      <c r="V503" s="7"/>
      <c r="W503" s="7" t="s">
        <v>42</v>
      </c>
      <c r="X503" s="62" t="s">
        <v>1353</v>
      </c>
      <c r="Y503" s="7" t="s">
        <v>43</v>
      </c>
      <c r="Z503" s="500" t="s">
        <v>411</v>
      </c>
      <c r="AA503" s="7" t="s">
        <v>413</v>
      </c>
      <c r="AB503" s="7" t="s">
        <v>46</v>
      </c>
      <c r="AC503" s="7" t="s">
        <v>46</v>
      </c>
      <c r="AD503" s="7" t="s">
        <v>46</v>
      </c>
      <c r="AE503" s="7" t="s">
        <v>363</v>
      </c>
      <c r="AF503" s="16">
        <v>1</v>
      </c>
      <c r="AG503" s="16" t="s">
        <v>43</v>
      </c>
      <c r="AH503" s="99"/>
      <c r="AI503" s="431" t="s">
        <v>43</v>
      </c>
    </row>
    <row r="504" spans="1:35" s="37" customFormat="1" ht="58.5" customHeight="1">
      <c r="A504" s="99">
        <v>6</v>
      </c>
      <c r="B504" s="7" t="s">
        <v>1346</v>
      </c>
      <c r="C504" s="7" t="s">
        <v>1031</v>
      </c>
      <c r="D504" s="62" t="s">
        <v>42</v>
      </c>
      <c r="E504" s="62" t="s">
        <v>43</v>
      </c>
      <c r="F504" s="62" t="s">
        <v>43</v>
      </c>
      <c r="G504" s="7">
        <v>2018</v>
      </c>
      <c r="H504" s="353">
        <v>300</v>
      </c>
      <c r="I504" s="308">
        <v>141999.01</v>
      </c>
      <c r="J504" s="295"/>
      <c r="K504" s="361"/>
      <c r="L504" s="62" t="s">
        <v>309</v>
      </c>
      <c r="M504" s="498" t="s">
        <v>790</v>
      </c>
      <c r="N504" s="726" t="s">
        <v>1348</v>
      </c>
      <c r="O504" s="754"/>
      <c r="P504" s="727"/>
      <c r="Q504" s="99">
        <v>6</v>
      </c>
      <c r="R504" s="62" t="s">
        <v>1351</v>
      </c>
      <c r="S504" s="62" t="s">
        <v>43</v>
      </c>
      <c r="T504" s="62" t="s">
        <v>43</v>
      </c>
      <c r="U504" s="62" t="s">
        <v>1352</v>
      </c>
      <c r="V504" s="7"/>
      <c r="W504" s="7" t="s">
        <v>42</v>
      </c>
      <c r="X504" s="62" t="s">
        <v>1353</v>
      </c>
      <c r="Y504" s="7" t="s">
        <v>43</v>
      </c>
      <c r="Z504" s="99" t="s">
        <v>1358</v>
      </c>
      <c r="AA504" s="7" t="s">
        <v>85</v>
      </c>
      <c r="AB504" s="7" t="s">
        <v>46</v>
      </c>
      <c r="AC504" s="7" t="s">
        <v>412</v>
      </c>
      <c r="AD504" s="7" t="s">
        <v>46</v>
      </c>
      <c r="AE504" s="7"/>
      <c r="AF504" s="16">
        <v>1</v>
      </c>
      <c r="AG504" s="16" t="s">
        <v>1362</v>
      </c>
      <c r="AH504" s="99" t="s">
        <v>43</v>
      </c>
      <c r="AI504" s="431" t="s">
        <v>43</v>
      </c>
    </row>
    <row r="505" spans="1:35" s="33" customFormat="1" ht="39" customHeight="1">
      <c r="A505" s="7">
        <v>7</v>
      </c>
      <c r="B505" s="7" t="s">
        <v>1034</v>
      </c>
      <c r="C505" s="7" t="s">
        <v>1031</v>
      </c>
      <c r="D505" s="62" t="s">
        <v>42</v>
      </c>
      <c r="E505" s="62" t="s">
        <v>43</v>
      </c>
      <c r="F505" s="62" t="s">
        <v>43</v>
      </c>
      <c r="G505" s="7" t="s">
        <v>1347</v>
      </c>
      <c r="H505" s="353">
        <v>242.21</v>
      </c>
      <c r="I505" s="403">
        <v>15134</v>
      </c>
      <c r="J505" s="502"/>
      <c r="K505" s="361"/>
      <c r="L505" s="62" t="s">
        <v>309</v>
      </c>
      <c r="M505" s="498" t="s">
        <v>790</v>
      </c>
      <c r="N505" s="7" t="s">
        <v>1349</v>
      </c>
      <c r="O505" s="737" t="s">
        <v>1350</v>
      </c>
      <c r="P505" s="739"/>
      <c r="Q505" s="7">
        <v>7</v>
      </c>
      <c r="R505" s="62" t="s">
        <v>43</v>
      </c>
      <c r="S505" s="62" t="s">
        <v>43</v>
      </c>
      <c r="T505" s="62" t="s">
        <v>43</v>
      </c>
      <c r="U505" s="62" t="s">
        <v>1352</v>
      </c>
      <c r="V505" s="7"/>
      <c r="W505" s="7" t="s">
        <v>42</v>
      </c>
      <c r="X505" s="62" t="s">
        <v>1353</v>
      </c>
      <c r="Y505" s="7" t="s">
        <v>43</v>
      </c>
      <c r="Z505" s="501" t="s">
        <v>1359</v>
      </c>
      <c r="AA505" s="7" t="s">
        <v>45</v>
      </c>
      <c r="AB505" s="7" t="s">
        <v>46</v>
      </c>
      <c r="AC505" s="7" t="s">
        <v>46</v>
      </c>
      <c r="AD505" s="7" t="s">
        <v>46</v>
      </c>
      <c r="AE505" s="7" t="s">
        <v>363</v>
      </c>
      <c r="AF505" s="16">
        <v>1</v>
      </c>
      <c r="AG505" s="16" t="s">
        <v>43</v>
      </c>
      <c r="AH505" s="386"/>
      <c r="AI505" s="431" t="s">
        <v>43</v>
      </c>
    </row>
    <row r="506" spans="1:38" s="37" customFormat="1" ht="24" customHeight="1">
      <c r="A506" s="99"/>
      <c r="B506" s="99"/>
      <c r="C506" s="99"/>
      <c r="D506" s="99"/>
      <c r="E506" s="99"/>
      <c r="F506" s="99"/>
      <c r="G506" s="99"/>
      <c r="H506" s="162"/>
      <c r="I506" s="734">
        <f>SUM(I499:K505)</f>
        <v>5068133.01</v>
      </c>
      <c r="J506" s="735"/>
      <c r="K506" s="736"/>
      <c r="L506" s="99"/>
      <c r="M506" s="35"/>
      <c r="N506" s="99"/>
      <c r="O506" s="99"/>
      <c r="P506" s="99"/>
      <c r="Q506" s="99"/>
      <c r="R506" s="99"/>
      <c r="S506" s="99"/>
      <c r="T506" s="99"/>
      <c r="U506" s="99"/>
      <c r="V506" s="50"/>
      <c r="W506" s="50"/>
      <c r="X506" s="50"/>
      <c r="Y506" s="50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11"/>
      <c r="AK506" s="11"/>
      <c r="AL506" s="11"/>
    </row>
    <row r="507" spans="1:35" ht="15.75" customHeight="1">
      <c r="A507" s="765" t="s">
        <v>415</v>
      </c>
      <c r="B507" s="766"/>
      <c r="C507" s="766"/>
      <c r="D507" s="766"/>
      <c r="E507" s="766"/>
      <c r="F507" s="766"/>
      <c r="G507" s="766"/>
      <c r="H507" s="766"/>
      <c r="I507" s="767"/>
      <c r="J507" s="767"/>
      <c r="K507" s="175"/>
      <c r="L507" s="750"/>
      <c r="M507" s="732"/>
      <c r="N507" s="732" t="s">
        <v>415</v>
      </c>
      <c r="O507" s="139"/>
      <c r="P507" s="732"/>
      <c r="Q507" s="732"/>
      <c r="R507" s="732"/>
      <c r="S507" s="732"/>
      <c r="T507" s="732"/>
      <c r="U507" s="732"/>
      <c r="V507" s="732"/>
      <c r="W507" s="732"/>
      <c r="X507" s="732"/>
      <c r="Y507" s="732"/>
      <c r="Z507" s="732"/>
      <c r="AA507" s="732"/>
      <c r="AB507" s="139"/>
      <c r="AC507" s="732"/>
      <c r="AD507" s="732"/>
      <c r="AE507" s="732"/>
      <c r="AF507" s="732"/>
      <c r="AG507" s="139"/>
      <c r="AH507" s="732"/>
      <c r="AI507" s="732"/>
    </row>
    <row r="508" spans="1:35" ht="51" customHeight="1">
      <c r="A508" s="99">
        <v>1</v>
      </c>
      <c r="B508" s="742" t="s">
        <v>440</v>
      </c>
      <c r="C508" s="288" t="s">
        <v>73</v>
      </c>
      <c r="D508" s="288" t="s">
        <v>42</v>
      </c>
      <c r="E508" s="288"/>
      <c r="F508" s="503" t="s">
        <v>42</v>
      </c>
      <c r="G508" s="288">
        <v>1930</v>
      </c>
      <c r="H508" s="504">
        <v>935.3</v>
      </c>
      <c r="I508" s="505"/>
      <c r="J508" s="308"/>
      <c r="K508" s="308">
        <v>3210000</v>
      </c>
      <c r="L508" s="743" t="s">
        <v>77</v>
      </c>
      <c r="M508" s="744" t="s">
        <v>1439</v>
      </c>
      <c r="N508" s="288" t="s">
        <v>78</v>
      </c>
      <c r="O508" s="288" t="s">
        <v>79</v>
      </c>
      <c r="P508" s="288" t="s">
        <v>80</v>
      </c>
      <c r="Q508" s="408">
        <v>1</v>
      </c>
      <c r="R508" s="7"/>
      <c r="S508" s="7"/>
      <c r="T508" s="7"/>
      <c r="U508" s="7"/>
      <c r="V508" s="7"/>
      <c r="W508" s="7"/>
      <c r="X508" s="7"/>
      <c r="Y508" s="7"/>
      <c r="Z508" s="288" t="s">
        <v>45</v>
      </c>
      <c r="AA508" s="288" t="s">
        <v>44</v>
      </c>
      <c r="AB508" s="288" t="s">
        <v>44</v>
      </c>
      <c r="AC508" s="288" t="s">
        <v>44</v>
      </c>
      <c r="AD508" s="288" t="s">
        <v>84</v>
      </c>
      <c r="AE508" s="288" t="s">
        <v>45</v>
      </c>
      <c r="AF508" s="506">
        <v>4</v>
      </c>
      <c r="AG508" s="288" t="s">
        <v>42</v>
      </c>
      <c r="AH508" s="382"/>
      <c r="AI508" s="288" t="s">
        <v>43</v>
      </c>
    </row>
    <row r="509" spans="1:35" ht="70.5" customHeight="1">
      <c r="A509" s="99">
        <v>2</v>
      </c>
      <c r="B509" s="742"/>
      <c r="C509" s="288" t="s">
        <v>74</v>
      </c>
      <c r="D509" s="288" t="s">
        <v>42</v>
      </c>
      <c r="E509" s="288"/>
      <c r="F509" s="503" t="s">
        <v>43</v>
      </c>
      <c r="G509" s="288">
        <v>1994</v>
      </c>
      <c r="H509" s="504">
        <v>111.6</v>
      </c>
      <c r="I509" s="505"/>
      <c r="J509" s="308"/>
      <c r="K509" s="308">
        <v>584000</v>
      </c>
      <c r="L509" s="743"/>
      <c r="M509" s="744"/>
      <c r="N509" s="288" t="s">
        <v>81</v>
      </c>
      <c r="O509" s="288" t="s">
        <v>82</v>
      </c>
      <c r="P509" s="288" t="s">
        <v>83</v>
      </c>
      <c r="Q509" s="408">
        <v>2</v>
      </c>
      <c r="R509" s="7"/>
      <c r="S509" s="7"/>
      <c r="T509" s="7"/>
      <c r="U509" s="7"/>
      <c r="V509" s="7"/>
      <c r="W509" s="7"/>
      <c r="X509" s="7"/>
      <c r="Y509" s="7"/>
      <c r="Z509" s="288" t="s">
        <v>45</v>
      </c>
      <c r="AA509" s="288" t="s">
        <v>44</v>
      </c>
      <c r="AB509" s="288" t="s">
        <v>44</v>
      </c>
      <c r="AC509" s="288" t="s">
        <v>45</v>
      </c>
      <c r="AD509" s="288" t="s">
        <v>45</v>
      </c>
      <c r="AE509" s="288" t="s">
        <v>85</v>
      </c>
      <c r="AF509" s="506">
        <v>1</v>
      </c>
      <c r="AG509" s="288" t="s">
        <v>43</v>
      </c>
      <c r="AH509" s="382"/>
      <c r="AI509" s="288" t="s">
        <v>43</v>
      </c>
    </row>
    <row r="510" spans="1:35" ht="24" customHeight="1">
      <c r="A510" s="99">
        <v>3</v>
      </c>
      <c r="B510" s="419" t="s">
        <v>75</v>
      </c>
      <c r="C510" s="507"/>
      <c r="D510" s="508"/>
      <c r="E510" s="509"/>
      <c r="F510" s="508"/>
      <c r="G510" s="288">
        <v>2015</v>
      </c>
      <c r="H510" s="504"/>
      <c r="I510" s="505">
        <v>47271.22</v>
      </c>
      <c r="J510" s="308"/>
      <c r="K510" s="308"/>
      <c r="L510" s="7"/>
      <c r="M510" s="510"/>
      <c r="N510" s="288"/>
      <c r="O510" s="288"/>
      <c r="P510" s="288"/>
      <c r="Q510" s="408">
        <v>3</v>
      </c>
      <c r="R510" s="322"/>
      <c r="S510" s="322"/>
      <c r="T510" s="322"/>
      <c r="U510" s="7"/>
      <c r="V510" s="7"/>
      <c r="W510" s="7"/>
      <c r="X510" s="7"/>
      <c r="Y510" s="7"/>
      <c r="Z510" s="288"/>
      <c r="AA510" s="288"/>
      <c r="AB510" s="288"/>
      <c r="AC510" s="288"/>
      <c r="AD510" s="288"/>
      <c r="AE510" s="288"/>
      <c r="AF510" s="506"/>
      <c r="AG510" s="288"/>
      <c r="AH510" s="382"/>
      <c r="AI510" s="288"/>
    </row>
    <row r="511" spans="1:35" ht="24.75" customHeight="1">
      <c r="A511" s="99">
        <v>4</v>
      </c>
      <c r="B511" s="419" t="s">
        <v>76</v>
      </c>
      <c r="C511" s="507"/>
      <c r="D511" s="508"/>
      <c r="E511" s="509"/>
      <c r="F511" s="508"/>
      <c r="G511" s="288">
        <v>1956</v>
      </c>
      <c r="H511" s="504"/>
      <c r="I511" s="505">
        <v>13498.3</v>
      </c>
      <c r="J511" s="308"/>
      <c r="K511" s="308"/>
      <c r="L511" s="7"/>
      <c r="M511" s="510"/>
      <c r="N511" s="288"/>
      <c r="O511" s="288"/>
      <c r="P511" s="288"/>
      <c r="Q511" s="408">
        <v>4</v>
      </c>
      <c r="R511" s="322"/>
      <c r="S511" s="322"/>
      <c r="T511" s="322"/>
      <c r="U511" s="7"/>
      <c r="V511" s="7"/>
      <c r="W511" s="7"/>
      <c r="X511" s="7"/>
      <c r="Y511" s="7"/>
      <c r="Z511" s="288"/>
      <c r="AA511" s="288"/>
      <c r="AB511" s="288"/>
      <c r="AC511" s="288"/>
      <c r="AD511" s="288"/>
      <c r="AE511" s="288"/>
      <c r="AF511" s="506"/>
      <c r="AG511" s="288"/>
      <c r="AH511" s="382"/>
      <c r="AI511" s="288"/>
    </row>
    <row r="512" spans="1:35" ht="24.75" customHeight="1">
      <c r="A512" s="99">
        <v>5</v>
      </c>
      <c r="B512" s="419" t="s">
        <v>1434</v>
      </c>
      <c r="C512" s="507"/>
      <c r="D512" s="508"/>
      <c r="E512" s="509"/>
      <c r="F512" s="508"/>
      <c r="G512" s="288"/>
      <c r="H512" s="504">
        <v>414.5</v>
      </c>
      <c r="I512" s="505"/>
      <c r="J512" s="347"/>
      <c r="K512" s="347">
        <v>1554000</v>
      </c>
      <c r="L512" s="7" t="s">
        <v>1440</v>
      </c>
      <c r="M512" s="510" t="s">
        <v>1026</v>
      </c>
      <c r="N512" s="288" t="s">
        <v>81</v>
      </c>
      <c r="O512" s="288" t="s">
        <v>82</v>
      </c>
      <c r="P512" s="288" t="s">
        <v>1027</v>
      </c>
      <c r="Q512" s="408">
        <v>5</v>
      </c>
      <c r="R512" s="322"/>
      <c r="S512" s="322"/>
      <c r="T512" s="322"/>
      <c r="U512" s="268"/>
      <c r="V512" s="268"/>
      <c r="W512" s="268"/>
      <c r="X512" s="268"/>
      <c r="Y512" s="268"/>
      <c r="Z512" s="288" t="s">
        <v>44</v>
      </c>
      <c r="AA512" s="288" t="s">
        <v>44</v>
      </c>
      <c r="AB512" s="288" t="s">
        <v>44</v>
      </c>
      <c r="AC512" s="288" t="s">
        <v>44</v>
      </c>
      <c r="AD512" s="288" t="s">
        <v>84</v>
      </c>
      <c r="AE512" s="288" t="s">
        <v>1028</v>
      </c>
      <c r="AF512" s="506">
        <v>1</v>
      </c>
      <c r="AG512" s="288" t="s">
        <v>43</v>
      </c>
      <c r="AH512" s="382" t="s">
        <v>42</v>
      </c>
      <c r="AI512" s="288" t="s">
        <v>43</v>
      </c>
    </row>
    <row r="513" spans="1:35" ht="24.75" customHeight="1">
      <c r="A513" s="99">
        <v>6</v>
      </c>
      <c r="B513" s="419" t="s">
        <v>1435</v>
      </c>
      <c r="C513" s="507"/>
      <c r="D513" s="508"/>
      <c r="E513" s="509"/>
      <c r="F513" s="508"/>
      <c r="G513" s="288"/>
      <c r="H513" s="504">
        <v>26.3</v>
      </c>
      <c r="I513" s="505"/>
      <c r="J513" s="347"/>
      <c r="K513" s="347">
        <v>73000</v>
      </c>
      <c r="L513" s="7" t="s">
        <v>1440</v>
      </c>
      <c r="M513" s="510"/>
      <c r="N513" s="288" t="s">
        <v>81</v>
      </c>
      <c r="O513" s="288" t="s">
        <v>82</v>
      </c>
      <c r="P513" s="288" t="s">
        <v>1027</v>
      </c>
      <c r="Q513" s="408">
        <v>6</v>
      </c>
      <c r="R513" s="322"/>
      <c r="S513" s="322"/>
      <c r="T513" s="322"/>
      <c r="U513" s="268"/>
      <c r="V513" s="268"/>
      <c r="W513" s="268"/>
      <c r="X513" s="268"/>
      <c r="Y513" s="268"/>
      <c r="Z513" s="288" t="s">
        <v>44</v>
      </c>
      <c r="AA513" s="288" t="s">
        <v>84</v>
      </c>
      <c r="AB513" s="288" t="s">
        <v>44</v>
      </c>
      <c r="AC513" s="288" t="s">
        <v>44</v>
      </c>
      <c r="AD513" s="288" t="s">
        <v>84</v>
      </c>
      <c r="AE513" s="288" t="s">
        <v>1028</v>
      </c>
      <c r="AF513" s="506">
        <v>1</v>
      </c>
      <c r="AG513" s="288" t="s">
        <v>43</v>
      </c>
      <c r="AH513" s="382" t="s">
        <v>43</v>
      </c>
      <c r="AI513" s="288" t="s">
        <v>43</v>
      </c>
    </row>
    <row r="514" spans="1:35" ht="24.75" customHeight="1">
      <c r="A514" s="99">
        <v>7</v>
      </c>
      <c r="B514" s="419" t="s">
        <v>1436</v>
      </c>
      <c r="C514" s="507"/>
      <c r="D514" s="508"/>
      <c r="E514" s="509"/>
      <c r="F514" s="508"/>
      <c r="G514" s="288"/>
      <c r="H514" s="504">
        <v>215.4</v>
      </c>
      <c r="I514" s="505"/>
      <c r="J514" s="347"/>
      <c r="K514" s="347">
        <v>720000</v>
      </c>
      <c r="L514" s="7" t="s">
        <v>1440</v>
      </c>
      <c r="M514" s="510"/>
      <c r="N514" s="288" t="s">
        <v>81</v>
      </c>
      <c r="O514" s="288" t="s">
        <v>82</v>
      </c>
      <c r="P514" s="288"/>
      <c r="Q514" s="408">
        <v>7</v>
      </c>
      <c r="R514" s="322"/>
      <c r="S514" s="322"/>
      <c r="T514" s="322"/>
      <c r="U514" s="268"/>
      <c r="V514" s="268"/>
      <c r="W514" s="268"/>
      <c r="X514" s="268"/>
      <c r="Y514" s="268"/>
      <c r="Z514" s="288" t="s">
        <v>44</v>
      </c>
      <c r="AA514" s="288" t="s">
        <v>84</v>
      </c>
      <c r="AB514" s="288" t="s">
        <v>44</v>
      </c>
      <c r="AC514" s="288" t="s">
        <v>44</v>
      </c>
      <c r="AD514" s="288" t="s">
        <v>84</v>
      </c>
      <c r="AE514" s="288" t="s">
        <v>1028</v>
      </c>
      <c r="AF514" s="506">
        <v>1</v>
      </c>
      <c r="AG514" s="288" t="s">
        <v>43</v>
      </c>
      <c r="AH514" s="382" t="s">
        <v>43</v>
      </c>
      <c r="AI514" s="288" t="s">
        <v>43</v>
      </c>
    </row>
    <row r="515" spans="1:35" ht="24.75" customHeight="1">
      <c r="A515" s="99">
        <v>8</v>
      </c>
      <c r="B515" s="419" t="s">
        <v>1437</v>
      </c>
      <c r="C515" s="507"/>
      <c r="D515" s="508"/>
      <c r="E515" s="509"/>
      <c r="F515" s="508"/>
      <c r="G515" s="288"/>
      <c r="H515" s="504">
        <v>19</v>
      </c>
      <c r="I515" s="505"/>
      <c r="J515" s="347"/>
      <c r="K515" s="347">
        <v>63000</v>
      </c>
      <c r="L515" s="7" t="s">
        <v>1440</v>
      </c>
      <c r="M515" s="510"/>
      <c r="N515" s="288" t="s">
        <v>81</v>
      </c>
      <c r="O515" s="288" t="s">
        <v>82</v>
      </c>
      <c r="P515" s="288"/>
      <c r="Q515" s="408">
        <v>8</v>
      </c>
      <c r="R515" s="322"/>
      <c r="S515" s="322"/>
      <c r="T515" s="322"/>
      <c r="U515" s="268"/>
      <c r="V515" s="268"/>
      <c r="W515" s="268"/>
      <c r="X515" s="268"/>
      <c r="Y515" s="268"/>
      <c r="Z515" s="288" t="s">
        <v>44</v>
      </c>
      <c r="AA515" s="288" t="s">
        <v>84</v>
      </c>
      <c r="AB515" s="288" t="s">
        <v>84</v>
      </c>
      <c r="AC515" s="288" t="s">
        <v>84</v>
      </c>
      <c r="AD515" s="288" t="s">
        <v>84</v>
      </c>
      <c r="AE515" s="288" t="s">
        <v>84</v>
      </c>
      <c r="AF515" s="506">
        <v>1</v>
      </c>
      <c r="AG515" s="288" t="s">
        <v>43</v>
      </c>
      <c r="AH515" s="382" t="s">
        <v>43</v>
      </c>
      <c r="AI515" s="288" t="s">
        <v>43</v>
      </c>
    </row>
    <row r="516" spans="1:35" ht="24.75" customHeight="1">
      <c r="A516" s="99">
        <v>9</v>
      </c>
      <c r="B516" s="419" t="s">
        <v>1438</v>
      </c>
      <c r="C516" s="507"/>
      <c r="D516" s="508"/>
      <c r="E516" s="509"/>
      <c r="F516" s="508"/>
      <c r="G516" s="288"/>
      <c r="H516" s="504">
        <v>13</v>
      </c>
      <c r="I516" s="505"/>
      <c r="J516" s="308"/>
      <c r="K516" s="347">
        <v>43000</v>
      </c>
      <c r="L516" s="7" t="s">
        <v>1440</v>
      </c>
      <c r="M516" s="518"/>
      <c r="N516" s="447" t="s">
        <v>81</v>
      </c>
      <c r="O516" s="447" t="s">
        <v>82</v>
      </c>
      <c r="P516" s="447"/>
      <c r="Q516" s="408">
        <v>9</v>
      </c>
      <c r="R516" s="322"/>
      <c r="S516" s="322"/>
      <c r="T516" s="322"/>
      <c r="U516" s="268"/>
      <c r="V516" s="268"/>
      <c r="W516" s="268"/>
      <c r="X516" s="268"/>
      <c r="Y516" s="268"/>
      <c r="Z516" s="288" t="s">
        <v>44</v>
      </c>
      <c r="AA516" s="288" t="s">
        <v>84</v>
      </c>
      <c r="AB516" s="288" t="s">
        <v>84</v>
      </c>
      <c r="AC516" s="288" t="s">
        <v>84</v>
      </c>
      <c r="AD516" s="288" t="s">
        <v>84</v>
      </c>
      <c r="AE516" s="288" t="s">
        <v>84</v>
      </c>
      <c r="AF516" s="506">
        <v>1</v>
      </c>
      <c r="AG516" s="288" t="s">
        <v>43</v>
      </c>
      <c r="AH516" s="382" t="s">
        <v>43</v>
      </c>
      <c r="AI516" s="288" t="s">
        <v>43</v>
      </c>
    </row>
    <row r="517" spans="1:35" ht="24.75" customHeight="1">
      <c r="A517" s="99">
        <v>10</v>
      </c>
      <c r="B517" s="511" t="s">
        <v>1024</v>
      </c>
      <c r="C517" s="512"/>
      <c r="D517" s="513"/>
      <c r="E517" s="514"/>
      <c r="F517" s="515"/>
      <c r="G517" s="447"/>
      <c r="H517" s="516"/>
      <c r="I517" s="517">
        <v>10000</v>
      </c>
      <c r="J517" s="308"/>
      <c r="K517" s="347"/>
      <c r="L517" s="7" t="s">
        <v>1440</v>
      </c>
      <c r="M517" s="322"/>
      <c r="N517" s="7"/>
      <c r="O517" s="7"/>
      <c r="P517" s="7"/>
      <c r="Q517" s="408">
        <v>10</v>
      </c>
      <c r="R517" s="267"/>
      <c r="S517" s="267"/>
      <c r="T517" s="267"/>
      <c r="U517" s="267"/>
      <c r="V517" s="267"/>
      <c r="W517" s="267"/>
      <c r="X517" s="267"/>
      <c r="Y517" s="267"/>
      <c r="Z517" s="267"/>
      <c r="AA517" s="267"/>
      <c r="AB517" s="267"/>
      <c r="AC517" s="267"/>
      <c r="AD517" s="267"/>
      <c r="AE517" s="267"/>
      <c r="AF517" s="267"/>
      <c r="AG517" s="267"/>
      <c r="AH517" s="519"/>
      <c r="AI517" s="205"/>
    </row>
    <row r="518" spans="1:35" ht="24.75" customHeight="1">
      <c r="A518" s="99">
        <v>11</v>
      </c>
      <c r="B518" s="397" t="s">
        <v>2047</v>
      </c>
      <c r="C518" s="79"/>
      <c r="D518" s="520"/>
      <c r="E518" s="521"/>
      <c r="F518" s="522"/>
      <c r="G518" s="7"/>
      <c r="H518" s="160"/>
      <c r="I518" s="442">
        <v>15000</v>
      </c>
      <c r="J518" s="308"/>
      <c r="K518" s="347"/>
      <c r="L518" s="7" t="s">
        <v>1440</v>
      </c>
      <c r="M518" s="322"/>
      <c r="N518" s="7"/>
      <c r="O518" s="7"/>
      <c r="P518" s="7"/>
      <c r="Q518" s="408">
        <v>11</v>
      </c>
      <c r="R518" s="267"/>
      <c r="S518" s="267"/>
      <c r="T518" s="267"/>
      <c r="U518" s="267"/>
      <c r="V518" s="267"/>
      <c r="W518" s="267"/>
      <c r="X518" s="267"/>
      <c r="Y518" s="267"/>
      <c r="Z518" s="267"/>
      <c r="AA518" s="267"/>
      <c r="AB518" s="267"/>
      <c r="AC518" s="267"/>
      <c r="AD518" s="267"/>
      <c r="AE518" s="267"/>
      <c r="AF518" s="267"/>
      <c r="AG518" s="267"/>
      <c r="AH518" s="519"/>
      <c r="AI518" s="205"/>
    </row>
    <row r="519" spans="1:35" ht="26.25" customHeight="1">
      <c r="A519" s="99">
        <v>12</v>
      </c>
      <c r="B519" s="397" t="s">
        <v>1025</v>
      </c>
      <c r="C519" s="7"/>
      <c r="D519" s="523"/>
      <c r="E519" s="523"/>
      <c r="F519" s="524"/>
      <c r="G519" s="7"/>
      <c r="H519" s="160"/>
      <c r="I519" s="403">
        <v>4000</v>
      </c>
      <c r="J519" s="403"/>
      <c r="K519" s="308"/>
      <c r="L519" s="7" t="s">
        <v>1440</v>
      </c>
      <c r="M519" s="7"/>
      <c r="N519" s="7"/>
      <c r="O519" s="7"/>
      <c r="P519" s="7"/>
      <c r="Q519" s="408">
        <v>12</v>
      </c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99"/>
      <c r="AI519" s="7"/>
    </row>
    <row r="520" spans="1:35" ht="21" customHeight="1">
      <c r="A520" s="79"/>
      <c r="B520" s="79"/>
      <c r="C520" s="79"/>
      <c r="D520" s="79"/>
      <c r="E520" s="79"/>
      <c r="F520" s="7"/>
      <c r="G520" s="7"/>
      <c r="H520" s="160"/>
      <c r="I520" s="734">
        <f>SUM(I508:K519)</f>
        <v>6336769.52</v>
      </c>
      <c r="J520" s="735"/>
      <c r="K520" s="736"/>
      <c r="L520" s="7"/>
      <c r="M520" s="7"/>
      <c r="N520" s="7"/>
      <c r="O520" s="7"/>
      <c r="P520" s="7"/>
      <c r="Q520" s="79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147"/>
      <c r="AI520" s="7"/>
    </row>
    <row r="521" spans="4:6" ht="15" customHeight="1" thickBot="1">
      <c r="D521" s="11"/>
      <c r="E521" s="11"/>
      <c r="F521" s="11"/>
    </row>
    <row r="522" spans="5:12" ht="29.25" customHeight="1" thickBot="1">
      <c r="E522" s="715" t="s">
        <v>820</v>
      </c>
      <c r="F522" s="716"/>
      <c r="G522" s="716"/>
      <c r="H522" s="717"/>
      <c r="I522" s="788">
        <f>I520+I506+I497+I430+I340+I333+I330+I300+I283+I257+I238+I220+I214+I205+I202</f>
        <v>408211345.3</v>
      </c>
      <c r="J522" s="789"/>
      <c r="K522" s="790"/>
      <c r="L522" s="224"/>
    </row>
    <row r="523" ht="29.25" customHeight="1">
      <c r="L523" s="34"/>
    </row>
    <row r="524" ht="27" customHeight="1"/>
    <row r="526" ht="21.75" customHeight="1"/>
  </sheetData>
  <sheetProtection/>
  <mergeCells count="166">
    <mergeCell ref="I220:K220"/>
    <mergeCell ref="I238:K238"/>
    <mergeCell ref="I257:K257"/>
    <mergeCell ref="I506:K506"/>
    <mergeCell ref="I520:K520"/>
    <mergeCell ref="I522:K522"/>
    <mergeCell ref="I300:K300"/>
    <mergeCell ref="I330:K330"/>
    <mergeCell ref="I333:K333"/>
    <mergeCell ref="I340:K340"/>
    <mergeCell ref="A239:J239"/>
    <mergeCell ref="A221:J221"/>
    <mergeCell ref="N221:Z221"/>
    <mergeCell ref="P284:AA284"/>
    <mergeCell ref="A284:J284"/>
    <mergeCell ref="N343:P343"/>
    <mergeCell ref="A215:J215"/>
    <mergeCell ref="B128:F128"/>
    <mergeCell ref="B202:G202"/>
    <mergeCell ref="A203:H203"/>
    <mergeCell ref="B139:F139"/>
    <mergeCell ref="B156:F156"/>
    <mergeCell ref="B142:F142"/>
    <mergeCell ref="B143:F143"/>
    <mergeCell ref="B135:F135"/>
    <mergeCell ref="B136:F136"/>
    <mergeCell ref="N108:P108"/>
    <mergeCell ref="B144:F144"/>
    <mergeCell ref="B126:F126"/>
    <mergeCell ref="B127:F127"/>
    <mergeCell ref="B125:F125"/>
    <mergeCell ref="O116:P116"/>
    <mergeCell ref="O117:P117"/>
    <mergeCell ref="B140:F140"/>
    <mergeCell ref="B141:F141"/>
    <mergeCell ref="N4:V4"/>
    <mergeCell ref="U2:U3"/>
    <mergeCell ref="T2:T3"/>
    <mergeCell ref="I2:I3"/>
    <mergeCell ref="J2:J3"/>
    <mergeCell ref="L2:L3"/>
    <mergeCell ref="Q2:Q3"/>
    <mergeCell ref="M2:M3"/>
    <mergeCell ref="N2:P2"/>
    <mergeCell ref="Z2:AE2"/>
    <mergeCell ref="B1:F1"/>
    <mergeCell ref="B2:B3"/>
    <mergeCell ref="C2:C3"/>
    <mergeCell ref="D2:D3"/>
    <mergeCell ref="E2:E3"/>
    <mergeCell ref="X2:X3"/>
    <mergeCell ref="Y2:Y3"/>
    <mergeCell ref="S2:S3"/>
    <mergeCell ref="R2:R3"/>
    <mergeCell ref="W2:W3"/>
    <mergeCell ref="G2:G3"/>
    <mergeCell ref="H2:H3"/>
    <mergeCell ref="V2:V3"/>
    <mergeCell ref="AJ137:AJ144"/>
    <mergeCell ref="K2:K3"/>
    <mergeCell ref="AF2:AF3"/>
    <mergeCell ref="AG2:AG3"/>
    <mergeCell ref="AH2:AH3"/>
    <mergeCell ref="AI2:AI3"/>
    <mergeCell ref="L285:L291"/>
    <mergeCell ref="L283:M283"/>
    <mergeCell ref="L284:N284"/>
    <mergeCell ref="B137:F137"/>
    <mergeCell ref="B138:F138"/>
    <mergeCell ref="N206:AA206"/>
    <mergeCell ref="I202:K202"/>
    <mergeCell ref="I205:K205"/>
    <mergeCell ref="N215:AA215"/>
    <mergeCell ref="N203:AA203"/>
    <mergeCell ref="M222:M224"/>
    <mergeCell ref="L239:N239"/>
    <mergeCell ref="P239:AA239"/>
    <mergeCell ref="L240:L246"/>
    <mergeCell ref="M259:M261"/>
    <mergeCell ref="L259:L265"/>
    <mergeCell ref="U259:U265"/>
    <mergeCell ref="AC239:AF239"/>
    <mergeCell ref="AH239:AI239"/>
    <mergeCell ref="A258:D258"/>
    <mergeCell ref="F258:I258"/>
    <mergeCell ref="L258:N258"/>
    <mergeCell ref="P258:AA258"/>
    <mergeCell ref="AC258:AF258"/>
    <mergeCell ref="AH258:AI258"/>
    <mergeCell ref="M240:M244"/>
    <mergeCell ref="B248:C248"/>
    <mergeCell ref="AC284:AF284"/>
    <mergeCell ref="I283:K283"/>
    <mergeCell ref="L331:N331"/>
    <mergeCell ref="A331:J331"/>
    <mergeCell ref="A301:J301"/>
    <mergeCell ref="AH284:AI284"/>
    <mergeCell ref="L301:N301"/>
    <mergeCell ref="P301:AA301"/>
    <mergeCell ref="Y285:Y288"/>
    <mergeCell ref="AC301:AF301"/>
    <mergeCell ref="AH301:AI301"/>
    <mergeCell ref="M285:M291"/>
    <mergeCell ref="L341:N341"/>
    <mergeCell ref="P341:AA341"/>
    <mergeCell ref="AC341:AF341"/>
    <mergeCell ref="P331:AA331"/>
    <mergeCell ref="AC331:AF331"/>
    <mergeCell ref="AH331:AI331"/>
    <mergeCell ref="L334:N334"/>
    <mergeCell ref="P334:AA334"/>
    <mergeCell ref="AC334:AF334"/>
    <mergeCell ref="AH334:AI334"/>
    <mergeCell ref="AH341:AI341"/>
    <mergeCell ref="AC498:AF498"/>
    <mergeCell ref="AH498:AI498"/>
    <mergeCell ref="A431:D431"/>
    <mergeCell ref="F431:I431"/>
    <mergeCell ref="L431:N431"/>
    <mergeCell ref="P431:AA431"/>
    <mergeCell ref="AC431:AF431"/>
    <mergeCell ref="A341:D341"/>
    <mergeCell ref="N504:P504"/>
    <mergeCell ref="L507:N507"/>
    <mergeCell ref="P507:AA507"/>
    <mergeCell ref="O505:P505"/>
    <mergeCell ref="O503:P503"/>
    <mergeCell ref="A507:J507"/>
    <mergeCell ref="I430:K430"/>
    <mergeCell ref="I497:K497"/>
    <mergeCell ref="F341:I341"/>
    <mergeCell ref="AH431:AI431"/>
    <mergeCell ref="L498:N498"/>
    <mergeCell ref="P498:AA498"/>
    <mergeCell ref="L447:L451"/>
    <mergeCell ref="L452:L455"/>
    <mergeCell ref="AH507:AI507"/>
    <mergeCell ref="B508:B509"/>
    <mergeCell ref="L508:L509"/>
    <mergeCell ref="M508:M509"/>
    <mergeCell ref="AC507:AF507"/>
    <mergeCell ref="O499:P499"/>
    <mergeCell ref="O500:P500"/>
    <mergeCell ref="O501:P501"/>
    <mergeCell ref="B502:B503"/>
    <mergeCell ref="O502:P502"/>
    <mergeCell ref="A4:F4"/>
    <mergeCell ref="A2:A3"/>
    <mergeCell ref="F2:F3"/>
    <mergeCell ref="B148:F148"/>
    <mergeCell ref="B150:F150"/>
    <mergeCell ref="A334:J334"/>
    <mergeCell ref="B151:F151"/>
    <mergeCell ref="B152:F152"/>
    <mergeCell ref="B153:F153"/>
    <mergeCell ref="B157:F157"/>
    <mergeCell ref="E522:H522"/>
    <mergeCell ref="B158:F158"/>
    <mergeCell ref="B159:F159"/>
    <mergeCell ref="B161:C161"/>
    <mergeCell ref="B174:C174"/>
    <mergeCell ref="A205:C205"/>
    <mergeCell ref="A206:J206"/>
    <mergeCell ref="A498:D498"/>
    <mergeCell ref="F498:I498"/>
    <mergeCell ref="I214:K214"/>
  </mergeCells>
  <printOptions/>
  <pageMargins left="0.7" right="0.7" top="0.75" bottom="0.75" header="0.3" footer="0.3"/>
  <pageSetup horizontalDpi="600" verticalDpi="600" orientation="landscape" paperSize="9" scale="40" r:id="rId1"/>
  <rowBreaks count="3" manualBreakCount="3">
    <brk id="214" max="35" man="1"/>
    <brk id="283" max="35" man="1"/>
    <brk id="497" max="35" man="1"/>
  </rowBreaks>
  <colBreaks count="1" manualBreakCount="1">
    <brk id="16" max="4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70" zoomScaleSheetLayoutView="70" zoomScalePageLayoutView="0" workbookViewId="0" topLeftCell="A1">
      <selection activeCell="K7" sqref="K7"/>
    </sheetView>
  </sheetViews>
  <sheetFormatPr defaultColWidth="9.140625" defaultRowHeight="12.75"/>
  <cols>
    <col min="1" max="1" width="5.140625" style="3" customWidth="1"/>
    <col min="2" max="2" width="26.57421875" style="33" customWidth="1"/>
    <col min="3" max="3" width="9.140625" style="3" customWidth="1"/>
    <col min="4" max="4" width="6.7109375" style="3" customWidth="1"/>
    <col min="5" max="5" width="11.00390625" style="3" customWidth="1"/>
    <col min="6" max="6" width="10.421875" style="3" customWidth="1"/>
    <col min="7" max="7" width="10.140625" style="3" customWidth="1"/>
    <col min="8" max="8" width="10.8515625" style="3" customWidth="1"/>
    <col min="9" max="9" width="8.7109375" style="167" customWidth="1"/>
    <col min="10" max="10" width="10.140625" style="3" customWidth="1"/>
    <col min="11" max="11" width="9.57421875" style="3" customWidth="1"/>
    <col min="12" max="12" width="14.57421875" style="246" customWidth="1"/>
    <col min="13" max="13" width="16.57421875" style="83" customWidth="1"/>
    <col min="14" max="14" width="16.140625" style="83" customWidth="1"/>
    <col min="15" max="15" width="17.57421875" style="188" customWidth="1"/>
    <col min="16" max="16" width="12.7109375" style="3" customWidth="1"/>
    <col min="17" max="17" width="13.421875" style="3" customWidth="1"/>
    <col min="18" max="18" width="17.7109375" style="3" customWidth="1"/>
    <col min="19" max="19" width="36.28125" style="3" customWidth="1"/>
    <col min="20" max="16384" width="9.140625" style="3" customWidth="1"/>
  </cols>
  <sheetData>
    <row r="1" spans="1:19" ht="40.5" customHeight="1">
      <c r="A1" s="794" t="s">
        <v>2093</v>
      </c>
      <c r="B1" s="795"/>
      <c r="C1" s="795"/>
      <c r="D1" s="795"/>
      <c r="E1" s="795"/>
      <c r="F1" s="795"/>
      <c r="G1" s="795"/>
      <c r="H1" s="795"/>
      <c r="I1" s="795"/>
      <c r="J1" s="796"/>
      <c r="K1" s="93"/>
      <c r="L1" s="793"/>
      <c r="M1" s="793"/>
      <c r="N1" s="793"/>
      <c r="O1" s="793"/>
      <c r="P1" s="793"/>
      <c r="Q1" s="793"/>
      <c r="R1" s="793"/>
      <c r="S1" s="793"/>
    </row>
    <row r="2" spans="1:19" ht="30" customHeight="1">
      <c r="A2" s="797" t="s">
        <v>764</v>
      </c>
      <c r="B2" s="798"/>
      <c r="C2" s="798"/>
      <c r="D2" s="798"/>
      <c r="E2" s="798"/>
      <c r="F2" s="798"/>
      <c r="G2" s="798"/>
      <c r="H2" s="798"/>
      <c r="I2" s="798"/>
      <c r="J2" s="799"/>
      <c r="K2" s="39"/>
      <c r="L2" s="793"/>
      <c r="M2" s="793"/>
      <c r="N2" s="793"/>
      <c r="O2" s="793"/>
      <c r="P2" s="793"/>
      <c r="Q2" s="793"/>
      <c r="R2" s="793"/>
      <c r="S2" s="793"/>
    </row>
    <row r="3" spans="1:19" ht="70.5" customHeight="1">
      <c r="A3" s="32" t="s">
        <v>523</v>
      </c>
      <c r="B3" s="94" t="s">
        <v>524</v>
      </c>
      <c r="C3" s="32" t="s">
        <v>525</v>
      </c>
      <c r="D3" s="32" t="s">
        <v>526</v>
      </c>
      <c r="E3" s="32" t="s">
        <v>821</v>
      </c>
      <c r="F3" s="32" t="s">
        <v>527</v>
      </c>
      <c r="G3" s="32" t="s">
        <v>528</v>
      </c>
      <c r="H3" s="95" t="s">
        <v>529</v>
      </c>
      <c r="I3" s="164" t="s">
        <v>530</v>
      </c>
      <c r="J3" s="96" t="s">
        <v>531</v>
      </c>
      <c r="K3" s="96" t="s">
        <v>501</v>
      </c>
      <c r="L3" s="96" t="s">
        <v>1663</v>
      </c>
      <c r="M3" s="183" t="s">
        <v>2058</v>
      </c>
      <c r="N3" s="183" t="s">
        <v>2057</v>
      </c>
      <c r="O3" s="113" t="s">
        <v>2059</v>
      </c>
      <c r="P3" s="31" t="s">
        <v>1433</v>
      </c>
      <c r="Q3" s="31" t="s">
        <v>532</v>
      </c>
      <c r="R3" s="32" t="s">
        <v>533</v>
      </c>
      <c r="S3" s="32" t="s">
        <v>765</v>
      </c>
    </row>
    <row r="4" spans="1:19" ht="40.5" customHeight="1">
      <c r="A4" s="225">
        <v>1</v>
      </c>
      <c r="B4" s="94" t="s">
        <v>537</v>
      </c>
      <c r="C4" s="226" t="s">
        <v>43</v>
      </c>
      <c r="D4" s="226">
        <v>1964</v>
      </c>
      <c r="E4" s="226">
        <v>3</v>
      </c>
      <c r="F4" s="226">
        <v>62</v>
      </c>
      <c r="G4" s="227">
        <v>2685.55</v>
      </c>
      <c r="H4" s="228">
        <v>4</v>
      </c>
      <c r="I4" s="229">
        <v>181.06</v>
      </c>
      <c r="J4" s="230">
        <v>0</v>
      </c>
      <c r="K4" s="227">
        <v>0</v>
      </c>
      <c r="L4" s="231">
        <f aca="true" t="shared" si="0" ref="L4:L62">SUM(I4+K4)</f>
        <v>181.06</v>
      </c>
      <c r="M4" s="232">
        <f aca="true" t="shared" si="1" ref="M4:M35">ROUND(I4*4263*1.23*0.957,-3)</f>
        <v>909000</v>
      </c>
      <c r="N4" s="232">
        <f aca="true" t="shared" si="2" ref="N4:N35">ROUND(K4*6135*1.23*0.957,-3)</f>
        <v>0</v>
      </c>
      <c r="O4" s="233">
        <f>SUM(M4+N4)</f>
        <v>909000</v>
      </c>
      <c r="P4" s="234" t="s">
        <v>534</v>
      </c>
      <c r="Q4" s="234" t="s">
        <v>535</v>
      </c>
      <c r="R4" s="226" t="s">
        <v>536</v>
      </c>
      <c r="S4" s="99" t="s">
        <v>538</v>
      </c>
    </row>
    <row r="5" spans="1:19" ht="40.5" customHeight="1">
      <c r="A5" s="225">
        <v>2</v>
      </c>
      <c r="B5" s="94" t="s">
        <v>539</v>
      </c>
      <c r="C5" s="226" t="s">
        <v>43</v>
      </c>
      <c r="D5" s="226">
        <v>1926</v>
      </c>
      <c r="E5" s="226">
        <v>1</v>
      </c>
      <c r="F5" s="226">
        <v>14</v>
      </c>
      <c r="G5" s="227">
        <v>919.68</v>
      </c>
      <c r="H5" s="228">
        <v>3</v>
      </c>
      <c r="I5" s="229">
        <v>163.06</v>
      </c>
      <c r="J5" s="230">
        <v>0</v>
      </c>
      <c r="K5" s="227">
        <v>0</v>
      </c>
      <c r="L5" s="231">
        <f t="shared" si="0"/>
        <v>163.06</v>
      </c>
      <c r="M5" s="232">
        <f t="shared" si="1"/>
        <v>818000</v>
      </c>
      <c r="N5" s="232">
        <f t="shared" si="2"/>
        <v>0</v>
      </c>
      <c r="O5" s="233">
        <f aca="true" t="shared" si="3" ref="O5:O68">SUM(M5+N5)</f>
        <v>818000</v>
      </c>
      <c r="P5" s="235" t="s">
        <v>534</v>
      </c>
      <c r="Q5" s="235" t="s">
        <v>535</v>
      </c>
      <c r="R5" s="226" t="s">
        <v>540</v>
      </c>
      <c r="S5" s="99" t="s">
        <v>541</v>
      </c>
    </row>
    <row r="6" spans="1:19" ht="40.5" customHeight="1">
      <c r="A6" s="225">
        <v>3</v>
      </c>
      <c r="B6" s="94" t="s">
        <v>542</v>
      </c>
      <c r="C6" s="226" t="s">
        <v>43</v>
      </c>
      <c r="D6" s="226">
        <v>1929</v>
      </c>
      <c r="E6" s="226" t="s">
        <v>543</v>
      </c>
      <c r="F6" s="226" t="s">
        <v>2067</v>
      </c>
      <c r="G6" s="227">
        <v>1189.95</v>
      </c>
      <c r="H6" s="228">
        <v>2</v>
      </c>
      <c r="I6" s="229">
        <v>132.26</v>
      </c>
      <c r="J6" s="230">
        <v>0</v>
      </c>
      <c r="K6" s="227"/>
      <c r="L6" s="231">
        <f t="shared" si="0"/>
        <v>132.26</v>
      </c>
      <c r="M6" s="232">
        <f t="shared" si="1"/>
        <v>664000</v>
      </c>
      <c r="N6" s="232">
        <f t="shared" si="2"/>
        <v>0</v>
      </c>
      <c r="O6" s="233">
        <f t="shared" si="3"/>
        <v>664000</v>
      </c>
      <c r="P6" s="235" t="s">
        <v>534</v>
      </c>
      <c r="Q6" s="235" t="s">
        <v>535</v>
      </c>
      <c r="R6" s="226" t="s">
        <v>544</v>
      </c>
      <c r="S6" s="99"/>
    </row>
    <row r="7" spans="1:19" ht="40.5" customHeight="1">
      <c r="A7" s="225">
        <v>4</v>
      </c>
      <c r="B7" s="94" t="s">
        <v>545</v>
      </c>
      <c r="C7" s="226" t="s">
        <v>43</v>
      </c>
      <c r="D7" s="226">
        <v>1984</v>
      </c>
      <c r="E7" s="226">
        <v>0</v>
      </c>
      <c r="F7" s="226">
        <v>12</v>
      </c>
      <c r="G7" s="227">
        <v>643.63</v>
      </c>
      <c r="H7" s="228">
        <v>3</v>
      </c>
      <c r="I7" s="229">
        <v>161.82</v>
      </c>
      <c r="J7" s="230">
        <v>0</v>
      </c>
      <c r="K7" s="227">
        <v>0</v>
      </c>
      <c r="L7" s="231">
        <f t="shared" si="0"/>
        <v>161.82</v>
      </c>
      <c r="M7" s="232">
        <f t="shared" si="1"/>
        <v>812000</v>
      </c>
      <c r="N7" s="232">
        <f t="shared" si="2"/>
        <v>0</v>
      </c>
      <c r="O7" s="233">
        <f t="shared" si="3"/>
        <v>812000</v>
      </c>
      <c r="P7" s="235" t="s">
        <v>546</v>
      </c>
      <c r="Q7" s="235" t="s">
        <v>535</v>
      </c>
      <c r="R7" s="226" t="s">
        <v>547</v>
      </c>
      <c r="S7" s="99"/>
    </row>
    <row r="8" spans="1:19" ht="57.75" customHeight="1">
      <c r="A8" s="225">
        <v>5</v>
      </c>
      <c r="B8" s="94" t="s">
        <v>548</v>
      </c>
      <c r="C8" s="226" t="s">
        <v>43</v>
      </c>
      <c r="D8" s="226">
        <v>1926</v>
      </c>
      <c r="E8" s="226">
        <v>0</v>
      </c>
      <c r="F8" s="226">
        <v>5</v>
      </c>
      <c r="G8" s="227">
        <v>439.04</v>
      </c>
      <c r="H8" s="228">
        <v>1</v>
      </c>
      <c r="I8" s="229">
        <v>71.28</v>
      </c>
      <c r="J8" s="230">
        <v>0</v>
      </c>
      <c r="K8" s="230">
        <v>0</v>
      </c>
      <c r="L8" s="231">
        <f t="shared" si="0"/>
        <v>71.28</v>
      </c>
      <c r="M8" s="232">
        <f t="shared" si="1"/>
        <v>358000</v>
      </c>
      <c r="N8" s="232">
        <f t="shared" si="2"/>
        <v>0</v>
      </c>
      <c r="O8" s="233">
        <f t="shared" si="3"/>
        <v>358000</v>
      </c>
      <c r="P8" s="235" t="s">
        <v>534</v>
      </c>
      <c r="Q8" s="235" t="s">
        <v>535</v>
      </c>
      <c r="R8" s="226" t="s">
        <v>549</v>
      </c>
      <c r="S8" s="99" t="s">
        <v>550</v>
      </c>
    </row>
    <row r="9" spans="1:19" ht="75" customHeight="1">
      <c r="A9" s="225">
        <v>6</v>
      </c>
      <c r="B9" s="94" t="s">
        <v>551</v>
      </c>
      <c r="C9" s="226" t="s">
        <v>43</v>
      </c>
      <c r="D9" s="226">
        <v>1910</v>
      </c>
      <c r="E9" s="226">
        <v>0</v>
      </c>
      <c r="F9" s="226">
        <v>12</v>
      </c>
      <c r="G9" s="227">
        <v>687.52</v>
      </c>
      <c r="H9" s="228">
        <v>2</v>
      </c>
      <c r="I9" s="229">
        <v>113.4</v>
      </c>
      <c r="J9" s="230">
        <v>0</v>
      </c>
      <c r="K9" s="230">
        <v>0</v>
      </c>
      <c r="L9" s="231">
        <f t="shared" si="0"/>
        <v>113.4</v>
      </c>
      <c r="M9" s="232">
        <f t="shared" si="1"/>
        <v>569000</v>
      </c>
      <c r="N9" s="232">
        <f t="shared" si="2"/>
        <v>0</v>
      </c>
      <c r="O9" s="233">
        <f t="shared" si="3"/>
        <v>569000</v>
      </c>
      <c r="P9" s="234" t="s">
        <v>534</v>
      </c>
      <c r="Q9" s="234" t="s">
        <v>535</v>
      </c>
      <c r="R9" s="226" t="s">
        <v>549</v>
      </c>
      <c r="S9" s="99" t="s">
        <v>552</v>
      </c>
    </row>
    <row r="10" spans="1:19" ht="76.5" customHeight="1">
      <c r="A10" s="225">
        <v>7</v>
      </c>
      <c r="B10" s="94" t="s">
        <v>553</v>
      </c>
      <c r="C10" s="226" t="s">
        <v>43</v>
      </c>
      <c r="D10" s="226">
        <v>1975</v>
      </c>
      <c r="E10" s="226">
        <v>0</v>
      </c>
      <c r="F10" s="226">
        <v>20</v>
      </c>
      <c r="G10" s="227">
        <v>814.92</v>
      </c>
      <c r="H10" s="228">
        <v>2</v>
      </c>
      <c r="I10" s="229">
        <v>84.1</v>
      </c>
      <c r="J10" s="230">
        <v>0</v>
      </c>
      <c r="K10" s="230">
        <v>0</v>
      </c>
      <c r="L10" s="231">
        <f t="shared" si="0"/>
        <v>84.1</v>
      </c>
      <c r="M10" s="232">
        <f t="shared" si="1"/>
        <v>422000</v>
      </c>
      <c r="N10" s="232">
        <f t="shared" si="2"/>
        <v>0</v>
      </c>
      <c r="O10" s="233">
        <f t="shared" si="3"/>
        <v>422000</v>
      </c>
      <c r="P10" s="234" t="s">
        <v>534</v>
      </c>
      <c r="Q10" s="234" t="s">
        <v>535</v>
      </c>
      <c r="R10" s="226" t="s">
        <v>536</v>
      </c>
      <c r="S10" s="99" t="s">
        <v>554</v>
      </c>
    </row>
    <row r="11" spans="1:19" ht="40.5" customHeight="1">
      <c r="A11" s="225">
        <v>8</v>
      </c>
      <c r="B11" s="94" t="s">
        <v>555</v>
      </c>
      <c r="C11" s="226" t="s">
        <v>43</v>
      </c>
      <c r="D11" s="226">
        <v>1975</v>
      </c>
      <c r="E11" s="226">
        <v>0</v>
      </c>
      <c r="F11" s="226">
        <v>20</v>
      </c>
      <c r="G11" s="227">
        <v>801.84</v>
      </c>
      <c r="H11" s="228">
        <v>1</v>
      </c>
      <c r="I11" s="229">
        <v>35.09</v>
      </c>
      <c r="J11" s="230">
        <v>0</v>
      </c>
      <c r="K11" s="230">
        <v>0</v>
      </c>
      <c r="L11" s="231">
        <f t="shared" si="0"/>
        <v>35.09</v>
      </c>
      <c r="M11" s="232">
        <f t="shared" si="1"/>
        <v>176000</v>
      </c>
      <c r="N11" s="232">
        <f t="shared" si="2"/>
        <v>0</v>
      </c>
      <c r="O11" s="233">
        <f t="shared" si="3"/>
        <v>176000</v>
      </c>
      <c r="P11" s="234" t="s">
        <v>534</v>
      </c>
      <c r="Q11" s="234" t="s">
        <v>535</v>
      </c>
      <c r="R11" s="226" t="s">
        <v>536</v>
      </c>
      <c r="S11" s="99" t="s">
        <v>556</v>
      </c>
    </row>
    <row r="12" spans="1:19" ht="40.5" customHeight="1">
      <c r="A12" s="225">
        <v>9</v>
      </c>
      <c r="B12" s="94" t="s">
        <v>557</v>
      </c>
      <c r="C12" s="226" t="s">
        <v>43</v>
      </c>
      <c r="D12" s="226">
        <v>1975</v>
      </c>
      <c r="E12" s="226">
        <v>0</v>
      </c>
      <c r="F12" s="226">
        <v>20</v>
      </c>
      <c r="G12" s="227">
        <v>825.78</v>
      </c>
      <c r="H12" s="228">
        <v>2</v>
      </c>
      <c r="I12" s="229">
        <v>72.05</v>
      </c>
      <c r="J12" s="230">
        <v>0</v>
      </c>
      <c r="K12" s="227">
        <v>0</v>
      </c>
      <c r="L12" s="231">
        <f t="shared" si="0"/>
        <v>72.05</v>
      </c>
      <c r="M12" s="232">
        <f t="shared" si="1"/>
        <v>362000</v>
      </c>
      <c r="N12" s="232">
        <f t="shared" si="2"/>
        <v>0</v>
      </c>
      <c r="O12" s="233">
        <f t="shared" si="3"/>
        <v>362000</v>
      </c>
      <c r="P12" s="234" t="s">
        <v>534</v>
      </c>
      <c r="Q12" s="234" t="s">
        <v>535</v>
      </c>
      <c r="R12" s="226" t="s">
        <v>536</v>
      </c>
      <c r="S12" s="99" t="s">
        <v>558</v>
      </c>
    </row>
    <row r="13" spans="1:19" ht="40.5" customHeight="1">
      <c r="A13" s="225">
        <v>10</v>
      </c>
      <c r="B13" s="94" t="s">
        <v>559</v>
      </c>
      <c r="C13" s="226" t="s">
        <v>43</v>
      </c>
      <c r="D13" s="226">
        <v>1975</v>
      </c>
      <c r="E13" s="226">
        <v>0</v>
      </c>
      <c r="F13" s="226">
        <v>20</v>
      </c>
      <c r="G13" s="227">
        <v>813.5</v>
      </c>
      <c r="H13" s="228">
        <v>2</v>
      </c>
      <c r="I13" s="229">
        <v>86.14</v>
      </c>
      <c r="J13" s="230">
        <v>0</v>
      </c>
      <c r="K13" s="230">
        <v>0</v>
      </c>
      <c r="L13" s="231">
        <f t="shared" si="0"/>
        <v>86.14</v>
      </c>
      <c r="M13" s="232">
        <f t="shared" si="1"/>
        <v>432000</v>
      </c>
      <c r="N13" s="232">
        <f t="shared" si="2"/>
        <v>0</v>
      </c>
      <c r="O13" s="233">
        <f t="shared" si="3"/>
        <v>432000</v>
      </c>
      <c r="P13" s="234" t="s">
        <v>534</v>
      </c>
      <c r="Q13" s="234" t="s">
        <v>535</v>
      </c>
      <c r="R13" s="226" t="s">
        <v>536</v>
      </c>
      <c r="S13" s="99" t="s">
        <v>560</v>
      </c>
    </row>
    <row r="14" spans="1:19" ht="40.5" customHeight="1">
      <c r="A14" s="225">
        <v>11</v>
      </c>
      <c r="B14" s="94" t="s">
        <v>561</v>
      </c>
      <c r="C14" s="226" t="s">
        <v>43</v>
      </c>
      <c r="D14" s="226">
        <v>1975</v>
      </c>
      <c r="E14" s="226">
        <v>0</v>
      </c>
      <c r="F14" s="226">
        <v>20</v>
      </c>
      <c r="G14" s="227">
        <v>814.44</v>
      </c>
      <c r="H14" s="228">
        <v>3</v>
      </c>
      <c r="I14" s="229">
        <v>139.75</v>
      </c>
      <c r="J14" s="230">
        <v>0</v>
      </c>
      <c r="K14" s="227">
        <v>0</v>
      </c>
      <c r="L14" s="231">
        <f t="shared" si="0"/>
        <v>139.75</v>
      </c>
      <c r="M14" s="232">
        <f t="shared" si="1"/>
        <v>701000</v>
      </c>
      <c r="N14" s="232">
        <f t="shared" si="2"/>
        <v>0</v>
      </c>
      <c r="O14" s="233">
        <f t="shared" si="3"/>
        <v>701000</v>
      </c>
      <c r="P14" s="234" t="s">
        <v>534</v>
      </c>
      <c r="Q14" s="234" t="s">
        <v>535</v>
      </c>
      <c r="R14" s="226" t="s">
        <v>536</v>
      </c>
      <c r="S14" s="99" t="s">
        <v>562</v>
      </c>
    </row>
    <row r="15" spans="1:19" ht="40.5" customHeight="1">
      <c r="A15" s="225">
        <v>12</v>
      </c>
      <c r="B15" s="94" t="s">
        <v>1605</v>
      </c>
      <c r="C15" s="226" t="s">
        <v>43</v>
      </c>
      <c r="D15" s="226">
        <v>1984</v>
      </c>
      <c r="E15" s="226">
        <v>0</v>
      </c>
      <c r="F15" s="226">
        <v>40</v>
      </c>
      <c r="G15" s="227">
        <v>2274</v>
      </c>
      <c r="H15" s="228">
        <v>2</v>
      </c>
      <c r="I15" s="229">
        <v>109.03</v>
      </c>
      <c r="J15" s="230">
        <v>0</v>
      </c>
      <c r="K15" s="230">
        <v>0</v>
      </c>
      <c r="L15" s="231">
        <f t="shared" si="0"/>
        <v>109.03</v>
      </c>
      <c r="M15" s="232">
        <f t="shared" si="1"/>
        <v>547000</v>
      </c>
      <c r="N15" s="232">
        <f t="shared" si="2"/>
        <v>0</v>
      </c>
      <c r="O15" s="233">
        <f t="shared" si="3"/>
        <v>547000</v>
      </c>
      <c r="P15" s="234" t="s">
        <v>563</v>
      </c>
      <c r="Q15" s="234" t="s">
        <v>535</v>
      </c>
      <c r="R15" s="226" t="s">
        <v>564</v>
      </c>
      <c r="S15" s="99"/>
    </row>
    <row r="16" spans="1:19" ht="40.5" customHeight="1">
      <c r="A16" s="225">
        <v>13</v>
      </c>
      <c r="B16" s="94" t="s">
        <v>565</v>
      </c>
      <c r="C16" s="226" t="s">
        <v>43</v>
      </c>
      <c r="D16" s="226">
        <v>1890</v>
      </c>
      <c r="E16" s="226">
        <v>1</v>
      </c>
      <c r="F16" s="226">
        <v>26</v>
      </c>
      <c r="G16" s="227">
        <v>1376.14</v>
      </c>
      <c r="H16" s="228">
        <v>1</v>
      </c>
      <c r="I16" s="229">
        <v>46.49</v>
      </c>
      <c r="J16" s="236">
        <v>1</v>
      </c>
      <c r="K16" s="227">
        <v>135.38</v>
      </c>
      <c r="L16" s="231">
        <f t="shared" si="0"/>
        <v>181.87</v>
      </c>
      <c r="M16" s="232">
        <f t="shared" si="1"/>
        <v>233000</v>
      </c>
      <c r="N16" s="232">
        <f t="shared" si="2"/>
        <v>978000</v>
      </c>
      <c r="O16" s="233">
        <f t="shared" si="3"/>
        <v>1211000</v>
      </c>
      <c r="P16" s="234" t="s">
        <v>534</v>
      </c>
      <c r="Q16" s="234" t="s">
        <v>535</v>
      </c>
      <c r="R16" s="226" t="s">
        <v>566</v>
      </c>
      <c r="S16" s="99"/>
    </row>
    <row r="17" spans="1:19" ht="40.5" customHeight="1">
      <c r="A17" s="225">
        <v>14</v>
      </c>
      <c r="B17" s="94" t="s">
        <v>567</v>
      </c>
      <c r="C17" s="226" t="s">
        <v>43</v>
      </c>
      <c r="D17" s="226">
        <v>1890</v>
      </c>
      <c r="E17" s="226">
        <v>3</v>
      </c>
      <c r="F17" s="226">
        <v>11</v>
      </c>
      <c r="G17" s="227">
        <v>543.96</v>
      </c>
      <c r="H17" s="228">
        <v>8</v>
      </c>
      <c r="I17" s="229">
        <v>319.07</v>
      </c>
      <c r="J17" s="236">
        <v>1</v>
      </c>
      <c r="K17" s="237">
        <v>24.1</v>
      </c>
      <c r="L17" s="231">
        <f t="shared" si="0"/>
        <v>343.17</v>
      </c>
      <c r="M17" s="232">
        <f t="shared" si="1"/>
        <v>1601000</v>
      </c>
      <c r="N17" s="232">
        <f t="shared" si="2"/>
        <v>174000</v>
      </c>
      <c r="O17" s="233">
        <f t="shared" si="3"/>
        <v>1775000</v>
      </c>
      <c r="P17" s="234" t="s">
        <v>534</v>
      </c>
      <c r="Q17" s="234" t="s">
        <v>184</v>
      </c>
      <c r="R17" s="226" t="s">
        <v>1059</v>
      </c>
      <c r="S17" s="99" t="s">
        <v>568</v>
      </c>
    </row>
    <row r="18" spans="1:19" ht="40.5" customHeight="1">
      <c r="A18" s="225">
        <v>15</v>
      </c>
      <c r="B18" s="94" t="s">
        <v>569</v>
      </c>
      <c r="C18" s="226" t="s">
        <v>43</v>
      </c>
      <c r="D18" s="226">
        <v>1890</v>
      </c>
      <c r="E18" s="226">
        <v>2</v>
      </c>
      <c r="F18" s="226">
        <v>11</v>
      </c>
      <c r="G18" s="227">
        <v>566.55</v>
      </c>
      <c r="H18" s="228">
        <v>2</v>
      </c>
      <c r="I18" s="229">
        <v>103.57</v>
      </c>
      <c r="J18" s="230">
        <v>0</v>
      </c>
      <c r="K18" s="230">
        <v>0</v>
      </c>
      <c r="L18" s="231">
        <f t="shared" si="0"/>
        <v>103.57</v>
      </c>
      <c r="M18" s="232">
        <f t="shared" si="1"/>
        <v>520000</v>
      </c>
      <c r="N18" s="232">
        <f t="shared" si="2"/>
        <v>0</v>
      </c>
      <c r="O18" s="233">
        <f t="shared" si="3"/>
        <v>520000</v>
      </c>
      <c r="P18" s="234" t="s">
        <v>534</v>
      </c>
      <c r="Q18" s="234" t="s">
        <v>184</v>
      </c>
      <c r="R18" s="226" t="s">
        <v>549</v>
      </c>
      <c r="S18" s="99" t="s">
        <v>570</v>
      </c>
    </row>
    <row r="19" spans="1:19" ht="61.5" customHeight="1">
      <c r="A19" s="225">
        <v>16</v>
      </c>
      <c r="B19" s="94" t="s">
        <v>571</v>
      </c>
      <c r="C19" s="226" t="s">
        <v>43</v>
      </c>
      <c r="D19" s="226">
        <v>1890</v>
      </c>
      <c r="E19" s="226">
        <v>1</v>
      </c>
      <c r="F19" s="226">
        <v>24</v>
      </c>
      <c r="G19" s="227">
        <v>1244.91</v>
      </c>
      <c r="H19" s="228">
        <v>5</v>
      </c>
      <c r="I19" s="229">
        <v>203.7</v>
      </c>
      <c r="J19" s="230">
        <v>0</v>
      </c>
      <c r="K19" s="230">
        <v>0</v>
      </c>
      <c r="L19" s="231">
        <f t="shared" si="0"/>
        <v>203.7</v>
      </c>
      <c r="M19" s="232">
        <f t="shared" si="1"/>
        <v>1022000</v>
      </c>
      <c r="N19" s="232">
        <f t="shared" si="2"/>
        <v>0</v>
      </c>
      <c r="O19" s="233">
        <f t="shared" si="3"/>
        <v>1022000</v>
      </c>
      <c r="P19" s="234" t="s">
        <v>534</v>
      </c>
      <c r="Q19" s="234" t="s">
        <v>535</v>
      </c>
      <c r="R19" s="226" t="s">
        <v>549</v>
      </c>
      <c r="S19" s="99" t="s">
        <v>572</v>
      </c>
    </row>
    <row r="20" spans="1:19" ht="40.5" customHeight="1">
      <c r="A20" s="225">
        <v>17</v>
      </c>
      <c r="B20" s="94" t="s">
        <v>573</v>
      </c>
      <c r="C20" s="226" t="s">
        <v>43</v>
      </c>
      <c r="D20" s="226">
        <v>1894</v>
      </c>
      <c r="E20" s="226">
        <v>2</v>
      </c>
      <c r="F20" s="226">
        <v>11</v>
      </c>
      <c r="G20" s="227">
        <v>624.06</v>
      </c>
      <c r="H20" s="228">
        <v>2</v>
      </c>
      <c r="I20" s="229">
        <v>116.09</v>
      </c>
      <c r="J20" s="230">
        <v>0</v>
      </c>
      <c r="K20" s="230">
        <v>0</v>
      </c>
      <c r="L20" s="231">
        <f t="shared" si="0"/>
        <v>116.09</v>
      </c>
      <c r="M20" s="232">
        <f t="shared" si="1"/>
        <v>583000</v>
      </c>
      <c r="N20" s="232">
        <f t="shared" si="2"/>
        <v>0</v>
      </c>
      <c r="O20" s="233">
        <f t="shared" si="3"/>
        <v>583000</v>
      </c>
      <c r="P20" s="234" t="s">
        <v>534</v>
      </c>
      <c r="Q20" s="234" t="s">
        <v>535</v>
      </c>
      <c r="R20" s="226" t="s">
        <v>549</v>
      </c>
      <c r="S20" s="99" t="s">
        <v>574</v>
      </c>
    </row>
    <row r="21" spans="1:19" ht="40.5" customHeight="1">
      <c r="A21" s="225">
        <v>18</v>
      </c>
      <c r="B21" s="94" t="s">
        <v>575</v>
      </c>
      <c r="C21" s="226" t="s">
        <v>43</v>
      </c>
      <c r="D21" s="226">
        <v>1888</v>
      </c>
      <c r="E21" s="226">
        <v>4</v>
      </c>
      <c r="F21" s="226">
        <v>10</v>
      </c>
      <c r="G21" s="227">
        <v>673.94</v>
      </c>
      <c r="H21" s="228">
        <v>1</v>
      </c>
      <c r="I21" s="229">
        <v>39.11</v>
      </c>
      <c r="J21" s="230">
        <v>0</v>
      </c>
      <c r="K21" s="230">
        <v>0</v>
      </c>
      <c r="L21" s="231">
        <f t="shared" si="0"/>
        <v>39.11</v>
      </c>
      <c r="M21" s="232">
        <f t="shared" si="1"/>
        <v>196000</v>
      </c>
      <c r="N21" s="232">
        <f t="shared" si="2"/>
        <v>0</v>
      </c>
      <c r="O21" s="233">
        <f t="shared" si="3"/>
        <v>196000</v>
      </c>
      <c r="P21" s="234" t="s">
        <v>534</v>
      </c>
      <c r="Q21" s="234" t="s">
        <v>184</v>
      </c>
      <c r="R21" s="226" t="s">
        <v>549</v>
      </c>
      <c r="S21" s="99" t="s">
        <v>576</v>
      </c>
    </row>
    <row r="22" spans="1:19" ht="87.75" customHeight="1">
      <c r="A22" s="225">
        <v>19</v>
      </c>
      <c r="B22" s="94" t="s">
        <v>577</v>
      </c>
      <c r="C22" s="226" t="s">
        <v>43</v>
      </c>
      <c r="D22" s="226">
        <v>1896</v>
      </c>
      <c r="E22" s="226">
        <v>2</v>
      </c>
      <c r="F22" s="226">
        <v>12</v>
      </c>
      <c r="G22" s="227">
        <v>789.57</v>
      </c>
      <c r="H22" s="228">
        <v>1</v>
      </c>
      <c r="I22" s="229">
        <v>55.4</v>
      </c>
      <c r="J22" s="230">
        <v>0</v>
      </c>
      <c r="K22" s="230">
        <v>0</v>
      </c>
      <c r="L22" s="231">
        <f t="shared" si="0"/>
        <v>55.4</v>
      </c>
      <c r="M22" s="232">
        <f t="shared" si="1"/>
        <v>278000</v>
      </c>
      <c r="N22" s="232">
        <f t="shared" si="2"/>
        <v>0</v>
      </c>
      <c r="O22" s="233">
        <f t="shared" si="3"/>
        <v>278000</v>
      </c>
      <c r="P22" s="234" t="s">
        <v>534</v>
      </c>
      <c r="Q22" s="234" t="s">
        <v>535</v>
      </c>
      <c r="R22" s="226" t="s">
        <v>549</v>
      </c>
      <c r="S22" s="99" t="s">
        <v>578</v>
      </c>
    </row>
    <row r="23" spans="1:19" ht="40.5" customHeight="1">
      <c r="A23" s="225">
        <v>20</v>
      </c>
      <c r="B23" s="94" t="s">
        <v>579</v>
      </c>
      <c r="C23" s="226" t="s">
        <v>43</v>
      </c>
      <c r="D23" s="226">
        <v>1938</v>
      </c>
      <c r="E23" s="226">
        <v>5</v>
      </c>
      <c r="F23" s="226">
        <v>0</v>
      </c>
      <c r="G23" s="227">
        <v>1764.5</v>
      </c>
      <c r="H23" s="228">
        <v>0</v>
      </c>
      <c r="I23" s="229">
        <v>0</v>
      </c>
      <c r="J23" s="236">
        <v>6</v>
      </c>
      <c r="K23" s="227">
        <v>966.78</v>
      </c>
      <c r="L23" s="231">
        <f t="shared" si="0"/>
        <v>966.78</v>
      </c>
      <c r="M23" s="232">
        <f t="shared" si="1"/>
        <v>0</v>
      </c>
      <c r="N23" s="232">
        <f t="shared" si="2"/>
        <v>6982000</v>
      </c>
      <c r="O23" s="233">
        <f t="shared" si="3"/>
        <v>6982000</v>
      </c>
      <c r="P23" s="234" t="s">
        <v>534</v>
      </c>
      <c r="Q23" s="234" t="s">
        <v>184</v>
      </c>
      <c r="R23" s="226" t="s">
        <v>549</v>
      </c>
      <c r="S23" s="99" t="s">
        <v>580</v>
      </c>
    </row>
    <row r="24" spans="1:19" ht="40.5" customHeight="1">
      <c r="A24" s="225">
        <v>21</v>
      </c>
      <c r="B24" s="94" t="s">
        <v>581</v>
      </c>
      <c r="C24" s="226" t="s">
        <v>43</v>
      </c>
      <c r="D24" s="226">
        <v>1897</v>
      </c>
      <c r="E24" s="226">
        <v>0</v>
      </c>
      <c r="F24" s="226">
        <v>7</v>
      </c>
      <c r="G24" s="227">
        <v>432.66</v>
      </c>
      <c r="H24" s="228">
        <v>2</v>
      </c>
      <c r="I24" s="229">
        <v>87.11</v>
      </c>
      <c r="J24" s="230">
        <v>0</v>
      </c>
      <c r="K24" s="230">
        <v>0</v>
      </c>
      <c r="L24" s="231">
        <f t="shared" si="0"/>
        <v>87.11</v>
      </c>
      <c r="M24" s="232">
        <f t="shared" si="1"/>
        <v>437000</v>
      </c>
      <c r="N24" s="232">
        <f t="shared" si="2"/>
        <v>0</v>
      </c>
      <c r="O24" s="233">
        <f t="shared" si="3"/>
        <v>437000</v>
      </c>
      <c r="P24" s="234" t="s">
        <v>534</v>
      </c>
      <c r="Q24" s="234" t="s">
        <v>535</v>
      </c>
      <c r="R24" s="226" t="s">
        <v>549</v>
      </c>
      <c r="S24" s="99" t="s">
        <v>582</v>
      </c>
    </row>
    <row r="25" spans="1:19" ht="61.5" customHeight="1">
      <c r="A25" s="225">
        <v>22</v>
      </c>
      <c r="B25" s="94" t="s">
        <v>583</v>
      </c>
      <c r="C25" s="226" t="s">
        <v>43</v>
      </c>
      <c r="D25" s="226">
        <v>1920</v>
      </c>
      <c r="E25" s="226">
        <v>0</v>
      </c>
      <c r="F25" s="226">
        <v>9</v>
      </c>
      <c r="G25" s="227">
        <v>543.95</v>
      </c>
      <c r="H25" s="228">
        <v>1</v>
      </c>
      <c r="I25" s="229">
        <v>38.96</v>
      </c>
      <c r="J25" s="230">
        <v>0</v>
      </c>
      <c r="K25" s="230">
        <v>0</v>
      </c>
      <c r="L25" s="231">
        <f t="shared" si="0"/>
        <v>38.96</v>
      </c>
      <c r="M25" s="232">
        <f t="shared" si="1"/>
        <v>196000</v>
      </c>
      <c r="N25" s="232">
        <f t="shared" si="2"/>
        <v>0</v>
      </c>
      <c r="O25" s="233">
        <f t="shared" si="3"/>
        <v>196000</v>
      </c>
      <c r="P25" s="234" t="s">
        <v>534</v>
      </c>
      <c r="Q25" s="234" t="s">
        <v>535</v>
      </c>
      <c r="R25" s="226" t="s">
        <v>549</v>
      </c>
      <c r="S25" s="99" t="s">
        <v>584</v>
      </c>
    </row>
    <row r="26" spans="1:19" ht="40.5" customHeight="1">
      <c r="A26" s="225">
        <v>23</v>
      </c>
      <c r="B26" s="238" t="s">
        <v>585</v>
      </c>
      <c r="C26" s="226" t="s">
        <v>43</v>
      </c>
      <c r="D26" s="226">
        <v>1909</v>
      </c>
      <c r="E26" s="226">
        <v>0</v>
      </c>
      <c r="F26" s="226">
        <v>13</v>
      </c>
      <c r="G26" s="227">
        <v>802.7</v>
      </c>
      <c r="H26" s="228">
        <v>4</v>
      </c>
      <c r="I26" s="229">
        <v>216.02</v>
      </c>
      <c r="J26" s="230">
        <v>0</v>
      </c>
      <c r="K26" s="230">
        <v>0</v>
      </c>
      <c r="L26" s="231">
        <f t="shared" si="0"/>
        <v>216.02</v>
      </c>
      <c r="M26" s="232">
        <f t="shared" si="1"/>
        <v>1084000</v>
      </c>
      <c r="N26" s="232">
        <f t="shared" si="2"/>
        <v>0</v>
      </c>
      <c r="O26" s="233">
        <f t="shared" si="3"/>
        <v>1084000</v>
      </c>
      <c r="P26" s="234" t="s">
        <v>534</v>
      </c>
      <c r="Q26" s="234" t="s">
        <v>535</v>
      </c>
      <c r="R26" s="226" t="s">
        <v>586</v>
      </c>
      <c r="S26" s="99"/>
    </row>
    <row r="27" spans="1:19" ht="57" customHeight="1">
      <c r="A27" s="225">
        <v>24</v>
      </c>
      <c r="B27" s="94" t="s">
        <v>588</v>
      </c>
      <c r="C27" s="226" t="s">
        <v>43</v>
      </c>
      <c r="D27" s="226">
        <v>1930</v>
      </c>
      <c r="E27" s="226">
        <v>0</v>
      </c>
      <c r="F27" s="226">
        <v>3</v>
      </c>
      <c r="G27" s="227">
        <v>170.56</v>
      </c>
      <c r="H27" s="228">
        <v>1</v>
      </c>
      <c r="I27" s="229">
        <v>31.92</v>
      </c>
      <c r="J27" s="230">
        <v>0</v>
      </c>
      <c r="K27" s="230">
        <v>0</v>
      </c>
      <c r="L27" s="231">
        <f t="shared" si="0"/>
        <v>31.92</v>
      </c>
      <c r="M27" s="232">
        <f t="shared" si="1"/>
        <v>160000</v>
      </c>
      <c r="N27" s="232">
        <f t="shared" si="2"/>
        <v>0</v>
      </c>
      <c r="O27" s="233">
        <f t="shared" si="3"/>
        <v>160000</v>
      </c>
      <c r="P27" s="235" t="s">
        <v>534</v>
      </c>
      <c r="Q27" s="235" t="s">
        <v>535</v>
      </c>
      <c r="R27" s="226" t="s">
        <v>589</v>
      </c>
      <c r="S27" s="99"/>
    </row>
    <row r="28" spans="1:19" ht="42" customHeight="1">
      <c r="A28" s="225">
        <v>25</v>
      </c>
      <c r="B28" s="94" t="s">
        <v>590</v>
      </c>
      <c r="C28" s="226" t="s">
        <v>43</v>
      </c>
      <c r="D28" s="226">
        <v>1964</v>
      </c>
      <c r="E28" s="226">
        <v>1</v>
      </c>
      <c r="F28" s="226">
        <v>47</v>
      </c>
      <c r="G28" s="227">
        <v>2203.15</v>
      </c>
      <c r="H28" s="228">
        <v>0</v>
      </c>
      <c r="I28" s="229">
        <v>0</v>
      </c>
      <c r="J28" s="236">
        <v>1</v>
      </c>
      <c r="K28" s="227">
        <v>29.01</v>
      </c>
      <c r="L28" s="231">
        <f t="shared" si="0"/>
        <v>29.01</v>
      </c>
      <c r="M28" s="232">
        <f t="shared" si="1"/>
        <v>0</v>
      </c>
      <c r="N28" s="232">
        <f t="shared" si="2"/>
        <v>209000</v>
      </c>
      <c r="O28" s="233">
        <f t="shared" si="3"/>
        <v>209000</v>
      </c>
      <c r="P28" s="234" t="s">
        <v>534</v>
      </c>
      <c r="Q28" s="234" t="s">
        <v>535</v>
      </c>
      <c r="R28" s="226" t="s">
        <v>536</v>
      </c>
      <c r="S28" s="99" t="s">
        <v>591</v>
      </c>
    </row>
    <row r="29" spans="1:19" ht="57" customHeight="1">
      <c r="A29" s="225">
        <v>26</v>
      </c>
      <c r="B29" s="94" t="s">
        <v>592</v>
      </c>
      <c r="C29" s="226" t="s">
        <v>43</v>
      </c>
      <c r="D29" s="226">
        <v>1965</v>
      </c>
      <c r="E29" s="226">
        <v>0</v>
      </c>
      <c r="F29" s="226">
        <v>40</v>
      </c>
      <c r="G29" s="227">
        <v>1784.81</v>
      </c>
      <c r="H29" s="228">
        <v>1</v>
      </c>
      <c r="I29" s="229">
        <v>46.4</v>
      </c>
      <c r="J29" s="230">
        <v>0</v>
      </c>
      <c r="K29" s="230">
        <v>0</v>
      </c>
      <c r="L29" s="231">
        <f t="shared" si="0"/>
        <v>46.4</v>
      </c>
      <c r="M29" s="232">
        <f t="shared" si="1"/>
        <v>233000</v>
      </c>
      <c r="N29" s="232">
        <f t="shared" si="2"/>
        <v>0</v>
      </c>
      <c r="O29" s="233">
        <f t="shared" si="3"/>
        <v>233000</v>
      </c>
      <c r="P29" s="234" t="s">
        <v>534</v>
      </c>
      <c r="Q29" s="234" t="s">
        <v>535</v>
      </c>
      <c r="R29" s="226" t="s">
        <v>536</v>
      </c>
      <c r="S29" s="99" t="s">
        <v>593</v>
      </c>
    </row>
    <row r="30" spans="1:19" ht="39" customHeight="1">
      <c r="A30" s="225">
        <v>27</v>
      </c>
      <c r="B30" s="94" t="s">
        <v>594</v>
      </c>
      <c r="C30" s="226" t="s">
        <v>43</v>
      </c>
      <c r="D30" s="239">
        <v>1906</v>
      </c>
      <c r="E30" s="239">
        <v>4</v>
      </c>
      <c r="F30" s="226">
        <v>14</v>
      </c>
      <c r="G30" s="227">
        <v>1084.8</v>
      </c>
      <c r="H30" s="228">
        <v>2</v>
      </c>
      <c r="I30" s="229">
        <v>86.72</v>
      </c>
      <c r="J30" s="230">
        <v>0</v>
      </c>
      <c r="K30" s="230">
        <v>0</v>
      </c>
      <c r="L30" s="231">
        <f t="shared" si="0"/>
        <v>86.72</v>
      </c>
      <c r="M30" s="232">
        <f t="shared" si="1"/>
        <v>435000</v>
      </c>
      <c r="N30" s="232">
        <f t="shared" si="2"/>
        <v>0</v>
      </c>
      <c r="O30" s="233">
        <f t="shared" si="3"/>
        <v>435000</v>
      </c>
      <c r="P30" s="234" t="s">
        <v>534</v>
      </c>
      <c r="Q30" s="234" t="s">
        <v>535</v>
      </c>
      <c r="R30" s="226" t="s">
        <v>595</v>
      </c>
      <c r="S30" s="99" t="s">
        <v>596</v>
      </c>
    </row>
    <row r="31" spans="1:19" ht="40.5" customHeight="1">
      <c r="A31" s="225">
        <v>28</v>
      </c>
      <c r="B31" s="94" t="s">
        <v>597</v>
      </c>
      <c r="C31" s="226" t="s">
        <v>43</v>
      </c>
      <c r="D31" s="226">
        <v>1992</v>
      </c>
      <c r="E31" s="226">
        <v>3</v>
      </c>
      <c r="F31" s="226">
        <v>39</v>
      </c>
      <c r="G31" s="227">
        <v>1726.32</v>
      </c>
      <c r="H31" s="228">
        <v>4</v>
      </c>
      <c r="I31" s="229">
        <v>196.5</v>
      </c>
      <c r="J31" s="236">
        <v>3</v>
      </c>
      <c r="K31" s="227">
        <v>79.65</v>
      </c>
      <c r="L31" s="231">
        <f t="shared" si="0"/>
        <v>276.15</v>
      </c>
      <c r="M31" s="232">
        <f t="shared" si="1"/>
        <v>986000</v>
      </c>
      <c r="N31" s="232">
        <f t="shared" si="2"/>
        <v>575000</v>
      </c>
      <c r="O31" s="233">
        <f t="shared" si="3"/>
        <v>1561000</v>
      </c>
      <c r="P31" s="234" t="s">
        <v>534</v>
      </c>
      <c r="Q31" s="234" t="s">
        <v>535</v>
      </c>
      <c r="R31" s="226" t="s">
        <v>1060</v>
      </c>
      <c r="S31" s="99" t="s">
        <v>598</v>
      </c>
    </row>
    <row r="32" spans="1:19" ht="40.5" customHeight="1">
      <c r="A32" s="225">
        <v>29</v>
      </c>
      <c r="B32" s="94" t="s">
        <v>599</v>
      </c>
      <c r="C32" s="226" t="s">
        <v>43</v>
      </c>
      <c r="D32" s="226">
        <v>1910</v>
      </c>
      <c r="E32" s="226">
        <v>2</v>
      </c>
      <c r="F32" s="226">
        <v>9</v>
      </c>
      <c r="G32" s="227">
        <v>511.96</v>
      </c>
      <c r="H32" s="228">
        <v>1</v>
      </c>
      <c r="I32" s="229">
        <v>49.3</v>
      </c>
      <c r="J32" s="230">
        <v>0</v>
      </c>
      <c r="K32" s="230">
        <v>0</v>
      </c>
      <c r="L32" s="231">
        <f t="shared" si="0"/>
        <v>49.3</v>
      </c>
      <c r="M32" s="232">
        <f t="shared" si="1"/>
        <v>247000</v>
      </c>
      <c r="N32" s="232">
        <f t="shared" si="2"/>
        <v>0</v>
      </c>
      <c r="O32" s="233">
        <f t="shared" si="3"/>
        <v>247000</v>
      </c>
      <c r="P32" s="234" t="s">
        <v>534</v>
      </c>
      <c r="Q32" s="234" t="s">
        <v>535</v>
      </c>
      <c r="R32" s="226" t="s">
        <v>549</v>
      </c>
      <c r="S32" s="99" t="s">
        <v>600</v>
      </c>
    </row>
    <row r="33" spans="1:19" ht="40.5" customHeight="1">
      <c r="A33" s="225">
        <v>30</v>
      </c>
      <c r="B33" s="94" t="s">
        <v>601</v>
      </c>
      <c r="C33" s="226" t="s">
        <v>43</v>
      </c>
      <c r="D33" s="226">
        <v>1910</v>
      </c>
      <c r="E33" s="226">
        <v>0</v>
      </c>
      <c r="F33" s="226">
        <v>6</v>
      </c>
      <c r="G33" s="227">
        <v>256.48</v>
      </c>
      <c r="H33" s="228">
        <v>2</v>
      </c>
      <c r="I33" s="229">
        <v>84.36</v>
      </c>
      <c r="J33" s="230">
        <v>0</v>
      </c>
      <c r="K33" s="230">
        <v>0</v>
      </c>
      <c r="L33" s="231">
        <f t="shared" si="0"/>
        <v>84.36</v>
      </c>
      <c r="M33" s="232">
        <f t="shared" si="1"/>
        <v>423000</v>
      </c>
      <c r="N33" s="232">
        <f t="shared" si="2"/>
        <v>0</v>
      </c>
      <c r="O33" s="233">
        <f t="shared" si="3"/>
        <v>423000</v>
      </c>
      <c r="P33" s="234" t="s">
        <v>534</v>
      </c>
      <c r="Q33" s="234" t="s">
        <v>535</v>
      </c>
      <c r="R33" s="226" t="s">
        <v>549</v>
      </c>
      <c r="S33" s="99" t="s">
        <v>602</v>
      </c>
    </row>
    <row r="34" spans="1:19" ht="40.5" customHeight="1">
      <c r="A34" s="225">
        <v>31</v>
      </c>
      <c r="B34" s="94" t="s">
        <v>603</v>
      </c>
      <c r="C34" s="226" t="s">
        <v>43</v>
      </c>
      <c r="D34" s="226">
        <v>1988</v>
      </c>
      <c r="E34" s="226">
        <v>0</v>
      </c>
      <c r="F34" s="226">
        <v>30</v>
      </c>
      <c r="G34" s="227">
        <v>1621.41</v>
      </c>
      <c r="H34" s="228">
        <v>1</v>
      </c>
      <c r="I34" s="229">
        <v>59.28</v>
      </c>
      <c r="J34" s="230">
        <v>0</v>
      </c>
      <c r="K34" s="230">
        <v>0</v>
      </c>
      <c r="L34" s="231">
        <f t="shared" si="0"/>
        <v>59.28</v>
      </c>
      <c r="M34" s="232">
        <f t="shared" si="1"/>
        <v>297000</v>
      </c>
      <c r="N34" s="232">
        <f t="shared" si="2"/>
        <v>0</v>
      </c>
      <c r="O34" s="233">
        <f t="shared" si="3"/>
        <v>297000</v>
      </c>
      <c r="P34" s="234" t="s">
        <v>534</v>
      </c>
      <c r="Q34" s="234" t="s">
        <v>535</v>
      </c>
      <c r="R34" s="226" t="s">
        <v>536</v>
      </c>
      <c r="S34" s="99" t="s">
        <v>604</v>
      </c>
    </row>
    <row r="35" spans="1:19" ht="40.5" customHeight="1">
      <c r="A35" s="225">
        <v>32</v>
      </c>
      <c r="B35" s="94" t="s">
        <v>605</v>
      </c>
      <c r="C35" s="226" t="s">
        <v>43</v>
      </c>
      <c r="D35" s="226">
        <v>1982</v>
      </c>
      <c r="E35" s="226">
        <v>0</v>
      </c>
      <c r="F35" s="226">
        <v>24</v>
      </c>
      <c r="G35" s="227">
        <v>1009.53</v>
      </c>
      <c r="H35" s="228">
        <v>1</v>
      </c>
      <c r="I35" s="229">
        <v>40.64</v>
      </c>
      <c r="J35" s="230">
        <v>0</v>
      </c>
      <c r="K35" s="230">
        <v>0</v>
      </c>
      <c r="L35" s="231">
        <f t="shared" si="0"/>
        <v>40.64</v>
      </c>
      <c r="M35" s="232">
        <f t="shared" si="1"/>
        <v>204000</v>
      </c>
      <c r="N35" s="232">
        <f t="shared" si="2"/>
        <v>0</v>
      </c>
      <c r="O35" s="233">
        <f t="shared" si="3"/>
        <v>204000</v>
      </c>
      <c r="P35" s="234" t="s">
        <v>534</v>
      </c>
      <c r="Q35" s="234" t="s">
        <v>535</v>
      </c>
      <c r="R35" s="226" t="s">
        <v>536</v>
      </c>
      <c r="S35" s="99" t="s">
        <v>606</v>
      </c>
    </row>
    <row r="36" spans="1:19" ht="40.5" customHeight="1">
      <c r="A36" s="225">
        <v>33</v>
      </c>
      <c r="B36" s="94" t="s">
        <v>607</v>
      </c>
      <c r="C36" s="226" t="s">
        <v>43</v>
      </c>
      <c r="D36" s="226">
        <v>1914</v>
      </c>
      <c r="E36" s="226">
        <v>1</v>
      </c>
      <c r="F36" s="226">
        <v>3</v>
      </c>
      <c r="G36" s="227">
        <v>227.97</v>
      </c>
      <c r="H36" s="228">
        <v>1</v>
      </c>
      <c r="I36" s="229">
        <v>61.42</v>
      </c>
      <c r="J36" s="230">
        <v>0</v>
      </c>
      <c r="K36" s="230">
        <v>0</v>
      </c>
      <c r="L36" s="231">
        <f t="shared" si="0"/>
        <v>61.42</v>
      </c>
      <c r="M36" s="232">
        <f aca="true" t="shared" si="4" ref="M36:M67">ROUND(I36*4263*1.23*0.957,-3)</f>
        <v>308000</v>
      </c>
      <c r="N36" s="232">
        <f aca="true" t="shared" si="5" ref="N36:N67">ROUND(K36*6135*1.23*0.957,-3)</f>
        <v>0</v>
      </c>
      <c r="O36" s="233">
        <f t="shared" si="3"/>
        <v>308000</v>
      </c>
      <c r="P36" s="234" t="s">
        <v>534</v>
      </c>
      <c r="Q36" s="234" t="s">
        <v>184</v>
      </c>
      <c r="R36" s="226" t="s">
        <v>549</v>
      </c>
      <c r="S36" s="99" t="s">
        <v>608</v>
      </c>
    </row>
    <row r="37" spans="1:19" ht="40.5" customHeight="1">
      <c r="A37" s="225">
        <v>34</v>
      </c>
      <c r="B37" s="94" t="s">
        <v>609</v>
      </c>
      <c r="C37" s="226" t="s">
        <v>43</v>
      </c>
      <c r="D37" s="226">
        <v>1902</v>
      </c>
      <c r="E37" s="226">
        <v>1</v>
      </c>
      <c r="F37" s="226">
        <v>16</v>
      </c>
      <c r="G37" s="227">
        <v>670.64</v>
      </c>
      <c r="H37" s="228">
        <v>10</v>
      </c>
      <c r="I37" s="229">
        <v>368.55</v>
      </c>
      <c r="J37" s="230">
        <v>0</v>
      </c>
      <c r="K37" s="230">
        <v>0</v>
      </c>
      <c r="L37" s="231">
        <f t="shared" si="0"/>
        <v>368.55</v>
      </c>
      <c r="M37" s="232">
        <f t="shared" si="4"/>
        <v>1849000</v>
      </c>
      <c r="N37" s="232">
        <f t="shared" si="5"/>
        <v>0</v>
      </c>
      <c r="O37" s="233">
        <f t="shared" si="3"/>
        <v>1849000</v>
      </c>
      <c r="P37" s="234" t="s">
        <v>534</v>
      </c>
      <c r="Q37" s="234" t="s">
        <v>535</v>
      </c>
      <c r="R37" s="226" t="s">
        <v>1061</v>
      </c>
      <c r="S37" s="99" t="s">
        <v>610</v>
      </c>
    </row>
    <row r="38" spans="1:19" ht="53.25" customHeight="1">
      <c r="A38" s="225">
        <v>35</v>
      </c>
      <c r="B38" s="94" t="s">
        <v>611</v>
      </c>
      <c r="C38" s="226" t="s">
        <v>43</v>
      </c>
      <c r="D38" s="226">
        <v>1920</v>
      </c>
      <c r="E38" s="226">
        <v>0</v>
      </c>
      <c r="F38" s="226">
        <v>15</v>
      </c>
      <c r="G38" s="227">
        <v>574.48</v>
      </c>
      <c r="H38" s="228">
        <v>2</v>
      </c>
      <c r="I38" s="229">
        <v>83.45</v>
      </c>
      <c r="J38" s="230">
        <v>0</v>
      </c>
      <c r="K38" s="230">
        <v>0</v>
      </c>
      <c r="L38" s="231">
        <f t="shared" si="0"/>
        <v>83.45</v>
      </c>
      <c r="M38" s="232">
        <f t="shared" si="4"/>
        <v>419000</v>
      </c>
      <c r="N38" s="232">
        <f t="shared" si="5"/>
        <v>0</v>
      </c>
      <c r="O38" s="233">
        <f t="shared" si="3"/>
        <v>419000</v>
      </c>
      <c r="P38" s="234" t="s">
        <v>534</v>
      </c>
      <c r="Q38" s="234" t="s">
        <v>535</v>
      </c>
      <c r="R38" s="226" t="s">
        <v>549</v>
      </c>
      <c r="S38" s="99" t="s">
        <v>612</v>
      </c>
    </row>
    <row r="39" spans="1:19" ht="50.25" customHeight="1">
      <c r="A39" s="225">
        <v>36</v>
      </c>
      <c r="B39" s="94" t="s">
        <v>613</v>
      </c>
      <c r="C39" s="226" t="s">
        <v>43</v>
      </c>
      <c r="D39" s="226">
        <v>1992</v>
      </c>
      <c r="E39" s="226">
        <v>0</v>
      </c>
      <c r="F39" s="226">
        <v>30</v>
      </c>
      <c r="G39" s="227">
        <v>1752.38</v>
      </c>
      <c r="H39" s="228">
        <v>3</v>
      </c>
      <c r="I39" s="229">
        <v>154.34</v>
      </c>
      <c r="J39" s="230">
        <v>0</v>
      </c>
      <c r="K39" s="230">
        <v>0</v>
      </c>
      <c r="L39" s="231">
        <f t="shared" si="0"/>
        <v>154.34</v>
      </c>
      <c r="M39" s="232">
        <f t="shared" si="4"/>
        <v>774000</v>
      </c>
      <c r="N39" s="232">
        <f t="shared" si="5"/>
        <v>0</v>
      </c>
      <c r="O39" s="233">
        <f t="shared" si="3"/>
        <v>774000</v>
      </c>
      <c r="P39" s="234" t="s">
        <v>614</v>
      </c>
      <c r="Q39" s="234" t="s">
        <v>535</v>
      </c>
      <c r="R39" s="226" t="s">
        <v>615</v>
      </c>
      <c r="S39" s="99" t="s">
        <v>616</v>
      </c>
    </row>
    <row r="40" spans="1:19" ht="40.5" customHeight="1">
      <c r="A40" s="225">
        <v>37</v>
      </c>
      <c r="B40" s="94" t="s">
        <v>617</v>
      </c>
      <c r="C40" s="226" t="s">
        <v>43</v>
      </c>
      <c r="D40" s="226">
        <v>1938</v>
      </c>
      <c r="E40" s="226" t="s">
        <v>420</v>
      </c>
      <c r="F40" s="226">
        <v>10</v>
      </c>
      <c r="G40" s="227">
        <v>760.85</v>
      </c>
      <c r="H40" s="228">
        <v>1</v>
      </c>
      <c r="I40" s="229">
        <v>40.04</v>
      </c>
      <c r="J40" s="230">
        <v>0</v>
      </c>
      <c r="K40" s="230">
        <v>0</v>
      </c>
      <c r="L40" s="231">
        <f t="shared" si="0"/>
        <v>40.04</v>
      </c>
      <c r="M40" s="232">
        <f t="shared" si="4"/>
        <v>201000</v>
      </c>
      <c r="N40" s="232">
        <f t="shared" si="5"/>
        <v>0</v>
      </c>
      <c r="O40" s="233">
        <f t="shared" si="3"/>
        <v>201000</v>
      </c>
      <c r="P40" s="234" t="s">
        <v>534</v>
      </c>
      <c r="Q40" s="234" t="s">
        <v>535</v>
      </c>
      <c r="R40" s="226" t="s">
        <v>549</v>
      </c>
      <c r="S40" s="99" t="s">
        <v>618</v>
      </c>
    </row>
    <row r="41" spans="1:19" ht="40.5" customHeight="1">
      <c r="A41" s="225">
        <v>38</v>
      </c>
      <c r="B41" s="94" t="s">
        <v>619</v>
      </c>
      <c r="C41" s="226" t="s">
        <v>43</v>
      </c>
      <c r="D41" s="226">
        <v>1937</v>
      </c>
      <c r="E41" s="226">
        <v>6</v>
      </c>
      <c r="F41" s="226">
        <v>4</v>
      </c>
      <c r="G41" s="227">
        <v>400.28</v>
      </c>
      <c r="H41" s="228">
        <v>1</v>
      </c>
      <c r="I41" s="229">
        <v>49</v>
      </c>
      <c r="J41" s="230">
        <v>0</v>
      </c>
      <c r="K41" s="230">
        <v>0</v>
      </c>
      <c r="L41" s="231">
        <f t="shared" si="0"/>
        <v>49</v>
      </c>
      <c r="M41" s="232">
        <f t="shared" si="4"/>
        <v>246000</v>
      </c>
      <c r="N41" s="232">
        <f t="shared" si="5"/>
        <v>0</v>
      </c>
      <c r="O41" s="233">
        <f t="shared" si="3"/>
        <v>246000</v>
      </c>
      <c r="P41" s="234" t="s">
        <v>534</v>
      </c>
      <c r="Q41" s="234" t="s">
        <v>184</v>
      </c>
      <c r="R41" s="226" t="s">
        <v>549</v>
      </c>
      <c r="S41" s="99" t="s">
        <v>620</v>
      </c>
    </row>
    <row r="42" spans="1:19" ht="53.25" customHeight="1">
      <c r="A42" s="225">
        <v>39</v>
      </c>
      <c r="B42" s="94" t="s">
        <v>621</v>
      </c>
      <c r="C42" s="226" t="s">
        <v>43</v>
      </c>
      <c r="D42" s="226">
        <v>1932</v>
      </c>
      <c r="E42" s="226">
        <v>0</v>
      </c>
      <c r="F42" s="226">
        <v>14</v>
      </c>
      <c r="G42" s="227">
        <v>637.95</v>
      </c>
      <c r="H42" s="228">
        <v>1</v>
      </c>
      <c r="I42" s="229">
        <v>38.8</v>
      </c>
      <c r="J42" s="230">
        <v>0</v>
      </c>
      <c r="K42" s="230">
        <v>0</v>
      </c>
      <c r="L42" s="231">
        <f t="shared" si="0"/>
        <v>38.8</v>
      </c>
      <c r="M42" s="232">
        <f t="shared" si="4"/>
        <v>195000</v>
      </c>
      <c r="N42" s="232">
        <f t="shared" si="5"/>
        <v>0</v>
      </c>
      <c r="O42" s="233">
        <f t="shared" si="3"/>
        <v>195000</v>
      </c>
      <c r="P42" s="234" t="s">
        <v>534</v>
      </c>
      <c r="Q42" s="234" t="s">
        <v>535</v>
      </c>
      <c r="R42" s="226" t="s">
        <v>549</v>
      </c>
      <c r="S42" s="99" t="s">
        <v>622</v>
      </c>
    </row>
    <row r="43" spans="1:19" ht="40.5" customHeight="1">
      <c r="A43" s="225">
        <v>40</v>
      </c>
      <c r="B43" s="94" t="s">
        <v>623</v>
      </c>
      <c r="C43" s="226" t="s">
        <v>43</v>
      </c>
      <c r="D43" s="226">
        <v>1932</v>
      </c>
      <c r="E43" s="226">
        <v>0</v>
      </c>
      <c r="F43" s="226">
        <v>16</v>
      </c>
      <c r="G43" s="227">
        <v>630.08</v>
      </c>
      <c r="H43" s="228">
        <v>1</v>
      </c>
      <c r="I43" s="229">
        <v>39.96</v>
      </c>
      <c r="J43" s="230">
        <v>0</v>
      </c>
      <c r="K43" s="230">
        <v>0</v>
      </c>
      <c r="L43" s="231">
        <f t="shared" si="0"/>
        <v>39.96</v>
      </c>
      <c r="M43" s="232">
        <f t="shared" si="4"/>
        <v>201000</v>
      </c>
      <c r="N43" s="232">
        <f t="shared" si="5"/>
        <v>0</v>
      </c>
      <c r="O43" s="233">
        <f t="shared" si="3"/>
        <v>201000</v>
      </c>
      <c r="P43" s="234" t="s">
        <v>534</v>
      </c>
      <c r="Q43" s="234" t="s">
        <v>535</v>
      </c>
      <c r="R43" s="226" t="s">
        <v>549</v>
      </c>
      <c r="S43" s="99" t="s">
        <v>624</v>
      </c>
    </row>
    <row r="44" spans="1:19" ht="57.75" customHeight="1">
      <c r="A44" s="225">
        <v>41</v>
      </c>
      <c r="B44" s="94" t="s">
        <v>625</v>
      </c>
      <c r="C44" s="226" t="s">
        <v>43</v>
      </c>
      <c r="D44" s="226">
        <v>1962</v>
      </c>
      <c r="E44" s="226">
        <v>0</v>
      </c>
      <c r="F44" s="226">
        <v>46</v>
      </c>
      <c r="G44" s="227">
        <v>2063.4</v>
      </c>
      <c r="H44" s="228">
        <v>1</v>
      </c>
      <c r="I44" s="229">
        <v>46.8</v>
      </c>
      <c r="J44" s="230">
        <v>0</v>
      </c>
      <c r="K44" s="230">
        <v>0</v>
      </c>
      <c r="L44" s="231">
        <f t="shared" si="0"/>
        <v>46.8</v>
      </c>
      <c r="M44" s="232">
        <f t="shared" si="4"/>
        <v>235000</v>
      </c>
      <c r="N44" s="232">
        <f t="shared" si="5"/>
        <v>0</v>
      </c>
      <c r="O44" s="233">
        <f t="shared" si="3"/>
        <v>235000</v>
      </c>
      <c r="P44" s="234" t="s">
        <v>534</v>
      </c>
      <c r="Q44" s="234" t="s">
        <v>535</v>
      </c>
      <c r="R44" s="226" t="s">
        <v>536</v>
      </c>
      <c r="S44" s="99" t="s">
        <v>626</v>
      </c>
    </row>
    <row r="45" spans="1:19" ht="55.5" customHeight="1">
      <c r="A45" s="225">
        <v>42</v>
      </c>
      <c r="B45" s="94" t="s">
        <v>627</v>
      </c>
      <c r="C45" s="226" t="s">
        <v>43</v>
      </c>
      <c r="D45" s="226">
        <v>1958</v>
      </c>
      <c r="E45" s="226">
        <v>1</v>
      </c>
      <c r="F45" s="226">
        <v>27</v>
      </c>
      <c r="G45" s="227">
        <v>1286.03</v>
      </c>
      <c r="H45" s="228">
        <v>0</v>
      </c>
      <c r="I45" s="229">
        <v>0</v>
      </c>
      <c r="J45" s="236">
        <v>1</v>
      </c>
      <c r="K45" s="227">
        <v>149.67</v>
      </c>
      <c r="L45" s="231">
        <f t="shared" si="0"/>
        <v>149.67</v>
      </c>
      <c r="M45" s="232">
        <f t="shared" si="4"/>
        <v>0</v>
      </c>
      <c r="N45" s="232">
        <f t="shared" si="5"/>
        <v>1081000</v>
      </c>
      <c r="O45" s="233">
        <f t="shared" si="3"/>
        <v>1081000</v>
      </c>
      <c r="P45" s="234" t="s">
        <v>534</v>
      </c>
      <c r="Q45" s="234" t="s">
        <v>535</v>
      </c>
      <c r="R45" s="226" t="s">
        <v>549</v>
      </c>
      <c r="S45" s="99" t="s">
        <v>628</v>
      </c>
    </row>
    <row r="46" spans="1:19" ht="40.5" customHeight="1">
      <c r="A46" s="225">
        <v>43</v>
      </c>
      <c r="B46" s="94" t="s">
        <v>629</v>
      </c>
      <c r="C46" s="226" t="s">
        <v>43</v>
      </c>
      <c r="D46" s="239">
        <v>1898</v>
      </c>
      <c r="E46" s="239">
        <v>3</v>
      </c>
      <c r="F46" s="226">
        <v>15</v>
      </c>
      <c r="G46" s="227">
        <v>700.44</v>
      </c>
      <c r="H46" s="228">
        <v>8</v>
      </c>
      <c r="I46" s="229">
        <v>352.02</v>
      </c>
      <c r="J46" s="230">
        <v>0</v>
      </c>
      <c r="K46" s="230">
        <v>0</v>
      </c>
      <c r="L46" s="231">
        <f t="shared" si="0"/>
        <v>352.02</v>
      </c>
      <c r="M46" s="232">
        <f t="shared" si="4"/>
        <v>1766000</v>
      </c>
      <c r="N46" s="232">
        <f t="shared" si="5"/>
        <v>0</v>
      </c>
      <c r="O46" s="233">
        <f t="shared" si="3"/>
        <v>1766000</v>
      </c>
      <c r="P46" s="234" t="s">
        <v>534</v>
      </c>
      <c r="Q46" s="234" t="s">
        <v>184</v>
      </c>
      <c r="R46" s="226" t="s">
        <v>630</v>
      </c>
      <c r="S46" s="99" t="s">
        <v>631</v>
      </c>
    </row>
    <row r="47" spans="1:19" ht="40.5" customHeight="1">
      <c r="A47" s="225">
        <v>44</v>
      </c>
      <c r="B47" s="94" t="s">
        <v>632</v>
      </c>
      <c r="C47" s="226" t="s">
        <v>43</v>
      </c>
      <c r="D47" s="239">
        <v>1889</v>
      </c>
      <c r="E47" s="239">
        <v>1</v>
      </c>
      <c r="F47" s="226">
        <v>6</v>
      </c>
      <c r="G47" s="227">
        <v>482.43</v>
      </c>
      <c r="H47" s="228">
        <v>2</v>
      </c>
      <c r="I47" s="229">
        <v>101.51</v>
      </c>
      <c r="J47" s="230">
        <v>0</v>
      </c>
      <c r="K47" s="230">
        <v>0</v>
      </c>
      <c r="L47" s="231">
        <f t="shared" si="0"/>
        <v>101.51</v>
      </c>
      <c r="M47" s="232">
        <f t="shared" si="4"/>
        <v>509000</v>
      </c>
      <c r="N47" s="232">
        <f t="shared" si="5"/>
        <v>0</v>
      </c>
      <c r="O47" s="233">
        <f t="shared" si="3"/>
        <v>509000</v>
      </c>
      <c r="P47" s="234" t="s">
        <v>534</v>
      </c>
      <c r="Q47" s="234" t="s">
        <v>535</v>
      </c>
      <c r="R47" s="226" t="s">
        <v>630</v>
      </c>
      <c r="S47" s="99" t="s">
        <v>633</v>
      </c>
    </row>
    <row r="48" spans="1:19" ht="40.5" customHeight="1">
      <c r="A48" s="225">
        <v>45</v>
      </c>
      <c r="B48" s="94" t="s">
        <v>634</v>
      </c>
      <c r="C48" s="226" t="s">
        <v>43</v>
      </c>
      <c r="D48" s="239">
        <v>1970</v>
      </c>
      <c r="E48" s="239">
        <v>29</v>
      </c>
      <c r="F48" s="226">
        <v>1</v>
      </c>
      <c r="G48" s="227">
        <v>1398.36</v>
      </c>
      <c r="H48" s="228">
        <v>0</v>
      </c>
      <c r="I48" s="229">
        <v>0</v>
      </c>
      <c r="J48" s="236">
        <v>1</v>
      </c>
      <c r="K48" s="227">
        <v>93.65</v>
      </c>
      <c r="L48" s="231">
        <f t="shared" si="0"/>
        <v>93.65</v>
      </c>
      <c r="M48" s="232">
        <f t="shared" si="4"/>
        <v>0</v>
      </c>
      <c r="N48" s="232">
        <f t="shared" si="5"/>
        <v>676000</v>
      </c>
      <c r="O48" s="233">
        <f t="shared" si="3"/>
        <v>676000</v>
      </c>
      <c r="P48" s="234" t="s">
        <v>534</v>
      </c>
      <c r="Q48" s="234" t="s">
        <v>184</v>
      </c>
      <c r="R48" s="226" t="s">
        <v>536</v>
      </c>
      <c r="S48" s="99" t="s">
        <v>635</v>
      </c>
    </row>
    <row r="49" spans="1:19" ht="40.5" customHeight="1">
      <c r="A49" s="225">
        <v>46</v>
      </c>
      <c r="B49" s="94" t="s">
        <v>636</v>
      </c>
      <c r="C49" s="226" t="s">
        <v>43</v>
      </c>
      <c r="D49" s="239">
        <v>1909</v>
      </c>
      <c r="E49" s="239">
        <v>1</v>
      </c>
      <c r="F49" s="226">
        <v>15</v>
      </c>
      <c r="G49" s="227">
        <v>954.89</v>
      </c>
      <c r="H49" s="228">
        <v>3</v>
      </c>
      <c r="I49" s="229">
        <v>205.04</v>
      </c>
      <c r="J49" s="236">
        <v>1</v>
      </c>
      <c r="K49" s="237">
        <v>117.1</v>
      </c>
      <c r="L49" s="231">
        <f t="shared" si="0"/>
        <v>322.14</v>
      </c>
      <c r="M49" s="232">
        <f t="shared" si="4"/>
        <v>1029000</v>
      </c>
      <c r="N49" s="232">
        <f t="shared" si="5"/>
        <v>846000</v>
      </c>
      <c r="O49" s="233">
        <f t="shared" si="3"/>
        <v>1875000</v>
      </c>
      <c r="P49" s="234" t="s">
        <v>534</v>
      </c>
      <c r="Q49" s="234" t="s">
        <v>535</v>
      </c>
      <c r="R49" s="226" t="s">
        <v>637</v>
      </c>
      <c r="S49" s="99" t="s">
        <v>638</v>
      </c>
    </row>
    <row r="50" spans="1:19" ht="54.75" customHeight="1">
      <c r="A50" s="225">
        <v>47</v>
      </c>
      <c r="B50" s="94" t="s">
        <v>639</v>
      </c>
      <c r="C50" s="226" t="s">
        <v>43</v>
      </c>
      <c r="D50" s="239">
        <v>1920</v>
      </c>
      <c r="E50" s="239">
        <v>0</v>
      </c>
      <c r="F50" s="226">
        <v>2</v>
      </c>
      <c r="G50" s="227">
        <v>127.05</v>
      </c>
      <c r="H50" s="228">
        <v>1</v>
      </c>
      <c r="I50" s="229">
        <v>62.05</v>
      </c>
      <c r="J50" s="230">
        <v>0</v>
      </c>
      <c r="K50" s="230">
        <v>0</v>
      </c>
      <c r="L50" s="231">
        <f t="shared" si="0"/>
        <v>62.05</v>
      </c>
      <c r="M50" s="232">
        <f t="shared" si="4"/>
        <v>311000</v>
      </c>
      <c r="N50" s="232">
        <f t="shared" si="5"/>
        <v>0</v>
      </c>
      <c r="O50" s="233">
        <f t="shared" si="3"/>
        <v>311000</v>
      </c>
      <c r="P50" s="234" t="s">
        <v>534</v>
      </c>
      <c r="Q50" s="234" t="s">
        <v>535</v>
      </c>
      <c r="R50" s="226" t="s">
        <v>549</v>
      </c>
      <c r="S50" s="99" t="s">
        <v>640</v>
      </c>
    </row>
    <row r="51" spans="1:19" ht="64.5" customHeight="1">
      <c r="A51" s="225">
        <v>48</v>
      </c>
      <c r="B51" s="94" t="s">
        <v>641</v>
      </c>
      <c r="C51" s="226" t="s">
        <v>43</v>
      </c>
      <c r="D51" s="240">
        <v>1909</v>
      </c>
      <c r="E51" s="240">
        <v>0</v>
      </c>
      <c r="F51" s="226">
        <v>6</v>
      </c>
      <c r="G51" s="227">
        <v>486.85</v>
      </c>
      <c r="H51" s="228">
        <v>2</v>
      </c>
      <c r="I51" s="229">
        <v>114.11</v>
      </c>
      <c r="J51" s="230">
        <v>0</v>
      </c>
      <c r="K51" s="230">
        <v>0</v>
      </c>
      <c r="L51" s="231">
        <f t="shared" si="0"/>
        <v>114.11</v>
      </c>
      <c r="M51" s="232">
        <f t="shared" si="4"/>
        <v>573000</v>
      </c>
      <c r="N51" s="232">
        <f t="shared" si="5"/>
        <v>0</v>
      </c>
      <c r="O51" s="233">
        <f t="shared" si="3"/>
        <v>573000</v>
      </c>
      <c r="P51" s="234" t="s">
        <v>534</v>
      </c>
      <c r="Q51" s="234" t="s">
        <v>535</v>
      </c>
      <c r="R51" s="226" t="s">
        <v>642</v>
      </c>
      <c r="S51" s="99" t="s">
        <v>643</v>
      </c>
    </row>
    <row r="52" spans="1:19" ht="40.5" customHeight="1">
      <c r="A52" s="225">
        <v>49</v>
      </c>
      <c r="B52" s="94" t="s">
        <v>644</v>
      </c>
      <c r="C52" s="226" t="s">
        <v>43</v>
      </c>
      <c r="D52" s="239">
        <v>1888</v>
      </c>
      <c r="E52" s="239">
        <v>2</v>
      </c>
      <c r="F52" s="226">
        <v>10</v>
      </c>
      <c r="G52" s="227">
        <v>562.6</v>
      </c>
      <c r="H52" s="228">
        <v>2</v>
      </c>
      <c r="I52" s="229">
        <v>78.56</v>
      </c>
      <c r="J52" s="230">
        <v>0</v>
      </c>
      <c r="K52" s="230">
        <v>0</v>
      </c>
      <c r="L52" s="231">
        <f t="shared" si="0"/>
        <v>78.56</v>
      </c>
      <c r="M52" s="232">
        <f t="shared" si="4"/>
        <v>394000</v>
      </c>
      <c r="N52" s="232">
        <f t="shared" si="5"/>
        <v>0</v>
      </c>
      <c r="O52" s="233">
        <f t="shared" si="3"/>
        <v>394000</v>
      </c>
      <c r="P52" s="234" t="s">
        <v>534</v>
      </c>
      <c r="Q52" s="234" t="s">
        <v>535</v>
      </c>
      <c r="R52" s="226" t="s">
        <v>637</v>
      </c>
      <c r="S52" s="99" t="s">
        <v>645</v>
      </c>
    </row>
    <row r="53" spans="1:19" ht="68.25" customHeight="1">
      <c r="A53" s="225">
        <v>50</v>
      </c>
      <c r="B53" s="94" t="s">
        <v>646</v>
      </c>
      <c r="C53" s="226" t="s">
        <v>43</v>
      </c>
      <c r="D53" s="239">
        <v>1910</v>
      </c>
      <c r="E53" s="239">
        <v>2</v>
      </c>
      <c r="F53" s="226">
        <v>8</v>
      </c>
      <c r="G53" s="227">
        <v>482.74</v>
      </c>
      <c r="H53" s="228">
        <v>8</v>
      </c>
      <c r="I53" s="229">
        <v>434.05</v>
      </c>
      <c r="J53" s="230">
        <v>0</v>
      </c>
      <c r="K53" s="230">
        <v>0</v>
      </c>
      <c r="L53" s="231">
        <f t="shared" si="0"/>
        <v>434.05</v>
      </c>
      <c r="M53" s="232">
        <f t="shared" si="4"/>
        <v>2178000</v>
      </c>
      <c r="N53" s="232">
        <f t="shared" si="5"/>
        <v>0</v>
      </c>
      <c r="O53" s="233">
        <f t="shared" si="3"/>
        <v>2178000</v>
      </c>
      <c r="P53" s="234" t="s">
        <v>534</v>
      </c>
      <c r="Q53" s="234" t="s">
        <v>184</v>
      </c>
      <c r="R53" s="226" t="s">
        <v>637</v>
      </c>
      <c r="S53" s="99" t="s">
        <v>647</v>
      </c>
    </row>
    <row r="54" spans="1:19" ht="40.5" customHeight="1">
      <c r="A54" s="225">
        <v>51</v>
      </c>
      <c r="B54" s="94" t="s">
        <v>648</v>
      </c>
      <c r="C54" s="226" t="s">
        <v>43</v>
      </c>
      <c r="D54" s="239">
        <v>1953</v>
      </c>
      <c r="E54" s="239">
        <v>0</v>
      </c>
      <c r="F54" s="226">
        <v>36</v>
      </c>
      <c r="G54" s="227">
        <v>1635.9</v>
      </c>
      <c r="H54" s="228">
        <v>1</v>
      </c>
      <c r="I54" s="229">
        <v>50.4</v>
      </c>
      <c r="J54" s="230">
        <v>0</v>
      </c>
      <c r="K54" s="230">
        <v>0</v>
      </c>
      <c r="L54" s="231">
        <f t="shared" si="0"/>
        <v>50.4</v>
      </c>
      <c r="M54" s="232">
        <f t="shared" si="4"/>
        <v>253000</v>
      </c>
      <c r="N54" s="232">
        <f t="shared" si="5"/>
        <v>0</v>
      </c>
      <c r="O54" s="233">
        <f t="shared" si="3"/>
        <v>253000</v>
      </c>
      <c r="P54" s="235" t="s">
        <v>649</v>
      </c>
      <c r="Q54" s="235" t="s">
        <v>535</v>
      </c>
      <c r="R54" s="226" t="s">
        <v>536</v>
      </c>
      <c r="S54" s="99"/>
    </row>
    <row r="55" spans="1:19" ht="40.5" customHeight="1">
      <c r="A55" s="225">
        <v>52</v>
      </c>
      <c r="B55" s="94" t="s">
        <v>650</v>
      </c>
      <c r="C55" s="226" t="s">
        <v>43</v>
      </c>
      <c r="D55" s="239">
        <v>1921</v>
      </c>
      <c r="E55" s="239">
        <v>0</v>
      </c>
      <c r="F55" s="226">
        <v>12</v>
      </c>
      <c r="G55" s="227">
        <v>580.2</v>
      </c>
      <c r="H55" s="228">
        <v>3</v>
      </c>
      <c r="I55" s="229">
        <v>94.36</v>
      </c>
      <c r="J55" s="230">
        <v>0</v>
      </c>
      <c r="K55" s="230">
        <v>0</v>
      </c>
      <c r="L55" s="231">
        <f t="shared" si="0"/>
        <v>94.36</v>
      </c>
      <c r="M55" s="232">
        <f t="shared" si="4"/>
        <v>474000</v>
      </c>
      <c r="N55" s="232">
        <f t="shared" si="5"/>
        <v>0</v>
      </c>
      <c r="O55" s="233">
        <f t="shared" si="3"/>
        <v>474000</v>
      </c>
      <c r="P55" s="234" t="s">
        <v>534</v>
      </c>
      <c r="Q55" s="234" t="s">
        <v>535</v>
      </c>
      <c r="R55" s="226" t="s">
        <v>549</v>
      </c>
      <c r="S55" s="99" t="s">
        <v>651</v>
      </c>
    </row>
    <row r="56" spans="1:19" ht="40.5" customHeight="1">
      <c r="A56" s="225">
        <v>53</v>
      </c>
      <c r="B56" s="94" t="s">
        <v>652</v>
      </c>
      <c r="C56" s="226" t="s">
        <v>43</v>
      </c>
      <c r="D56" s="239">
        <v>1923</v>
      </c>
      <c r="E56" s="239">
        <v>0</v>
      </c>
      <c r="F56" s="226">
        <v>12</v>
      </c>
      <c r="G56" s="227">
        <v>578.45</v>
      </c>
      <c r="H56" s="228">
        <v>1</v>
      </c>
      <c r="I56" s="229">
        <v>40.03</v>
      </c>
      <c r="J56" s="230">
        <v>0</v>
      </c>
      <c r="K56" s="230">
        <v>0</v>
      </c>
      <c r="L56" s="231">
        <f t="shared" si="0"/>
        <v>40.03</v>
      </c>
      <c r="M56" s="232">
        <f t="shared" si="4"/>
        <v>201000</v>
      </c>
      <c r="N56" s="232">
        <f t="shared" si="5"/>
        <v>0</v>
      </c>
      <c r="O56" s="233">
        <f t="shared" si="3"/>
        <v>201000</v>
      </c>
      <c r="P56" s="234" t="s">
        <v>534</v>
      </c>
      <c r="Q56" s="234" t="s">
        <v>535</v>
      </c>
      <c r="R56" s="226" t="s">
        <v>549</v>
      </c>
      <c r="S56" s="99" t="s">
        <v>653</v>
      </c>
    </row>
    <row r="57" spans="1:19" ht="40.5" customHeight="1">
      <c r="A57" s="225">
        <v>54</v>
      </c>
      <c r="B57" s="94" t="s">
        <v>654</v>
      </c>
      <c r="C57" s="226" t="s">
        <v>43</v>
      </c>
      <c r="D57" s="239">
        <v>1920</v>
      </c>
      <c r="E57" s="239">
        <v>0</v>
      </c>
      <c r="F57" s="226">
        <v>14</v>
      </c>
      <c r="G57" s="227">
        <v>535.92</v>
      </c>
      <c r="H57" s="228">
        <v>1</v>
      </c>
      <c r="I57" s="229">
        <v>31.85</v>
      </c>
      <c r="J57" s="230">
        <v>0</v>
      </c>
      <c r="K57" s="230">
        <v>0</v>
      </c>
      <c r="L57" s="231">
        <f t="shared" si="0"/>
        <v>31.85</v>
      </c>
      <c r="M57" s="232">
        <f t="shared" si="4"/>
        <v>160000</v>
      </c>
      <c r="N57" s="232">
        <f t="shared" si="5"/>
        <v>0</v>
      </c>
      <c r="O57" s="233">
        <f t="shared" si="3"/>
        <v>160000</v>
      </c>
      <c r="P57" s="234" t="s">
        <v>534</v>
      </c>
      <c r="Q57" s="234" t="s">
        <v>535</v>
      </c>
      <c r="R57" s="226" t="s">
        <v>549</v>
      </c>
      <c r="S57" s="99" t="s">
        <v>655</v>
      </c>
    </row>
    <row r="58" spans="1:19" ht="66.75" customHeight="1">
      <c r="A58" s="225">
        <v>55</v>
      </c>
      <c r="B58" s="94" t="s">
        <v>656</v>
      </c>
      <c r="C58" s="226" t="s">
        <v>43</v>
      </c>
      <c r="D58" s="239">
        <v>1921</v>
      </c>
      <c r="E58" s="239">
        <v>0</v>
      </c>
      <c r="F58" s="226">
        <v>4</v>
      </c>
      <c r="G58" s="227">
        <v>166.22</v>
      </c>
      <c r="H58" s="228">
        <v>1</v>
      </c>
      <c r="I58" s="229">
        <v>42.59</v>
      </c>
      <c r="J58" s="230">
        <v>0</v>
      </c>
      <c r="K58" s="230">
        <v>0</v>
      </c>
      <c r="L58" s="231">
        <f t="shared" si="0"/>
        <v>42.59</v>
      </c>
      <c r="M58" s="232">
        <f t="shared" si="4"/>
        <v>214000</v>
      </c>
      <c r="N58" s="232">
        <f t="shared" si="5"/>
        <v>0</v>
      </c>
      <c r="O58" s="233">
        <f t="shared" si="3"/>
        <v>214000</v>
      </c>
      <c r="P58" s="234" t="s">
        <v>534</v>
      </c>
      <c r="Q58" s="234" t="s">
        <v>535</v>
      </c>
      <c r="R58" s="226" t="s">
        <v>549</v>
      </c>
      <c r="S58" s="99" t="s">
        <v>657</v>
      </c>
    </row>
    <row r="59" spans="1:19" ht="40.5" customHeight="1">
      <c r="A59" s="225">
        <v>56</v>
      </c>
      <c r="B59" s="94" t="s">
        <v>658</v>
      </c>
      <c r="C59" s="226" t="s">
        <v>43</v>
      </c>
      <c r="D59" s="239">
        <v>1920</v>
      </c>
      <c r="E59" s="239">
        <v>0</v>
      </c>
      <c r="F59" s="226">
        <v>16</v>
      </c>
      <c r="G59" s="227">
        <v>588.08</v>
      </c>
      <c r="H59" s="228">
        <v>2</v>
      </c>
      <c r="I59" s="229">
        <v>79.81</v>
      </c>
      <c r="J59" s="230">
        <v>0</v>
      </c>
      <c r="K59" s="230">
        <v>0</v>
      </c>
      <c r="L59" s="231">
        <f t="shared" si="0"/>
        <v>79.81</v>
      </c>
      <c r="M59" s="232">
        <f t="shared" si="4"/>
        <v>400000</v>
      </c>
      <c r="N59" s="232">
        <f t="shared" si="5"/>
        <v>0</v>
      </c>
      <c r="O59" s="233">
        <f t="shared" si="3"/>
        <v>400000</v>
      </c>
      <c r="P59" s="234" t="s">
        <v>534</v>
      </c>
      <c r="Q59" s="234" t="s">
        <v>535</v>
      </c>
      <c r="R59" s="226" t="s">
        <v>659</v>
      </c>
      <c r="S59" s="99"/>
    </row>
    <row r="60" spans="1:19" ht="40.5" customHeight="1">
      <c r="A60" s="225">
        <v>57</v>
      </c>
      <c r="B60" s="94" t="s">
        <v>660</v>
      </c>
      <c r="C60" s="226" t="s">
        <v>43</v>
      </c>
      <c r="D60" s="239">
        <v>1920</v>
      </c>
      <c r="E60" s="239">
        <v>1</v>
      </c>
      <c r="F60" s="226">
        <v>2</v>
      </c>
      <c r="G60" s="227">
        <v>313.42</v>
      </c>
      <c r="H60" s="228">
        <v>1</v>
      </c>
      <c r="I60" s="229">
        <v>112.76</v>
      </c>
      <c r="J60" s="230">
        <v>0</v>
      </c>
      <c r="K60" s="230">
        <v>0</v>
      </c>
      <c r="L60" s="231">
        <f t="shared" si="0"/>
        <v>112.76</v>
      </c>
      <c r="M60" s="232">
        <f t="shared" si="4"/>
        <v>566000</v>
      </c>
      <c r="N60" s="232">
        <f t="shared" si="5"/>
        <v>0</v>
      </c>
      <c r="O60" s="233">
        <f t="shared" si="3"/>
        <v>566000</v>
      </c>
      <c r="P60" s="234" t="s">
        <v>534</v>
      </c>
      <c r="Q60" s="234" t="s">
        <v>535</v>
      </c>
      <c r="R60" s="226" t="s">
        <v>549</v>
      </c>
      <c r="S60" s="99" t="s">
        <v>661</v>
      </c>
    </row>
    <row r="61" spans="1:19" ht="32.25" customHeight="1">
      <c r="A61" s="225">
        <v>58</v>
      </c>
      <c r="B61" s="94" t="s">
        <v>662</v>
      </c>
      <c r="C61" s="226" t="s">
        <v>43</v>
      </c>
      <c r="D61" s="239">
        <v>1975</v>
      </c>
      <c r="E61" s="239">
        <v>0</v>
      </c>
      <c r="F61" s="226">
        <v>50</v>
      </c>
      <c r="G61" s="227">
        <v>2137.75</v>
      </c>
      <c r="H61" s="228">
        <v>2</v>
      </c>
      <c r="I61" s="229">
        <v>77.38</v>
      </c>
      <c r="J61" s="230">
        <v>0</v>
      </c>
      <c r="K61" s="230">
        <v>0</v>
      </c>
      <c r="L61" s="231">
        <f t="shared" si="0"/>
        <v>77.38</v>
      </c>
      <c r="M61" s="232">
        <f t="shared" si="4"/>
        <v>388000</v>
      </c>
      <c r="N61" s="232">
        <f t="shared" si="5"/>
        <v>0</v>
      </c>
      <c r="O61" s="233">
        <f t="shared" si="3"/>
        <v>388000</v>
      </c>
      <c r="P61" s="234" t="s">
        <v>534</v>
      </c>
      <c r="Q61" s="234" t="s">
        <v>535</v>
      </c>
      <c r="R61" s="226" t="s">
        <v>536</v>
      </c>
      <c r="S61" s="99" t="s">
        <v>663</v>
      </c>
    </row>
    <row r="62" spans="1:19" ht="45" customHeight="1">
      <c r="A62" s="225">
        <v>59</v>
      </c>
      <c r="B62" s="94" t="s">
        <v>664</v>
      </c>
      <c r="C62" s="226" t="s">
        <v>43</v>
      </c>
      <c r="D62" s="239">
        <v>1922</v>
      </c>
      <c r="E62" s="239">
        <v>2</v>
      </c>
      <c r="F62" s="226">
        <v>17</v>
      </c>
      <c r="G62" s="227">
        <v>1155.6</v>
      </c>
      <c r="H62" s="228">
        <v>1</v>
      </c>
      <c r="I62" s="229">
        <v>51.21</v>
      </c>
      <c r="J62" s="230">
        <v>0</v>
      </c>
      <c r="K62" s="230">
        <v>0</v>
      </c>
      <c r="L62" s="231">
        <f t="shared" si="0"/>
        <v>51.21</v>
      </c>
      <c r="M62" s="232">
        <f t="shared" si="4"/>
        <v>257000</v>
      </c>
      <c r="N62" s="232">
        <f t="shared" si="5"/>
        <v>0</v>
      </c>
      <c r="O62" s="233">
        <f t="shared" si="3"/>
        <v>257000</v>
      </c>
      <c r="P62" s="234" t="s">
        <v>534</v>
      </c>
      <c r="Q62" s="234" t="s">
        <v>535</v>
      </c>
      <c r="R62" s="226" t="s">
        <v>549</v>
      </c>
      <c r="S62" s="99" t="s">
        <v>665</v>
      </c>
    </row>
    <row r="63" spans="1:19" ht="48.75" customHeight="1">
      <c r="A63" s="225">
        <v>60</v>
      </c>
      <c r="B63" s="94" t="s">
        <v>666</v>
      </c>
      <c r="C63" s="226" t="s">
        <v>43</v>
      </c>
      <c r="D63" s="239">
        <v>1960</v>
      </c>
      <c r="E63" s="239">
        <v>14</v>
      </c>
      <c r="F63" s="226">
        <v>70</v>
      </c>
      <c r="G63" s="227">
        <v>4158.12</v>
      </c>
      <c r="H63" s="228">
        <v>1</v>
      </c>
      <c r="I63" s="229">
        <v>47.66</v>
      </c>
      <c r="J63" s="236">
        <v>1</v>
      </c>
      <c r="K63" s="227">
        <v>329.4</v>
      </c>
      <c r="L63" s="231">
        <f aca="true" t="shared" si="6" ref="L63:L111">SUM(I63+K63)</f>
        <v>377.05999999999995</v>
      </c>
      <c r="M63" s="232">
        <f t="shared" si="4"/>
        <v>239000</v>
      </c>
      <c r="N63" s="232">
        <f t="shared" si="5"/>
        <v>2379000</v>
      </c>
      <c r="O63" s="233">
        <f t="shared" si="3"/>
        <v>2618000</v>
      </c>
      <c r="P63" s="234" t="s">
        <v>534</v>
      </c>
      <c r="Q63" s="234" t="s">
        <v>535</v>
      </c>
      <c r="R63" s="226" t="s">
        <v>536</v>
      </c>
      <c r="S63" s="99" t="s">
        <v>1062</v>
      </c>
    </row>
    <row r="64" spans="1:19" ht="55.5" customHeight="1">
      <c r="A64" s="225">
        <v>61</v>
      </c>
      <c r="B64" s="94" t="s">
        <v>667</v>
      </c>
      <c r="C64" s="226" t="s">
        <v>43</v>
      </c>
      <c r="D64" s="239">
        <v>1908</v>
      </c>
      <c r="E64" s="239">
        <v>1</v>
      </c>
      <c r="F64" s="226">
        <v>5</v>
      </c>
      <c r="G64" s="227">
        <v>356.9</v>
      </c>
      <c r="H64" s="228">
        <v>3</v>
      </c>
      <c r="I64" s="229">
        <v>220.09</v>
      </c>
      <c r="J64" s="230">
        <v>0</v>
      </c>
      <c r="K64" s="230">
        <v>0</v>
      </c>
      <c r="L64" s="231">
        <f t="shared" si="6"/>
        <v>220.09</v>
      </c>
      <c r="M64" s="232">
        <f t="shared" si="4"/>
        <v>1104000</v>
      </c>
      <c r="N64" s="232">
        <f t="shared" si="5"/>
        <v>0</v>
      </c>
      <c r="O64" s="233">
        <f t="shared" si="3"/>
        <v>1104000</v>
      </c>
      <c r="P64" s="234" t="s">
        <v>534</v>
      </c>
      <c r="Q64" s="234" t="s">
        <v>184</v>
      </c>
      <c r="R64" s="226" t="s">
        <v>1061</v>
      </c>
      <c r="S64" s="99" t="s">
        <v>668</v>
      </c>
    </row>
    <row r="65" spans="1:19" ht="40.5" customHeight="1">
      <c r="A65" s="225">
        <v>62</v>
      </c>
      <c r="B65" s="94" t="s">
        <v>669</v>
      </c>
      <c r="C65" s="226" t="s">
        <v>43</v>
      </c>
      <c r="D65" s="239">
        <v>1910</v>
      </c>
      <c r="E65" s="239">
        <v>0</v>
      </c>
      <c r="F65" s="226">
        <v>10</v>
      </c>
      <c r="G65" s="227">
        <v>559.19</v>
      </c>
      <c r="H65" s="228">
        <v>2</v>
      </c>
      <c r="I65" s="229">
        <v>116.4</v>
      </c>
      <c r="J65" s="230">
        <v>0</v>
      </c>
      <c r="K65" s="230">
        <v>0</v>
      </c>
      <c r="L65" s="231">
        <f t="shared" si="6"/>
        <v>116.4</v>
      </c>
      <c r="M65" s="232">
        <f t="shared" si="4"/>
        <v>584000</v>
      </c>
      <c r="N65" s="232">
        <f t="shared" si="5"/>
        <v>0</v>
      </c>
      <c r="O65" s="233">
        <f t="shared" si="3"/>
        <v>584000</v>
      </c>
      <c r="P65" s="234" t="s">
        <v>534</v>
      </c>
      <c r="Q65" s="234" t="s">
        <v>535</v>
      </c>
      <c r="R65" s="226" t="s">
        <v>549</v>
      </c>
      <c r="S65" s="99" t="s">
        <v>670</v>
      </c>
    </row>
    <row r="66" spans="1:19" ht="40.5" customHeight="1">
      <c r="A66" s="225">
        <v>63</v>
      </c>
      <c r="B66" s="94" t="s">
        <v>671</v>
      </c>
      <c r="C66" s="226" t="s">
        <v>43</v>
      </c>
      <c r="D66" s="239">
        <v>1910</v>
      </c>
      <c r="E66" s="239">
        <v>1</v>
      </c>
      <c r="F66" s="226">
        <v>10</v>
      </c>
      <c r="G66" s="227">
        <v>962.59</v>
      </c>
      <c r="H66" s="228">
        <v>0</v>
      </c>
      <c r="I66" s="229">
        <v>0</v>
      </c>
      <c r="J66" s="236">
        <v>1</v>
      </c>
      <c r="K66" s="227">
        <v>53.6</v>
      </c>
      <c r="L66" s="231">
        <f t="shared" si="6"/>
        <v>53.6</v>
      </c>
      <c r="M66" s="232">
        <f t="shared" si="4"/>
        <v>0</v>
      </c>
      <c r="N66" s="232">
        <f t="shared" si="5"/>
        <v>387000</v>
      </c>
      <c r="O66" s="233">
        <f t="shared" si="3"/>
        <v>387000</v>
      </c>
      <c r="P66" s="234" t="s">
        <v>534</v>
      </c>
      <c r="Q66" s="234" t="s">
        <v>535</v>
      </c>
      <c r="R66" s="226" t="s">
        <v>549</v>
      </c>
      <c r="S66" s="99" t="s">
        <v>672</v>
      </c>
    </row>
    <row r="67" spans="1:19" ht="30.75" customHeight="1">
      <c r="A67" s="225">
        <v>64</v>
      </c>
      <c r="B67" s="94" t="s">
        <v>673</v>
      </c>
      <c r="C67" s="226" t="s">
        <v>43</v>
      </c>
      <c r="D67" s="239">
        <v>1908</v>
      </c>
      <c r="E67" s="239">
        <v>0</v>
      </c>
      <c r="F67" s="226">
        <v>20</v>
      </c>
      <c r="G67" s="227">
        <v>982.96</v>
      </c>
      <c r="H67" s="228">
        <v>3</v>
      </c>
      <c r="I67" s="229">
        <v>143.61</v>
      </c>
      <c r="J67" s="230">
        <v>0</v>
      </c>
      <c r="K67" s="230">
        <v>0</v>
      </c>
      <c r="L67" s="231">
        <f t="shared" si="6"/>
        <v>143.61</v>
      </c>
      <c r="M67" s="232">
        <f t="shared" si="4"/>
        <v>721000</v>
      </c>
      <c r="N67" s="232">
        <f t="shared" si="5"/>
        <v>0</v>
      </c>
      <c r="O67" s="233">
        <f t="shared" si="3"/>
        <v>721000</v>
      </c>
      <c r="P67" s="234" t="s">
        <v>534</v>
      </c>
      <c r="Q67" s="234" t="s">
        <v>535</v>
      </c>
      <c r="R67" s="226" t="s">
        <v>549</v>
      </c>
      <c r="S67" s="99" t="s">
        <v>674</v>
      </c>
    </row>
    <row r="68" spans="1:19" ht="40.5" customHeight="1">
      <c r="A68" s="225">
        <v>65</v>
      </c>
      <c r="B68" s="94" t="s">
        <v>675</v>
      </c>
      <c r="C68" s="226" t="s">
        <v>43</v>
      </c>
      <c r="D68" s="239">
        <v>1938</v>
      </c>
      <c r="E68" s="239">
        <v>0</v>
      </c>
      <c r="F68" s="226">
        <v>9</v>
      </c>
      <c r="G68" s="227">
        <v>652.37</v>
      </c>
      <c r="H68" s="228">
        <v>1</v>
      </c>
      <c r="I68" s="229">
        <v>52.1</v>
      </c>
      <c r="J68" s="230">
        <v>0</v>
      </c>
      <c r="K68" s="230">
        <v>0</v>
      </c>
      <c r="L68" s="231">
        <f t="shared" si="6"/>
        <v>52.1</v>
      </c>
      <c r="M68" s="232">
        <f aca="true" t="shared" si="7" ref="M68:M99">ROUND(I68*4263*1.23*0.957,-3)</f>
        <v>261000</v>
      </c>
      <c r="N68" s="232">
        <f aca="true" t="shared" si="8" ref="N68:N99">ROUND(K68*6135*1.23*0.957,-3)</f>
        <v>0</v>
      </c>
      <c r="O68" s="233">
        <f t="shared" si="3"/>
        <v>261000</v>
      </c>
      <c r="P68" s="234" t="s">
        <v>534</v>
      </c>
      <c r="Q68" s="234" t="s">
        <v>535</v>
      </c>
      <c r="R68" s="226" t="s">
        <v>549</v>
      </c>
      <c r="S68" s="99" t="s">
        <v>676</v>
      </c>
    </row>
    <row r="69" spans="1:19" ht="30" customHeight="1">
      <c r="A69" s="225">
        <v>66</v>
      </c>
      <c r="B69" s="94" t="s">
        <v>677</v>
      </c>
      <c r="C69" s="226" t="s">
        <v>43</v>
      </c>
      <c r="D69" s="239">
        <v>1922</v>
      </c>
      <c r="E69" s="239">
        <v>2</v>
      </c>
      <c r="F69" s="226">
        <v>23</v>
      </c>
      <c r="G69" s="227">
        <v>1628.29</v>
      </c>
      <c r="H69" s="228">
        <v>2</v>
      </c>
      <c r="I69" s="229">
        <v>44.6</v>
      </c>
      <c r="J69" s="236">
        <v>1</v>
      </c>
      <c r="K69" s="227">
        <v>323.54</v>
      </c>
      <c r="L69" s="231">
        <f t="shared" si="6"/>
        <v>368.14000000000004</v>
      </c>
      <c r="M69" s="232">
        <f t="shared" si="7"/>
        <v>224000</v>
      </c>
      <c r="N69" s="232">
        <f t="shared" si="8"/>
        <v>2336000</v>
      </c>
      <c r="O69" s="233">
        <f aca="true" t="shared" si="9" ref="O69:O111">SUM(M69+N69)</f>
        <v>2560000</v>
      </c>
      <c r="P69" s="234" t="s">
        <v>534</v>
      </c>
      <c r="Q69" s="234" t="s">
        <v>535</v>
      </c>
      <c r="R69" s="226" t="s">
        <v>549</v>
      </c>
      <c r="S69" s="99" t="s">
        <v>678</v>
      </c>
    </row>
    <row r="70" spans="1:19" ht="34.5" customHeight="1">
      <c r="A70" s="225">
        <v>67</v>
      </c>
      <c r="B70" s="94" t="s">
        <v>679</v>
      </c>
      <c r="C70" s="226" t="s">
        <v>43</v>
      </c>
      <c r="D70" s="239">
        <v>1908</v>
      </c>
      <c r="E70" s="239">
        <v>0</v>
      </c>
      <c r="F70" s="226">
        <v>16</v>
      </c>
      <c r="G70" s="227">
        <v>904.79</v>
      </c>
      <c r="H70" s="228">
        <v>5</v>
      </c>
      <c r="I70" s="229">
        <v>273.46</v>
      </c>
      <c r="J70" s="230">
        <v>0</v>
      </c>
      <c r="K70" s="230">
        <v>0</v>
      </c>
      <c r="L70" s="231">
        <f t="shared" si="6"/>
        <v>273.46</v>
      </c>
      <c r="M70" s="232">
        <f t="shared" si="7"/>
        <v>1372000</v>
      </c>
      <c r="N70" s="232">
        <f t="shared" si="8"/>
        <v>0</v>
      </c>
      <c r="O70" s="233">
        <f t="shared" si="9"/>
        <v>1372000</v>
      </c>
      <c r="P70" s="234" t="s">
        <v>534</v>
      </c>
      <c r="Q70" s="234" t="s">
        <v>535</v>
      </c>
      <c r="R70" s="226" t="s">
        <v>637</v>
      </c>
      <c r="S70" s="99" t="s">
        <v>680</v>
      </c>
    </row>
    <row r="71" spans="1:19" ht="33.75" customHeight="1">
      <c r="A71" s="225">
        <v>68</v>
      </c>
      <c r="B71" s="94" t="s">
        <v>681</v>
      </c>
      <c r="C71" s="226" t="s">
        <v>43</v>
      </c>
      <c r="D71" s="239">
        <v>1922</v>
      </c>
      <c r="E71" s="239">
        <v>0</v>
      </c>
      <c r="F71" s="226">
        <v>9</v>
      </c>
      <c r="G71" s="227">
        <v>452.27</v>
      </c>
      <c r="H71" s="228">
        <v>2</v>
      </c>
      <c r="I71" s="229">
        <v>75.67</v>
      </c>
      <c r="J71" s="230">
        <v>0</v>
      </c>
      <c r="K71" s="230">
        <v>0</v>
      </c>
      <c r="L71" s="231">
        <f t="shared" si="6"/>
        <v>75.67</v>
      </c>
      <c r="M71" s="232">
        <f t="shared" si="7"/>
        <v>380000</v>
      </c>
      <c r="N71" s="232">
        <f t="shared" si="8"/>
        <v>0</v>
      </c>
      <c r="O71" s="233">
        <f t="shared" si="9"/>
        <v>380000</v>
      </c>
      <c r="P71" s="234" t="s">
        <v>534</v>
      </c>
      <c r="Q71" s="234" t="s">
        <v>184</v>
      </c>
      <c r="R71" s="226" t="s">
        <v>682</v>
      </c>
      <c r="S71" s="99" t="s">
        <v>683</v>
      </c>
    </row>
    <row r="72" spans="1:19" ht="40.5" customHeight="1">
      <c r="A72" s="225">
        <v>69</v>
      </c>
      <c r="B72" s="94" t="s">
        <v>684</v>
      </c>
      <c r="C72" s="226" t="s">
        <v>43</v>
      </c>
      <c r="D72" s="239">
        <v>1908</v>
      </c>
      <c r="E72" s="239">
        <v>0</v>
      </c>
      <c r="F72" s="226">
        <v>16</v>
      </c>
      <c r="G72" s="227">
        <v>855.16</v>
      </c>
      <c r="H72" s="228">
        <v>1</v>
      </c>
      <c r="I72" s="229">
        <v>47.32</v>
      </c>
      <c r="J72" s="230">
        <v>0</v>
      </c>
      <c r="K72" s="230">
        <v>0</v>
      </c>
      <c r="L72" s="231">
        <f t="shared" si="6"/>
        <v>47.32</v>
      </c>
      <c r="M72" s="232">
        <f t="shared" si="7"/>
        <v>237000</v>
      </c>
      <c r="N72" s="232">
        <f t="shared" si="8"/>
        <v>0</v>
      </c>
      <c r="O72" s="233">
        <f t="shared" si="9"/>
        <v>237000</v>
      </c>
      <c r="P72" s="234" t="s">
        <v>534</v>
      </c>
      <c r="Q72" s="234" t="s">
        <v>535</v>
      </c>
      <c r="R72" s="226" t="s">
        <v>637</v>
      </c>
      <c r="S72" s="99" t="s">
        <v>685</v>
      </c>
    </row>
    <row r="73" spans="1:19" ht="34.5" customHeight="1">
      <c r="A73" s="225">
        <v>70</v>
      </c>
      <c r="B73" s="94" t="s">
        <v>686</v>
      </c>
      <c r="C73" s="226" t="s">
        <v>43</v>
      </c>
      <c r="D73" s="239">
        <v>1919</v>
      </c>
      <c r="E73" s="239">
        <v>2</v>
      </c>
      <c r="F73" s="226">
        <v>17</v>
      </c>
      <c r="G73" s="227">
        <v>1151.02</v>
      </c>
      <c r="H73" s="228">
        <v>4</v>
      </c>
      <c r="I73" s="229">
        <v>237.56</v>
      </c>
      <c r="J73" s="230">
        <v>0</v>
      </c>
      <c r="K73" s="230">
        <v>0</v>
      </c>
      <c r="L73" s="231">
        <f t="shared" si="6"/>
        <v>237.56</v>
      </c>
      <c r="M73" s="232">
        <f t="shared" si="7"/>
        <v>1192000</v>
      </c>
      <c r="N73" s="232">
        <f t="shared" si="8"/>
        <v>0</v>
      </c>
      <c r="O73" s="233">
        <f t="shared" si="9"/>
        <v>1192000</v>
      </c>
      <c r="P73" s="234" t="s">
        <v>534</v>
      </c>
      <c r="Q73" s="234" t="s">
        <v>535</v>
      </c>
      <c r="R73" s="226" t="s">
        <v>682</v>
      </c>
      <c r="S73" s="99" t="s">
        <v>687</v>
      </c>
    </row>
    <row r="74" spans="1:19" ht="34.5" customHeight="1">
      <c r="A74" s="225">
        <v>71</v>
      </c>
      <c r="B74" s="94" t="s">
        <v>688</v>
      </c>
      <c r="C74" s="226" t="s">
        <v>43</v>
      </c>
      <c r="D74" s="239">
        <v>1982</v>
      </c>
      <c r="E74" s="239">
        <v>1</v>
      </c>
      <c r="F74" s="226">
        <v>43</v>
      </c>
      <c r="G74" s="227">
        <v>686.28</v>
      </c>
      <c r="H74" s="228">
        <v>7</v>
      </c>
      <c r="I74" s="229">
        <v>107.02</v>
      </c>
      <c r="J74" s="230">
        <v>0</v>
      </c>
      <c r="K74" s="230">
        <v>0</v>
      </c>
      <c r="L74" s="231">
        <f t="shared" si="6"/>
        <v>107.02</v>
      </c>
      <c r="M74" s="232">
        <f t="shared" si="7"/>
        <v>537000</v>
      </c>
      <c r="N74" s="232">
        <f t="shared" si="8"/>
        <v>0</v>
      </c>
      <c r="O74" s="233">
        <f t="shared" si="9"/>
        <v>537000</v>
      </c>
      <c r="P74" s="234" t="s">
        <v>534</v>
      </c>
      <c r="Q74" s="234" t="s">
        <v>184</v>
      </c>
      <c r="R74" s="226" t="s">
        <v>536</v>
      </c>
      <c r="S74" s="99" t="s">
        <v>1063</v>
      </c>
    </row>
    <row r="75" spans="1:19" ht="54" customHeight="1">
      <c r="A75" s="225">
        <v>72</v>
      </c>
      <c r="B75" s="94" t="s">
        <v>689</v>
      </c>
      <c r="C75" s="226" t="s">
        <v>43</v>
      </c>
      <c r="D75" s="239">
        <v>1910</v>
      </c>
      <c r="E75" s="239">
        <v>0</v>
      </c>
      <c r="F75" s="226">
        <v>10</v>
      </c>
      <c r="G75" s="227">
        <v>415.69</v>
      </c>
      <c r="H75" s="228">
        <v>9</v>
      </c>
      <c r="I75" s="229">
        <v>355.94</v>
      </c>
      <c r="J75" s="230">
        <v>0</v>
      </c>
      <c r="K75" s="230">
        <v>0</v>
      </c>
      <c r="L75" s="231">
        <f t="shared" si="6"/>
        <v>355.94</v>
      </c>
      <c r="M75" s="232">
        <f t="shared" si="7"/>
        <v>1786000</v>
      </c>
      <c r="N75" s="232">
        <f t="shared" si="8"/>
        <v>0</v>
      </c>
      <c r="O75" s="233">
        <f t="shared" si="9"/>
        <v>1786000</v>
      </c>
      <c r="P75" s="234" t="s">
        <v>534</v>
      </c>
      <c r="Q75" s="234" t="s">
        <v>184</v>
      </c>
      <c r="R75" s="226" t="s">
        <v>690</v>
      </c>
      <c r="S75" s="99" t="s">
        <v>691</v>
      </c>
    </row>
    <row r="76" spans="1:19" ht="40.5" customHeight="1">
      <c r="A76" s="225">
        <v>73</v>
      </c>
      <c r="B76" s="94" t="s">
        <v>693</v>
      </c>
      <c r="C76" s="226" t="s">
        <v>43</v>
      </c>
      <c r="D76" s="239">
        <v>2007</v>
      </c>
      <c r="E76" s="99" t="s">
        <v>694</v>
      </c>
      <c r="F76" s="226">
        <v>35</v>
      </c>
      <c r="G76" s="227">
        <v>2237.16</v>
      </c>
      <c r="H76" s="228">
        <v>9</v>
      </c>
      <c r="I76" s="229">
        <v>384.9</v>
      </c>
      <c r="J76" s="230">
        <v>0</v>
      </c>
      <c r="K76" s="230">
        <v>0</v>
      </c>
      <c r="L76" s="231">
        <f t="shared" si="6"/>
        <v>384.9</v>
      </c>
      <c r="M76" s="232">
        <f t="shared" si="7"/>
        <v>1931000</v>
      </c>
      <c r="N76" s="232">
        <f t="shared" si="8"/>
        <v>0</v>
      </c>
      <c r="O76" s="233">
        <f t="shared" si="9"/>
        <v>1931000</v>
      </c>
      <c r="P76" s="234" t="s">
        <v>534</v>
      </c>
      <c r="Q76" s="234" t="s">
        <v>535</v>
      </c>
      <c r="R76" s="226" t="s">
        <v>1064</v>
      </c>
      <c r="S76" s="99"/>
    </row>
    <row r="77" spans="1:19" ht="34.5" customHeight="1">
      <c r="A77" s="225">
        <v>74</v>
      </c>
      <c r="B77" s="94" t="s">
        <v>695</v>
      </c>
      <c r="C77" s="226" t="s">
        <v>43</v>
      </c>
      <c r="D77" s="239">
        <v>1904</v>
      </c>
      <c r="E77" s="239">
        <v>0</v>
      </c>
      <c r="F77" s="226">
        <v>8</v>
      </c>
      <c r="G77" s="227">
        <v>581.06</v>
      </c>
      <c r="H77" s="228">
        <v>7</v>
      </c>
      <c r="I77" s="229">
        <v>469.62</v>
      </c>
      <c r="J77" s="230">
        <v>0</v>
      </c>
      <c r="K77" s="230">
        <v>0</v>
      </c>
      <c r="L77" s="231">
        <f t="shared" si="6"/>
        <v>469.62</v>
      </c>
      <c r="M77" s="232">
        <f t="shared" si="7"/>
        <v>2357000</v>
      </c>
      <c r="N77" s="232">
        <f t="shared" si="8"/>
        <v>0</v>
      </c>
      <c r="O77" s="233">
        <f t="shared" si="9"/>
        <v>2357000</v>
      </c>
      <c r="P77" s="234" t="s">
        <v>534</v>
      </c>
      <c r="Q77" s="234" t="s">
        <v>184</v>
      </c>
      <c r="R77" s="226" t="s">
        <v>589</v>
      </c>
      <c r="S77" s="99" t="s">
        <v>696</v>
      </c>
    </row>
    <row r="78" spans="1:19" ht="40.5" customHeight="1">
      <c r="A78" s="225">
        <v>75</v>
      </c>
      <c r="B78" s="94" t="s">
        <v>697</v>
      </c>
      <c r="C78" s="226" t="s">
        <v>43</v>
      </c>
      <c r="D78" s="239">
        <v>1926</v>
      </c>
      <c r="E78" s="239">
        <v>0</v>
      </c>
      <c r="F78" s="226">
        <v>13</v>
      </c>
      <c r="G78" s="227">
        <v>758.62</v>
      </c>
      <c r="H78" s="228">
        <v>1</v>
      </c>
      <c r="I78" s="229">
        <v>98.25</v>
      </c>
      <c r="J78" s="230">
        <v>0</v>
      </c>
      <c r="K78" s="230">
        <v>0</v>
      </c>
      <c r="L78" s="231">
        <f t="shared" si="6"/>
        <v>98.25</v>
      </c>
      <c r="M78" s="232">
        <f t="shared" si="7"/>
        <v>493000</v>
      </c>
      <c r="N78" s="232">
        <f t="shared" si="8"/>
        <v>0</v>
      </c>
      <c r="O78" s="233">
        <f t="shared" si="9"/>
        <v>493000</v>
      </c>
      <c r="P78" s="235" t="s">
        <v>534</v>
      </c>
      <c r="Q78" s="234" t="s">
        <v>535</v>
      </c>
      <c r="R78" s="226" t="s">
        <v>547</v>
      </c>
      <c r="S78" s="99"/>
    </row>
    <row r="79" spans="1:19" ht="40.5" customHeight="1">
      <c r="A79" s="225">
        <v>76</v>
      </c>
      <c r="B79" s="94" t="s">
        <v>698</v>
      </c>
      <c r="C79" s="226" t="s">
        <v>43</v>
      </c>
      <c r="D79" s="239">
        <v>1904</v>
      </c>
      <c r="E79" s="239">
        <v>0</v>
      </c>
      <c r="F79" s="226">
        <v>11</v>
      </c>
      <c r="G79" s="227">
        <v>554.88</v>
      </c>
      <c r="H79" s="228">
        <v>3</v>
      </c>
      <c r="I79" s="229">
        <v>167.25</v>
      </c>
      <c r="J79" s="230">
        <v>0</v>
      </c>
      <c r="K79" s="230">
        <v>0</v>
      </c>
      <c r="L79" s="231">
        <f t="shared" si="6"/>
        <v>167.25</v>
      </c>
      <c r="M79" s="232">
        <f t="shared" si="7"/>
        <v>839000</v>
      </c>
      <c r="N79" s="232">
        <f t="shared" si="8"/>
        <v>0</v>
      </c>
      <c r="O79" s="233">
        <f t="shared" si="9"/>
        <v>839000</v>
      </c>
      <c r="P79" s="234" t="s">
        <v>534</v>
      </c>
      <c r="Q79" s="234" t="s">
        <v>184</v>
      </c>
      <c r="R79" s="226" t="s">
        <v>682</v>
      </c>
      <c r="S79" s="99" t="s">
        <v>699</v>
      </c>
    </row>
    <row r="80" spans="1:19" ht="30.75" customHeight="1">
      <c r="A80" s="225">
        <v>77</v>
      </c>
      <c r="B80" s="94" t="s">
        <v>700</v>
      </c>
      <c r="C80" s="226" t="s">
        <v>43</v>
      </c>
      <c r="D80" s="239">
        <v>1936</v>
      </c>
      <c r="E80" s="239" t="s">
        <v>701</v>
      </c>
      <c r="F80" s="226">
        <v>2</v>
      </c>
      <c r="G80" s="227">
        <v>136.4</v>
      </c>
      <c r="H80" s="228">
        <v>1</v>
      </c>
      <c r="I80" s="229">
        <v>36.5</v>
      </c>
      <c r="J80" s="230">
        <v>0</v>
      </c>
      <c r="K80" s="230">
        <v>0</v>
      </c>
      <c r="L80" s="231">
        <f t="shared" si="6"/>
        <v>36.5</v>
      </c>
      <c r="M80" s="232">
        <f t="shared" si="7"/>
        <v>183000</v>
      </c>
      <c r="N80" s="232">
        <f t="shared" si="8"/>
        <v>0</v>
      </c>
      <c r="O80" s="233">
        <f t="shared" si="9"/>
        <v>183000</v>
      </c>
      <c r="P80" s="234" t="s">
        <v>534</v>
      </c>
      <c r="Q80" s="234" t="s">
        <v>184</v>
      </c>
      <c r="R80" s="226" t="s">
        <v>682</v>
      </c>
      <c r="S80" s="99" t="s">
        <v>702</v>
      </c>
    </row>
    <row r="81" spans="1:19" ht="34.5" customHeight="1">
      <c r="A81" s="225">
        <v>78</v>
      </c>
      <c r="B81" s="94" t="s">
        <v>703</v>
      </c>
      <c r="C81" s="226" t="s">
        <v>43</v>
      </c>
      <c r="D81" s="239">
        <v>1975</v>
      </c>
      <c r="E81" s="239">
        <v>0</v>
      </c>
      <c r="F81" s="226">
        <v>24</v>
      </c>
      <c r="G81" s="227">
        <v>990.78</v>
      </c>
      <c r="H81" s="228">
        <v>3</v>
      </c>
      <c r="I81" s="229">
        <v>115.56</v>
      </c>
      <c r="J81" s="230">
        <v>0</v>
      </c>
      <c r="K81" s="230">
        <v>0</v>
      </c>
      <c r="L81" s="231">
        <f t="shared" si="6"/>
        <v>115.56</v>
      </c>
      <c r="M81" s="232">
        <f t="shared" si="7"/>
        <v>580000</v>
      </c>
      <c r="N81" s="232">
        <f t="shared" si="8"/>
        <v>0</v>
      </c>
      <c r="O81" s="233">
        <f t="shared" si="9"/>
        <v>580000</v>
      </c>
      <c r="P81" s="234" t="s">
        <v>534</v>
      </c>
      <c r="Q81" s="234" t="s">
        <v>535</v>
      </c>
      <c r="R81" s="226" t="s">
        <v>536</v>
      </c>
      <c r="S81" s="99" t="s">
        <v>704</v>
      </c>
    </row>
    <row r="82" spans="1:19" ht="27" customHeight="1">
      <c r="A82" s="225">
        <v>79</v>
      </c>
      <c r="B82" s="94" t="s">
        <v>705</v>
      </c>
      <c r="C82" s="226" t="s">
        <v>43</v>
      </c>
      <c r="D82" s="239">
        <v>1927</v>
      </c>
      <c r="E82" s="239">
        <v>1</v>
      </c>
      <c r="F82" s="226">
        <v>8</v>
      </c>
      <c r="G82" s="227">
        <v>597.16</v>
      </c>
      <c r="H82" s="228">
        <v>3</v>
      </c>
      <c r="I82" s="229">
        <v>206.08</v>
      </c>
      <c r="J82" s="230">
        <v>0</v>
      </c>
      <c r="K82" s="230">
        <v>0</v>
      </c>
      <c r="L82" s="231">
        <f t="shared" si="6"/>
        <v>206.08</v>
      </c>
      <c r="M82" s="232">
        <f t="shared" si="7"/>
        <v>1034000</v>
      </c>
      <c r="N82" s="232">
        <f t="shared" si="8"/>
        <v>0</v>
      </c>
      <c r="O82" s="233">
        <f t="shared" si="9"/>
        <v>1034000</v>
      </c>
      <c r="P82" s="234" t="s">
        <v>534</v>
      </c>
      <c r="Q82" s="234" t="s">
        <v>535</v>
      </c>
      <c r="R82" s="226" t="s">
        <v>642</v>
      </c>
      <c r="S82" s="99" t="s">
        <v>706</v>
      </c>
    </row>
    <row r="83" spans="1:19" ht="33" customHeight="1">
      <c r="A83" s="225">
        <v>80</v>
      </c>
      <c r="B83" s="94" t="s">
        <v>707</v>
      </c>
      <c r="C83" s="226" t="s">
        <v>43</v>
      </c>
      <c r="D83" s="239">
        <v>1907</v>
      </c>
      <c r="E83" s="239">
        <v>3</v>
      </c>
      <c r="F83" s="226">
        <v>14</v>
      </c>
      <c r="G83" s="227">
        <v>889.82</v>
      </c>
      <c r="H83" s="228">
        <v>2</v>
      </c>
      <c r="I83" s="229">
        <v>127.19</v>
      </c>
      <c r="J83" s="230">
        <v>0</v>
      </c>
      <c r="K83" s="230">
        <v>0</v>
      </c>
      <c r="L83" s="231">
        <f t="shared" si="6"/>
        <v>127.19</v>
      </c>
      <c r="M83" s="232">
        <f t="shared" si="7"/>
        <v>638000</v>
      </c>
      <c r="N83" s="232">
        <f t="shared" si="8"/>
        <v>0</v>
      </c>
      <c r="O83" s="233">
        <f t="shared" si="9"/>
        <v>638000</v>
      </c>
      <c r="P83" s="234" t="s">
        <v>534</v>
      </c>
      <c r="Q83" s="234" t="s">
        <v>535</v>
      </c>
      <c r="R83" s="226" t="s">
        <v>690</v>
      </c>
      <c r="S83" s="99" t="s">
        <v>708</v>
      </c>
    </row>
    <row r="84" spans="1:19" ht="32.25" customHeight="1">
      <c r="A84" s="225">
        <v>81</v>
      </c>
      <c r="B84" s="94" t="s">
        <v>709</v>
      </c>
      <c r="C84" s="226" t="s">
        <v>43</v>
      </c>
      <c r="D84" s="239">
        <v>1908</v>
      </c>
      <c r="E84" s="239">
        <v>4</v>
      </c>
      <c r="F84" s="226">
        <v>8</v>
      </c>
      <c r="G84" s="227">
        <v>930</v>
      </c>
      <c r="H84" s="228">
        <v>1</v>
      </c>
      <c r="I84" s="229">
        <v>85.91</v>
      </c>
      <c r="J84" s="230">
        <v>0</v>
      </c>
      <c r="K84" s="230">
        <v>0</v>
      </c>
      <c r="L84" s="231">
        <f t="shared" si="6"/>
        <v>85.91</v>
      </c>
      <c r="M84" s="232">
        <f t="shared" si="7"/>
        <v>431000</v>
      </c>
      <c r="N84" s="232">
        <f t="shared" si="8"/>
        <v>0</v>
      </c>
      <c r="O84" s="233">
        <f t="shared" si="9"/>
        <v>431000</v>
      </c>
      <c r="P84" s="234" t="s">
        <v>534</v>
      </c>
      <c r="Q84" s="234" t="s">
        <v>535</v>
      </c>
      <c r="R84" s="226" t="s">
        <v>710</v>
      </c>
      <c r="S84" s="99" t="s">
        <v>711</v>
      </c>
    </row>
    <row r="85" spans="1:19" ht="40.5" customHeight="1">
      <c r="A85" s="225">
        <v>82</v>
      </c>
      <c r="B85" s="94" t="s">
        <v>712</v>
      </c>
      <c r="C85" s="226" t="s">
        <v>43</v>
      </c>
      <c r="D85" s="239">
        <v>1922</v>
      </c>
      <c r="E85" s="239">
        <v>1</v>
      </c>
      <c r="F85" s="226">
        <v>4</v>
      </c>
      <c r="G85" s="227">
        <v>276.56</v>
      </c>
      <c r="H85" s="228">
        <v>1</v>
      </c>
      <c r="I85" s="229">
        <v>30.7</v>
      </c>
      <c r="J85" s="230">
        <v>0</v>
      </c>
      <c r="K85" s="230">
        <v>0</v>
      </c>
      <c r="L85" s="231">
        <f t="shared" si="6"/>
        <v>30.7</v>
      </c>
      <c r="M85" s="232">
        <f t="shared" si="7"/>
        <v>154000</v>
      </c>
      <c r="N85" s="232">
        <f t="shared" si="8"/>
        <v>0</v>
      </c>
      <c r="O85" s="233">
        <f t="shared" si="9"/>
        <v>154000</v>
      </c>
      <c r="P85" s="234" t="s">
        <v>534</v>
      </c>
      <c r="Q85" s="234" t="s">
        <v>535</v>
      </c>
      <c r="R85" s="226" t="s">
        <v>713</v>
      </c>
      <c r="S85" s="99" t="s">
        <v>657</v>
      </c>
    </row>
    <row r="86" spans="1:19" ht="40.5" customHeight="1">
      <c r="A86" s="225">
        <v>83</v>
      </c>
      <c r="B86" s="94" t="s">
        <v>714</v>
      </c>
      <c r="C86" s="226" t="s">
        <v>43</v>
      </c>
      <c r="D86" s="239">
        <v>1913</v>
      </c>
      <c r="E86" s="239">
        <v>7</v>
      </c>
      <c r="F86" s="226">
        <v>18</v>
      </c>
      <c r="G86" s="227">
        <v>1302.68</v>
      </c>
      <c r="H86" s="228">
        <v>4</v>
      </c>
      <c r="I86" s="229">
        <v>258.61</v>
      </c>
      <c r="J86" s="236">
        <v>1</v>
      </c>
      <c r="K86" s="227">
        <v>24.38</v>
      </c>
      <c r="L86" s="231">
        <f t="shared" si="6"/>
        <v>282.99</v>
      </c>
      <c r="M86" s="232">
        <f t="shared" si="7"/>
        <v>1298000</v>
      </c>
      <c r="N86" s="232">
        <f t="shared" si="8"/>
        <v>176000</v>
      </c>
      <c r="O86" s="233">
        <f t="shared" si="9"/>
        <v>1474000</v>
      </c>
      <c r="P86" s="234" t="s">
        <v>534</v>
      </c>
      <c r="Q86" s="234" t="s">
        <v>535</v>
      </c>
      <c r="R86" s="226" t="s">
        <v>715</v>
      </c>
      <c r="S86" s="99" t="s">
        <v>716</v>
      </c>
    </row>
    <row r="87" spans="1:19" ht="27.75" customHeight="1">
      <c r="A87" s="225">
        <v>84</v>
      </c>
      <c r="B87" s="94" t="s">
        <v>717</v>
      </c>
      <c r="C87" s="226" t="s">
        <v>43</v>
      </c>
      <c r="D87" s="239">
        <v>1950</v>
      </c>
      <c r="E87" s="239">
        <v>0</v>
      </c>
      <c r="F87" s="226">
        <v>16</v>
      </c>
      <c r="G87" s="227">
        <v>746.78</v>
      </c>
      <c r="H87" s="228">
        <v>2</v>
      </c>
      <c r="I87" s="229">
        <v>99.06</v>
      </c>
      <c r="J87" s="230">
        <v>0</v>
      </c>
      <c r="K87" s="230">
        <v>0</v>
      </c>
      <c r="L87" s="231">
        <f t="shared" si="6"/>
        <v>99.06</v>
      </c>
      <c r="M87" s="232">
        <f t="shared" si="7"/>
        <v>497000</v>
      </c>
      <c r="N87" s="232">
        <f t="shared" si="8"/>
        <v>0</v>
      </c>
      <c r="O87" s="233">
        <f t="shared" si="9"/>
        <v>497000</v>
      </c>
      <c r="P87" s="234" t="s">
        <v>534</v>
      </c>
      <c r="Q87" s="234" t="s">
        <v>535</v>
      </c>
      <c r="R87" s="226" t="s">
        <v>718</v>
      </c>
      <c r="S87" s="99" t="s">
        <v>719</v>
      </c>
    </row>
    <row r="88" spans="1:19" ht="30" customHeight="1">
      <c r="A88" s="225">
        <v>85</v>
      </c>
      <c r="B88" s="94" t="s">
        <v>720</v>
      </c>
      <c r="C88" s="226" t="s">
        <v>43</v>
      </c>
      <c r="D88" s="239">
        <v>1958</v>
      </c>
      <c r="E88" s="239">
        <v>10</v>
      </c>
      <c r="F88" s="226">
        <v>39</v>
      </c>
      <c r="G88" s="227">
        <v>2353.24</v>
      </c>
      <c r="H88" s="228">
        <v>1</v>
      </c>
      <c r="I88" s="229">
        <v>39.2</v>
      </c>
      <c r="J88" s="230">
        <v>0</v>
      </c>
      <c r="K88" s="230">
        <v>0</v>
      </c>
      <c r="L88" s="231">
        <f t="shared" si="6"/>
        <v>39.2</v>
      </c>
      <c r="M88" s="232">
        <f t="shared" si="7"/>
        <v>197000</v>
      </c>
      <c r="N88" s="232">
        <f t="shared" si="8"/>
        <v>0</v>
      </c>
      <c r="O88" s="233">
        <f t="shared" si="9"/>
        <v>197000</v>
      </c>
      <c r="P88" s="234" t="s">
        <v>534</v>
      </c>
      <c r="Q88" s="234" t="s">
        <v>535</v>
      </c>
      <c r="R88" s="226" t="s">
        <v>536</v>
      </c>
      <c r="S88" s="99" t="s">
        <v>721</v>
      </c>
    </row>
    <row r="89" spans="1:19" ht="30" customHeight="1">
      <c r="A89" s="225">
        <v>86</v>
      </c>
      <c r="B89" s="94" t="s">
        <v>722</v>
      </c>
      <c r="C89" s="226" t="s">
        <v>43</v>
      </c>
      <c r="D89" s="239">
        <v>1955</v>
      </c>
      <c r="E89" s="239">
        <v>2</v>
      </c>
      <c r="F89" s="226">
        <v>9</v>
      </c>
      <c r="G89" s="227">
        <v>476.82</v>
      </c>
      <c r="H89" s="228">
        <v>1</v>
      </c>
      <c r="I89" s="229">
        <v>46.59</v>
      </c>
      <c r="J89" s="230">
        <v>0</v>
      </c>
      <c r="K89" s="230">
        <v>0</v>
      </c>
      <c r="L89" s="231">
        <f t="shared" si="6"/>
        <v>46.59</v>
      </c>
      <c r="M89" s="232">
        <f t="shared" si="7"/>
        <v>234000</v>
      </c>
      <c r="N89" s="232">
        <f t="shared" si="8"/>
        <v>0</v>
      </c>
      <c r="O89" s="233">
        <f t="shared" si="9"/>
        <v>234000</v>
      </c>
      <c r="P89" s="234" t="s">
        <v>534</v>
      </c>
      <c r="Q89" s="234" t="s">
        <v>535</v>
      </c>
      <c r="R89" s="226" t="s">
        <v>723</v>
      </c>
      <c r="S89" s="99" t="s">
        <v>657</v>
      </c>
    </row>
    <row r="90" spans="1:19" ht="29.25" customHeight="1">
      <c r="A90" s="225">
        <v>87</v>
      </c>
      <c r="B90" s="94" t="s">
        <v>724</v>
      </c>
      <c r="C90" s="226" t="s">
        <v>43</v>
      </c>
      <c r="D90" s="239">
        <v>1955</v>
      </c>
      <c r="E90" s="239">
        <v>9</v>
      </c>
      <c r="F90" s="226">
        <v>37</v>
      </c>
      <c r="G90" s="227">
        <v>2079.36</v>
      </c>
      <c r="H90" s="228">
        <v>4</v>
      </c>
      <c r="I90" s="229">
        <v>165.11</v>
      </c>
      <c r="J90" s="230">
        <v>0</v>
      </c>
      <c r="K90" s="230">
        <v>0</v>
      </c>
      <c r="L90" s="231">
        <f t="shared" si="6"/>
        <v>165.11</v>
      </c>
      <c r="M90" s="232">
        <f t="shared" si="7"/>
        <v>829000</v>
      </c>
      <c r="N90" s="232">
        <f t="shared" si="8"/>
        <v>0</v>
      </c>
      <c r="O90" s="233">
        <f t="shared" si="9"/>
        <v>829000</v>
      </c>
      <c r="P90" s="234" t="s">
        <v>534</v>
      </c>
      <c r="Q90" s="234" t="s">
        <v>535</v>
      </c>
      <c r="R90" s="226" t="s">
        <v>682</v>
      </c>
      <c r="S90" s="99" t="s">
        <v>725</v>
      </c>
    </row>
    <row r="91" spans="1:19" ht="32.25" customHeight="1">
      <c r="A91" s="225">
        <v>88</v>
      </c>
      <c r="B91" s="94" t="s">
        <v>726</v>
      </c>
      <c r="C91" s="226" t="s">
        <v>43</v>
      </c>
      <c r="D91" s="239">
        <v>1956</v>
      </c>
      <c r="E91" s="239">
        <v>8</v>
      </c>
      <c r="F91" s="226">
        <v>36</v>
      </c>
      <c r="G91" s="227">
        <v>1927.09</v>
      </c>
      <c r="H91" s="228">
        <v>0</v>
      </c>
      <c r="I91" s="229">
        <v>0</v>
      </c>
      <c r="J91" s="236">
        <v>2</v>
      </c>
      <c r="K91" s="227">
        <v>104.54</v>
      </c>
      <c r="L91" s="231">
        <f t="shared" si="6"/>
        <v>104.54</v>
      </c>
      <c r="M91" s="232">
        <f t="shared" si="7"/>
        <v>0</v>
      </c>
      <c r="N91" s="232">
        <f t="shared" si="8"/>
        <v>755000</v>
      </c>
      <c r="O91" s="233">
        <f t="shared" si="9"/>
        <v>755000</v>
      </c>
      <c r="P91" s="234" t="s">
        <v>534</v>
      </c>
      <c r="Q91" s="234" t="s">
        <v>535</v>
      </c>
      <c r="R91" s="226" t="s">
        <v>723</v>
      </c>
      <c r="S91" s="99" t="s">
        <v>727</v>
      </c>
    </row>
    <row r="92" spans="1:19" ht="31.5" customHeight="1">
      <c r="A92" s="225">
        <v>89</v>
      </c>
      <c r="B92" s="94" t="s">
        <v>729</v>
      </c>
      <c r="C92" s="226" t="s">
        <v>43</v>
      </c>
      <c r="D92" s="239">
        <v>1904</v>
      </c>
      <c r="E92" s="239">
        <v>1</v>
      </c>
      <c r="F92" s="226">
        <v>7</v>
      </c>
      <c r="G92" s="227">
        <v>270.15</v>
      </c>
      <c r="H92" s="228">
        <v>7</v>
      </c>
      <c r="I92" s="229">
        <v>219.05</v>
      </c>
      <c r="J92" s="230">
        <v>0</v>
      </c>
      <c r="K92" s="230">
        <v>0</v>
      </c>
      <c r="L92" s="231">
        <f t="shared" si="6"/>
        <v>219.05</v>
      </c>
      <c r="M92" s="232">
        <f t="shared" si="7"/>
        <v>1099000</v>
      </c>
      <c r="N92" s="232">
        <f t="shared" si="8"/>
        <v>0</v>
      </c>
      <c r="O92" s="233">
        <f t="shared" si="9"/>
        <v>1099000</v>
      </c>
      <c r="P92" s="234" t="s">
        <v>534</v>
      </c>
      <c r="Q92" s="234" t="s">
        <v>184</v>
      </c>
      <c r="R92" s="226" t="s">
        <v>715</v>
      </c>
      <c r="S92" s="99" t="s">
        <v>730</v>
      </c>
    </row>
    <row r="93" spans="1:19" ht="29.25" customHeight="1">
      <c r="A93" s="225">
        <v>90</v>
      </c>
      <c r="B93" s="94" t="s">
        <v>731</v>
      </c>
      <c r="C93" s="226" t="s">
        <v>43</v>
      </c>
      <c r="D93" s="239">
        <v>1927</v>
      </c>
      <c r="E93" s="99" t="s">
        <v>732</v>
      </c>
      <c r="F93" s="226">
        <v>3</v>
      </c>
      <c r="G93" s="227">
        <v>498.11</v>
      </c>
      <c r="H93" s="228">
        <v>2</v>
      </c>
      <c r="I93" s="229">
        <v>250.79</v>
      </c>
      <c r="J93" s="230">
        <v>0</v>
      </c>
      <c r="K93" s="230">
        <v>0</v>
      </c>
      <c r="L93" s="231">
        <f t="shared" si="6"/>
        <v>250.79</v>
      </c>
      <c r="M93" s="232">
        <f t="shared" si="7"/>
        <v>1258000</v>
      </c>
      <c r="N93" s="232">
        <f t="shared" si="8"/>
        <v>0</v>
      </c>
      <c r="O93" s="233">
        <f t="shared" si="9"/>
        <v>1258000</v>
      </c>
      <c r="P93" s="235" t="s">
        <v>534</v>
      </c>
      <c r="Q93" s="235" t="s">
        <v>184</v>
      </c>
      <c r="R93" s="226" t="s">
        <v>733</v>
      </c>
      <c r="S93" s="99"/>
    </row>
    <row r="94" spans="1:19" ht="36" customHeight="1">
      <c r="A94" s="225">
        <v>91</v>
      </c>
      <c r="B94" s="94" t="s">
        <v>734</v>
      </c>
      <c r="C94" s="226" t="s">
        <v>43</v>
      </c>
      <c r="D94" s="239">
        <v>1913</v>
      </c>
      <c r="E94" s="239">
        <v>3</v>
      </c>
      <c r="F94" s="226">
        <v>10</v>
      </c>
      <c r="G94" s="227">
        <v>849.26</v>
      </c>
      <c r="H94" s="228">
        <v>3</v>
      </c>
      <c r="I94" s="229">
        <v>128.9</v>
      </c>
      <c r="J94" s="230">
        <v>0</v>
      </c>
      <c r="K94" s="230">
        <v>0</v>
      </c>
      <c r="L94" s="231">
        <f t="shared" si="6"/>
        <v>128.9</v>
      </c>
      <c r="M94" s="232">
        <f t="shared" si="7"/>
        <v>647000</v>
      </c>
      <c r="N94" s="232">
        <f t="shared" si="8"/>
        <v>0</v>
      </c>
      <c r="O94" s="233">
        <f t="shared" si="9"/>
        <v>647000</v>
      </c>
      <c r="P94" s="234" t="s">
        <v>534</v>
      </c>
      <c r="Q94" s="234" t="s">
        <v>535</v>
      </c>
      <c r="R94" s="226" t="s">
        <v>735</v>
      </c>
      <c r="S94" s="99" t="s">
        <v>736</v>
      </c>
    </row>
    <row r="95" spans="1:19" ht="32.25" customHeight="1">
      <c r="A95" s="225">
        <v>92</v>
      </c>
      <c r="B95" s="94" t="s">
        <v>737</v>
      </c>
      <c r="C95" s="226" t="s">
        <v>43</v>
      </c>
      <c r="D95" s="239">
        <v>1898</v>
      </c>
      <c r="E95" s="239">
        <v>1</v>
      </c>
      <c r="F95" s="226">
        <v>8</v>
      </c>
      <c r="G95" s="227">
        <v>458.77</v>
      </c>
      <c r="H95" s="228">
        <v>2</v>
      </c>
      <c r="I95" s="229">
        <v>114.05</v>
      </c>
      <c r="J95" s="230">
        <v>0</v>
      </c>
      <c r="K95" s="230">
        <v>0</v>
      </c>
      <c r="L95" s="231">
        <f t="shared" si="6"/>
        <v>114.05</v>
      </c>
      <c r="M95" s="232">
        <f t="shared" si="7"/>
        <v>572000</v>
      </c>
      <c r="N95" s="232">
        <f t="shared" si="8"/>
        <v>0</v>
      </c>
      <c r="O95" s="233">
        <f t="shared" si="9"/>
        <v>572000</v>
      </c>
      <c r="P95" s="234" t="s">
        <v>534</v>
      </c>
      <c r="Q95" s="234" t="s">
        <v>535</v>
      </c>
      <c r="R95" s="226" t="s">
        <v>589</v>
      </c>
      <c r="S95" s="99" t="s">
        <v>738</v>
      </c>
    </row>
    <row r="96" spans="1:19" ht="35.25" customHeight="1">
      <c r="A96" s="225">
        <v>93</v>
      </c>
      <c r="B96" s="94" t="s">
        <v>739</v>
      </c>
      <c r="C96" s="226" t="s">
        <v>43</v>
      </c>
      <c r="D96" s="239">
        <v>1901</v>
      </c>
      <c r="E96" s="239">
        <v>2</v>
      </c>
      <c r="F96" s="226">
        <v>4</v>
      </c>
      <c r="G96" s="227">
        <v>279.78</v>
      </c>
      <c r="H96" s="228">
        <v>2</v>
      </c>
      <c r="I96" s="229">
        <v>117.96</v>
      </c>
      <c r="J96" s="230">
        <v>0</v>
      </c>
      <c r="K96" s="230">
        <v>0</v>
      </c>
      <c r="L96" s="231">
        <f t="shared" si="6"/>
        <v>117.96</v>
      </c>
      <c r="M96" s="232">
        <f t="shared" si="7"/>
        <v>592000</v>
      </c>
      <c r="N96" s="232">
        <f t="shared" si="8"/>
        <v>0</v>
      </c>
      <c r="O96" s="233">
        <f t="shared" si="9"/>
        <v>592000</v>
      </c>
      <c r="P96" s="234" t="s">
        <v>534</v>
      </c>
      <c r="Q96" s="234" t="s">
        <v>535</v>
      </c>
      <c r="R96" s="226" t="s">
        <v>637</v>
      </c>
      <c r="S96" s="99" t="s">
        <v>740</v>
      </c>
    </row>
    <row r="97" spans="1:19" ht="35.25" customHeight="1">
      <c r="A97" s="225">
        <v>94</v>
      </c>
      <c r="B97" s="94" t="s">
        <v>741</v>
      </c>
      <c r="C97" s="226" t="s">
        <v>43</v>
      </c>
      <c r="D97" s="239">
        <v>1892</v>
      </c>
      <c r="E97" s="239">
        <v>4</v>
      </c>
      <c r="F97" s="226">
        <v>8</v>
      </c>
      <c r="G97" s="227">
        <v>482.52</v>
      </c>
      <c r="H97" s="228">
        <v>4</v>
      </c>
      <c r="I97" s="229">
        <v>195.28</v>
      </c>
      <c r="J97" s="230">
        <v>0</v>
      </c>
      <c r="K97" s="230">
        <v>0</v>
      </c>
      <c r="L97" s="231">
        <f t="shared" si="6"/>
        <v>195.28</v>
      </c>
      <c r="M97" s="232">
        <f t="shared" si="7"/>
        <v>980000</v>
      </c>
      <c r="N97" s="232">
        <f t="shared" si="8"/>
        <v>0</v>
      </c>
      <c r="O97" s="233">
        <f t="shared" si="9"/>
        <v>980000</v>
      </c>
      <c r="P97" s="234" t="s">
        <v>534</v>
      </c>
      <c r="Q97" s="234" t="s">
        <v>184</v>
      </c>
      <c r="R97" s="226" t="s">
        <v>589</v>
      </c>
      <c r="S97" s="99" t="s">
        <v>742</v>
      </c>
    </row>
    <row r="98" spans="1:19" ht="35.25" customHeight="1">
      <c r="A98" s="225">
        <v>95</v>
      </c>
      <c r="B98" s="94" t="s">
        <v>743</v>
      </c>
      <c r="C98" s="226" t="s">
        <v>43</v>
      </c>
      <c r="D98" s="239">
        <v>1902</v>
      </c>
      <c r="E98" s="239">
        <v>4</v>
      </c>
      <c r="F98" s="226">
        <v>10</v>
      </c>
      <c r="G98" s="227">
        <v>556.61</v>
      </c>
      <c r="H98" s="228">
        <v>2</v>
      </c>
      <c r="I98" s="229">
        <v>90.09</v>
      </c>
      <c r="J98" s="230">
        <v>0</v>
      </c>
      <c r="K98" s="230">
        <v>0</v>
      </c>
      <c r="L98" s="231">
        <f t="shared" si="6"/>
        <v>90.09</v>
      </c>
      <c r="M98" s="232">
        <f t="shared" si="7"/>
        <v>452000</v>
      </c>
      <c r="N98" s="232">
        <f t="shared" si="8"/>
        <v>0</v>
      </c>
      <c r="O98" s="233">
        <f t="shared" si="9"/>
        <v>452000</v>
      </c>
      <c r="P98" s="234" t="s">
        <v>534</v>
      </c>
      <c r="Q98" s="234" t="s">
        <v>535</v>
      </c>
      <c r="R98" s="226" t="s">
        <v>728</v>
      </c>
      <c r="S98" s="99" t="s">
        <v>744</v>
      </c>
    </row>
    <row r="99" spans="1:19" ht="35.25" customHeight="1">
      <c r="A99" s="225">
        <v>96</v>
      </c>
      <c r="B99" s="94" t="s">
        <v>745</v>
      </c>
      <c r="C99" s="226" t="s">
        <v>43</v>
      </c>
      <c r="D99" s="239">
        <v>1902</v>
      </c>
      <c r="E99" s="239">
        <v>2</v>
      </c>
      <c r="F99" s="226">
        <v>10</v>
      </c>
      <c r="G99" s="227">
        <v>606.07</v>
      </c>
      <c r="H99" s="228">
        <v>4</v>
      </c>
      <c r="I99" s="229">
        <v>185.59</v>
      </c>
      <c r="J99" s="230">
        <v>0</v>
      </c>
      <c r="K99" s="230">
        <v>0</v>
      </c>
      <c r="L99" s="231">
        <f t="shared" si="6"/>
        <v>185.59</v>
      </c>
      <c r="M99" s="232">
        <f t="shared" si="7"/>
        <v>931000</v>
      </c>
      <c r="N99" s="232">
        <f t="shared" si="8"/>
        <v>0</v>
      </c>
      <c r="O99" s="233">
        <f t="shared" si="9"/>
        <v>931000</v>
      </c>
      <c r="P99" s="234" t="s">
        <v>534</v>
      </c>
      <c r="Q99" s="234" t="s">
        <v>535</v>
      </c>
      <c r="R99" s="226" t="s">
        <v>682</v>
      </c>
      <c r="S99" s="99" t="s">
        <v>746</v>
      </c>
    </row>
    <row r="100" spans="1:19" ht="35.25" customHeight="1">
      <c r="A100" s="225">
        <v>97</v>
      </c>
      <c r="B100" s="94" t="s">
        <v>747</v>
      </c>
      <c r="C100" s="226" t="s">
        <v>43</v>
      </c>
      <c r="D100" s="239">
        <v>1894</v>
      </c>
      <c r="E100" s="239">
        <v>2</v>
      </c>
      <c r="F100" s="226">
        <v>10</v>
      </c>
      <c r="G100" s="227">
        <v>729.22</v>
      </c>
      <c r="H100" s="228">
        <v>3</v>
      </c>
      <c r="I100" s="229">
        <v>188.9</v>
      </c>
      <c r="J100" s="230">
        <v>0</v>
      </c>
      <c r="K100" s="230">
        <v>0</v>
      </c>
      <c r="L100" s="231">
        <f t="shared" si="6"/>
        <v>188.9</v>
      </c>
      <c r="M100" s="232">
        <f aca="true" t="shared" si="10" ref="M100:M111">ROUND(I100*4263*1.23*0.957,-3)</f>
        <v>948000</v>
      </c>
      <c r="N100" s="232">
        <f aca="true" t="shared" si="11" ref="N100:N111">ROUND(K100*6135*1.23*0.957,-3)</f>
        <v>0</v>
      </c>
      <c r="O100" s="233">
        <f t="shared" si="9"/>
        <v>948000</v>
      </c>
      <c r="P100" s="234" t="s">
        <v>534</v>
      </c>
      <c r="Q100" s="234" t="s">
        <v>535</v>
      </c>
      <c r="R100" s="226" t="s">
        <v>682</v>
      </c>
      <c r="S100" s="99" t="s">
        <v>692</v>
      </c>
    </row>
    <row r="101" spans="1:19" ht="35.25" customHeight="1">
      <c r="A101" s="225">
        <v>98</v>
      </c>
      <c r="B101" s="94" t="s">
        <v>748</v>
      </c>
      <c r="C101" s="226" t="s">
        <v>43</v>
      </c>
      <c r="D101" s="239">
        <v>1890</v>
      </c>
      <c r="E101" s="239">
        <v>0</v>
      </c>
      <c r="F101" s="226">
        <v>13</v>
      </c>
      <c r="G101" s="227">
        <v>644.74</v>
      </c>
      <c r="H101" s="228">
        <v>2</v>
      </c>
      <c r="I101" s="229">
        <v>70.72</v>
      </c>
      <c r="J101" s="230">
        <v>0</v>
      </c>
      <c r="K101" s="230">
        <v>0</v>
      </c>
      <c r="L101" s="231">
        <f t="shared" si="6"/>
        <v>70.72</v>
      </c>
      <c r="M101" s="232">
        <f t="shared" si="10"/>
        <v>355000</v>
      </c>
      <c r="N101" s="232">
        <f t="shared" si="11"/>
        <v>0</v>
      </c>
      <c r="O101" s="233">
        <f t="shared" si="9"/>
        <v>355000</v>
      </c>
      <c r="P101" s="234" t="s">
        <v>534</v>
      </c>
      <c r="Q101" s="234" t="s">
        <v>184</v>
      </c>
      <c r="R101" s="226" t="s">
        <v>749</v>
      </c>
      <c r="S101" s="99" t="s">
        <v>750</v>
      </c>
    </row>
    <row r="102" spans="1:19" ht="35.25" customHeight="1">
      <c r="A102" s="225">
        <v>99</v>
      </c>
      <c r="B102" s="94" t="s">
        <v>751</v>
      </c>
      <c r="C102" s="226" t="s">
        <v>43</v>
      </c>
      <c r="D102" s="239">
        <v>1927</v>
      </c>
      <c r="E102" s="239">
        <v>7</v>
      </c>
      <c r="F102" s="226">
        <v>15</v>
      </c>
      <c r="G102" s="227">
        <v>1037.19</v>
      </c>
      <c r="H102" s="228">
        <v>1</v>
      </c>
      <c r="I102" s="229">
        <v>34.82</v>
      </c>
      <c r="J102" s="236">
        <v>1</v>
      </c>
      <c r="K102" s="227">
        <v>23.84</v>
      </c>
      <c r="L102" s="231">
        <f t="shared" si="6"/>
        <v>58.66</v>
      </c>
      <c r="M102" s="232">
        <f t="shared" si="10"/>
        <v>175000</v>
      </c>
      <c r="N102" s="232">
        <f t="shared" si="11"/>
        <v>172000</v>
      </c>
      <c r="O102" s="233">
        <f t="shared" si="9"/>
        <v>347000</v>
      </c>
      <c r="P102" s="234" t="s">
        <v>534</v>
      </c>
      <c r="Q102" s="234" t="s">
        <v>535</v>
      </c>
      <c r="R102" s="226" t="s">
        <v>536</v>
      </c>
      <c r="S102" s="99" t="s">
        <v>752</v>
      </c>
    </row>
    <row r="103" spans="1:19" ht="35.25" customHeight="1">
      <c r="A103" s="225">
        <v>100</v>
      </c>
      <c r="B103" s="94" t="s">
        <v>753</v>
      </c>
      <c r="C103" s="226" t="s">
        <v>43</v>
      </c>
      <c r="D103" s="239">
        <v>1914</v>
      </c>
      <c r="E103" s="239">
        <v>2</v>
      </c>
      <c r="F103" s="226">
        <v>7</v>
      </c>
      <c r="G103" s="227">
        <v>475.02</v>
      </c>
      <c r="H103" s="228">
        <v>2</v>
      </c>
      <c r="I103" s="229">
        <v>116.25</v>
      </c>
      <c r="J103" s="230">
        <v>0</v>
      </c>
      <c r="K103" s="230">
        <v>0</v>
      </c>
      <c r="L103" s="231">
        <f t="shared" si="6"/>
        <v>116.25</v>
      </c>
      <c r="M103" s="232">
        <f t="shared" si="10"/>
        <v>583000</v>
      </c>
      <c r="N103" s="232">
        <f t="shared" si="11"/>
        <v>0</v>
      </c>
      <c r="O103" s="233">
        <f t="shared" si="9"/>
        <v>583000</v>
      </c>
      <c r="P103" s="234" t="s">
        <v>534</v>
      </c>
      <c r="Q103" s="234" t="s">
        <v>535</v>
      </c>
      <c r="R103" s="226" t="s">
        <v>589</v>
      </c>
      <c r="S103" s="99" t="s">
        <v>754</v>
      </c>
    </row>
    <row r="104" spans="1:19" ht="35.25" customHeight="1">
      <c r="A104" s="225">
        <v>101</v>
      </c>
      <c r="B104" s="94" t="s">
        <v>755</v>
      </c>
      <c r="C104" s="226" t="s">
        <v>43</v>
      </c>
      <c r="D104" s="239">
        <v>1919</v>
      </c>
      <c r="E104" s="239">
        <v>0</v>
      </c>
      <c r="F104" s="226">
        <v>7</v>
      </c>
      <c r="G104" s="227">
        <v>463.27</v>
      </c>
      <c r="H104" s="228">
        <v>2</v>
      </c>
      <c r="I104" s="229">
        <v>147.45</v>
      </c>
      <c r="J104" s="230">
        <v>0</v>
      </c>
      <c r="K104" s="230">
        <v>0</v>
      </c>
      <c r="L104" s="231">
        <f t="shared" si="6"/>
        <v>147.45</v>
      </c>
      <c r="M104" s="232">
        <f t="shared" si="10"/>
        <v>740000</v>
      </c>
      <c r="N104" s="232">
        <f t="shared" si="11"/>
        <v>0</v>
      </c>
      <c r="O104" s="233">
        <f t="shared" si="9"/>
        <v>740000</v>
      </c>
      <c r="P104" s="234" t="s">
        <v>534</v>
      </c>
      <c r="Q104" s="234" t="s">
        <v>535</v>
      </c>
      <c r="R104" s="226" t="s">
        <v>756</v>
      </c>
      <c r="S104" s="99" t="s">
        <v>757</v>
      </c>
    </row>
    <row r="105" spans="1:19" ht="35.25" customHeight="1">
      <c r="A105" s="225">
        <v>102</v>
      </c>
      <c r="B105" s="94" t="s">
        <v>758</v>
      </c>
      <c r="C105" s="228" t="s">
        <v>43</v>
      </c>
      <c r="D105" s="99" t="s">
        <v>759</v>
      </c>
      <c r="E105" s="99">
        <v>0</v>
      </c>
      <c r="F105" s="226">
        <v>6</v>
      </c>
      <c r="G105" s="227">
        <v>251.48</v>
      </c>
      <c r="H105" s="228">
        <v>2</v>
      </c>
      <c r="I105" s="229">
        <v>80.08</v>
      </c>
      <c r="J105" s="230">
        <v>0</v>
      </c>
      <c r="K105" s="230">
        <v>0</v>
      </c>
      <c r="L105" s="231">
        <f t="shared" si="6"/>
        <v>80.08</v>
      </c>
      <c r="M105" s="232">
        <f t="shared" si="10"/>
        <v>402000</v>
      </c>
      <c r="N105" s="232">
        <f t="shared" si="11"/>
        <v>0</v>
      </c>
      <c r="O105" s="233">
        <f t="shared" si="9"/>
        <v>402000</v>
      </c>
      <c r="P105" s="234" t="s">
        <v>534</v>
      </c>
      <c r="Q105" s="235" t="s">
        <v>184</v>
      </c>
      <c r="R105" s="226" t="s">
        <v>760</v>
      </c>
      <c r="S105" s="99" t="s">
        <v>761</v>
      </c>
    </row>
    <row r="106" spans="1:19" ht="35.25" customHeight="1">
      <c r="A106" s="225">
        <v>103</v>
      </c>
      <c r="B106" s="94" t="s">
        <v>762</v>
      </c>
      <c r="C106" s="228" t="s">
        <v>587</v>
      </c>
      <c r="D106" s="99">
        <v>2006</v>
      </c>
      <c r="E106" s="99">
        <v>0</v>
      </c>
      <c r="F106" s="226">
        <v>10</v>
      </c>
      <c r="G106" s="227">
        <v>437.8</v>
      </c>
      <c r="H106" s="228">
        <v>10</v>
      </c>
      <c r="I106" s="229">
        <v>437.8</v>
      </c>
      <c r="J106" s="230">
        <v>0</v>
      </c>
      <c r="K106" s="230">
        <v>0</v>
      </c>
      <c r="L106" s="231">
        <f t="shared" si="6"/>
        <v>437.8</v>
      </c>
      <c r="M106" s="232">
        <f t="shared" si="10"/>
        <v>2197000</v>
      </c>
      <c r="N106" s="232">
        <f t="shared" si="11"/>
        <v>0</v>
      </c>
      <c r="O106" s="233">
        <f t="shared" si="9"/>
        <v>2197000</v>
      </c>
      <c r="P106" s="235" t="s">
        <v>534</v>
      </c>
      <c r="Q106" s="235" t="s">
        <v>535</v>
      </c>
      <c r="R106" s="226" t="s">
        <v>589</v>
      </c>
      <c r="S106" s="99"/>
    </row>
    <row r="107" spans="1:19" ht="30.75" customHeight="1">
      <c r="A107" s="225">
        <v>104</v>
      </c>
      <c r="B107" s="94" t="s">
        <v>763</v>
      </c>
      <c r="C107" s="228" t="s">
        <v>43</v>
      </c>
      <c r="D107" s="99">
        <v>1997</v>
      </c>
      <c r="E107" s="99">
        <v>0</v>
      </c>
      <c r="F107" s="226">
        <v>10</v>
      </c>
      <c r="G107" s="227">
        <v>373</v>
      </c>
      <c r="H107" s="228">
        <v>10</v>
      </c>
      <c r="I107" s="229">
        <v>373</v>
      </c>
      <c r="J107" s="230">
        <v>0</v>
      </c>
      <c r="K107" s="230">
        <v>0</v>
      </c>
      <c r="L107" s="231">
        <f t="shared" si="6"/>
        <v>373</v>
      </c>
      <c r="M107" s="232">
        <f t="shared" si="10"/>
        <v>1872000</v>
      </c>
      <c r="N107" s="232">
        <f t="shared" si="11"/>
        <v>0</v>
      </c>
      <c r="O107" s="233">
        <f t="shared" si="9"/>
        <v>1872000</v>
      </c>
      <c r="P107" s="235" t="s">
        <v>534</v>
      </c>
      <c r="Q107" s="235" t="s">
        <v>535</v>
      </c>
      <c r="R107" s="226" t="s">
        <v>536</v>
      </c>
      <c r="S107" s="99"/>
    </row>
    <row r="108" spans="1:19" ht="30.75" customHeight="1">
      <c r="A108" s="225">
        <v>105</v>
      </c>
      <c r="B108" s="94" t="s">
        <v>881</v>
      </c>
      <c r="C108" s="228" t="s">
        <v>43</v>
      </c>
      <c r="D108" s="99">
        <v>1955</v>
      </c>
      <c r="E108" s="99"/>
      <c r="F108" s="226"/>
      <c r="G108" s="227"/>
      <c r="H108" s="228">
        <v>0</v>
      </c>
      <c r="I108" s="229">
        <v>0</v>
      </c>
      <c r="J108" s="230">
        <v>1</v>
      </c>
      <c r="K108" s="230">
        <v>93</v>
      </c>
      <c r="L108" s="231">
        <f t="shared" si="6"/>
        <v>93</v>
      </c>
      <c r="M108" s="232">
        <f t="shared" si="10"/>
        <v>0</v>
      </c>
      <c r="N108" s="232">
        <f t="shared" si="11"/>
        <v>672000</v>
      </c>
      <c r="O108" s="233">
        <f t="shared" si="9"/>
        <v>672000</v>
      </c>
      <c r="P108" s="235"/>
      <c r="Q108" s="235"/>
      <c r="R108" s="226"/>
      <c r="S108" s="99" t="s">
        <v>1887</v>
      </c>
    </row>
    <row r="109" spans="1:19" ht="28.5" customHeight="1">
      <c r="A109" s="225">
        <v>106</v>
      </c>
      <c r="B109" s="94" t="s">
        <v>904</v>
      </c>
      <c r="C109" s="228" t="s">
        <v>43</v>
      </c>
      <c r="D109" s="99">
        <v>1920</v>
      </c>
      <c r="E109" s="99">
        <v>0</v>
      </c>
      <c r="F109" s="226">
        <v>5</v>
      </c>
      <c r="G109" s="227">
        <v>165.52</v>
      </c>
      <c r="H109" s="241">
        <v>1</v>
      </c>
      <c r="I109" s="242">
        <v>34</v>
      </c>
      <c r="J109" s="230">
        <v>0</v>
      </c>
      <c r="K109" s="230">
        <v>0</v>
      </c>
      <c r="L109" s="231">
        <f t="shared" si="6"/>
        <v>34</v>
      </c>
      <c r="M109" s="232">
        <f t="shared" si="10"/>
        <v>171000</v>
      </c>
      <c r="N109" s="232">
        <f t="shared" si="11"/>
        <v>0</v>
      </c>
      <c r="O109" s="233">
        <f t="shared" si="9"/>
        <v>171000</v>
      </c>
      <c r="P109" s="99" t="s">
        <v>534</v>
      </c>
      <c r="Q109" s="235"/>
      <c r="R109" s="99" t="s">
        <v>905</v>
      </c>
      <c r="S109" s="99"/>
    </row>
    <row r="110" spans="1:19" ht="25.5">
      <c r="A110" s="225">
        <v>107</v>
      </c>
      <c r="B110" s="94" t="s">
        <v>906</v>
      </c>
      <c r="C110" s="228" t="s">
        <v>43</v>
      </c>
      <c r="D110" s="99">
        <v>1927</v>
      </c>
      <c r="E110" s="99">
        <v>0</v>
      </c>
      <c r="F110" s="226">
        <v>3</v>
      </c>
      <c r="G110" s="227">
        <v>78.48</v>
      </c>
      <c r="H110" s="228">
        <v>1</v>
      </c>
      <c r="I110" s="229">
        <v>42.38</v>
      </c>
      <c r="J110" s="230">
        <v>0</v>
      </c>
      <c r="K110" s="230">
        <v>0</v>
      </c>
      <c r="L110" s="231">
        <f t="shared" si="6"/>
        <v>42.38</v>
      </c>
      <c r="M110" s="232">
        <f t="shared" si="10"/>
        <v>213000</v>
      </c>
      <c r="N110" s="232">
        <f t="shared" si="11"/>
        <v>0</v>
      </c>
      <c r="O110" s="233">
        <f t="shared" si="9"/>
        <v>213000</v>
      </c>
      <c r="P110" s="99" t="s">
        <v>534</v>
      </c>
      <c r="Q110" s="235"/>
      <c r="R110" s="99" t="s">
        <v>905</v>
      </c>
      <c r="S110" s="99"/>
    </row>
    <row r="111" spans="1:19" ht="25.5">
      <c r="A111" s="225">
        <v>108</v>
      </c>
      <c r="B111" s="94" t="s">
        <v>1065</v>
      </c>
      <c r="C111" s="228" t="s">
        <v>43</v>
      </c>
      <c r="D111" s="99">
        <v>1973</v>
      </c>
      <c r="E111" s="99">
        <v>0</v>
      </c>
      <c r="F111" s="226"/>
      <c r="G111" s="227">
        <v>2415</v>
      </c>
      <c r="H111" s="228">
        <v>1</v>
      </c>
      <c r="I111" s="229">
        <v>47</v>
      </c>
      <c r="J111" s="230">
        <v>0</v>
      </c>
      <c r="K111" s="230">
        <v>0</v>
      </c>
      <c r="L111" s="231">
        <f t="shared" si="6"/>
        <v>47</v>
      </c>
      <c r="M111" s="232">
        <f t="shared" si="10"/>
        <v>236000</v>
      </c>
      <c r="N111" s="232">
        <f t="shared" si="11"/>
        <v>0</v>
      </c>
      <c r="O111" s="233">
        <f t="shared" si="9"/>
        <v>236000</v>
      </c>
      <c r="P111" s="99" t="s">
        <v>534</v>
      </c>
      <c r="Q111" s="243" t="s">
        <v>535</v>
      </c>
      <c r="R111" s="201" t="s">
        <v>1060</v>
      </c>
      <c r="S111" s="201"/>
    </row>
    <row r="112" spans="1:19" ht="37.5" customHeight="1">
      <c r="A112" s="791" t="s">
        <v>818</v>
      </c>
      <c r="B112" s="791"/>
      <c r="C112" s="791"/>
      <c r="D112" s="791"/>
      <c r="E112" s="32"/>
      <c r="F112" s="109">
        <f>SUM(F4:F111)</f>
        <v>1684</v>
      </c>
      <c r="G112" s="110">
        <f>SUM(G4:G111)</f>
        <v>96208.80000000002</v>
      </c>
      <c r="H112" s="80"/>
      <c r="I112" s="165"/>
      <c r="J112" s="81"/>
      <c r="K112" s="81"/>
      <c r="L112" s="81"/>
      <c r="M112" s="184"/>
      <c r="N112" s="184"/>
      <c r="O112" s="115">
        <f>SUM(O4:O111)</f>
        <v>83159000</v>
      </c>
      <c r="P112" s="82"/>
      <c r="Q112" s="82"/>
      <c r="R112" s="40"/>
      <c r="S112" s="40"/>
    </row>
    <row r="113" spans="1:19" ht="45.75" customHeight="1">
      <c r="A113" s="792"/>
      <c r="B113" s="792"/>
      <c r="C113" s="23"/>
      <c r="D113" s="23"/>
      <c r="E113" s="90"/>
      <c r="F113" s="90"/>
      <c r="G113" s="91"/>
      <c r="H113" s="90"/>
      <c r="I113" s="166"/>
      <c r="J113" s="26"/>
      <c r="K113" s="30"/>
      <c r="L113" s="244"/>
      <c r="M113" s="185"/>
      <c r="N113" s="185"/>
      <c r="O113" s="114"/>
      <c r="P113" s="24"/>
      <c r="Q113" s="24"/>
      <c r="R113" s="23"/>
      <c r="S113" s="25"/>
    </row>
    <row r="114" spans="1:19" ht="12.75">
      <c r="A114" s="90"/>
      <c r="B114" s="92"/>
      <c r="C114" s="90"/>
      <c r="D114" s="90"/>
      <c r="G114" s="112"/>
      <c r="K114" s="26"/>
      <c r="L114" s="245"/>
      <c r="M114" s="186"/>
      <c r="N114" s="186"/>
      <c r="O114" s="187"/>
      <c r="P114" s="24"/>
      <c r="Q114" s="27"/>
      <c r="R114" s="28"/>
      <c r="S114" s="29"/>
    </row>
  </sheetData>
  <sheetProtection/>
  <mergeCells count="5">
    <mergeCell ref="A112:D112"/>
    <mergeCell ref="A113:B113"/>
    <mergeCell ref="L1:S2"/>
    <mergeCell ref="A1:J1"/>
    <mergeCell ref="A2:J2"/>
  </mergeCells>
  <printOptions/>
  <pageMargins left="0.31496062992125984" right="0.31496062992125984" top="0.5905511811023623" bottom="0.35433070866141736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66"/>
  <sheetViews>
    <sheetView view="pageBreakPreview" zoomScale="90" zoomScaleNormal="90" zoomScaleSheetLayoutView="90" zoomScalePageLayoutView="0" workbookViewId="0" topLeftCell="A522">
      <selection activeCell="F522" sqref="F522"/>
    </sheetView>
  </sheetViews>
  <sheetFormatPr defaultColWidth="9.140625" defaultRowHeight="12.75"/>
  <cols>
    <col min="1" max="1" width="5.57421875" style="10" customWidth="1"/>
    <col min="2" max="2" width="50.421875" style="9" customWidth="1"/>
    <col min="3" max="3" width="14.00390625" style="10" customWidth="1"/>
    <col min="4" max="4" width="19.421875" style="14" customWidth="1"/>
    <col min="5" max="5" width="17.7109375" style="3" customWidth="1"/>
    <col min="6" max="6" width="19.421875" style="3" customWidth="1"/>
    <col min="7" max="7" width="38.00390625" style="3" customWidth="1"/>
    <col min="8" max="8" width="9.140625" style="3" customWidth="1"/>
    <col min="9" max="9" width="16.7109375" style="3" customWidth="1"/>
    <col min="10" max="16384" width="9.140625" style="3" customWidth="1"/>
  </cols>
  <sheetData>
    <row r="1" spans="1:4" ht="12.75">
      <c r="A1" s="802" t="s">
        <v>47</v>
      </c>
      <c r="B1" s="802"/>
      <c r="C1" s="802"/>
      <c r="D1" s="802"/>
    </row>
    <row r="3" spans="1:4" ht="38.25">
      <c r="A3" s="79" t="s">
        <v>21</v>
      </c>
      <c r="B3" s="79" t="s">
        <v>907</v>
      </c>
      <c r="C3" s="79" t="s">
        <v>908</v>
      </c>
      <c r="D3" s="568" t="s">
        <v>909</v>
      </c>
    </row>
    <row r="4" spans="1:4" ht="13.5" customHeight="1">
      <c r="A4" s="801" t="s">
        <v>49</v>
      </c>
      <c r="B4" s="801"/>
      <c r="C4" s="801"/>
      <c r="D4" s="801"/>
    </row>
    <row r="5" spans="1:4" ht="21" customHeight="1">
      <c r="A5" s="800" t="s">
        <v>1889</v>
      </c>
      <c r="B5" s="800"/>
      <c r="C5" s="800"/>
      <c r="D5" s="800"/>
    </row>
    <row r="6" spans="1:4" ht="30" customHeight="1">
      <c r="A6" s="7">
        <v>1</v>
      </c>
      <c r="B6" s="542" t="s">
        <v>1660</v>
      </c>
      <c r="C6" s="281">
        <v>2019</v>
      </c>
      <c r="D6" s="437">
        <v>1681.57</v>
      </c>
    </row>
    <row r="7" spans="1:7" ht="12.75">
      <c r="A7" s="7">
        <v>2</v>
      </c>
      <c r="B7" s="542" t="s">
        <v>822</v>
      </c>
      <c r="C7" s="281">
        <v>2019</v>
      </c>
      <c r="D7" s="543">
        <v>11439</v>
      </c>
      <c r="E7" s="70"/>
      <c r="F7" s="70"/>
      <c r="G7" s="70"/>
    </row>
    <row r="8" spans="1:7" ht="12.75">
      <c r="A8" s="7">
        <v>3</v>
      </c>
      <c r="B8" s="123" t="s">
        <v>915</v>
      </c>
      <c r="C8" s="7">
        <v>2019</v>
      </c>
      <c r="D8" s="544">
        <v>79273.5</v>
      </c>
      <c r="E8" s="545"/>
      <c r="F8" s="70"/>
      <c r="G8" s="70"/>
    </row>
    <row r="9" spans="1:7" ht="12.75">
      <c r="A9" s="7">
        <v>4</v>
      </c>
      <c r="B9" s="123" t="s">
        <v>912</v>
      </c>
      <c r="C9" s="7">
        <v>2020</v>
      </c>
      <c r="D9" s="544">
        <v>3642.03</v>
      </c>
      <c r="E9" s="70"/>
      <c r="F9" s="70"/>
      <c r="G9" s="70"/>
    </row>
    <row r="10" spans="1:7" ht="25.5">
      <c r="A10" s="7">
        <v>5</v>
      </c>
      <c r="B10" s="123" t="s">
        <v>914</v>
      </c>
      <c r="C10" s="7">
        <v>2020</v>
      </c>
      <c r="D10" s="544">
        <v>10073.7</v>
      </c>
      <c r="E10" s="546"/>
      <c r="F10" s="533"/>
      <c r="G10" s="70"/>
    </row>
    <row r="11" spans="1:7" ht="12.75">
      <c r="A11" s="7">
        <v>6</v>
      </c>
      <c r="B11" s="542" t="s">
        <v>1066</v>
      </c>
      <c r="C11" s="7">
        <v>2020</v>
      </c>
      <c r="D11" s="544">
        <v>14022</v>
      </c>
      <c r="E11" s="547"/>
      <c r="F11" s="533"/>
      <c r="G11" s="70"/>
    </row>
    <row r="12" spans="1:7" ht="25.5">
      <c r="A12" s="7">
        <v>7</v>
      </c>
      <c r="B12" s="123" t="s">
        <v>911</v>
      </c>
      <c r="C12" s="7">
        <v>2020</v>
      </c>
      <c r="D12" s="544">
        <v>14735.4</v>
      </c>
      <c r="E12" s="533"/>
      <c r="F12" s="533"/>
      <c r="G12" s="70"/>
    </row>
    <row r="13" spans="1:7" ht="12.75">
      <c r="A13" s="7">
        <v>8</v>
      </c>
      <c r="B13" s="123" t="s">
        <v>910</v>
      </c>
      <c r="C13" s="7">
        <v>2020</v>
      </c>
      <c r="D13" s="544">
        <v>41800.07</v>
      </c>
      <c r="E13" s="533"/>
      <c r="F13" s="533"/>
      <c r="G13" s="70"/>
    </row>
    <row r="14" spans="1:7" ht="12.75">
      <c r="A14" s="7">
        <v>9</v>
      </c>
      <c r="B14" s="123" t="s">
        <v>913</v>
      </c>
      <c r="C14" s="7">
        <v>2020</v>
      </c>
      <c r="D14" s="544">
        <v>41082</v>
      </c>
      <c r="E14" s="546"/>
      <c r="F14" s="533"/>
      <c r="G14" s="70"/>
    </row>
    <row r="15" spans="1:7" ht="12.75">
      <c r="A15" s="7">
        <v>10</v>
      </c>
      <c r="B15" s="548" t="s">
        <v>1067</v>
      </c>
      <c r="C15" s="352">
        <v>2021</v>
      </c>
      <c r="D15" s="549">
        <v>16102.05</v>
      </c>
      <c r="E15" s="546"/>
      <c r="F15" s="533"/>
      <c r="G15" s="70"/>
    </row>
    <row r="16" spans="1:7" ht="12.75">
      <c r="A16" s="7">
        <v>11</v>
      </c>
      <c r="B16" s="548" t="s">
        <v>1068</v>
      </c>
      <c r="C16" s="354">
        <v>2021</v>
      </c>
      <c r="D16" s="549">
        <v>23606.16</v>
      </c>
      <c r="E16" s="70"/>
      <c r="F16" s="70"/>
      <c r="G16" s="70"/>
    </row>
    <row r="17" spans="1:7" ht="21" customHeight="1">
      <c r="A17" s="7">
        <v>12</v>
      </c>
      <c r="B17" s="542" t="s">
        <v>1655</v>
      </c>
      <c r="C17" s="281">
        <v>2022</v>
      </c>
      <c r="D17" s="437">
        <v>4389</v>
      </c>
      <c r="E17" s="70"/>
      <c r="F17" s="70"/>
      <c r="G17" s="70"/>
    </row>
    <row r="18" spans="1:7" ht="12.75">
      <c r="A18" s="7">
        <v>13</v>
      </c>
      <c r="B18" s="542" t="s">
        <v>1656</v>
      </c>
      <c r="C18" s="281">
        <v>2022</v>
      </c>
      <c r="D18" s="437">
        <v>32951.7</v>
      </c>
      <c r="E18" s="545"/>
      <c r="F18" s="70"/>
      <c r="G18" s="70"/>
    </row>
    <row r="19" spans="1:7" ht="12.75">
      <c r="A19" s="7">
        <v>14</v>
      </c>
      <c r="B19" s="542" t="s">
        <v>1657</v>
      </c>
      <c r="C19" s="281">
        <v>2022</v>
      </c>
      <c r="D19" s="437">
        <v>32472</v>
      </c>
      <c r="E19" s="70"/>
      <c r="F19" s="70"/>
      <c r="G19" s="70"/>
    </row>
    <row r="20" spans="1:4" ht="12.75">
      <c r="A20" s="7">
        <v>15</v>
      </c>
      <c r="B20" s="542" t="s">
        <v>1658</v>
      </c>
      <c r="C20" s="281">
        <v>2022</v>
      </c>
      <c r="D20" s="437">
        <v>5488.16</v>
      </c>
    </row>
    <row r="21" spans="1:4" ht="12.75">
      <c r="A21" s="7">
        <v>16</v>
      </c>
      <c r="B21" s="542" t="s">
        <v>1892</v>
      </c>
      <c r="C21" s="281">
        <v>2023</v>
      </c>
      <c r="D21" s="437">
        <v>34870.5</v>
      </c>
    </row>
    <row r="22" spans="1:4" ht="12.75">
      <c r="A22" s="7">
        <v>17</v>
      </c>
      <c r="B22" s="542" t="s">
        <v>1893</v>
      </c>
      <c r="C22" s="281">
        <v>2023</v>
      </c>
      <c r="D22" s="437">
        <v>9840</v>
      </c>
    </row>
    <row r="23" spans="1:4" ht="12.75">
      <c r="A23" s="7">
        <v>18</v>
      </c>
      <c r="B23" s="542" t="s">
        <v>1894</v>
      </c>
      <c r="C23" s="281">
        <v>2023</v>
      </c>
      <c r="D23" s="437">
        <v>2198</v>
      </c>
    </row>
    <row r="24" spans="1:4" ht="12.75">
      <c r="A24" s="7">
        <v>19</v>
      </c>
      <c r="B24" s="542" t="s">
        <v>1895</v>
      </c>
      <c r="C24" s="281">
        <v>2023</v>
      </c>
      <c r="D24" s="437">
        <v>80368.2</v>
      </c>
    </row>
    <row r="25" spans="1:4" ht="15.75" customHeight="1">
      <c r="A25" s="7"/>
      <c r="B25" s="53" t="s">
        <v>0</v>
      </c>
      <c r="C25" s="7"/>
      <c r="D25" s="169">
        <f>SUM(D6:D24)</f>
        <v>460035.04</v>
      </c>
    </row>
    <row r="26" spans="1:4" ht="12.75">
      <c r="A26" s="800" t="s">
        <v>1890</v>
      </c>
      <c r="B26" s="800"/>
      <c r="C26" s="800"/>
      <c r="D26" s="800"/>
    </row>
    <row r="27" spans="1:6" ht="12.75">
      <c r="A27" s="7">
        <v>1</v>
      </c>
      <c r="B27" s="542" t="s">
        <v>916</v>
      </c>
      <c r="C27" s="281">
        <v>2019</v>
      </c>
      <c r="D27" s="550">
        <v>2398</v>
      </c>
      <c r="E27" s="551"/>
      <c r="F27" s="70"/>
    </row>
    <row r="28" spans="1:6" ht="12.75">
      <c r="A28" s="7">
        <v>2</v>
      </c>
      <c r="B28" s="542" t="s">
        <v>823</v>
      </c>
      <c r="C28" s="281">
        <v>2019</v>
      </c>
      <c r="D28" s="550">
        <v>1489</v>
      </c>
      <c r="E28" s="70"/>
      <c r="F28" s="70"/>
    </row>
    <row r="29" spans="1:6" ht="12.75">
      <c r="A29" s="7">
        <v>3</v>
      </c>
      <c r="B29" s="542" t="s">
        <v>824</v>
      </c>
      <c r="C29" s="281">
        <v>2019</v>
      </c>
      <c r="D29" s="550">
        <v>1299</v>
      </c>
      <c r="E29" s="70"/>
      <c r="F29" s="70"/>
    </row>
    <row r="30" spans="1:6" ht="12.75">
      <c r="A30" s="7">
        <v>4</v>
      </c>
      <c r="B30" s="542" t="s">
        <v>825</v>
      </c>
      <c r="C30" s="281">
        <v>2019</v>
      </c>
      <c r="D30" s="550">
        <v>2499</v>
      </c>
      <c r="E30" s="70"/>
      <c r="F30" s="70"/>
    </row>
    <row r="31" spans="1:6" ht="12.75">
      <c r="A31" s="7">
        <v>5</v>
      </c>
      <c r="B31" s="100" t="s">
        <v>917</v>
      </c>
      <c r="C31" s="99">
        <v>2020</v>
      </c>
      <c r="D31" s="550">
        <v>3199</v>
      </c>
      <c r="E31" s="70"/>
      <c r="F31" s="70"/>
    </row>
    <row r="32" spans="1:6" ht="12.75">
      <c r="A32" s="7">
        <v>6</v>
      </c>
      <c r="B32" s="100" t="s">
        <v>918</v>
      </c>
      <c r="C32" s="99">
        <v>2020</v>
      </c>
      <c r="D32" s="550">
        <v>95077.77</v>
      </c>
      <c r="E32" s="551"/>
      <c r="F32" s="552"/>
    </row>
    <row r="33" spans="1:6" ht="12.75">
      <c r="A33" s="7">
        <v>7</v>
      </c>
      <c r="B33" s="466" t="s">
        <v>1069</v>
      </c>
      <c r="C33" s="386">
        <v>2021</v>
      </c>
      <c r="D33" s="553">
        <v>925.96</v>
      </c>
      <c r="E33" s="551"/>
      <c r="F33" s="70"/>
    </row>
    <row r="34" spans="1:6" ht="12.75">
      <c r="A34" s="7">
        <v>8</v>
      </c>
      <c r="B34" s="466" t="s">
        <v>1070</v>
      </c>
      <c r="C34" s="386">
        <v>2021</v>
      </c>
      <c r="D34" s="553">
        <v>3748</v>
      </c>
      <c r="E34" s="70"/>
      <c r="F34" s="70"/>
    </row>
    <row r="35" spans="1:6" ht="12.75">
      <c r="A35" s="7">
        <v>9</v>
      </c>
      <c r="B35" s="100" t="s">
        <v>1071</v>
      </c>
      <c r="C35" s="99">
        <v>2021</v>
      </c>
      <c r="D35" s="554">
        <v>628.99</v>
      </c>
      <c r="E35" s="70"/>
      <c r="F35" s="70"/>
    </row>
    <row r="36" spans="1:6" ht="12.75">
      <c r="A36" s="7">
        <v>10</v>
      </c>
      <c r="B36" s="100" t="s">
        <v>1072</v>
      </c>
      <c r="C36" s="99">
        <v>2021</v>
      </c>
      <c r="D36" s="554">
        <v>5945</v>
      </c>
      <c r="E36" s="70"/>
      <c r="F36" s="70"/>
    </row>
    <row r="37" spans="1:6" ht="12.75">
      <c r="A37" s="7">
        <v>11</v>
      </c>
      <c r="B37" s="100" t="s">
        <v>1073</v>
      </c>
      <c r="C37" s="99">
        <v>2021</v>
      </c>
      <c r="D37" s="554">
        <v>1099</v>
      </c>
      <c r="E37" s="551"/>
      <c r="F37" s="70"/>
    </row>
    <row r="38" spans="1:6" ht="12.75">
      <c r="A38" s="7">
        <v>12</v>
      </c>
      <c r="B38" s="100" t="s">
        <v>1074</v>
      </c>
      <c r="C38" s="99">
        <v>2021</v>
      </c>
      <c r="D38" s="554">
        <v>22000</v>
      </c>
      <c r="E38" s="70"/>
      <c r="F38" s="70"/>
    </row>
    <row r="39" spans="1:4" ht="18" customHeight="1">
      <c r="A39" s="7">
        <v>13</v>
      </c>
      <c r="B39" s="100" t="s">
        <v>1075</v>
      </c>
      <c r="C39" s="99">
        <v>2021</v>
      </c>
      <c r="D39" s="554">
        <v>3400</v>
      </c>
    </row>
    <row r="40" spans="1:4" ht="18" customHeight="1">
      <c r="A40" s="7">
        <v>14</v>
      </c>
      <c r="B40" s="100" t="s">
        <v>1076</v>
      </c>
      <c r="C40" s="99">
        <v>2021</v>
      </c>
      <c r="D40" s="554">
        <v>7000</v>
      </c>
    </row>
    <row r="41" spans="1:4" ht="18" customHeight="1">
      <c r="A41" s="7">
        <v>15</v>
      </c>
      <c r="B41" s="100" t="s">
        <v>1661</v>
      </c>
      <c r="C41" s="99">
        <v>2022</v>
      </c>
      <c r="D41" s="554">
        <v>1185</v>
      </c>
    </row>
    <row r="42" spans="1:4" ht="18" customHeight="1">
      <c r="A42" s="7">
        <v>16</v>
      </c>
      <c r="B42" s="100" t="s">
        <v>1662</v>
      </c>
      <c r="C42" s="99">
        <v>2022</v>
      </c>
      <c r="D42" s="554">
        <v>2798</v>
      </c>
    </row>
    <row r="43" spans="1:4" ht="18" customHeight="1">
      <c r="A43" s="7">
        <v>17</v>
      </c>
      <c r="B43" s="100" t="s">
        <v>1896</v>
      </c>
      <c r="C43" s="99">
        <v>2023</v>
      </c>
      <c r="D43" s="554">
        <v>6048.19</v>
      </c>
    </row>
    <row r="44" spans="1:4" ht="18" customHeight="1">
      <c r="A44" s="7">
        <v>18</v>
      </c>
      <c r="B44" s="100" t="s">
        <v>1897</v>
      </c>
      <c r="C44" s="99">
        <v>2023</v>
      </c>
      <c r="D44" s="554">
        <v>41103.61</v>
      </c>
    </row>
    <row r="45" spans="1:4" ht="18" customHeight="1">
      <c r="A45" s="7"/>
      <c r="B45" s="53" t="s">
        <v>0</v>
      </c>
      <c r="C45" s="7"/>
      <c r="D45" s="128">
        <f>SUM(D27:D44)</f>
        <v>201843.52000000002</v>
      </c>
    </row>
    <row r="46" spans="1:6" ht="25.5" customHeight="1">
      <c r="A46" s="800" t="s">
        <v>1891</v>
      </c>
      <c r="B46" s="800"/>
      <c r="C46" s="800"/>
      <c r="D46" s="800"/>
      <c r="E46" s="36"/>
      <c r="F46" s="36"/>
    </row>
    <row r="47" spans="1:6" ht="12.75">
      <c r="A47" s="7">
        <v>1</v>
      </c>
      <c r="B47" s="542" t="s">
        <v>1077</v>
      </c>
      <c r="C47" s="281">
        <v>2019</v>
      </c>
      <c r="D47" s="555">
        <v>1299</v>
      </c>
      <c r="E47" s="36"/>
      <c r="F47" s="36"/>
    </row>
    <row r="48" spans="1:6" ht="12.75">
      <c r="A48" s="7">
        <v>2</v>
      </c>
      <c r="B48" s="436" t="s">
        <v>919</v>
      </c>
      <c r="C48" s="99">
        <v>2020</v>
      </c>
      <c r="D48" s="555">
        <v>63344.39</v>
      </c>
      <c r="E48" s="36"/>
      <c r="F48" s="36"/>
    </row>
    <row r="49" spans="1:6" ht="12.75">
      <c r="A49" s="7">
        <v>3</v>
      </c>
      <c r="B49" s="436" t="s">
        <v>1078</v>
      </c>
      <c r="C49" s="99">
        <v>2020</v>
      </c>
      <c r="D49" s="555">
        <v>19800.47</v>
      </c>
      <c r="E49" s="36"/>
      <c r="F49" s="36"/>
    </row>
    <row r="50" spans="1:6" ht="12.75">
      <c r="A50" s="7">
        <v>4</v>
      </c>
      <c r="B50" s="436" t="s">
        <v>920</v>
      </c>
      <c r="C50" s="99">
        <v>2020</v>
      </c>
      <c r="D50" s="555">
        <v>37060.02</v>
      </c>
      <c r="E50" s="36"/>
      <c r="F50" s="36"/>
    </row>
    <row r="51" spans="1:6" ht="12.75">
      <c r="A51" s="7">
        <v>5</v>
      </c>
      <c r="B51" s="436" t="s">
        <v>921</v>
      </c>
      <c r="C51" s="99">
        <v>2020</v>
      </c>
      <c r="D51" s="555">
        <v>42241.64</v>
      </c>
      <c r="E51" s="36"/>
      <c r="F51" s="36"/>
    </row>
    <row r="52" spans="1:6" ht="21.75" customHeight="1">
      <c r="A52" s="7">
        <v>6</v>
      </c>
      <c r="B52" s="436" t="s">
        <v>922</v>
      </c>
      <c r="C52" s="99">
        <v>2020</v>
      </c>
      <c r="D52" s="555">
        <v>13140.02</v>
      </c>
      <c r="E52" s="36"/>
      <c r="F52" s="36"/>
    </row>
    <row r="53" spans="1:4" ht="12.75">
      <c r="A53" s="7">
        <v>7</v>
      </c>
      <c r="B53" s="436" t="s">
        <v>923</v>
      </c>
      <c r="C53" s="99">
        <v>2020</v>
      </c>
      <c r="D53" s="555">
        <v>4837.59</v>
      </c>
    </row>
    <row r="54" spans="1:4" ht="12.75">
      <c r="A54" s="7">
        <v>8</v>
      </c>
      <c r="B54" s="436" t="s">
        <v>1665</v>
      </c>
      <c r="C54" s="99">
        <v>2022</v>
      </c>
      <c r="D54" s="555">
        <v>25092</v>
      </c>
    </row>
    <row r="55" spans="1:5" ht="12.75">
      <c r="A55" s="7">
        <v>9</v>
      </c>
      <c r="B55" s="436" t="s">
        <v>1666</v>
      </c>
      <c r="C55" s="99">
        <v>2022</v>
      </c>
      <c r="D55" s="555">
        <v>10086</v>
      </c>
      <c r="E55" s="84"/>
    </row>
    <row r="56" spans="1:5" ht="12.75">
      <c r="A56" s="7">
        <v>10</v>
      </c>
      <c r="B56" s="436" t="s">
        <v>1898</v>
      </c>
      <c r="C56" s="99">
        <v>2023</v>
      </c>
      <c r="D56" s="555">
        <v>8860.92</v>
      </c>
      <c r="E56" s="84"/>
    </row>
    <row r="57" spans="1:5" ht="12.75">
      <c r="A57" s="7">
        <v>11</v>
      </c>
      <c r="B57" s="436" t="s">
        <v>1899</v>
      </c>
      <c r="C57" s="99">
        <v>2023</v>
      </c>
      <c r="D57" s="555">
        <v>51143.4</v>
      </c>
      <c r="E57" s="84"/>
    </row>
    <row r="58" spans="1:5" ht="12.75">
      <c r="A58" s="7"/>
      <c r="B58" s="53" t="s">
        <v>0</v>
      </c>
      <c r="C58" s="7"/>
      <c r="D58" s="129">
        <f>SUM(D47:D57)</f>
        <v>276905.45</v>
      </c>
      <c r="E58" s="84"/>
    </row>
    <row r="59" spans="1:4" ht="13.5" customHeight="1">
      <c r="A59" s="801" t="s">
        <v>926</v>
      </c>
      <c r="B59" s="801"/>
      <c r="C59" s="801"/>
      <c r="D59" s="801"/>
    </row>
    <row r="60" spans="1:4" ht="21" customHeight="1">
      <c r="A60" s="800" t="s">
        <v>1889</v>
      </c>
      <c r="B60" s="800"/>
      <c r="C60" s="800"/>
      <c r="D60" s="800"/>
    </row>
    <row r="61" spans="1:5" s="17" customFormat="1" ht="12.75">
      <c r="A61" s="1">
        <v>1</v>
      </c>
      <c r="B61" s="123" t="s">
        <v>828</v>
      </c>
      <c r="C61" s="7">
        <v>2019</v>
      </c>
      <c r="D61" s="556">
        <v>2490</v>
      </c>
      <c r="E61" s="490"/>
    </row>
    <row r="62" spans="1:5" s="17" customFormat="1" ht="12.75">
      <c r="A62" s="1">
        <v>2</v>
      </c>
      <c r="B62" s="123" t="s">
        <v>829</v>
      </c>
      <c r="C62" s="7">
        <v>2019</v>
      </c>
      <c r="D62" s="556">
        <v>1414.5</v>
      </c>
      <c r="E62" s="490"/>
    </row>
    <row r="63" spans="1:5" s="17" customFormat="1" ht="12.75">
      <c r="A63" s="1">
        <v>3</v>
      </c>
      <c r="B63" s="557" t="s">
        <v>830</v>
      </c>
      <c r="C63" s="7">
        <v>2019</v>
      </c>
      <c r="D63" s="556">
        <v>740.46</v>
      </c>
      <c r="E63" s="490"/>
    </row>
    <row r="64" spans="1:5" s="17" customFormat="1" ht="12.75">
      <c r="A64" s="1">
        <v>4</v>
      </c>
      <c r="B64" s="123" t="s">
        <v>831</v>
      </c>
      <c r="C64" s="7">
        <v>2019</v>
      </c>
      <c r="D64" s="556">
        <v>1579.32</v>
      </c>
      <c r="E64" s="490"/>
    </row>
    <row r="65" spans="1:5" s="17" customFormat="1" ht="12.75">
      <c r="A65" s="1">
        <v>5</v>
      </c>
      <c r="B65" s="123" t="s">
        <v>832</v>
      </c>
      <c r="C65" s="7">
        <v>2019</v>
      </c>
      <c r="D65" s="556">
        <v>8118</v>
      </c>
      <c r="E65" s="490"/>
    </row>
    <row r="66" spans="1:5" s="17" customFormat="1" ht="12.75">
      <c r="A66" s="1">
        <v>6</v>
      </c>
      <c r="B66" s="557" t="s">
        <v>925</v>
      </c>
      <c r="C66" s="16">
        <v>2020</v>
      </c>
      <c r="D66" s="556">
        <v>5520.01</v>
      </c>
      <c r="E66" s="490"/>
    </row>
    <row r="67" spans="1:5" s="17" customFormat="1" ht="12.75">
      <c r="A67" s="1">
        <v>7</v>
      </c>
      <c r="B67" s="123" t="s">
        <v>795</v>
      </c>
      <c r="C67" s="7">
        <v>2020</v>
      </c>
      <c r="D67" s="556">
        <v>3099</v>
      </c>
      <c r="E67" s="490"/>
    </row>
    <row r="68" spans="1:5" s="17" customFormat="1" ht="12.75">
      <c r="A68" s="1">
        <v>8</v>
      </c>
      <c r="B68" s="123" t="s">
        <v>832</v>
      </c>
      <c r="C68" s="7">
        <v>2019</v>
      </c>
      <c r="D68" s="556">
        <v>8118</v>
      </c>
      <c r="E68" s="490"/>
    </row>
    <row r="69" spans="1:5" s="17" customFormat="1" ht="12.75">
      <c r="A69" s="1">
        <v>9</v>
      </c>
      <c r="B69" s="557" t="s">
        <v>1084</v>
      </c>
      <c r="C69" s="16">
        <v>2021</v>
      </c>
      <c r="D69" s="556">
        <v>899.99</v>
      </c>
      <c r="E69" s="490"/>
    </row>
    <row r="70" spans="1:5" s="17" customFormat="1" ht="12.75">
      <c r="A70" s="1">
        <v>10</v>
      </c>
      <c r="B70" s="557" t="s">
        <v>48</v>
      </c>
      <c r="C70" s="16">
        <v>2021</v>
      </c>
      <c r="D70" s="556">
        <v>1122.7</v>
      </c>
      <c r="E70" s="490"/>
    </row>
    <row r="71" spans="1:5" s="17" customFormat="1" ht="12.75">
      <c r="A71" s="1">
        <v>11</v>
      </c>
      <c r="B71" s="557" t="s">
        <v>1084</v>
      </c>
      <c r="C71" s="16">
        <v>2021</v>
      </c>
      <c r="D71" s="556">
        <v>849.99</v>
      </c>
      <c r="E71" s="490"/>
    </row>
    <row r="72" spans="1:5" s="17" customFormat="1" ht="12.75">
      <c r="A72" s="1">
        <v>12</v>
      </c>
      <c r="B72" s="557" t="s">
        <v>925</v>
      </c>
      <c r="C72" s="16">
        <v>2022</v>
      </c>
      <c r="D72" s="556">
        <v>3349</v>
      </c>
      <c r="E72" s="490"/>
    </row>
    <row r="73" spans="1:5" s="17" customFormat="1" ht="12.75">
      <c r="A73" s="1">
        <v>13</v>
      </c>
      <c r="B73" s="557" t="s">
        <v>1667</v>
      </c>
      <c r="C73" s="16">
        <v>2022</v>
      </c>
      <c r="D73" s="556">
        <v>8025.75</v>
      </c>
      <c r="E73" s="490"/>
    </row>
    <row r="74" spans="1:5" s="17" customFormat="1" ht="12.75">
      <c r="A74" s="1">
        <v>14</v>
      </c>
      <c r="B74" s="557" t="s">
        <v>795</v>
      </c>
      <c r="C74" s="16">
        <v>2023</v>
      </c>
      <c r="D74" s="556">
        <v>525</v>
      </c>
      <c r="E74" s="490"/>
    </row>
    <row r="75" spans="1:256" s="4" customFormat="1" ht="12.75">
      <c r="A75" s="1"/>
      <c r="B75" s="5" t="s">
        <v>0</v>
      </c>
      <c r="C75" s="1"/>
      <c r="D75" s="121">
        <f>SUM(D61:D74)</f>
        <v>45851.72</v>
      </c>
      <c r="IV75" s="4">
        <f>SUM(A75:IU75)</f>
        <v>45851.72</v>
      </c>
    </row>
    <row r="76" spans="1:4" s="4" customFormat="1" ht="13.5" customHeight="1">
      <c r="A76" s="800" t="s">
        <v>1890</v>
      </c>
      <c r="B76" s="800"/>
      <c r="C76" s="800"/>
      <c r="D76" s="800"/>
    </row>
    <row r="77" spans="1:4" s="4" customFormat="1" ht="15.75" customHeight="1">
      <c r="A77" s="7">
        <v>1</v>
      </c>
      <c r="B77" s="548" t="s">
        <v>927</v>
      </c>
      <c r="C77" s="7">
        <v>2020</v>
      </c>
      <c r="D77" s="549">
        <v>2799</v>
      </c>
    </row>
    <row r="78" spans="1:256" s="4" customFormat="1" ht="14.25" customHeight="1">
      <c r="A78" s="7">
        <v>2</v>
      </c>
      <c r="B78" s="548" t="s">
        <v>928</v>
      </c>
      <c r="C78" s="7">
        <v>2020</v>
      </c>
      <c r="D78" s="531">
        <v>3299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14.25" customHeight="1">
      <c r="A79" s="7">
        <v>3</v>
      </c>
      <c r="B79" s="548" t="s">
        <v>1668</v>
      </c>
      <c r="C79" s="7">
        <v>2022</v>
      </c>
      <c r="D79" s="531">
        <v>4999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15.75" customHeight="1">
      <c r="A80" s="1"/>
      <c r="B80" s="5" t="s">
        <v>0</v>
      </c>
      <c r="C80" s="1"/>
      <c r="D80" s="127">
        <f>SUM(D77:D79)</f>
        <v>11097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4" s="4" customFormat="1" ht="19.5" customHeight="1">
      <c r="A81" s="801" t="s">
        <v>52</v>
      </c>
      <c r="B81" s="801"/>
      <c r="C81" s="801"/>
      <c r="D81" s="801"/>
    </row>
    <row r="82" spans="1:4" s="4" customFormat="1" ht="13.5" customHeight="1">
      <c r="A82" s="800" t="s">
        <v>1889</v>
      </c>
      <c r="B82" s="800"/>
      <c r="C82" s="800"/>
      <c r="D82" s="800"/>
    </row>
    <row r="83" spans="1:5" s="4" customFormat="1" ht="17.25" customHeight="1">
      <c r="A83" s="99">
        <v>1</v>
      </c>
      <c r="B83" s="100" t="s">
        <v>1085</v>
      </c>
      <c r="C83" s="99">
        <v>2019</v>
      </c>
      <c r="D83" s="558">
        <v>23367.88</v>
      </c>
      <c r="E83" s="526"/>
    </row>
    <row r="84" spans="1:5" s="4" customFormat="1" ht="17.25" customHeight="1">
      <c r="A84" s="99">
        <v>2</v>
      </c>
      <c r="B84" s="100" t="s">
        <v>929</v>
      </c>
      <c r="C84" s="99">
        <v>2020</v>
      </c>
      <c r="D84" s="558">
        <v>1187</v>
      </c>
      <c r="E84" s="526"/>
    </row>
    <row r="85" spans="1:5" s="4" customFormat="1" ht="17.25" customHeight="1">
      <c r="A85" s="99">
        <v>3</v>
      </c>
      <c r="B85" s="100" t="s">
        <v>930</v>
      </c>
      <c r="C85" s="99">
        <v>2020</v>
      </c>
      <c r="D85" s="558">
        <v>3195</v>
      </c>
      <c r="E85" s="526"/>
    </row>
    <row r="86" spans="1:5" s="4" customFormat="1" ht="17.25" customHeight="1">
      <c r="A86" s="99">
        <v>4</v>
      </c>
      <c r="B86" s="100" t="s">
        <v>1086</v>
      </c>
      <c r="C86" s="99">
        <v>2021</v>
      </c>
      <c r="D86" s="558">
        <v>2700</v>
      </c>
      <c r="E86" s="526"/>
    </row>
    <row r="87" spans="1:5" s="4" customFormat="1" ht="17.25" customHeight="1">
      <c r="A87" s="99">
        <v>5</v>
      </c>
      <c r="B87" s="123" t="s">
        <v>1087</v>
      </c>
      <c r="C87" s="7">
        <v>2021</v>
      </c>
      <c r="D87" s="525">
        <v>1230</v>
      </c>
      <c r="E87" s="526"/>
    </row>
    <row r="88" spans="1:5" s="4" customFormat="1" ht="17.25" customHeight="1">
      <c r="A88" s="99">
        <v>6</v>
      </c>
      <c r="B88" s="100" t="s">
        <v>1762</v>
      </c>
      <c r="C88" s="99">
        <v>2019</v>
      </c>
      <c r="D88" s="295">
        <v>4257</v>
      </c>
      <c r="E88" s="526"/>
    </row>
    <row r="89" spans="1:5" s="4" customFormat="1" ht="17.25" customHeight="1">
      <c r="A89" s="99">
        <v>7</v>
      </c>
      <c r="B89" s="123" t="s">
        <v>1763</v>
      </c>
      <c r="C89" s="7">
        <v>2022</v>
      </c>
      <c r="D89" s="525">
        <v>3516.62</v>
      </c>
      <c r="E89" s="526"/>
    </row>
    <row r="90" spans="1:5" s="4" customFormat="1" ht="17.25" customHeight="1">
      <c r="A90" s="99">
        <v>8</v>
      </c>
      <c r="B90" s="123" t="s">
        <v>1764</v>
      </c>
      <c r="C90" s="7">
        <v>2022</v>
      </c>
      <c r="D90" s="525">
        <v>2209.4</v>
      </c>
      <c r="E90" s="526"/>
    </row>
    <row r="91" spans="1:4" s="4" customFormat="1" ht="15" customHeight="1">
      <c r="A91" s="7"/>
      <c r="B91" s="803" t="s">
        <v>0</v>
      </c>
      <c r="C91" s="803" t="s">
        <v>2</v>
      </c>
      <c r="D91" s="126">
        <f>SUM(D83:D90)</f>
        <v>41662.90000000001</v>
      </c>
    </row>
    <row r="92" spans="1:4" s="4" customFormat="1" ht="12" customHeight="1">
      <c r="A92" s="800" t="s">
        <v>1890</v>
      </c>
      <c r="B92" s="800"/>
      <c r="C92" s="800"/>
      <c r="D92" s="800"/>
    </row>
    <row r="93" spans="1:256" s="4" customFormat="1" ht="16.5" customHeight="1">
      <c r="A93" s="7">
        <v>1</v>
      </c>
      <c r="B93" s="123" t="s">
        <v>806</v>
      </c>
      <c r="C93" s="7">
        <v>2019</v>
      </c>
      <c r="D93" s="308">
        <v>4980.26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4" customFormat="1" ht="16.5" customHeight="1">
      <c r="A94" s="7">
        <v>2</v>
      </c>
      <c r="B94" s="123" t="s">
        <v>869</v>
      </c>
      <c r="C94" s="7">
        <v>2019</v>
      </c>
      <c r="D94" s="308">
        <v>3165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16.5" customHeight="1">
      <c r="A95" s="7">
        <v>3</v>
      </c>
      <c r="B95" s="123" t="s">
        <v>870</v>
      </c>
      <c r="C95" s="7">
        <v>2019</v>
      </c>
      <c r="D95" s="308">
        <v>3080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16.5" customHeight="1">
      <c r="A96" s="7">
        <v>4</v>
      </c>
      <c r="B96" s="123" t="s">
        <v>869</v>
      </c>
      <c r="C96" s="7">
        <v>2020</v>
      </c>
      <c r="D96" s="308">
        <v>1500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16.5" customHeight="1">
      <c r="A97" s="7">
        <v>5</v>
      </c>
      <c r="B97" s="123" t="s">
        <v>931</v>
      </c>
      <c r="C97" s="7">
        <v>2020</v>
      </c>
      <c r="D97" s="308">
        <v>5250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16.5" customHeight="1">
      <c r="A98" s="7">
        <v>6</v>
      </c>
      <c r="B98" s="123" t="s">
        <v>932</v>
      </c>
      <c r="C98" s="7">
        <v>2020</v>
      </c>
      <c r="D98" s="308">
        <v>2515.01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16.5" customHeight="1">
      <c r="A99" s="7">
        <v>7</v>
      </c>
      <c r="B99" s="123" t="s">
        <v>1088</v>
      </c>
      <c r="C99" s="7">
        <v>2021</v>
      </c>
      <c r="D99" s="308">
        <v>2521.5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16.5" customHeight="1">
      <c r="A100" s="7">
        <v>8</v>
      </c>
      <c r="B100" s="123" t="s">
        <v>932</v>
      </c>
      <c r="C100" s="7">
        <v>2022</v>
      </c>
      <c r="D100" s="308">
        <v>2523.74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16.5" customHeight="1">
      <c r="A101" s="7">
        <v>9</v>
      </c>
      <c r="B101" s="123" t="s">
        <v>1765</v>
      </c>
      <c r="C101" s="7">
        <v>2022</v>
      </c>
      <c r="D101" s="308">
        <v>2960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4" customFormat="1" ht="16.5" customHeight="1">
      <c r="A102" s="7">
        <v>10</v>
      </c>
      <c r="B102" s="123" t="s">
        <v>1766</v>
      </c>
      <c r="C102" s="7">
        <v>2022</v>
      </c>
      <c r="D102" s="308">
        <v>2499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16.5" customHeight="1">
      <c r="A103" s="7">
        <v>11</v>
      </c>
      <c r="B103" s="123" t="s">
        <v>1767</v>
      </c>
      <c r="C103" s="7">
        <v>2020</v>
      </c>
      <c r="D103" s="308">
        <v>2100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16.5" customHeight="1">
      <c r="A104" s="7">
        <v>12</v>
      </c>
      <c r="B104" s="123" t="s">
        <v>1905</v>
      </c>
      <c r="C104" s="7">
        <v>2023</v>
      </c>
      <c r="D104" s="308">
        <v>4333.29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4" s="4" customFormat="1" ht="16.5" customHeight="1">
      <c r="A105" s="7"/>
      <c r="B105" s="803" t="s">
        <v>0</v>
      </c>
      <c r="C105" s="803" t="s">
        <v>2</v>
      </c>
      <c r="D105" s="106">
        <f>SUM(D93:D104)</f>
        <v>37427.8</v>
      </c>
    </row>
    <row r="106" spans="1:4" s="4" customFormat="1" ht="16.5" customHeight="1">
      <c r="A106" s="801" t="s">
        <v>56</v>
      </c>
      <c r="B106" s="801"/>
      <c r="C106" s="801"/>
      <c r="D106" s="801"/>
    </row>
    <row r="107" spans="1:4" s="4" customFormat="1" ht="16.5" customHeight="1">
      <c r="A107" s="800" t="s">
        <v>1889</v>
      </c>
      <c r="B107" s="800"/>
      <c r="C107" s="800"/>
      <c r="D107" s="800"/>
    </row>
    <row r="108" spans="1:5" s="4" customFormat="1" ht="13.5" customHeight="1">
      <c r="A108" s="99">
        <v>1</v>
      </c>
      <c r="B108" s="100" t="s">
        <v>872</v>
      </c>
      <c r="C108" s="99">
        <v>2019</v>
      </c>
      <c r="D108" s="538">
        <v>5499.99</v>
      </c>
      <c r="E108" s="559"/>
    </row>
    <row r="109" spans="1:5" s="4" customFormat="1" ht="15" customHeight="1">
      <c r="A109" s="1">
        <v>2</v>
      </c>
      <c r="B109" s="123" t="s">
        <v>934</v>
      </c>
      <c r="C109" s="7" t="s">
        <v>1093</v>
      </c>
      <c r="D109" s="531">
        <v>15375</v>
      </c>
      <c r="E109" s="559"/>
    </row>
    <row r="110" spans="1:5" s="4" customFormat="1" ht="17.25" customHeight="1">
      <c r="A110" s="99">
        <v>3</v>
      </c>
      <c r="B110" s="123" t="s">
        <v>933</v>
      </c>
      <c r="C110" s="7" t="s">
        <v>1093</v>
      </c>
      <c r="D110" s="531">
        <v>15375</v>
      </c>
      <c r="E110" s="559"/>
    </row>
    <row r="111" spans="1:5" s="4" customFormat="1" ht="17.25" customHeight="1">
      <c r="A111" s="1">
        <v>4</v>
      </c>
      <c r="B111" s="123" t="s">
        <v>1094</v>
      </c>
      <c r="C111" s="7">
        <v>2021</v>
      </c>
      <c r="D111" s="525">
        <v>14500</v>
      </c>
      <c r="E111" s="559"/>
    </row>
    <row r="112" spans="1:5" s="4" customFormat="1" ht="17.25" customHeight="1">
      <c r="A112" s="99">
        <v>5</v>
      </c>
      <c r="B112" s="123" t="s">
        <v>1670</v>
      </c>
      <c r="C112" s="7">
        <v>2022</v>
      </c>
      <c r="D112" s="525">
        <v>3075</v>
      </c>
      <c r="E112" s="559"/>
    </row>
    <row r="113" spans="1:5" s="4" customFormat="1" ht="17.25" customHeight="1">
      <c r="A113" s="1">
        <v>6</v>
      </c>
      <c r="B113" s="123" t="s">
        <v>1671</v>
      </c>
      <c r="C113" s="7">
        <v>2022</v>
      </c>
      <c r="D113" s="525">
        <v>2859</v>
      </c>
      <c r="E113" s="559"/>
    </row>
    <row r="114" spans="1:5" s="4" customFormat="1" ht="17.25" customHeight="1">
      <c r="A114" s="99">
        <v>7</v>
      </c>
      <c r="B114" s="123" t="s">
        <v>1671</v>
      </c>
      <c r="C114" s="7">
        <v>2022</v>
      </c>
      <c r="D114" s="525">
        <v>5434.2</v>
      </c>
      <c r="E114" s="559"/>
    </row>
    <row r="115" spans="1:5" s="4" customFormat="1" ht="17.25" customHeight="1">
      <c r="A115" s="1">
        <v>8</v>
      </c>
      <c r="B115" s="123" t="s">
        <v>1671</v>
      </c>
      <c r="C115" s="7">
        <v>2022</v>
      </c>
      <c r="D115" s="525">
        <v>5434.2</v>
      </c>
      <c r="E115" s="559"/>
    </row>
    <row r="116" spans="1:4" s="4" customFormat="1" ht="12" customHeight="1">
      <c r="A116" s="5"/>
      <c r="B116" s="5" t="s">
        <v>0</v>
      </c>
      <c r="C116" s="1"/>
      <c r="D116" s="126">
        <f>SUM(D108:D115)</f>
        <v>67552.39</v>
      </c>
    </row>
    <row r="117" spans="1:4" s="4" customFormat="1" ht="15" customHeight="1">
      <c r="A117" s="800" t="s">
        <v>1890</v>
      </c>
      <c r="B117" s="800"/>
      <c r="C117" s="800"/>
      <c r="D117" s="800"/>
    </row>
    <row r="118" spans="1:4" s="4" customFormat="1" ht="18.75" customHeight="1">
      <c r="A118" s="1">
        <v>1</v>
      </c>
      <c r="B118" s="123" t="s">
        <v>1095</v>
      </c>
      <c r="C118" s="7">
        <v>2019</v>
      </c>
      <c r="D118" s="525">
        <v>2299</v>
      </c>
    </row>
    <row r="119" spans="1:4" s="4" customFormat="1" ht="18.75" customHeight="1">
      <c r="A119" s="1">
        <v>2</v>
      </c>
      <c r="B119" s="123" t="s">
        <v>1672</v>
      </c>
      <c r="C119" s="7">
        <v>2022</v>
      </c>
      <c r="D119" s="525">
        <v>1829</v>
      </c>
    </row>
    <row r="120" spans="1:4" s="4" customFormat="1" ht="18.75" customHeight="1">
      <c r="A120" s="1">
        <v>3</v>
      </c>
      <c r="B120" s="123" t="s">
        <v>1673</v>
      </c>
      <c r="C120" s="7">
        <v>2022</v>
      </c>
      <c r="D120" s="525">
        <v>1131.6</v>
      </c>
    </row>
    <row r="121" spans="1:4" s="4" customFormat="1" ht="18.75" customHeight="1">
      <c r="A121" s="1">
        <v>4</v>
      </c>
      <c r="B121" s="123" t="s">
        <v>1674</v>
      </c>
      <c r="C121" s="7">
        <v>2021</v>
      </c>
      <c r="D121" s="525">
        <v>2000</v>
      </c>
    </row>
    <row r="122" spans="1:4" s="4" customFormat="1" ht="15.75" customHeight="1">
      <c r="A122" s="5"/>
      <c r="B122" s="5" t="s">
        <v>0</v>
      </c>
      <c r="C122" s="1"/>
      <c r="D122" s="127">
        <f>SUM(D118:D121)</f>
        <v>7259.6</v>
      </c>
    </row>
    <row r="123" spans="1:4" s="4" customFormat="1" ht="21.75" customHeight="1">
      <c r="A123" s="800" t="s">
        <v>1891</v>
      </c>
      <c r="B123" s="800"/>
      <c r="C123" s="800"/>
      <c r="D123" s="800"/>
    </row>
    <row r="124" spans="1:4" s="4" customFormat="1" ht="41.25" customHeight="1">
      <c r="A124" s="79" t="s">
        <v>21</v>
      </c>
      <c r="B124" s="79" t="s">
        <v>1613</v>
      </c>
      <c r="C124" s="79" t="s">
        <v>908</v>
      </c>
      <c r="D124" s="79" t="s">
        <v>909</v>
      </c>
    </row>
    <row r="125" spans="1:4" s="4" customFormat="1" ht="18.75" customHeight="1">
      <c r="A125" s="7">
        <v>1</v>
      </c>
      <c r="B125" s="123" t="s">
        <v>1096</v>
      </c>
      <c r="C125" s="7">
        <v>2021</v>
      </c>
      <c r="D125" s="525">
        <v>50316.89</v>
      </c>
    </row>
    <row r="126" spans="1:4" s="4" customFormat="1" ht="18.75" customHeight="1">
      <c r="A126" s="7"/>
      <c r="B126" s="5" t="s">
        <v>0</v>
      </c>
      <c r="C126" s="7"/>
      <c r="D126" s="130">
        <f>SUM(D125)</f>
        <v>50316.89</v>
      </c>
    </row>
    <row r="127" spans="1:4" s="4" customFormat="1" ht="17.25" customHeight="1">
      <c r="A127" s="801" t="s">
        <v>61</v>
      </c>
      <c r="B127" s="801"/>
      <c r="C127" s="801"/>
      <c r="D127" s="801"/>
    </row>
    <row r="128" spans="1:4" s="4" customFormat="1" ht="12.75" customHeight="1">
      <c r="A128" s="800" t="s">
        <v>1889</v>
      </c>
      <c r="B128" s="800"/>
      <c r="C128" s="800"/>
      <c r="D128" s="800"/>
    </row>
    <row r="129" spans="1:4" s="4" customFormat="1" ht="18" customHeight="1">
      <c r="A129" s="1">
        <v>1</v>
      </c>
      <c r="B129" s="123" t="s">
        <v>935</v>
      </c>
      <c r="C129" s="7">
        <v>2019</v>
      </c>
      <c r="D129" s="531">
        <v>8000</v>
      </c>
    </row>
    <row r="130" spans="1:4" s="4" customFormat="1" ht="18" customHeight="1">
      <c r="A130" s="1">
        <v>2</v>
      </c>
      <c r="B130" s="557" t="s">
        <v>1104</v>
      </c>
      <c r="C130" s="16">
        <v>2019</v>
      </c>
      <c r="D130" s="560">
        <v>2299</v>
      </c>
    </row>
    <row r="131" spans="1:4" s="4" customFormat="1" ht="18" customHeight="1">
      <c r="A131" s="1">
        <v>3</v>
      </c>
      <c r="B131" s="123" t="s">
        <v>1105</v>
      </c>
      <c r="C131" s="7">
        <v>2020</v>
      </c>
      <c r="D131" s="531">
        <v>13400</v>
      </c>
    </row>
    <row r="132" spans="1:4" s="4" customFormat="1" ht="18" customHeight="1">
      <c r="A132" s="1">
        <v>4</v>
      </c>
      <c r="B132" s="123" t="s">
        <v>1106</v>
      </c>
      <c r="C132" s="7">
        <v>2021</v>
      </c>
      <c r="D132" s="531">
        <v>3250</v>
      </c>
    </row>
    <row r="133" spans="1:4" s="4" customFormat="1" ht="18" customHeight="1">
      <c r="A133" s="1">
        <v>5</v>
      </c>
      <c r="B133" s="123" t="s">
        <v>1107</v>
      </c>
      <c r="C133" s="7">
        <v>2020</v>
      </c>
      <c r="D133" s="531">
        <v>5000</v>
      </c>
    </row>
    <row r="134" spans="1:4" s="4" customFormat="1" ht="18" customHeight="1">
      <c r="A134" s="1">
        <v>6</v>
      </c>
      <c r="B134" s="123" t="s">
        <v>1108</v>
      </c>
      <c r="C134" s="7">
        <v>2019</v>
      </c>
      <c r="D134" s="531">
        <v>3080</v>
      </c>
    </row>
    <row r="135" spans="1:4" s="4" customFormat="1" ht="18" customHeight="1">
      <c r="A135" s="1">
        <v>7</v>
      </c>
      <c r="B135" s="123" t="s">
        <v>1902</v>
      </c>
      <c r="C135" s="7">
        <v>2023</v>
      </c>
      <c r="D135" s="531">
        <v>12000</v>
      </c>
    </row>
    <row r="136" spans="1:4" s="4" customFormat="1" ht="18" customHeight="1">
      <c r="A136" s="1">
        <v>8</v>
      </c>
      <c r="B136" s="123" t="s">
        <v>1903</v>
      </c>
      <c r="C136" s="7">
        <v>2022</v>
      </c>
      <c r="D136" s="531">
        <v>2500</v>
      </c>
    </row>
    <row r="137" spans="1:4" s="4" customFormat="1" ht="15" customHeight="1">
      <c r="A137" s="1"/>
      <c r="B137" s="5" t="s">
        <v>0</v>
      </c>
      <c r="C137" s="1"/>
      <c r="D137" s="126">
        <f>SUM(D129:D136)</f>
        <v>49529</v>
      </c>
    </row>
    <row r="138" spans="1:4" s="4" customFormat="1" ht="15.75" customHeight="1">
      <c r="A138" s="800" t="s">
        <v>1890</v>
      </c>
      <c r="B138" s="800"/>
      <c r="C138" s="800"/>
      <c r="D138" s="800"/>
    </row>
    <row r="139" spans="1:4" s="4" customFormat="1" ht="18.75" customHeight="1">
      <c r="A139" s="1">
        <v>1</v>
      </c>
      <c r="B139" s="123" t="s">
        <v>936</v>
      </c>
      <c r="C139" s="7">
        <v>2020</v>
      </c>
      <c r="D139" s="531">
        <v>15920</v>
      </c>
    </row>
    <row r="140" spans="1:4" s="4" customFormat="1" ht="18.75" customHeight="1">
      <c r="A140" s="1">
        <v>2</v>
      </c>
      <c r="B140" s="123" t="s">
        <v>1109</v>
      </c>
      <c r="C140" s="7">
        <v>2020</v>
      </c>
      <c r="D140" s="531">
        <v>2198</v>
      </c>
    </row>
    <row r="141" spans="1:4" s="4" customFormat="1" ht="18.75" customHeight="1">
      <c r="A141" s="1">
        <v>3</v>
      </c>
      <c r="B141" s="123" t="s">
        <v>1110</v>
      </c>
      <c r="C141" s="7">
        <v>2020</v>
      </c>
      <c r="D141" s="531">
        <v>3130</v>
      </c>
    </row>
    <row r="142" spans="1:5" s="4" customFormat="1" ht="18.75" customHeight="1">
      <c r="A142" s="1">
        <v>4</v>
      </c>
      <c r="B142" s="123" t="s">
        <v>1111</v>
      </c>
      <c r="C142" s="7">
        <v>2019</v>
      </c>
      <c r="D142" s="531">
        <v>1279</v>
      </c>
      <c r="E142" s="561"/>
    </row>
    <row r="143" spans="1:4" s="4" customFormat="1" ht="18.75" customHeight="1">
      <c r="A143" s="1">
        <v>5</v>
      </c>
      <c r="B143" s="123" t="s">
        <v>1676</v>
      </c>
      <c r="C143" s="7">
        <v>2022</v>
      </c>
      <c r="D143" s="531">
        <v>1799.99</v>
      </c>
    </row>
    <row r="144" spans="1:4" s="4" customFormat="1" ht="18.75" customHeight="1">
      <c r="A144" s="1">
        <v>6</v>
      </c>
      <c r="B144" s="123" t="s">
        <v>1904</v>
      </c>
      <c r="C144" s="7">
        <v>2023</v>
      </c>
      <c r="D144" s="531">
        <v>400</v>
      </c>
    </row>
    <row r="145" spans="1:4" s="4" customFormat="1" ht="15.75" customHeight="1">
      <c r="A145" s="5"/>
      <c r="B145" s="5" t="s">
        <v>0</v>
      </c>
      <c r="C145" s="1"/>
      <c r="D145" s="127">
        <f>SUM(D139:D144)</f>
        <v>24726.99</v>
      </c>
    </row>
    <row r="146" spans="1:4" s="4" customFormat="1" ht="17.25" customHeight="1">
      <c r="A146" s="800" t="s">
        <v>1891</v>
      </c>
      <c r="B146" s="800"/>
      <c r="C146" s="800"/>
      <c r="D146" s="800"/>
    </row>
    <row r="147" spans="1:4" s="4" customFormat="1" ht="41.25" customHeight="1">
      <c r="A147" s="79" t="s">
        <v>21</v>
      </c>
      <c r="B147" s="79" t="s">
        <v>1613</v>
      </c>
      <c r="C147" s="79" t="s">
        <v>908</v>
      </c>
      <c r="D147" s="79" t="s">
        <v>909</v>
      </c>
    </row>
    <row r="148" spans="1:4" s="4" customFormat="1" ht="27.75" customHeight="1">
      <c r="A148" s="7">
        <v>1</v>
      </c>
      <c r="B148" s="123" t="s">
        <v>1112</v>
      </c>
      <c r="C148" s="7">
        <v>2022</v>
      </c>
      <c r="D148" s="525">
        <v>49901.97</v>
      </c>
    </row>
    <row r="149" spans="1:4" s="4" customFormat="1" ht="15.75" customHeight="1">
      <c r="A149" s="7"/>
      <c r="B149" s="5" t="s">
        <v>0</v>
      </c>
      <c r="C149" s="7"/>
      <c r="D149" s="130">
        <f>SUM(D148)</f>
        <v>49901.97</v>
      </c>
    </row>
    <row r="150" spans="1:4" s="4" customFormat="1" ht="18" customHeight="1">
      <c r="A150" s="801" t="s">
        <v>65</v>
      </c>
      <c r="B150" s="801"/>
      <c r="C150" s="801"/>
      <c r="D150" s="801"/>
    </row>
    <row r="151" spans="1:4" s="4" customFormat="1" ht="18" customHeight="1">
      <c r="A151" s="800" t="s">
        <v>1889</v>
      </c>
      <c r="B151" s="800"/>
      <c r="C151" s="800"/>
      <c r="D151" s="800"/>
    </row>
    <row r="152" spans="1:5" s="17" customFormat="1" ht="21.75" customHeight="1">
      <c r="A152" s="99">
        <v>1</v>
      </c>
      <c r="B152" s="123" t="s">
        <v>1119</v>
      </c>
      <c r="C152" s="7">
        <v>2019</v>
      </c>
      <c r="D152" s="525">
        <v>12255</v>
      </c>
      <c r="E152" s="490"/>
    </row>
    <row r="153" spans="1:5" s="17" customFormat="1" ht="18" customHeight="1">
      <c r="A153" s="99">
        <v>2</v>
      </c>
      <c r="B153" s="100" t="s">
        <v>1120</v>
      </c>
      <c r="C153" s="7">
        <v>2021</v>
      </c>
      <c r="D153" s="531">
        <v>12231.7</v>
      </c>
      <c r="E153" s="490"/>
    </row>
    <row r="154" spans="1:5" s="17" customFormat="1" ht="21.75" customHeight="1">
      <c r="A154" s="99">
        <v>3</v>
      </c>
      <c r="B154" s="557" t="s">
        <v>1121</v>
      </c>
      <c r="C154" s="16">
        <v>2021</v>
      </c>
      <c r="D154" s="556">
        <v>7853.8</v>
      </c>
      <c r="E154" s="490"/>
    </row>
    <row r="155" spans="1:5" s="17" customFormat="1" ht="21.75" customHeight="1">
      <c r="A155" s="99">
        <v>4</v>
      </c>
      <c r="B155" s="100" t="s">
        <v>1122</v>
      </c>
      <c r="C155" s="99">
        <v>2019</v>
      </c>
      <c r="D155" s="558">
        <v>2368</v>
      </c>
      <c r="E155" s="562"/>
    </row>
    <row r="156" spans="1:5" s="17" customFormat="1" ht="21.75" customHeight="1">
      <c r="A156" s="99">
        <v>5</v>
      </c>
      <c r="B156" s="100" t="s">
        <v>947</v>
      </c>
      <c r="C156" s="99">
        <v>2020</v>
      </c>
      <c r="D156" s="558">
        <v>8615.97</v>
      </c>
      <c r="E156" s="490"/>
    </row>
    <row r="157" spans="1:5" s="17" customFormat="1" ht="21.75" customHeight="1">
      <c r="A157" s="99">
        <v>6</v>
      </c>
      <c r="B157" s="100" t="s">
        <v>1123</v>
      </c>
      <c r="C157" s="7">
        <v>2021</v>
      </c>
      <c r="D157" s="531">
        <v>7450</v>
      </c>
      <c r="E157" s="490"/>
    </row>
    <row r="158" spans="1:5" s="17" customFormat="1" ht="21.75" customHeight="1">
      <c r="A158" s="99">
        <v>7</v>
      </c>
      <c r="B158" s="100" t="s">
        <v>954</v>
      </c>
      <c r="C158" s="7">
        <v>2021</v>
      </c>
      <c r="D158" s="531">
        <v>8490</v>
      </c>
      <c r="E158" s="490"/>
    </row>
    <row r="159" spans="1:5" s="17" customFormat="1" ht="21.75" customHeight="1">
      <c r="A159" s="99">
        <v>8</v>
      </c>
      <c r="B159" s="100" t="s">
        <v>943</v>
      </c>
      <c r="C159" s="99">
        <v>2019</v>
      </c>
      <c r="D159" s="558">
        <v>419</v>
      </c>
      <c r="E159" s="490"/>
    </row>
    <row r="160" spans="1:5" s="17" customFormat="1" ht="21.75" customHeight="1">
      <c r="A160" s="99">
        <v>9</v>
      </c>
      <c r="B160" s="100" t="s">
        <v>945</v>
      </c>
      <c r="C160" s="99">
        <v>2019</v>
      </c>
      <c r="D160" s="558">
        <v>838</v>
      </c>
      <c r="E160" s="490"/>
    </row>
    <row r="161" spans="1:5" s="17" customFormat="1" ht="21.75" customHeight="1">
      <c r="A161" s="99">
        <v>10</v>
      </c>
      <c r="B161" s="100" t="s">
        <v>946</v>
      </c>
      <c r="C161" s="99">
        <v>2019</v>
      </c>
      <c r="D161" s="558">
        <v>299.99</v>
      </c>
      <c r="E161" s="490"/>
    </row>
    <row r="162" spans="1:5" s="17" customFormat="1" ht="21.75" customHeight="1">
      <c r="A162" s="99">
        <v>11</v>
      </c>
      <c r="B162" s="100" t="s">
        <v>1124</v>
      </c>
      <c r="C162" s="7">
        <v>2021</v>
      </c>
      <c r="D162" s="531">
        <v>8174</v>
      </c>
      <c r="E162" s="490"/>
    </row>
    <row r="163" spans="1:5" s="17" customFormat="1" ht="21.75" customHeight="1">
      <c r="A163" s="99">
        <v>12</v>
      </c>
      <c r="B163" s="123" t="s">
        <v>995</v>
      </c>
      <c r="C163" s="7">
        <v>2021</v>
      </c>
      <c r="D163" s="525">
        <v>3950</v>
      </c>
      <c r="E163" s="490"/>
    </row>
    <row r="164" spans="1:5" s="17" customFormat="1" ht="21.75" customHeight="1">
      <c r="A164" s="99">
        <v>13</v>
      </c>
      <c r="B164" s="100" t="s">
        <v>1128</v>
      </c>
      <c r="C164" s="7">
        <v>2021</v>
      </c>
      <c r="D164" s="556">
        <v>2300</v>
      </c>
      <c r="E164" s="490"/>
    </row>
    <row r="165" spans="1:5" s="17" customFormat="1" ht="21.75" customHeight="1">
      <c r="A165" s="99">
        <v>14</v>
      </c>
      <c r="B165" s="100" t="s">
        <v>1130</v>
      </c>
      <c r="C165" s="7">
        <v>2021</v>
      </c>
      <c r="D165" s="556">
        <v>6998.65</v>
      </c>
      <c r="E165" s="490"/>
    </row>
    <row r="166" spans="1:5" s="17" customFormat="1" ht="21.75" customHeight="1">
      <c r="A166" s="99">
        <v>15</v>
      </c>
      <c r="B166" s="100" t="s">
        <v>1131</v>
      </c>
      <c r="C166" s="7">
        <v>2021</v>
      </c>
      <c r="D166" s="556">
        <v>6285</v>
      </c>
      <c r="E166" s="490"/>
    </row>
    <row r="167" spans="1:5" s="17" customFormat="1" ht="21.75" customHeight="1">
      <c r="A167" s="99">
        <v>16</v>
      </c>
      <c r="B167" s="100" t="s">
        <v>1132</v>
      </c>
      <c r="C167" s="7">
        <v>2021</v>
      </c>
      <c r="D167" s="556">
        <v>3245</v>
      </c>
      <c r="E167" s="490"/>
    </row>
    <row r="168" spans="1:5" s="17" customFormat="1" ht="21.75" customHeight="1">
      <c r="A168" s="99">
        <v>17</v>
      </c>
      <c r="B168" s="100" t="s">
        <v>1133</v>
      </c>
      <c r="C168" s="7">
        <v>2021</v>
      </c>
      <c r="D168" s="556">
        <v>9987.03</v>
      </c>
      <c r="E168" s="490"/>
    </row>
    <row r="169" spans="1:5" s="17" customFormat="1" ht="21.75" customHeight="1">
      <c r="A169" s="99">
        <v>18</v>
      </c>
      <c r="B169" s="100" t="s">
        <v>1134</v>
      </c>
      <c r="C169" s="7">
        <v>2021</v>
      </c>
      <c r="D169" s="556">
        <v>1300</v>
      </c>
      <c r="E169" s="490"/>
    </row>
    <row r="170" spans="1:5" s="17" customFormat="1" ht="21.75" customHeight="1">
      <c r="A170" s="99">
        <v>19</v>
      </c>
      <c r="B170" s="557" t="s">
        <v>1136</v>
      </c>
      <c r="C170" s="16">
        <v>2021</v>
      </c>
      <c r="D170" s="556">
        <v>2800</v>
      </c>
      <c r="E170" s="490"/>
    </row>
    <row r="171" spans="1:5" s="17" customFormat="1" ht="21.75" customHeight="1">
      <c r="A171" s="99">
        <v>20</v>
      </c>
      <c r="B171" s="557" t="s">
        <v>1137</v>
      </c>
      <c r="C171" s="16">
        <v>2021</v>
      </c>
      <c r="D171" s="556">
        <v>1250</v>
      </c>
      <c r="E171" s="490"/>
    </row>
    <row r="172" spans="1:5" s="17" customFormat="1" ht="21.75" customHeight="1">
      <c r="A172" s="99">
        <v>21</v>
      </c>
      <c r="B172" s="557" t="s">
        <v>1138</v>
      </c>
      <c r="C172" s="16">
        <v>2021</v>
      </c>
      <c r="D172" s="556">
        <v>1925</v>
      </c>
      <c r="E172" s="490"/>
    </row>
    <row r="173" spans="1:5" s="17" customFormat="1" ht="21.75" customHeight="1">
      <c r="A173" s="99">
        <v>22</v>
      </c>
      <c r="B173" s="100" t="s">
        <v>952</v>
      </c>
      <c r="C173" s="7">
        <v>2020</v>
      </c>
      <c r="D173" s="531">
        <v>20798</v>
      </c>
      <c r="E173" s="490"/>
    </row>
    <row r="174" spans="1:5" s="17" customFormat="1" ht="21.75" customHeight="1">
      <c r="A174" s="99">
        <v>23</v>
      </c>
      <c r="B174" s="100" t="s">
        <v>953</v>
      </c>
      <c r="C174" s="7">
        <v>2020</v>
      </c>
      <c r="D174" s="531">
        <v>6500</v>
      </c>
      <c r="E174" s="490"/>
    </row>
    <row r="175" spans="1:6" s="17" customFormat="1" ht="21.75" customHeight="1">
      <c r="A175" s="99">
        <v>24</v>
      </c>
      <c r="B175" s="100" t="s">
        <v>954</v>
      </c>
      <c r="C175" s="7">
        <v>2020</v>
      </c>
      <c r="D175" s="531">
        <v>8490</v>
      </c>
      <c r="E175" s="490"/>
      <c r="F175" s="563"/>
    </row>
    <row r="176" spans="1:6" s="17" customFormat="1" ht="21.75" customHeight="1">
      <c r="A176" s="99">
        <v>25</v>
      </c>
      <c r="B176" s="100" t="s">
        <v>1678</v>
      </c>
      <c r="C176" s="7">
        <v>2022</v>
      </c>
      <c r="D176" s="531">
        <v>4366.5</v>
      </c>
      <c r="E176" s="490"/>
      <c r="F176" s="563"/>
    </row>
    <row r="177" spans="1:5" s="17" customFormat="1" ht="21.75" customHeight="1">
      <c r="A177" s="99">
        <v>26</v>
      </c>
      <c r="B177" s="100" t="s">
        <v>1678</v>
      </c>
      <c r="C177" s="7">
        <v>2022</v>
      </c>
      <c r="D177" s="531">
        <v>4428</v>
      </c>
      <c r="E177" s="490"/>
    </row>
    <row r="178" spans="1:5" s="17" customFormat="1" ht="24.75" customHeight="1">
      <c r="A178" s="99">
        <v>27</v>
      </c>
      <c r="B178" s="100" t="s">
        <v>1679</v>
      </c>
      <c r="C178" s="7">
        <v>2022</v>
      </c>
      <c r="D178" s="531">
        <v>49995</v>
      </c>
      <c r="E178" s="490"/>
    </row>
    <row r="179" spans="1:5" s="17" customFormat="1" ht="21.75" customHeight="1">
      <c r="A179" s="99">
        <v>28</v>
      </c>
      <c r="B179" s="100" t="s">
        <v>1680</v>
      </c>
      <c r="C179" s="7">
        <v>2022</v>
      </c>
      <c r="D179" s="531">
        <v>6138</v>
      </c>
      <c r="E179" s="490"/>
    </row>
    <row r="180" spans="1:5" s="17" customFormat="1" ht="21.75" customHeight="1">
      <c r="A180" s="99">
        <v>29</v>
      </c>
      <c r="B180" s="100" t="s">
        <v>1681</v>
      </c>
      <c r="C180" s="7">
        <v>2022</v>
      </c>
      <c r="D180" s="531">
        <v>6730</v>
      </c>
      <c r="E180" s="490"/>
    </row>
    <row r="181" spans="1:4" ht="18.75" customHeight="1">
      <c r="A181" s="1"/>
      <c r="B181" s="803" t="s">
        <v>9</v>
      </c>
      <c r="C181" s="803"/>
      <c r="D181" s="126">
        <f>SUM(D152:D180)</f>
        <v>216481.63999999998</v>
      </c>
    </row>
    <row r="182" spans="1:4" ht="16.5" customHeight="1">
      <c r="A182" s="800" t="s">
        <v>1890</v>
      </c>
      <c r="B182" s="800"/>
      <c r="C182" s="800"/>
      <c r="D182" s="800"/>
    </row>
    <row r="183" spans="1:4" ht="16.5" customHeight="1">
      <c r="A183" s="7">
        <v>1</v>
      </c>
      <c r="B183" s="100" t="s">
        <v>944</v>
      </c>
      <c r="C183" s="99">
        <v>2019</v>
      </c>
      <c r="D183" s="558">
        <v>899</v>
      </c>
    </row>
    <row r="184" spans="1:4" ht="16.5" customHeight="1">
      <c r="A184" s="7">
        <v>2</v>
      </c>
      <c r="B184" s="100" t="s">
        <v>948</v>
      </c>
      <c r="C184" s="99">
        <v>2020</v>
      </c>
      <c r="D184" s="558">
        <v>2245</v>
      </c>
    </row>
    <row r="185" spans="1:4" ht="16.5" customHeight="1">
      <c r="A185" s="7">
        <v>3</v>
      </c>
      <c r="B185" s="100" t="s">
        <v>949</v>
      </c>
      <c r="C185" s="99">
        <v>2020</v>
      </c>
      <c r="D185" s="558">
        <v>627.3</v>
      </c>
    </row>
    <row r="186" spans="1:4" ht="16.5" customHeight="1">
      <c r="A186" s="7">
        <v>4</v>
      </c>
      <c r="B186" s="100" t="s">
        <v>950</v>
      </c>
      <c r="C186" s="7">
        <v>2020</v>
      </c>
      <c r="D186" s="531">
        <v>5150</v>
      </c>
    </row>
    <row r="187" spans="1:4" ht="16.5" customHeight="1">
      <c r="A187" s="7">
        <v>5</v>
      </c>
      <c r="B187" s="100" t="s">
        <v>951</v>
      </c>
      <c r="C187" s="7">
        <v>2020</v>
      </c>
      <c r="D187" s="531">
        <v>2798.04</v>
      </c>
    </row>
    <row r="188" spans="1:5" s="4" customFormat="1" ht="21.75" customHeight="1">
      <c r="A188" s="7">
        <v>6</v>
      </c>
      <c r="B188" s="100" t="s">
        <v>1125</v>
      </c>
      <c r="C188" s="7">
        <v>2021</v>
      </c>
      <c r="D188" s="556">
        <v>6632</v>
      </c>
      <c r="E188" s="209"/>
    </row>
    <row r="189" spans="1:5" s="4" customFormat="1" ht="21.75" customHeight="1">
      <c r="A189" s="7">
        <v>7</v>
      </c>
      <c r="B189" s="100" t="s">
        <v>1126</v>
      </c>
      <c r="C189" s="7">
        <v>2021</v>
      </c>
      <c r="D189" s="556">
        <v>3899.9</v>
      </c>
      <c r="E189" s="209"/>
    </row>
    <row r="190" spans="1:5" s="4" customFormat="1" ht="21.75" customHeight="1">
      <c r="A190" s="7">
        <v>8</v>
      </c>
      <c r="B190" s="123" t="s">
        <v>1127</v>
      </c>
      <c r="C190" s="7">
        <v>2021</v>
      </c>
      <c r="D190" s="525">
        <v>12250</v>
      </c>
      <c r="E190" s="209"/>
    </row>
    <row r="191" spans="1:5" s="4" customFormat="1" ht="26.25" customHeight="1">
      <c r="A191" s="7">
        <v>9</v>
      </c>
      <c r="B191" s="100" t="s">
        <v>1129</v>
      </c>
      <c r="C191" s="7">
        <v>2021</v>
      </c>
      <c r="D191" s="556">
        <v>4319</v>
      </c>
      <c r="E191" s="526"/>
    </row>
    <row r="192" spans="1:5" s="4" customFormat="1" ht="21.75" customHeight="1">
      <c r="A192" s="7">
        <v>10</v>
      </c>
      <c r="B192" s="100" t="s">
        <v>2060</v>
      </c>
      <c r="C192" s="7">
        <v>2021</v>
      </c>
      <c r="D192" s="556">
        <v>919</v>
      </c>
      <c r="E192" s="526"/>
    </row>
    <row r="193" spans="1:5" s="4" customFormat="1" ht="21.75" customHeight="1">
      <c r="A193" s="7">
        <v>11</v>
      </c>
      <c r="B193" s="100" t="s">
        <v>2061</v>
      </c>
      <c r="C193" s="7">
        <v>2021</v>
      </c>
      <c r="D193" s="556">
        <v>2000</v>
      </c>
      <c r="E193" s="526"/>
    </row>
    <row r="194" spans="1:5" s="4" customFormat="1" ht="21.75" customHeight="1">
      <c r="A194" s="7">
        <v>12</v>
      </c>
      <c r="B194" s="100" t="s">
        <v>2062</v>
      </c>
      <c r="C194" s="7">
        <v>2021</v>
      </c>
      <c r="D194" s="556">
        <v>2148.99</v>
      </c>
      <c r="E194" s="526"/>
    </row>
    <row r="195" spans="1:5" s="4" customFormat="1" ht="21.75" customHeight="1">
      <c r="A195" s="7">
        <v>13</v>
      </c>
      <c r="B195" s="100" t="s">
        <v>2083</v>
      </c>
      <c r="C195" s="7">
        <v>2021</v>
      </c>
      <c r="D195" s="556">
        <v>8450</v>
      </c>
      <c r="E195" s="3"/>
    </row>
    <row r="196" spans="1:5" s="4" customFormat="1" ht="21.75" customHeight="1">
      <c r="A196" s="7">
        <v>14</v>
      </c>
      <c r="B196" s="100" t="s">
        <v>1135</v>
      </c>
      <c r="C196" s="7">
        <v>2021</v>
      </c>
      <c r="D196" s="556">
        <v>1100</v>
      </c>
      <c r="E196" s="526"/>
    </row>
    <row r="197" spans="1:5" s="4" customFormat="1" ht="21.75" customHeight="1">
      <c r="A197" s="7">
        <v>15</v>
      </c>
      <c r="B197" s="557" t="s">
        <v>2084</v>
      </c>
      <c r="C197" s="16">
        <v>2021</v>
      </c>
      <c r="D197" s="556">
        <v>3699</v>
      </c>
      <c r="E197" s="526"/>
    </row>
    <row r="198" spans="1:5" s="4" customFormat="1" ht="21.75" customHeight="1">
      <c r="A198" s="7">
        <v>16</v>
      </c>
      <c r="B198" s="557" t="s">
        <v>1139</v>
      </c>
      <c r="C198" s="16">
        <v>2021</v>
      </c>
      <c r="D198" s="556">
        <v>8490</v>
      </c>
      <c r="E198" s="526"/>
    </row>
    <row r="199" spans="1:5" s="4" customFormat="1" ht="21.75" customHeight="1">
      <c r="A199" s="7">
        <v>17</v>
      </c>
      <c r="B199" s="557" t="s">
        <v>1140</v>
      </c>
      <c r="C199" s="16">
        <v>2021</v>
      </c>
      <c r="D199" s="556">
        <v>3999</v>
      </c>
      <c r="E199" s="526"/>
    </row>
    <row r="200" spans="1:5" s="4" customFormat="1" ht="21.75" customHeight="1">
      <c r="A200" s="7">
        <v>18</v>
      </c>
      <c r="B200" s="557" t="s">
        <v>1141</v>
      </c>
      <c r="C200" s="16">
        <v>2021</v>
      </c>
      <c r="D200" s="556">
        <v>1900</v>
      </c>
      <c r="E200" s="526"/>
    </row>
    <row r="201" spans="1:4" ht="18" customHeight="1">
      <c r="A201" s="7">
        <v>19</v>
      </c>
      <c r="B201" s="557" t="s">
        <v>1142</v>
      </c>
      <c r="C201" s="7">
        <v>2021</v>
      </c>
      <c r="D201" s="525">
        <v>1840</v>
      </c>
    </row>
    <row r="202" spans="1:4" ht="18" customHeight="1">
      <c r="A202" s="7">
        <v>20</v>
      </c>
      <c r="B202" s="557" t="s">
        <v>1907</v>
      </c>
      <c r="C202" s="7">
        <v>2022</v>
      </c>
      <c r="D202" s="525">
        <v>31012</v>
      </c>
    </row>
    <row r="203" spans="1:4" ht="18" customHeight="1">
      <c r="A203" s="7">
        <v>21</v>
      </c>
      <c r="B203" s="557" t="s">
        <v>1908</v>
      </c>
      <c r="C203" s="7">
        <v>2022</v>
      </c>
      <c r="D203" s="525">
        <v>4499</v>
      </c>
    </row>
    <row r="204" spans="1:4" ht="18" customHeight="1">
      <c r="A204" s="7">
        <v>22</v>
      </c>
      <c r="B204" s="557" t="s">
        <v>1909</v>
      </c>
      <c r="C204" s="7">
        <v>2023</v>
      </c>
      <c r="D204" s="525">
        <v>429</v>
      </c>
    </row>
    <row r="205" spans="1:4" ht="18" customHeight="1">
      <c r="A205" s="7">
        <v>23</v>
      </c>
      <c r="B205" s="557" t="s">
        <v>1910</v>
      </c>
      <c r="C205" s="7">
        <v>2023</v>
      </c>
      <c r="D205" s="525">
        <v>4071</v>
      </c>
    </row>
    <row r="206" spans="1:5" ht="18" customHeight="1">
      <c r="A206" s="7"/>
      <c r="B206" s="107" t="s">
        <v>0</v>
      </c>
      <c r="C206" s="7"/>
      <c r="D206" s="131">
        <f>SUM(D183:D205)</f>
        <v>113377.23000000001</v>
      </c>
      <c r="E206" s="84"/>
    </row>
    <row r="207" spans="1:4" ht="21.75" customHeight="1">
      <c r="A207" s="800" t="s">
        <v>1891</v>
      </c>
      <c r="B207" s="800"/>
      <c r="C207" s="800"/>
      <c r="D207" s="800"/>
    </row>
    <row r="208" spans="1:4" ht="18" customHeight="1">
      <c r="A208" s="1">
        <v>1</v>
      </c>
      <c r="B208" s="123" t="s">
        <v>1143</v>
      </c>
      <c r="C208" s="7">
        <v>2021</v>
      </c>
      <c r="D208" s="525">
        <v>3500.05</v>
      </c>
    </row>
    <row r="209" spans="1:4" ht="18" customHeight="1">
      <c r="A209" s="1">
        <v>2</v>
      </c>
      <c r="B209" s="123" t="s">
        <v>1144</v>
      </c>
      <c r="C209" s="7">
        <v>2021</v>
      </c>
      <c r="D209" s="525">
        <v>6738</v>
      </c>
    </row>
    <row r="210" spans="1:4" ht="18" customHeight="1">
      <c r="A210" s="1">
        <v>3</v>
      </c>
      <c r="B210" s="123" t="s">
        <v>1682</v>
      </c>
      <c r="C210" s="7">
        <v>2022</v>
      </c>
      <c r="D210" s="525">
        <v>6608</v>
      </c>
    </row>
    <row r="211" spans="1:4" ht="18" customHeight="1">
      <c r="A211" s="1">
        <v>4</v>
      </c>
      <c r="B211" s="123" t="s">
        <v>1911</v>
      </c>
      <c r="C211" s="7">
        <v>2023</v>
      </c>
      <c r="D211" s="525">
        <v>532.79</v>
      </c>
    </row>
    <row r="212" spans="1:4" ht="18.75" customHeight="1">
      <c r="A212" s="1">
        <v>5</v>
      </c>
      <c r="B212" s="123" t="s">
        <v>1912</v>
      </c>
      <c r="C212" s="7">
        <v>2023</v>
      </c>
      <c r="D212" s="525">
        <v>802.62</v>
      </c>
    </row>
    <row r="213" spans="1:4" ht="18.75" customHeight="1">
      <c r="A213" s="1">
        <v>6</v>
      </c>
      <c r="B213" s="123" t="s">
        <v>1913</v>
      </c>
      <c r="C213" s="7">
        <v>2023</v>
      </c>
      <c r="D213" s="525">
        <v>568.26</v>
      </c>
    </row>
    <row r="214" spans="1:4" ht="20.25" customHeight="1">
      <c r="A214" s="7"/>
      <c r="B214" s="5" t="s">
        <v>9</v>
      </c>
      <c r="C214" s="2"/>
      <c r="D214" s="132">
        <f>SUM(D208:D213)</f>
        <v>18749.719999999998</v>
      </c>
    </row>
    <row r="215" spans="1:4" s="4" customFormat="1" ht="18.75" customHeight="1">
      <c r="A215" s="801" t="s">
        <v>956</v>
      </c>
      <c r="B215" s="801"/>
      <c r="C215" s="801"/>
      <c r="D215" s="801"/>
    </row>
    <row r="216" spans="1:10" s="4" customFormat="1" ht="14.25" customHeight="1">
      <c r="A216" s="800" t="s">
        <v>1889</v>
      </c>
      <c r="B216" s="800"/>
      <c r="C216" s="800"/>
      <c r="D216" s="800"/>
      <c r="F216" s="3"/>
      <c r="G216" s="3"/>
      <c r="H216" s="3"/>
      <c r="I216" s="3"/>
      <c r="J216" s="3"/>
    </row>
    <row r="217" spans="1:4" ht="14.25" customHeight="1">
      <c r="A217" s="1">
        <v>1</v>
      </c>
      <c r="B217" s="123" t="s">
        <v>805</v>
      </c>
      <c r="C217" s="7">
        <v>2019</v>
      </c>
      <c r="D217" s="302">
        <v>4305</v>
      </c>
    </row>
    <row r="218" spans="1:4" ht="18" customHeight="1">
      <c r="A218" s="1">
        <v>2</v>
      </c>
      <c r="B218" s="123" t="s">
        <v>807</v>
      </c>
      <c r="C218" s="7">
        <v>2019</v>
      </c>
      <c r="D218" s="302">
        <v>9490</v>
      </c>
    </row>
    <row r="219" spans="1:4" ht="17.25" customHeight="1">
      <c r="A219" s="1">
        <v>3</v>
      </c>
      <c r="B219" s="123" t="s">
        <v>1158</v>
      </c>
      <c r="C219" s="7">
        <v>2021</v>
      </c>
      <c r="D219" s="302">
        <v>6600</v>
      </c>
    </row>
    <row r="220" spans="1:4" ht="19.5" customHeight="1">
      <c r="A220" s="1">
        <v>4</v>
      </c>
      <c r="B220" s="123" t="s">
        <v>1159</v>
      </c>
      <c r="C220" s="7">
        <v>2021</v>
      </c>
      <c r="D220" s="302">
        <v>3390</v>
      </c>
    </row>
    <row r="221" spans="1:4" ht="19.5" customHeight="1">
      <c r="A221" s="1">
        <v>5</v>
      </c>
      <c r="B221" s="123" t="s">
        <v>1160</v>
      </c>
      <c r="C221" s="7">
        <v>2021</v>
      </c>
      <c r="D221" s="302">
        <v>3437.85</v>
      </c>
    </row>
    <row r="222" spans="1:4" ht="19.5" customHeight="1">
      <c r="A222" s="1">
        <v>6</v>
      </c>
      <c r="B222" s="123" t="s">
        <v>1161</v>
      </c>
      <c r="C222" s="7">
        <v>2021</v>
      </c>
      <c r="D222" s="302">
        <v>6860</v>
      </c>
    </row>
    <row r="223" spans="1:4" ht="19.5" customHeight="1">
      <c r="A223" s="1">
        <v>7</v>
      </c>
      <c r="B223" s="123" t="s">
        <v>1162</v>
      </c>
      <c r="C223" s="7">
        <v>2020</v>
      </c>
      <c r="D223" s="302">
        <v>1614.91</v>
      </c>
    </row>
    <row r="224" spans="1:4" s="17" customFormat="1" ht="16.5" customHeight="1">
      <c r="A224" s="1">
        <v>8</v>
      </c>
      <c r="B224" s="123" t="s">
        <v>1163</v>
      </c>
      <c r="C224" s="7">
        <v>2021</v>
      </c>
      <c r="D224" s="302">
        <v>4797</v>
      </c>
    </row>
    <row r="225" spans="1:4" s="17" customFormat="1" ht="16.5" customHeight="1">
      <c r="A225" s="1">
        <v>9</v>
      </c>
      <c r="B225" s="123" t="s">
        <v>1164</v>
      </c>
      <c r="C225" s="7">
        <v>2020</v>
      </c>
      <c r="D225" s="302">
        <v>2199</v>
      </c>
    </row>
    <row r="226" spans="1:4" s="17" customFormat="1" ht="16.5" customHeight="1">
      <c r="A226" s="1">
        <v>10</v>
      </c>
      <c r="B226" s="100" t="s">
        <v>875</v>
      </c>
      <c r="C226" s="99">
        <v>2019</v>
      </c>
      <c r="D226" s="302">
        <v>8100</v>
      </c>
    </row>
    <row r="227" spans="1:4" s="17" customFormat="1" ht="16.5" customHeight="1">
      <c r="A227" s="1">
        <v>11</v>
      </c>
      <c r="B227" s="100" t="s">
        <v>876</v>
      </c>
      <c r="C227" s="99">
        <v>2019</v>
      </c>
      <c r="D227" s="302">
        <v>3313.62</v>
      </c>
    </row>
    <row r="228" spans="1:4" s="17" customFormat="1" ht="16.5" customHeight="1">
      <c r="A228" s="1">
        <v>12</v>
      </c>
      <c r="B228" s="100" t="s">
        <v>957</v>
      </c>
      <c r="C228" s="99">
        <v>2020</v>
      </c>
      <c r="D228" s="302">
        <v>3804.4</v>
      </c>
    </row>
    <row r="229" spans="1:4" s="17" customFormat="1" ht="16.5" customHeight="1">
      <c r="A229" s="1">
        <v>13</v>
      </c>
      <c r="B229" s="100" t="s">
        <v>958</v>
      </c>
      <c r="C229" s="99">
        <v>2020</v>
      </c>
      <c r="D229" s="302">
        <v>4760.35</v>
      </c>
    </row>
    <row r="230" spans="1:4" s="17" customFormat="1" ht="16.5" customHeight="1">
      <c r="A230" s="1">
        <v>14</v>
      </c>
      <c r="B230" s="100" t="s">
        <v>960</v>
      </c>
      <c r="C230" s="99">
        <v>2020</v>
      </c>
      <c r="D230" s="302">
        <v>4377.8</v>
      </c>
    </row>
    <row r="231" spans="1:4" s="17" customFormat="1" ht="22.5" customHeight="1">
      <c r="A231" s="1">
        <v>15</v>
      </c>
      <c r="B231" s="100" t="s">
        <v>961</v>
      </c>
      <c r="C231" s="99">
        <v>2020</v>
      </c>
      <c r="D231" s="302">
        <v>2025.37</v>
      </c>
    </row>
    <row r="232" spans="1:4" s="17" customFormat="1" ht="16.5" customHeight="1">
      <c r="A232" s="1">
        <v>16</v>
      </c>
      <c r="B232" s="100" t="s">
        <v>1169</v>
      </c>
      <c r="C232" s="99">
        <v>2021</v>
      </c>
      <c r="D232" s="302">
        <v>1058</v>
      </c>
    </row>
    <row r="233" spans="1:4" s="17" customFormat="1" ht="28.5" customHeight="1">
      <c r="A233" s="1">
        <v>17</v>
      </c>
      <c r="B233" s="100" t="s">
        <v>1683</v>
      </c>
      <c r="C233" s="99">
        <v>2019</v>
      </c>
      <c r="D233" s="302">
        <v>10621</v>
      </c>
    </row>
    <row r="234" spans="1:4" s="17" customFormat="1" ht="21" customHeight="1">
      <c r="A234" s="1">
        <v>18</v>
      </c>
      <c r="B234" s="100" t="s">
        <v>1684</v>
      </c>
      <c r="C234" s="99">
        <v>2020</v>
      </c>
      <c r="D234" s="302">
        <v>2554.92</v>
      </c>
    </row>
    <row r="235" spans="1:4" s="17" customFormat="1" ht="22.5" customHeight="1">
      <c r="A235" s="1">
        <v>19</v>
      </c>
      <c r="B235" s="100" t="s">
        <v>1685</v>
      </c>
      <c r="C235" s="99">
        <v>2020</v>
      </c>
      <c r="D235" s="302">
        <v>1500</v>
      </c>
    </row>
    <row r="236" spans="1:4" s="17" customFormat="1" ht="24.75" customHeight="1">
      <c r="A236" s="1">
        <v>20</v>
      </c>
      <c r="B236" s="100" t="s">
        <v>1686</v>
      </c>
      <c r="C236" s="99">
        <v>2020</v>
      </c>
      <c r="D236" s="302">
        <v>41761.3</v>
      </c>
    </row>
    <row r="237" spans="1:4" s="17" customFormat="1" ht="21" customHeight="1">
      <c r="A237" s="1">
        <v>21</v>
      </c>
      <c r="B237" s="123" t="s">
        <v>1710</v>
      </c>
      <c r="C237" s="7">
        <v>2022</v>
      </c>
      <c r="D237" s="302">
        <v>96727.21</v>
      </c>
    </row>
    <row r="238" spans="1:4" s="17" customFormat="1" ht="24.75" customHeight="1">
      <c r="A238" s="1">
        <v>22</v>
      </c>
      <c r="B238" s="123" t="s">
        <v>1711</v>
      </c>
      <c r="C238" s="7">
        <v>2022</v>
      </c>
      <c r="D238" s="308">
        <v>5289</v>
      </c>
    </row>
    <row r="239" spans="1:4" s="17" customFormat="1" ht="21.75" customHeight="1">
      <c r="A239" s="1">
        <v>23</v>
      </c>
      <c r="B239" s="123" t="s">
        <v>1712</v>
      </c>
      <c r="C239" s="7">
        <v>2022</v>
      </c>
      <c r="D239" s="308">
        <v>7490</v>
      </c>
    </row>
    <row r="240" spans="1:4" s="17" customFormat="1" ht="16.5" customHeight="1">
      <c r="A240" s="1">
        <v>24</v>
      </c>
      <c r="B240" s="123" t="s">
        <v>1713</v>
      </c>
      <c r="C240" s="7">
        <v>2022</v>
      </c>
      <c r="D240" s="308">
        <v>3075</v>
      </c>
    </row>
    <row r="241" spans="1:4" s="17" customFormat="1" ht="16.5" customHeight="1">
      <c r="A241" s="1">
        <v>25</v>
      </c>
      <c r="B241" s="123" t="s">
        <v>1714</v>
      </c>
      <c r="C241" s="7">
        <v>2022</v>
      </c>
      <c r="D241" s="308">
        <v>3134.04</v>
      </c>
    </row>
    <row r="242" spans="1:4" s="17" customFormat="1" ht="16.5" customHeight="1">
      <c r="A242" s="1">
        <v>26</v>
      </c>
      <c r="B242" s="123" t="s">
        <v>1914</v>
      </c>
      <c r="C242" s="7">
        <v>2022</v>
      </c>
      <c r="D242" s="308">
        <v>3499</v>
      </c>
    </row>
    <row r="243" spans="1:10" s="4" customFormat="1" ht="19.5" customHeight="1">
      <c r="A243" s="53"/>
      <c r="B243" s="53" t="s">
        <v>0</v>
      </c>
      <c r="C243" s="16"/>
      <c r="D243" s="121">
        <f>SUM(D217:D242)</f>
        <v>245784.77000000002</v>
      </c>
      <c r="F243" s="3"/>
      <c r="G243" s="3"/>
      <c r="H243" s="3"/>
      <c r="I243" s="3"/>
      <c r="J243" s="3"/>
    </row>
    <row r="244" spans="1:10" s="4" customFormat="1" ht="19.5" customHeight="1">
      <c r="A244" s="800" t="s">
        <v>1890</v>
      </c>
      <c r="B244" s="800"/>
      <c r="C244" s="800"/>
      <c r="D244" s="800"/>
      <c r="F244" s="3"/>
      <c r="G244" s="3"/>
      <c r="H244" s="3"/>
      <c r="I244" s="3"/>
      <c r="J244" s="3"/>
    </row>
    <row r="245" spans="1:10" s="4" customFormat="1" ht="19.5" customHeight="1" hidden="1">
      <c r="A245" s="7">
        <v>1</v>
      </c>
      <c r="B245" s="123" t="s">
        <v>432</v>
      </c>
      <c r="C245" s="7">
        <v>2017</v>
      </c>
      <c r="D245" s="136">
        <v>3652.01</v>
      </c>
      <c r="F245" s="3"/>
      <c r="G245" s="3"/>
      <c r="H245" s="3"/>
      <c r="I245" s="3"/>
      <c r="J245" s="3"/>
    </row>
    <row r="246" spans="1:10" s="4" customFormat="1" ht="19.5" customHeight="1">
      <c r="A246" s="7">
        <v>1</v>
      </c>
      <c r="B246" s="123" t="s">
        <v>959</v>
      </c>
      <c r="C246" s="7">
        <v>2020</v>
      </c>
      <c r="D246" s="302">
        <v>2798.08</v>
      </c>
      <c r="F246" s="3"/>
      <c r="G246" s="3"/>
      <c r="H246" s="3"/>
      <c r="I246" s="3"/>
      <c r="J246" s="3"/>
    </row>
    <row r="247" spans="1:4" ht="16.5" customHeight="1">
      <c r="A247" s="7">
        <v>2</v>
      </c>
      <c r="B247" s="123" t="s">
        <v>1165</v>
      </c>
      <c r="C247" s="7">
        <v>2021</v>
      </c>
      <c r="D247" s="302">
        <v>549</v>
      </c>
    </row>
    <row r="248" spans="1:4" ht="16.5" customHeight="1">
      <c r="A248" s="7">
        <v>3</v>
      </c>
      <c r="B248" s="123" t="s">
        <v>963</v>
      </c>
      <c r="C248" s="7">
        <v>2020</v>
      </c>
      <c r="D248" s="302">
        <v>499</v>
      </c>
    </row>
    <row r="249" spans="1:6" ht="16.5" customHeight="1">
      <c r="A249" s="7">
        <v>4</v>
      </c>
      <c r="B249" s="123" t="s">
        <v>962</v>
      </c>
      <c r="C249" s="7">
        <v>2020</v>
      </c>
      <c r="D249" s="302">
        <v>2618</v>
      </c>
      <c r="E249" s="41"/>
      <c r="F249" s="41"/>
    </row>
    <row r="250" spans="1:5" ht="16.5" customHeight="1">
      <c r="A250" s="7">
        <v>5</v>
      </c>
      <c r="B250" s="123" t="s">
        <v>1166</v>
      </c>
      <c r="C250" s="7">
        <v>2021</v>
      </c>
      <c r="D250" s="302">
        <v>29700</v>
      </c>
      <c r="E250" s="55"/>
    </row>
    <row r="251" spans="1:4" ht="12.75">
      <c r="A251" s="7">
        <v>6</v>
      </c>
      <c r="B251" s="123" t="s">
        <v>1167</v>
      </c>
      <c r="C251" s="7">
        <v>2021</v>
      </c>
      <c r="D251" s="302">
        <v>1695</v>
      </c>
    </row>
    <row r="252" spans="1:4" ht="12.75">
      <c r="A252" s="7">
        <v>7</v>
      </c>
      <c r="B252" s="123" t="s">
        <v>1168</v>
      </c>
      <c r="C252" s="7">
        <v>2021</v>
      </c>
      <c r="D252" s="302">
        <v>999</v>
      </c>
    </row>
    <row r="253" spans="1:4" ht="12.75">
      <c r="A253" s="7">
        <v>8</v>
      </c>
      <c r="B253" s="123" t="s">
        <v>1170</v>
      </c>
      <c r="C253" s="7">
        <v>2021</v>
      </c>
      <c r="D253" s="302">
        <v>1998</v>
      </c>
    </row>
    <row r="254" spans="1:5" ht="16.5" customHeight="1">
      <c r="A254" s="7">
        <v>9</v>
      </c>
      <c r="B254" s="123" t="s">
        <v>1171</v>
      </c>
      <c r="C254" s="7">
        <v>2021</v>
      </c>
      <c r="D254" s="302">
        <v>1570</v>
      </c>
      <c r="E254" s="55"/>
    </row>
    <row r="255" spans="1:5" ht="16.5" customHeight="1">
      <c r="A255" s="7">
        <v>10</v>
      </c>
      <c r="B255" s="123" t="s">
        <v>1687</v>
      </c>
      <c r="C255" s="7">
        <v>2022</v>
      </c>
      <c r="D255" s="302">
        <v>7883.64</v>
      </c>
      <c r="E255" s="55"/>
    </row>
    <row r="256" spans="1:5" ht="16.5" customHeight="1">
      <c r="A256" s="7">
        <v>11</v>
      </c>
      <c r="B256" s="123" t="s">
        <v>1688</v>
      </c>
      <c r="C256" s="7">
        <v>2022</v>
      </c>
      <c r="D256" s="302">
        <v>9539.28</v>
      </c>
      <c r="E256" s="55"/>
    </row>
    <row r="257" spans="1:5" ht="16.5" customHeight="1">
      <c r="A257" s="7">
        <v>12</v>
      </c>
      <c r="B257" s="123" t="s">
        <v>1689</v>
      </c>
      <c r="C257" s="7">
        <v>2022</v>
      </c>
      <c r="D257" s="302">
        <v>4457.46</v>
      </c>
      <c r="E257" s="55"/>
    </row>
    <row r="258" spans="1:5" ht="16.5" customHeight="1">
      <c r="A258" s="7">
        <v>13</v>
      </c>
      <c r="B258" s="123" t="s">
        <v>1690</v>
      </c>
      <c r="C258" s="7">
        <v>2022</v>
      </c>
      <c r="D258" s="302">
        <v>7476</v>
      </c>
      <c r="E258" s="55"/>
    </row>
    <row r="259" spans="1:5" ht="16.5" customHeight="1">
      <c r="A259" s="7">
        <v>14</v>
      </c>
      <c r="B259" s="123" t="s">
        <v>1691</v>
      </c>
      <c r="C259" s="7">
        <v>2022</v>
      </c>
      <c r="D259" s="302">
        <v>11165.57</v>
      </c>
      <c r="E259" s="55"/>
    </row>
    <row r="260" spans="1:5" ht="16.5" customHeight="1">
      <c r="A260" s="7">
        <v>15</v>
      </c>
      <c r="B260" s="123" t="s">
        <v>1692</v>
      </c>
      <c r="C260" s="7">
        <v>2022</v>
      </c>
      <c r="D260" s="302">
        <v>3038</v>
      </c>
      <c r="E260" s="55"/>
    </row>
    <row r="261" spans="1:5" ht="16.5" customHeight="1">
      <c r="A261" s="7">
        <v>16</v>
      </c>
      <c r="B261" s="123" t="s">
        <v>1693</v>
      </c>
      <c r="C261" s="7">
        <v>2022</v>
      </c>
      <c r="D261" s="302">
        <v>1399</v>
      </c>
      <c r="E261" s="55"/>
    </row>
    <row r="262" spans="1:5" ht="16.5" customHeight="1">
      <c r="A262" s="7">
        <v>17</v>
      </c>
      <c r="B262" s="123" t="s">
        <v>1694</v>
      </c>
      <c r="C262" s="7">
        <v>2021</v>
      </c>
      <c r="D262" s="302">
        <v>8450</v>
      </c>
      <c r="E262" s="55"/>
    </row>
    <row r="263" spans="1:5" ht="16.5" customHeight="1">
      <c r="A263" s="7">
        <v>18</v>
      </c>
      <c r="B263" s="123" t="s">
        <v>1695</v>
      </c>
      <c r="C263" s="7">
        <v>2021</v>
      </c>
      <c r="D263" s="302">
        <v>1564</v>
      </c>
      <c r="E263" s="55"/>
    </row>
    <row r="264" spans="1:5" ht="16.5" customHeight="1">
      <c r="A264" s="7">
        <v>19</v>
      </c>
      <c r="B264" s="123" t="s">
        <v>1696</v>
      </c>
      <c r="C264" s="7">
        <v>2021</v>
      </c>
      <c r="D264" s="302">
        <v>17435.23</v>
      </c>
      <c r="E264" s="55"/>
    </row>
    <row r="265" spans="1:5" ht="16.5" customHeight="1">
      <c r="A265" s="7">
        <v>20</v>
      </c>
      <c r="B265" s="123" t="s">
        <v>1697</v>
      </c>
      <c r="C265" s="7">
        <v>2021</v>
      </c>
      <c r="D265" s="302">
        <v>3351.01</v>
      </c>
      <c r="E265" s="55"/>
    </row>
    <row r="266" spans="1:5" ht="16.5" customHeight="1">
      <c r="A266" s="7">
        <v>21</v>
      </c>
      <c r="B266" s="123" t="s">
        <v>1698</v>
      </c>
      <c r="C266" s="7">
        <v>2021</v>
      </c>
      <c r="D266" s="302">
        <v>22419</v>
      </c>
      <c r="E266" s="55"/>
    </row>
    <row r="267" spans="1:5" ht="16.5" customHeight="1">
      <c r="A267" s="7">
        <v>22</v>
      </c>
      <c r="B267" s="123" t="s">
        <v>1699</v>
      </c>
      <c r="C267" s="7">
        <v>2021</v>
      </c>
      <c r="D267" s="302">
        <v>14691.41</v>
      </c>
      <c r="E267" s="55"/>
    </row>
    <row r="268" spans="1:5" ht="16.5" customHeight="1">
      <c r="A268" s="7">
        <v>23</v>
      </c>
      <c r="B268" s="123" t="s">
        <v>1700</v>
      </c>
      <c r="C268" s="7">
        <v>2021</v>
      </c>
      <c r="D268" s="302">
        <v>27278.72</v>
      </c>
      <c r="E268" s="55"/>
    </row>
    <row r="269" spans="1:5" ht="16.5" customHeight="1">
      <c r="A269" s="7">
        <v>24</v>
      </c>
      <c r="B269" s="123" t="s">
        <v>1701</v>
      </c>
      <c r="C269" s="7">
        <v>2021</v>
      </c>
      <c r="D269" s="302">
        <v>15592.77</v>
      </c>
      <c r="E269" s="55"/>
    </row>
    <row r="270" spans="1:5" ht="16.5" customHeight="1">
      <c r="A270" s="7">
        <v>25</v>
      </c>
      <c r="B270" s="123" t="s">
        <v>1702</v>
      </c>
      <c r="C270" s="7">
        <v>2022</v>
      </c>
      <c r="D270" s="302">
        <v>19998</v>
      </c>
      <c r="E270" s="55"/>
    </row>
    <row r="271" spans="1:5" ht="16.5" customHeight="1">
      <c r="A271" s="7">
        <v>26</v>
      </c>
      <c r="B271" s="123" t="s">
        <v>1703</v>
      </c>
      <c r="C271" s="7">
        <v>2022</v>
      </c>
      <c r="D271" s="302">
        <v>2462.88</v>
      </c>
      <c r="E271" s="55"/>
    </row>
    <row r="272" spans="1:5" ht="16.5" customHeight="1">
      <c r="A272" s="7">
        <v>27</v>
      </c>
      <c r="B272" s="123" t="s">
        <v>1704</v>
      </c>
      <c r="C272" s="7">
        <v>2022</v>
      </c>
      <c r="D272" s="302">
        <v>8400</v>
      </c>
      <c r="E272" s="532"/>
    </row>
    <row r="273" spans="1:5" ht="16.5" customHeight="1">
      <c r="A273" s="7">
        <v>28</v>
      </c>
      <c r="B273" s="123" t="s">
        <v>1705</v>
      </c>
      <c r="C273" s="7">
        <v>2022</v>
      </c>
      <c r="D273" s="302">
        <v>4590</v>
      </c>
      <c r="E273" s="55"/>
    </row>
    <row r="274" spans="1:5" ht="16.5" customHeight="1">
      <c r="A274" s="7">
        <v>29</v>
      </c>
      <c r="B274" s="123" t="s">
        <v>1706</v>
      </c>
      <c r="C274" s="7">
        <v>2022</v>
      </c>
      <c r="D274" s="302">
        <v>1149</v>
      </c>
      <c r="E274" s="55"/>
    </row>
    <row r="275" spans="1:5" ht="16.5" customHeight="1">
      <c r="A275" s="7">
        <v>30</v>
      </c>
      <c r="B275" s="123" t="s">
        <v>1707</v>
      </c>
      <c r="C275" s="7">
        <v>2019</v>
      </c>
      <c r="D275" s="302">
        <v>12444</v>
      </c>
      <c r="E275" s="55"/>
    </row>
    <row r="276" spans="1:5" ht="16.5" customHeight="1">
      <c r="A276" s="7">
        <v>31</v>
      </c>
      <c r="B276" s="123" t="s">
        <v>1708</v>
      </c>
      <c r="C276" s="7">
        <v>2019</v>
      </c>
      <c r="D276" s="302">
        <v>4460</v>
      </c>
      <c r="E276" s="55"/>
    </row>
    <row r="277" spans="1:5" ht="16.5" customHeight="1">
      <c r="A277" s="7">
        <v>32</v>
      </c>
      <c r="B277" s="123" t="s">
        <v>1709</v>
      </c>
      <c r="C277" s="7">
        <v>2020</v>
      </c>
      <c r="D277" s="302">
        <v>31999.68</v>
      </c>
      <c r="E277" s="55"/>
    </row>
    <row r="278" spans="1:5" ht="16.5" customHeight="1">
      <c r="A278" s="7">
        <v>33</v>
      </c>
      <c r="B278" s="123" t="s">
        <v>1915</v>
      </c>
      <c r="C278" s="7">
        <v>2019</v>
      </c>
      <c r="D278" s="302">
        <v>1199.98</v>
      </c>
      <c r="E278" s="55"/>
    </row>
    <row r="279" spans="1:5" ht="16.5" customHeight="1">
      <c r="A279" s="7">
        <v>34</v>
      </c>
      <c r="B279" s="123" t="s">
        <v>1916</v>
      </c>
      <c r="C279" s="7"/>
      <c r="D279" s="302">
        <v>7800</v>
      </c>
      <c r="E279" s="55"/>
    </row>
    <row r="280" spans="1:5" ht="16.5" customHeight="1">
      <c r="A280" s="7">
        <v>35</v>
      </c>
      <c r="B280" s="123" t="s">
        <v>1917</v>
      </c>
      <c r="C280" s="7"/>
      <c r="D280" s="302">
        <v>429</v>
      </c>
      <c r="E280" s="55"/>
    </row>
    <row r="281" spans="1:6" s="4" customFormat="1" ht="16.5" customHeight="1">
      <c r="A281" s="53"/>
      <c r="B281" s="53" t="s">
        <v>0</v>
      </c>
      <c r="C281" s="16"/>
      <c r="D281" s="106">
        <f>SUM(D246:D280)</f>
        <v>293099.70999999996</v>
      </c>
      <c r="F281" s="54"/>
    </row>
    <row r="282" spans="1:6" s="4" customFormat="1" ht="19.5" customHeight="1">
      <c r="A282" s="800" t="s">
        <v>1891</v>
      </c>
      <c r="B282" s="800"/>
      <c r="C282" s="800"/>
      <c r="D282" s="800"/>
      <c r="F282" s="54"/>
    </row>
    <row r="283" spans="1:4" s="4" customFormat="1" ht="18" customHeight="1">
      <c r="A283" s="1">
        <v>1</v>
      </c>
      <c r="B283" s="123" t="s">
        <v>877</v>
      </c>
      <c r="C283" s="7">
        <v>2019</v>
      </c>
      <c r="D283" s="136">
        <v>5003.36</v>
      </c>
    </row>
    <row r="284" spans="1:4" s="4" customFormat="1" ht="18" customHeight="1">
      <c r="A284" s="1"/>
      <c r="B284" s="5" t="s">
        <v>0</v>
      </c>
      <c r="C284" s="1"/>
      <c r="D284" s="108">
        <f>SUM(D283:D283)</f>
        <v>5003.36</v>
      </c>
    </row>
    <row r="285" spans="1:6" s="4" customFormat="1" ht="18" customHeight="1">
      <c r="A285" s="801" t="s">
        <v>429</v>
      </c>
      <c r="B285" s="801"/>
      <c r="C285" s="801"/>
      <c r="D285" s="801"/>
      <c r="F285" s="54"/>
    </row>
    <row r="286" spans="1:6" s="4" customFormat="1" ht="16.5" customHeight="1">
      <c r="A286" s="800" t="s">
        <v>1889</v>
      </c>
      <c r="B286" s="800"/>
      <c r="C286" s="800"/>
      <c r="D286" s="800"/>
      <c r="F286" s="54"/>
    </row>
    <row r="287" spans="1:5" ht="25.5" customHeight="1">
      <c r="A287" s="99">
        <v>1</v>
      </c>
      <c r="B287" s="123" t="s">
        <v>1186</v>
      </c>
      <c r="C287" s="7">
        <v>2019</v>
      </c>
      <c r="D287" s="525">
        <v>12255</v>
      </c>
      <c r="E287" s="533"/>
    </row>
    <row r="288" spans="1:5" s="4" customFormat="1" ht="18" customHeight="1">
      <c r="A288" s="99">
        <v>2</v>
      </c>
      <c r="B288" s="123" t="s">
        <v>982</v>
      </c>
      <c r="C288" s="7">
        <v>2020</v>
      </c>
      <c r="D288" s="534">
        <v>1778.99</v>
      </c>
      <c r="E288" s="55"/>
    </row>
    <row r="289" spans="1:5" ht="19.5" customHeight="1">
      <c r="A289" s="99">
        <v>3</v>
      </c>
      <c r="B289" s="123" t="s">
        <v>1187</v>
      </c>
      <c r="C289" s="7">
        <v>2019</v>
      </c>
      <c r="D289" s="534">
        <v>5599</v>
      </c>
      <c r="E289" s="533"/>
    </row>
    <row r="290" spans="1:5" ht="19.5" customHeight="1">
      <c r="A290" s="99">
        <v>4</v>
      </c>
      <c r="B290" s="123" t="s">
        <v>1188</v>
      </c>
      <c r="C290" s="7">
        <v>2021</v>
      </c>
      <c r="D290" s="534">
        <v>3079</v>
      </c>
      <c r="E290" s="533"/>
    </row>
    <row r="291" spans="1:5" ht="15.75" customHeight="1">
      <c r="A291" s="99">
        <v>5</v>
      </c>
      <c r="B291" s="123" t="s">
        <v>1189</v>
      </c>
      <c r="C291" s="7">
        <v>2021</v>
      </c>
      <c r="D291" s="534">
        <v>6300</v>
      </c>
      <c r="E291" s="533"/>
    </row>
    <row r="292" spans="1:5" ht="19.5" customHeight="1">
      <c r="A292" s="99">
        <v>6</v>
      </c>
      <c r="B292" s="123" t="s">
        <v>1190</v>
      </c>
      <c r="C292" s="7">
        <v>2021</v>
      </c>
      <c r="D292" s="534">
        <v>1649</v>
      </c>
      <c r="E292" s="533"/>
    </row>
    <row r="293" spans="1:5" ht="19.5" customHeight="1">
      <c r="A293" s="99">
        <v>7</v>
      </c>
      <c r="B293" s="123" t="s">
        <v>1191</v>
      </c>
      <c r="C293" s="7">
        <v>2021</v>
      </c>
      <c r="D293" s="534">
        <v>9987.03</v>
      </c>
      <c r="E293" s="533"/>
    </row>
    <row r="294" spans="1:5" ht="19.5" customHeight="1">
      <c r="A294" s="99">
        <v>8</v>
      </c>
      <c r="B294" s="123" t="s">
        <v>1722</v>
      </c>
      <c r="C294" s="7">
        <v>2022</v>
      </c>
      <c r="D294" s="534">
        <v>7528.56</v>
      </c>
      <c r="E294" s="533"/>
    </row>
    <row r="295" spans="1:5" ht="19.5" customHeight="1">
      <c r="A295" s="99">
        <v>9</v>
      </c>
      <c r="B295" s="123" t="s">
        <v>1723</v>
      </c>
      <c r="C295" s="7">
        <v>2022</v>
      </c>
      <c r="D295" s="534">
        <v>3674.05</v>
      </c>
      <c r="E295" s="533"/>
    </row>
    <row r="296" spans="1:5" ht="19.5" customHeight="1">
      <c r="A296" s="99">
        <v>10</v>
      </c>
      <c r="B296" s="123" t="s">
        <v>1724</v>
      </c>
      <c r="C296" s="7">
        <v>2022</v>
      </c>
      <c r="D296" s="534">
        <v>6955.13</v>
      </c>
      <c r="E296" s="533"/>
    </row>
    <row r="297" spans="1:5" ht="19.5" customHeight="1">
      <c r="A297" s="99">
        <v>11</v>
      </c>
      <c r="B297" s="123" t="s">
        <v>1725</v>
      </c>
      <c r="C297" s="7">
        <v>2022</v>
      </c>
      <c r="D297" s="534">
        <v>599.99</v>
      </c>
      <c r="E297" s="533"/>
    </row>
    <row r="298" spans="1:5" ht="19.5" customHeight="1">
      <c r="A298" s="99">
        <v>12</v>
      </c>
      <c r="B298" s="123" t="s">
        <v>1726</v>
      </c>
      <c r="C298" s="7">
        <v>2022</v>
      </c>
      <c r="D298" s="534">
        <v>1629.99</v>
      </c>
      <c r="E298" s="533"/>
    </row>
    <row r="299" spans="1:5" ht="19.5" customHeight="1">
      <c r="A299" s="99">
        <v>13</v>
      </c>
      <c r="B299" s="123" t="s">
        <v>1727</v>
      </c>
      <c r="C299" s="7">
        <v>2022</v>
      </c>
      <c r="D299" s="534">
        <v>2239</v>
      </c>
      <c r="E299" s="533"/>
    </row>
    <row r="300" spans="1:4" s="4" customFormat="1" ht="18" customHeight="1">
      <c r="A300" s="1"/>
      <c r="B300" s="5" t="s">
        <v>0</v>
      </c>
      <c r="C300" s="1"/>
      <c r="D300" s="121">
        <f>SUM(D287:D299)</f>
        <v>63274.73999999999</v>
      </c>
    </row>
    <row r="301" spans="1:4" s="4" customFormat="1" ht="18" customHeight="1">
      <c r="A301" s="800" t="s">
        <v>1890</v>
      </c>
      <c r="B301" s="800"/>
      <c r="C301" s="800"/>
      <c r="D301" s="800"/>
    </row>
    <row r="302" spans="1:5" ht="18" customHeight="1">
      <c r="A302" s="99">
        <v>1</v>
      </c>
      <c r="B302" s="123" t="s">
        <v>980</v>
      </c>
      <c r="C302" s="7">
        <v>2020</v>
      </c>
      <c r="D302" s="525">
        <v>2159</v>
      </c>
      <c r="E302" s="55"/>
    </row>
    <row r="303" spans="1:5" s="4" customFormat="1" ht="18" customHeight="1">
      <c r="A303" s="1">
        <v>2</v>
      </c>
      <c r="B303" s="123" t="s">
        <v>981</v>
      </c>
      <c r="C303" s="7">
        <v>2020</v>
      </c>
      <c r="D303" s="525">
        <v>1399.04</v>
      </c>
      <c r="E303" s="55"/>
    </row>
    <row r="304" spans="1:5" s="4" customFormat="1" ht="18" customHeight="1">
      <c r="A304" s="99">
        <v>3</v>
      </c>
      <c r="B304" s="123" t="s">
        <v>983</v>
      </c>
      <c r="C304" s="7">
        <v>2020</v>
      </c>
      <c r="D304" s="525">
        <v>24261.75</v>
      </c>
      <c r="E304" s="55"/>
    </row>
    <row r="305" spans="1:5" s="4" customFormat="1" ht="18" customHeight="1">
      <c r="A305" s="1">
        <v>4</v>
      </c>
      <c r="B305" s="123" t="s">
        <v>1192</v>
      </c>
      <c r="C305" s="7">
        <v>2021</v>
      </c>
      <c r="D305" s="525">
        <v>3229</v>
      </c>
      <c r="E305" s="55"/>
    </row>
    <row r="306" spans="1:4" s="4" customFormat="1" ht="18" customHeight="1">
      <c r="A306" s="99">
        <v>5</v>
      </c>
      <c r="B306" s="123" t="s">
        <v>1193</v>
      </c>
      <c r="C306" s="7">
        <v>2021</v>
      </c>
      <c r="D306" s="525">
        <v>6569</v>
      </c>
    </row>
    <row r="307" spans="1:4" s="4" customFormat="1" ht="18" customHeight="1">
      <c r="A307" s="1">
        <v>6</v>
      </c>
      <c r="B307" s="123" t="s">
        <v>1606</v>
      </c>
      <c r="C307" s="7">
        <v>2021</v>
      </c>
      <c r="D307" s="525">
        <v>3247.2</v>
      </c>
    </row>
    <row r="308" spans="1:4" s="4" customFormat="1" ht="18" customHeight="1">
      <c r="A308" s="99">
        <v>7</v>
      </c>
      <c r="B308" s="123" t="s">
        <v>1194</v>
      </c>
      <c r="C308" s="7">
        <v>2021</v>
      </c>
      <c r="D308" s="525">
        <v>1799.99</v>
      </c>
    </row>
    <row r="309" spans="1:4" s="4" customFormat="1" ht="18" customHeight="1">
      <c r="A309" s="1">
        <v>8</v>
      </c>
      <c r="B309" s="123" t="s">
        <v>1195</v>
      </c>
      <c r="C309" s="7">
        <v>2021</v>
      </c>
      <c r="D309" s="525">
        <v>1602</v>
      </c>
    </row>
    <row r="310" spans="1:4" s="4" customFormat="1" ht="18" customHeight="1">
      <c r="A310" s="99">
        <v>9</v>
      </c>
      <c r="B310" s="123" t="s">
        <v>1728</v>
      </c>
      <c r="C310" s="7">
        <v>2022</v>
      </c>
      <c r="D310" s="525">
        <v>6500</v>
      </c>
    </row>
    <row r="311" spans="1:4" s="4" customFormat="1" ht="18" customHeight="1">
      <c r="A311" s="99"/>
      <c r="B311" s="5" t="s">
        <v>0</v>
      </c>
      <c r="C311" s="1"/>
      <c r="D311" s="127">
        <f>SUM(D302:D310)</f>
        <v>50766.979999999996</v>
      </c>
    </row>
    <row r="312" spans="1:4" s="4" customFormat="1" ht="18" customHeight="1">
      <c r="A312" s="800" t="s">
        <v>1659</v>
      </c>
      <c r="B312" s="800"/>
      <c r="C312" s="800"/>
      <c r="D312" s="800"/>
    </row>
    <row r="313" spans="1:4" s="4" customFormat="1" ht="18" customHeight="1">
      <c r="A313" s="1">
        <v>1</v>
      </c>
      <c r="B313" s="123" t="s">
        <v>1196</v>
      </c>
      <c r="C313" s="7">
        <v>2019</v>
      </c>
      <c r="D313" s="525">
        <v>2133.56</v>
      </c>
    </row>
    <row r="314" spans="1:4" s="4" customFormat="1" ht="18" customHeight="1">
      <c r="A314" s="1">
        <v>2</v>
      </c>
      <c r="B314" s="123" t="s">
        <v>1197</v>
      </c>
      <c r="C314" s="7">
        <v>2021</v>
      </c>
      <c r="D314" s="525">
        <v>8174</v>
      </c>
    </row>
    <row r="315" spans="1:4" s="4" customFormat="1" ht="18" customHeight="1">
      <c r="A315" s="1">
        <v>3</v>
      </c>
      <c r="B315" s="123" t="s">
        <v>1198</v>
      </c>
      <c r="C315" s="7">
        <v>2021</v>
      </c>
      <c r="D315" s="525">
        <v>135546</v>
      </c>
    </row>
    <row r="316" spans="1:4" s="4" customFormat="1" ht="13.5" customHeight="1">
      <c r="A316" s="1"/>
      <c r="B316" s="5" t="s">
        <v>0</v>
      </c>
      <c r="C316" s="1"/>
      <c r="D316" s="108">
        <f>SUM(D313:D315)</f>
        <v>145853.56</v>
      </c>
    </row>
    <row r="317" spans="1:4" s="4" customFormat="1" ht="15.75" customHeight="1">
      <c r="A317" s="801" t="s">
        <v>985</v>
      </c>
      <c r="B317" s="801"/>
      <c r="C317" s="801"/>
      <c r="D317" s="801"/>
    </row>
    <row r="318" spans="1:4" s="4" customFormat="1" ht="15.75" customHeight="1">
      <c r="A318" s="800" t="s">
        <v>1889</v>
      </c>
      <c r="B318" s="800"/>
      <c r="C318" s="800"/>
      <c r="D318" s="800"/>
    </row>
    <row r="319" spans="1:4" s="4" customFormat="1" ht="19.5" customHeight="1">
      <c r="A319" s="1">
        <v>1</v>
      </c>
      <c r="B319" s="397" t="s">
        <v>1218</v>
      </c>
      <c r="C319" s="7">
        <v>2021</v>
      </c>
      <c r="D319" s="525">
        <v>3499</v>
      </c>
    </row>
    <row r="320" spans="1:4" s="4" customFormat="1" ht="19.5" customHeight="1">
      <c r="A320" s="1">
        <v>2</v>
      </c>
      <c r="B320" s="123" t="s">
        <v>1219</v>
      </c>
      <c r="C320" s="7">
        <v>2019</v>
      </c>
      <c r="D320" s="525">
        <v>569.99</v>
      </c>
    </row>
    <row r="321" spans="1:4" s="4" customFormat="1" ht="19.5" customHeight="1">
      <c r="A321" s="1">
        <v>3</v>
      </c>
      <c r="B321" s="123" t="s">
        <v>986</v>
      </c>
      <c r="C321" s="7">
        <v>2019</v>
      </c>
      <c r="D321" s="525">
        <v>5000</v>
      </c>
    </row>
    <row r="322" spans="1:4" s="4" customFormat="1" ht="19.5" customHeight="1">
      <c r="A322" s="1">
        <v>4</v>
      </c>
      <c r="B322" s="123" t="s">
        <v>987</v>
      </c>
      <c r="C322" s="7">
        <v>2020</v>
      </c>
      <c r="D322" s="525">
        <v>1518</v>
      </c>
    </row>
    <row r="323" spans="1:4" s="4" customFormat="1" ht="19.5" customHeight="1">
      <c r="A323" s="1">
        <v>5</v>
      </c>
      <c r="B323" s="123" t="s">
        <v>988</v>
      </c>
      <c r="C323" s="7">
        <v>2020</v>
      </c>
      <c r="D323" s="525">
        <v>1009.99</v>
      </c>
    </row>
    <row r="324" spans="1:4" s="4" customFormat="1" ht="19.5" customHeight="1">
      <c r="A324" s="1">
        <v>6</v>
      </c>
      <c r="B324" s="123" t="s">
        <v>989</v>
      </c>
      <c r="C324" s="7">
        <v>2019</v>
      </c>
      <c r="D324" s="525">
        <v>4398</v>
      </c>
    </row>
    <row r="325" spans="1:4" s="4" customFormat="1" ht="24.75" customHeight="1">
      <c r="A325" s="1">
        <v>7</v>
      </c>
      <c r="B325" s="123" t="s">
        <v>990</v>
      </c>
      <c r="C325" s="7">
        <v>2019</v>
      </c>
      <c r="D325" s="525">
        <v>13072</v>
      </c>
    </row>
    <row r="326" spans="1:4" s="4" customFormat="1" ht="19.5" customHeight="1">
      <c r="A326" s="1">
        <v>8</v>
      </c>
      <c r="B326" s="123" t="s">
        <v>991</v>
      </c>
      <c r="C326" s="7">
        <v>2020</v>
      </c>
      <c r="D326" s="525">
        <v>2839</v>
      </c>
    </row>
    <row r="327" spans="1:4" s="4" customFormat="1" ht="19.5" customHeight="1">
      <c r="A327" s="1">
        <v>9</v>
      </c>
      <c r="B327" s="123" t="s">
        <v>992</v>
      </c>
      <c r="C327" s="7">
        <v>2020</v>
      </c>
      <c r="D327" s="525">
        <v>2671.99</v>
      </c>
    </row>
    <row r="328" spans="1:4" s="4" customFormat="1" ht="19.5" customHeight="1">
      <c r="A328" s="1">
        <v>10</v>
      </c>
      <c r="B328" s="123" t="s">
        <v>993</v>
      </c>
      <c r="C328" s="7">
        <v>2020</v>
      </c>
      <c r="D328" s="525">
        <v>7995.01</v>
      </c>
    </row>
    <row r="329" spans="1:4" s="4" customFormat="1" ht="19.5" customHeight="1">
      <c r="A329" s="1">
        <v>11</v>
      </c>
      <c r="B329" s="123" t="s">
        <v>994</v>
      </c>
      <c r="C329" s="7">
        <v>2020</v>
      </c>
      <c r="D329" s="525">
        <v>5965.9</v>
      </c>
    </row>
    <row r="330" spans="1:4" s="4" customFormat="1" ht="19.5" customHeight="1">
      <c r="A330" s="1">
        <v>12</v>
      </c>
      <c r="B330" s="123" t="s">
        <v>996</v>
      </c>
      <c r="C330" s="7">
        <v>2019</v>
      </c>
      <c r="D330" s="525">
        <v>708</v>
      </c>
    </row>
    <row r="331" spans="1:4" s="4" customFormat="1" ht="19.5" customHeight="1">
      <c r="A331" s="1">
        <v>13</v>
      </c>
      <c r="B331" s="123" t="s">
        <v>997</v>
      </c>
      <c r="C331" s="7">
        <v>2020</v>
      </c>
      <c r="D331" s="525">
        <v>3000</v>
      </c>
    </row>
    <row r="332" spans="1:4" s="4" customFormat="1" ht="19.5" customHeight="1">
      <c r="A332" s="1">
        <v>14</v>
      </c>
      <c r="B332" s="123" t="s">
        <v>998</v>
      </c>
      <c r="C332" s="7">
        <v>2020</v>
      </c>
      <c r="D332" s="525">
        <v>1700</v>
      </c>
    </row>
    <row r="333" spans="1:4" s="4" customFormat="1" ht="19.5" customHeight="1">
      <c r="A333" s="1">
        <v>15</v>
      </c>
      <c r="B333" s="123" t="s">
        <v>999</v>
      </c>
      <c r="C333" s="7">
        <v>2020</v>
      </c>
      <c r="D333" s="525">
        <v>892</v>
      </c>
    </row>
    <row r="334" spans="1:4" s="4" customFormat="1" ht="19.5" customHeight="1">
      <c r="A334" s="1">
        <v>16</v>
      </c>
      <c r="B334" s="123" t="s">
        <v>992</v>
      </c>
      <c r="C334" s="7">
        <v>2020</v>
      </c>
      <c r="D334" s="525">
        <v>2799</v>
      </c>
    </row>
    <row r="335" spans="1:4" s="4" customFormat="1" ht="19.5" customHeight="1">
      <c r="A335" s="1">
        <v>17</v>
      </c>
      <c r="B335" s="123" t="s">
        <v>1220</v>
      </c>
      <c r="C335" s="7">
        <v>2021</v>
      </c>
      <c r="D335" s="525">
        <v>10050</v>
      </c>
    </row>
    <row r="336" spans="1:4" s="4" customFormat="1" ht="19.5" customHeight="1">
      <c r="A336" s="1">
        <v>18</v>
      </c>
      <c r="B336" s="123" t="s">
        <v>1733</v>
      </c>
      <c r="C336" s="7">
        <v>2022</v>
      </c>
      <c r="D336" s="525">
        <v>2254.49</v>
      </c>
    </row>
    <row r="337" spans="1:4" s="4" customFormat="1" ht="19.5" customHeight="1">
      <c r="A337" s="1">
        <v>19</v>
      </c>
      <c r="B337" s="123" t="s">
        <v>1734</v>
      </c>
      <c r="C337" s="7">
        <v>2022</v>
      </c>
      <c r="D337" s="525">
        <v>7995</v>
      </c>
    </row>
    <row r="338" spans="1:4" s="4" customFormat="1" ht="19.5" customHeight="1">
      <c r="A338" s="1">
        <v>20</v>
      </c>
      <c r="B338" s="123" t="s">
        <v>1735</v>
      </c>
      <c r="C338" s="7">
        <v>2021</v>
      </c>
      <c r="D338" s="525">
        <v>18094.79</v>
      </c>
    </row>
    <row r="339" spans="1:4" s="4" customFormat="1" ht="19.5" customHeight="1">
      <c r="A339" s="1"/>
      <c r="B339" s="5" t="s">
        <v>0</v>
      </c>
      <c r="C339" s="1"/>
      <c r="D339" s="121">
        <f>SUM(D319:D338)</f>
        <v>96032.16</v>
      </c>
    </row>
    <row r="340" spans="1:4" s="4" customFormat="1" ht="18" customHeight="1">
      <c r="A340" s="800" t="s">
        <v>1890</v>
      </c>
      <c r="B340" s="800"/>
      <c r="C340" s="800"/>
      <c r="D340" s="800"/>
    </row>
    <row r="341" spans="1:4" s="4" customFormat="1" ht="24" customHeight="1">
      <c r="A341" s="7">
        <v>1</v>
      </c>
      <c r="B341" s="397" t="s">
        <v>1221</v>
      </c>
      <c r="C341" s="7">
        <v>2021</v>
      </c>
      <c r="D341" s="525">
        <v>2999.99</v>
      </c>
    </row>
    <row r="342" spans="1:4" s="4" customFormat="1" ht="23.25" customHeight="1">
      <c r="A342" s="7">
        <v>2</v>
      </c>
      <c r="B342" s="397" t="s">
        <v>1222</v>
      </c>
      <c r="C342" s="7">
        <v>2021</v>
      </c>
      <c r="D342" s="525">
        <v>6569</v>
      </c>
    </row>
    <row r="343" spans="1:4" s="4" customFormat="1" ht="18" customHeight="1">
      <c r="A343" s="7">
        <v>3</v>
      </c>
      <c r="B343" s="123" t="s">
        <v>1223</v>
      </c>
      <c r="C343" s="7">
        <v>2020</v>
      </c>
      <c r="D343" s="525">
        <v>2160</v>
      </c>
    </row>
    <row r="344" spans="1:4" s="4" customFormat="1" ht="18" customHeight="1">
      <c r="A344" s="7">
        <v>4</v>
      </c>
      <c r="B344" s="397" t="s">
        <v>1224</v>
      </c>
      <c r="C344" s="7">
        <v>2021</v>
      </c>
      <c r="D344" s="525">
        <v>10400</v>
      </c>
    </row>
    <row r="345" spans="1:4" s="4" customFormat="1" ht="18" customHeight="1">
      <c r="A345" s="7">
        <v>5</v>
      </c>
      <c r="B345" s="397" t="s">
        <v>1225</v>
      </c>
      <c r="C345" s="7">
        <v>2021</v>
      </c>
      <c r="D345" s="525">
        <v>989</v>
      </c>
    </row>
    <row r="346" spans="1:4" s="4" customFormat="1" ht="18" customHeight="1">
      <c r="A346" s="7">
        <v>6</v>
      </c>
      <c r="B346" s="123" t="s">
        <v>1226</v>
      </c>
      <c r="C346" s="7">
        <v>2021</v>
      </c>
      <c r="D346" s="525">
        <v>5964</v>
      </c>
    </row>
    <row r="347" spans="1:4" s="4" customFormat="1" ht="18" customHeight="1">
      <c r="A347" s="7">
        <v>7</v>
      </c>
      <c r="B347" s="123" t="s">
        <v>1000</v>
      </c>
      <c r="C347" s="7">
        <v>2019</v>
      </c>
      <c r="D347" s="525">
        <v>7480</v>
      </c>
    </row>
    <row r="348" spans="1:4" s="4" customFormat="1" ht="18" customHeight="1">
      <c r="A348" s="7">
        <v>8</v>
      </c>
      <c r="B348" s="123" t="s">
        <v>1001</v>
      </c>
      <c r="C348" s="7">
        <v>2019</v>
      </c>
      <c r="D348" s="525">
        <v>399</v>
      </c>
    </row>
    <row r="349" spans="1:4" s="4" customFormat="1" ht="18" customHeight="1">
      <c r="A349" s="7">
        <v>9</v>
      </c>
      <c r="B349" s="123" t="s">
        <v>1002</v>
      </c>
      <c r="C349" s="7">
        <v>2020</v>
      </c>
      <c r="D349" s="525">
        <v>11999.88</v>
      </c>
    </row>
    <row r="350" spans="1:4" s="4" customFormat="1" ht="18" customHeight="1">
      <c r="A350" s="7">
        <v>10</v>
      </c>
      <c r="B350" s="123" t="s">
        <v>1003</v>
      </c>
      <c r="C350" s="7">
        <v>2020</v>
      </c>
      <c r="D350" s="525">
        <v>1399.01</v>
      </c>
    </row>
    <row r="351" spans="1:4" s="4" customFormat="1" ht="18" customHeight="1">
      <c r="A351" s="7">
        <v>11</v>
      </c>
      <c r="B351" s="123" t="s">
        <v>1004</v>
      </c>
      <c r="C351" s="7">
        <v>2020</v>
      </c>
      <c r="D351" s="525">
        <v>1280</v>
      </c>
    </row>
    <row r="352" spans="1:4" s="4" customFormat="1" ht="18" customHeight="1">
      <c r="A352" s="7">
        <v>12</v>
      </c>
      <c r="B352" s="123" t="s">
        <v>1005</v>
      </c>
      <c r="C352" s="7">
        <v>2020</v>
      </c>
      <c r="D352" s="525">
        <v>1710</v>
      </c>
    </row>
    <row r="353" spans="1:4" s="4" customFormat="1" ht="18" customHeight="1">
      <c r="A353" s="7">
        <v>13</v>
      </c>
      <c r="B353" s="123" t="s">
        <v>1006</v>
      </c>
      <c r="C353" s="7">
        <v>2020</v>
      </c>
      <c r="D353" s="525">
        <v>1800</v>
      </c>
    </row>
    <row r="354" spans="1:4" s="4" customFormat="1" ht="18" customHeight="1">
      <c r="A354" s="7">
        <v>14</v>
      </c>
      <c r="B354" s="123" t="s">
        <v>1007</v>
      </c>
      <c r="C354" s="7">
        <v>2020</v>
      </c>
      <c r="D354" s="525">
        <v>1976</v>
      </c>
    </row>
    <row r="355" spans="1:4" s="4" customFormat="1" ht="18" customHeight="1">
      <c r="A355" s="7">
        <v>15</v>
      </c>
      <c r="B355" s="397" t="s">
        <v>1227</v>
      </c>
      <c r="C355" s="7">
        <v>2021</v>
      </c>
      <c r="D355" s="525">
        <v>215</v>
      </c>
    </row>
    <row r="356" spans="1:4" s="4" customFormat="1" ht="27.75" customHeight="1">
      <c r="A356" s="7">
        <v>16</v>
      </c>
      <c r="B356" s="397" t="s">
        <v>1228</v>
      </c>
      <c r="C356" s="7">
        <v>2021</v>
      </c>
      <c r="D356" s="525">
        <v>1119</v>
      </c>
    </row>
    <row r="357" spans="1:4" s="4" customFormat="1" ht="30.75" customHeight="1">
      <c r="A357" s="7">
        <v>17</v>
      </c>
      <c r="B357" s="397" t="s">
        <v>1229</v>
      </c>
      <c r="C357" s="7">
        <v>2021</v>
      </c>
      <c r="D357" s="525">
        <v>730</v>
      </c>
    </row>
    <row r="358" spans="1:4" s="4" customFormat="1" ht="24.75" customHeight="1">
      <c r="A358" s="7">
        <v>18</v>
      </c>
      <c r="B358" s="397" t="s">
        <v>1230</v>
      </c>
      <c r="C358" s="7">
        <v>2021</v>
      </c>
      <c r="D358" s="525">
        <v>550</v>
      </c>
    </row>
    <row r="359" spans="1:4" s="4" customFormat="1" ht="18" customHeight="1">
      <c r="A359" s="7">
        <v>19</v>
      </c>
      <c r="B359" s="397" t="s">
        <v>1231</v>
      </c>
      <c r="C359" s="7">
        <v>2021</v>
      </c>
      <c r="D359" s="525">
        <v>1300</v>
      </c>
    </row>
    <row r="360" spans="1:4" s="4" customFormat="1" ht="33" customHeight="1">
      <c r="A360" s="7">
        <v>20</v>
      </c>
      <c r="B360" s="397" t="s">
        <v>1232</v>
      </c>
      <c r="C360" s="7">
        <v>2021</v>
      </c>
      <c r="D360" s="525">
        <v>890</v>
      </c>
    </row>
    <row r="361" spans="1:4" s="4" customFormat="1" ht="18" customHeight="1">
      <c r="A361" s="7">
        <v>21</v>
      </c>
      <c r="B361" s="397" t="s">
        <v>1233</v>
      </c>
      <c r="C361" s="7">
        <v>2021</v>
      </c>
      <c r="D361" s="525">
        <v>1795</v>
      </c>
    </row>
    <row r="362" spans="1:4" s="4" customFormat="1" ht="18" customHeight="1">
      <c r="A362" s="7">
        <v>22</v>
      </c>
      <c r="B362" s="397" t="s">
        <v>1234</v>
      </c>
      <c r="C362" s="7">
        <v>2021</v>
      </c>
      <c r="D362" s="525">
        <v>735</v>
      </c>
    </row>
    <row r="363" spans="1:4" s="4" customFormat="1" ht="18" customHeight="1">
      <c r="A363" s="7">
        <v>23</v>
      </c>
      <c r="B363" s="397" t="s">
        <v>1736</v>
      </c>
      <c r="C363" s="7">
        <v>2022</v>
      </c>
      <c r="D363" s="525">
        <v>12336</v>
      </c>
    </row>
    <row r="364" spans="1:4" s="4" customFormat="1" ht="18" customHeight="1">
      <c r="A364" s="7">
        <v>24</v>
      </c>
      <c r="B364" s="397" t="s">
        <v>1737</v>
      </c>
      <c r="C364" s="7">
        <v>2022</v>
      </c>
      <c r="D364" s="525">
        <v>720</v>
      </c>
    </row>
    <row r="365" spans="1:4" s="4" customFormat="1" ht="18" customHeight="1">
      <c r="A365" s="7">
        <v>25</v>
      </c>
      <c r="B365" s="397" t="s">
        <v>1738</v>
      </c>
      <c r="C365" s="7">
        <v>2022</v>
      </c>
      <c r="D365" s="525">
        <v>7896.99</v>
      </c>
    </row>
    <row r="366" spans="1:4" s="4" customFormat="1" ht="18" customHeight="1">
      <c r="A366" s="7">
        <v>26</v>
      </c>
      <c r="B366" s="397" t="s">
        <v>1739</v>
      </c>
      <c r="C366" s="7">
        <v>2022</v>
      </c>
      <c r="D366" s="525">
        <v>1598</v>
      </c>
    </row>
    <row r="367" spans="1:4" s="4" customFormat="1" ht="18" customHeight="1">
      <c r="A367" s="7">
        <v>27</v>
      </c>
      <c r="B367" s="397" t="s">
        <v>1740</v>
      </c>
      <c r="C367" s="7">
        <v>2022</v>
      </c>
      <c r="D367" s="525">
        <v>469</v>
      </c>
    </row>
    <row r="368" spans="1:4" s="4" customFormat="1" ht="18" customHeight="1">
      <c r="A368" s="7">
        <v>28</v>
      </c>
      <c r="B368" s="397" t="s">
        <v>1741</v>
      </c>
      <c r="C368" s="7">
        <v>2022</v>
      </c>
      <c r="D368" s="525">
        <v>3290</v>
      </c>
    </row>
    <row r="369" spans="1:4" s="4" customFormat="1" ht="18" customHeight="1">
      <c r="A369" s="7">
        <v>29</v>
      </c>
      <c r="B369" s="397" t="s">
        <v>1742</v>
      </c>
      <c r="C369" s="7">
        <v>2021</v>
      </c>
      <c r="D369" s="525">
        <v>1795</v>
      </c>
    </row>
    <row r="370" spans="1:4" s="4" customFormat="1" ht="18" customHeight="1">
      <c r="A370" s="7">
        <v>30</v>
      </c>
      <c r="B370" s="397" t="s">
        <v>1743</v>
      </c>
      <c r="C370" s="7">
        <v>2021</v>
      </c>
      <c r="D370" s="525">
        <v>1230</v>
      </c>
    </row>
    <row r="371" spans="1:4" s="4" customFormat="1" ht="18" customHeight="1">
      <c r="A371" s="7">
        <v>31</v>
      </c>
      <c r="B371" s="397" t="s">
        <v>1744</v>
      </c>
      <c r="C371" s="7">
        <v>2021</v>
      </c>
      <c r="D371" s="525">
        <v>1169</v>
      </c>
    </row>
    <row r="372" spans="1:4" s="4" customFormat="1" ht="18" customHeight="1">
      <c r="A372" s="7">
        <v>32</v>
      </c>
      <c r="B372" s="397" t="s">
        <v>1745</v>
      </c>
      <c r="C372" s="7">
        <v>2021</v>
      </c>
      <c r="D372" s="525">
        <v>309</v>
      </c>
    </row>
    <row r="373" spans="1:4" s="4" customFormat="1" ht="18" customHeight="1">
      <c r="A373" s="7">
        <v>33</v>
      </c>
      <c r="B373" s="397" t="s">
        <v>1746</v>
      </c>
      <c r="C373" s="7">
        <v>2021</v>
      </c>
      <c r="D373" s="525">
        <v>3330.64</v>
      </c>
    </row>
    <row r="374" spans="1:4" s="4" customFormat="1" ht="18" customHeight="1">
      <c r="A374" s="7">
        <v>34</v>
      </c>
      <c r="B374" s="397" t="s">
        <v>1747</v>
      </c>
      <c r="C374" s="7">
        <v>2021</v>
      </c>
      <c r="D374" s="525">
        <v>7844.8</v>
      </c>
    </row>
    <row r="375" spans="1:4" s="4" customFormat="1" ht="20.25" customHeight="1">
      <c r="A375" s="7">
        <v>35</v>
      </c>
      <c r="B375" s="397" t="s">
        <v>1748</v>
      </c>
      <c r="C375" s="7">
        <v>2022</v>
      </c>
      <c r="D375" s="525">
        <v>22626</v>
      </c>
    </row>
    <row r="376" spans="1:4" s="4" customFormat="1" ht="20.25" customHeight="1">
      <c r="A376" s="7">
        <v>36</v>
      </c>
      <c r="B376" s="397" t="s">
        <v>1749</v>
      </c>
      <c r="C376" s="7">
        <v>2022</v>
      </c>
      <c r="D376" s="525">
        <v>4693</v>
      </c>
    </row>
    <row r="377" spans="1:4" s="4" customFormat="1" ht="23.25" customHeight="1">
      <c r="A377" s="7">
        <v>37</v>
      </c>
      <c r="B377" s="397" t="s">
        <v>1920</v>
      </c>
      <c r="C377" s="7">
        <v>2023</v>
      </c>
      <c r="D377" s="525">
        <v>429</v>
      </c>
    </row>
    <row r="378" spans="1:4" s="4" customFormat="1" ht="16.5" customHeight="1">
      <c r="A378" s="1"/>
      <c r="B378" s="5" t="s">
        <v>0</v>
      </c>
      <c r="C378" s="1"/>
      <c r="D378" s="127">
        <f>SUM(D341:D377)</f>
        <v>134196.31</v>
      </c>
    </row>
    <row r="379" spans="1:4" s="4" customFormat="1" ht="16.5" customHeight="1">
      <c r="A379" s="800" t="s">
        <v>1891</v>
      </c>
      <c r="B379" s="800"/>
      <c r="C379" s="800"/>
      <c r="D379" s="800"/>
    </row>
    <row r="380" spans="1:4" s="4" customFormat="1" ht="16.5" customHeight="1">
      <c r="A380" s="1">
        <v>1</v>
      </c>
      <c r="B380" s="123" t="s">
        <v>1235</v>
      </c>
      <c r="C380" s="7">
        <v>2019</v>
      </c>
      <c r="D380" s="525">
        <v>5217.7</v>
      </c>
    </row>
    <row r="381" spans="1:4" s="4" customFormat="1" ht="16.5" customHeight="1">
      <c r="A381" s="1">
        <v>2</v>
      </c>
      <c r="B381" s="123" t="s">
        <v>1008</v>
      </c>
      <c r="C381" s="7">
        <v>2020</v>
      </c>
      <c r="D381" s="525">
        <v>4301.56</v>
      </c>
    </row>
    <row r="382" spans="1:4" s="4" customFormat="1" ht="16.5" customHeight="1">
      <c r="A382" s="1">
        <v>3</v>
      </c>
      <c r="B382" s="123" t="s">
        <v>1750</v>
      </c>
      <c r="C382" s="7">
        <v>2022</v>
      </c>
      <c r="D382" s="525">
        <v>4369.75</v>
      </c>
    </row>
    <row r="383" spans="1:4" s="4" customFormat="1" ht="16.5" customHeight="1">
      <c r="A383" s="1">
        <v>4</v>
      </c>
      <c r="B383" s="123" t="s">
        <v>1751</v>
      </c>
      <c r="C383" s="7">
        <v>2022</v>
      </c>
      <c r="D383" s="525">
        <v>3057.3</v>
      </c>
    </row>
    <row r="384" spans="1:4" s="4" customFormat="1" ht="16.5" customHeight="1">
      <c r="A384" s="1"/>
      <c r="B384" s="5" t="s">
        <v>0</v>
      </c>
      <c r="C384" s="1"/>
      <c r="D384" s="108">
        <f>SUM(D380:D383)</f>
        <v>16946.31</v>
      </c>
    </row>
    <row r="385" spans="1:4" s="4" customFormat="1" ht="18" customHeight="1">
      <c r="A385" s="801" t="s">
        <v>1011</v>
      </c>
      <c r="B385" s="801"/>
      <c r="C385" s="801"/>
      <c r="D385" s="801"/>
    </row>
    <row r="386" spans="1:4" s="4" customFormat="1" ht="18" customHeight="1">
      <c r="A386" s="800" t="s">
        <v>1889</v>
      </c>
      <c r="B386" s="800"/>
      <c r="C386" s="800"/>
      <c r="D386" s="800"/>
    </row>
    <row r="387" spans="1:4" s="4" customFormat="1" ht="18" customHeight="1">
      <c r="A387" s="7">
        <v>1</v>
      </c>
      <c r="B387" s="535" t="s">
        <v>418</v>
      </c>
      <c r="C387" s="536">
        <v>2019</v>
      </c>
      <c r="D387" s="537">
        <v>13500</v>
      </c>
    </row>
    <row r="388" spans="1:4" s="4" customFormat="1" ht="18" customHeight="1">
      <c r="A388" s="7">
        <v>2</v>
      </c>
      <c r="B388" s="535" t="s">
        <v>866</v>
      </c>
      <c r="C388" s="536">
        <v>2019</v>
      </c>
      <c r="D388" s="537">
        <v>32000</v>
      </c>
    </row>
    <row r="389" spans="1:4" s="4" customFormat="1" ht="18" customHeight="1">
      <c r="A389" s="7">
        <v>3</v>
      </c>
      <c r="B389" s="535" t="s">
        <v>1242</v>
      </c>
      <c r="C389" s="536">
        <v>2019</v>
      </c>
      <c r="D389" s="538">
        <v>2199</v>
      </c>
    </row>
    <row r="390" spans="1:5" s="17" customFormat="1" ht="18" customHeight="1">
      <c r="A390" s="7">
        <v>4</v>
      </c>
      <c r="B390" s="123" t="s">
        <v>1243</v>
      </c>
      <c r="C390" s="7">
        <v>2021</v>
      </c>
      <c r="D390" s="256">
        <v>3999.99</v>
      </c>
      <c r="E390" s="805"/>
    </row>
    <row r="391" spans="1:5" s="17" customFormat="1" ht="18" customHeight="1">
      <c r="A391" s="7">
        <v>5</v>
      </c>
      <c r="B391" s="123" t="s">
        <v>1244</v>
      </c>
      <c r="C391" s="7">
        <v>2021</v>
      </c>
      <c r="D391" s="256">
        <v>20514.6</v>
      </c>
      <c r="E391" s="805"/>
    </row>
    <row r="392" spans="1:5" s="17" customFormat="1" ht="18" customHeight="1">
      <c r="A392" s="7">
        <v>6</v>
      </c>
      <c r="B392" s="123" t="s">
        <v>1245</v>
      </c>
      <c r="C392" s="7">
        <v>2022</v>
      </c>
      <c r="D392" s="256">
        <v>5166</v>
      </c>
      <c r="E392" s="490"/>
    </row>
    <row r="393" spans="1:5" s="17" customFormat="1" ht="23.25" customHeight="1">
      <c r="A393" s="7">
        <v>7</v>
      </c>
      <c r="B393" s="123" t="s">
        <v>1246</v>
      </c>
      <c r="C393" s="7">
        <v>2021</v>
      </c>
      <c r="D393" s="256">
        <v>9987.03</v>
      </c>
      <c r="E393" s="490"/>
    </row>
    <row r="394" spans="1:5" s="17" customFormat="1" ht="18" customHeight="1">
      <c r="A394" s="7">
        <v>8</v>
      </c>
      <c r="B394" s="123" t="s">
        <v>1247</v>
      </c>
      <c r="C394" s="7">
        <v>2021</v>
      </c>
      <c r="D394" s="256">
        <v>2454.69</v>
      </c>
      <c r="E394" s="490"/>
    </row>
    <row r="395" spans="1:5" s="17" customFormat="1" ht="18" customHeight="1">
      <c r="A395" s="7">
        <v>9</v>
      </c>
      <c r="B395" s="123" t="s">
        <v>1753</v>
      </c>
      <c r="C395" s="7">
        <v>2022</v>
      </c>
      <c r="D395" s="256">
        <v>2730</v>
      </c>
      <c r="E395" s="490"/>
    </row>
    <row r="396" spans="1:4" s="4" customFormat="1" ht="18" customHeight="1">
      <c r="A396" s="7"/>
      <c r="B396" s="53" t="s">
        <v>0</v>
      </c>
      <c r="C396" s="7"/>
      <c r="D396" s="133">
        <f>SUM(D387:D395)</f>
        <v>92551.31</v>
      </c>
    </row>
    <row r="397" spans="1:4" s="4" customFormat="1" ht="18" customHeight="1">
      <c r="A397" s="800" t="s">
        <v>1890</v>
      </c>
      <c r="B397" s="800"/>
      <c r="C397" s="800"/>
      <c r="D397" s="800"/>
    </row>
    <row r="398" spans="1:5" s="4" customFormat="1" ht="19.5" customHeight="1">
      <c r="A398" s="1">
        <v>1</v>
      </c>
      <c r="B398" s="535" t="s">
        <v>1012</v>
      </c>
      <c r="C398" s="536">
        <v>2019</v>
      </c>
      <c r="D398" s="539">
        <v>5300</v>
      </c>
      <c r="E398" s="526"/>
    </row>
    <row r="399" spans="1:5" s="4" customFormat="1" ht="19.5" customHeight="1">
      <c r="A399" s="1">
        <v>2</v>
      </c>
      <c r="B399" s="535" t="s">
        <v>808</v>
      </c>
      <c r="C399" s="536">
        <v>2019</v>
      </c>
      <c r="D399" s="539">
        <v>664.2</v>
      </c>
      <c r="E399" s="526"/>
    </row>
    <row r="400" spans="1:5" s="4" customFormat="1" ht="26.25" customHeight="1">
      <c r="A400" s="1">
        <v>3</v>
      </c>
      <c r="B400" s="535" t="s">
        <v>867</v>
      </c>
      <c r="C400" s="536">
        <v>2019</v>
      </c>
      <c r="D400" s="539">
        <v>7480</v>
      </c>
      <c r="E400" s="526"/>
    </row>
    <row r="401" spans="1:5" s="4" customFormat="1" ht="19.5" customHeight="1">
      <c r="A401" s="1">
        <v>4</v>
      </c>
      <c r="B401" s="535" t="s">
        <v>868</v>
      </c>
      <c r="C401" s="536">
        <v>2019</v>
      </c>
      <c r="D401" s="539">
        <v>2766.31</v>
      </c>
      <c r="E401" s="526"/>
    </row>
    <row r="402" spans="1:5" s="4" customFormat="1" ht="30" customHeight="1">
      <c r="A402" s="1">
        <v>5</v>
      </c>
      <c r="B402" s="535" t="s">
        <v>1248</v>
      </c>
      <c r="C402" s="536">
        <v>2019</v>
      </c>
      <c r="D402" s="539">
        <v>5999.95</v>
      </c>
      <c r="E402" s="526"/>
    </row>
    <row r="403" spans="1:5" s="4" customFormat="1" ht="19.5" customHeight="1">
      <c r="A403" s="1">
        <v>6</v>
      </c>
      <c r="B403" s="535" t="s">
        <v>1013</v>
      </c>
      <c r="C403" s="536">
        <v>2020</v>
      </c>
      <c r="D403" s="539">
        <v>2798.08</v>
      </c>
      <c r="E403" s="526"/>
    </row>
    <row r="404" spans="1:5" s="4" customFormat="1" ht="19.5" customHeight="1">
      <c r="A404" s="1">
        <v>7</v>
      </c>
      <c r="B404" s="535" t="s">
        <v>1014</v>
      </c>
      <c r="C404" s="536">
        <v>2020</v>
      </c>
      <c r="D404" s="539">
        <v>7000</v>
      </c>
      <c r="E404" s="526"/>
    </row>
    <row r="405" spans="1:5" s="4" customFormat="1" ht="39" customHeight="1">
      <c r="A405" s="1">
        <v>8</v>
      </c>
      <c r="B405" s="535" t="s">
        <v>1015</v>
      </c>
      <c r="C405" s="536">
        <v>2020</v>
      </c>
      <c r="D405" s="539">
        <v>24261.75</v>
      </c>
      <c r="E405" s="526"/>
    </row>
    <row r="406" spans="1:5" s="4" customFormat="1" ht="25.5" customHeight="1">
      <c r="A406" s="1">
        <v>9</v>
      </c>
      <c r="B406" s="123" t="s">
        <v>1249</v>
      </c>
      <c r="C406" s="7">
        <v>2021</v>
      </c>
      <c r="D406" s="540">
        <v>999</v>
      </c>
      <c r="E406" s="526"/>
    </row>
    <row r="407" spans="1:5" s="4" customFormat="1" ht="29.25" customHeight="1">
      <c r="A407" s="1">
        <v>10</v>
      </c>
      <c r="B407" s="123" t="s">
        <v>1250</v>
      </c>
      <c r="C407" s="7">
        <v>2021</v>
      </c>
      <c r="D407" s="540">
        <v>16443.2</v>
      </c>
      <c r="E407" s="526"/>
    </row>
    <row r="408" spans="1:5" s="4" customFormat="1" ht="21.75" customHeight="1">
      <c r="A408" s="1">
        <v>11</v>
      </c>
      <c r="B408" s="123" t="s">
        <v>1251</v>
      </c>
      <c r="C408" s="7">
        <v>2021</v>
      </c>
      <c r="D408" s="540">
        <v>6500</v>
      </c>
      <c r="E408" s="526"/>
    </row>
    <row r="409" spans="1:5" s="4" customFormat="1" ht="19.5" customHeight="1">
      <c r="A409" s="1">
        <v>12</v>
      </c>
      <c r="B409" s="123" t="s">
        <v>1252</v>
      </c>
      <c r="C409" s="7">
        <v>2021</v>
      </c>
      <c r="D409" s="540">
        <v>9297</v>
      </c>
      <c r="E409" s="526"/>
    </row>
    <row r="410" spans="1:5" s="4" customFormat="1" ht="27" customHeight="1">
      <c r="A410" s="1">
        <v>13</v>
      </c>
      <c r="B410" s="123" t="s">
        <v>1253</v>
      </c>
      <c r="C410" s="7">
        <v>2021</v>
      </c>
      <c r="D410" s="540">
        <v>33000</v>
      </c>
      <c r="E410" s="526"/>
    </row>
    <row r="411" spans="1:5" s="4" customFormat="1" ht="17.25" customHeight="1">
      <c r="A411" s="1">
        <v>14</v>
      </c>
      <c r="B411" s="123" t="s">
        <v>1254</v>
      </c>
      <c r="C411" s="7">
        <v>2021</v>
      </c>
      <c r="D411" s="540">
        <v>9980</v>
      </c>
      <c r="E411" s="526"/>
    </row>
    <row r="412" spans="1:5" s="4" customFormat="1" ht="14.25" customHeight="1">
      <c r="A412" s="1">
        <v>15</v>
      </c>
      <c r="B412" s="123" t="s">
        <v>1255</v>
      </c>
      <c r="C412" s="7">
        <v>2021</v>
      </c>
      <c r="D412" s="540">
        <v>1150</v>
      </c>
      <c r="E412" s="526"/>
    </row>
    <row r="413" spans="1:5" s="4" customFormat="1" ht="14.25" customHeight="1">
      <c r="A413" s="1">
        <v>16</v>
      </c>
      <c r="B413" s="123" t="s">
        <v>1256</v>
      </c>
      <c r="C413" s="7">
        <v>2021</v>
      </c>
      <c r="D413" s="540">
        <v>2999</v>
      </c>
      <c r="E413" s="526"/>
    </row>
    <row r="414" spans="1:5" s="4" customFormat="1" ht="14.25" customHeight="1">
      <c r="A414" s="1">
        <v>17</v>
      </c>
      <c r="B414" s="123" t="s">
        <v>1257</v>
      </c>
      <c r="C414" s="7">
        <v>2021</v>
      </c>
      <c r="D414" s="540">
        <v>418</v>
      </c>
      <c r="E414" s="526"/>
    </row>
    <row r="415" spans="1:5" s="4" customFormat="1" ht="14.25" customHeight="1">
      <c r="A415" s="1">
        <v>18</v>
      </c>
      <c r="B415" s="123" t="s">
        <v>1258</v>
      </c>
      <c r="C415" s="7">
        <v>2021</v>
      </c>
      <c r="D415" s="540">
        <v>2148.99</v>
      </c>
      <c r="E415" s="526"/>
    </row>
    <row r="416" spans="1:5" s="4" customFormat="1" ht="14.25" customHeight="1">
      <c r="A416" s="1">
        <v>19</v>
      </c>
      <c r="B416" s="123" t="s">
        <v>1259</v>
      </c>
      <c r="C416" s="7">
        <v>2021</v>
      </c>
      <c r="D416" s="540">
        <v>2295</v>
      </c>
      <c r="E416" s="526"/>
    </row>
    <row r="417" spans="1:5" s="4" customFormat="1" ht="14.25" customHeight="1">
      <c r="A417" s="1">
        <v>20</v>
      </c>
      <c r="B417" s="123" t="s">
        <v>1260</v>
      </c>
      <c r="C417" s="7">
        <v>2021</v>
      </c>
      <c r="D417" s="540">
        <v>8450</v>
      </c>
      <c r="E417" s="526"/>
    </row>
    <row r="418" spans="1:5" s="4" customFormat="1" ht="24" customHeight="1">
      <c r="A418" s="1">
        <v>21</v>
      </c>
      <c r="B418" s="123" t="s">
        <v>1261</v>
      </c>
      <c r="C418" s="7">
        <v>2021</v>
      </c>
      <c r="D418" s="540">
        <v>1545</v>
      </c>
      <c r="E418" s="526"/>
    </row>
    <row r="419" spans="1:5" s="4" customFormat="1" ht="24" customHeight="1">
      <c r="A419" s="1">
        <v>22</v>
      </c>
      <c r="B419" s="123" t="s">
        <v>1262</v>
      </c>
      <c r="C419" s="7">
        <v>2021</v>
      </c>
      <c r="D419" s="540">
        <v>4250</v>
      </c>
      <c r="E419" s="526"/>
    </row>
    <row r="420" spans="1:5" s="4" customFormat="1" ht="24" customHeight="1">
      <c r="A420" s="1">
        <v>23</v>
      </c>
      <c r="B420" s="123" t="s">
        <v>1263</v>
      </c>
      <c r="C420" s="7">
        <v>2021</v>
      </c>
      <c r="D420" s="540">
        <v>6400</v>
      </c>
      <c r="E420" s="526"/>
    </row>
    <row r="421" spans="1:5" s="4" customFormat="1" ht="14.25" customHeight="1">
      <c r="A421" s="1">
        <v>24</v>
      </c>
      <c r="B421" s="123" t="s">
        <v>1264</v>
      </c>
      <c r="C421" s="7">
        <v>2022</v>
      </c>
      <c r="D421" s="540">
        <v>3140</v>
      </c>
      <c r="E421" s="526"/>
    </row>
    <row r="422" spans="1:5" s="4" customFormat="1" ht="25.5" customHeight="1">
      <c r="A422" s="1">
        <v>25</v>
      </c>
      <c r="B422" s="123" t="s">
        <v>1265</v>
      </c>
      <c r="C422" s="7">
        <v>2022</v>
      </c>
      <c r="D422" s="540">
        <v>8803</v>
      </c>
      <c r="E422" s="526"/>
    </row>
    <row r="423" spans="1:5" s="4" customFormat="1" ht="28.5" customHeight="1">
      <c r="A423" s="1">
        <v>26</v>
      </c>
      <c r="B423" s="123" t="s">
        <v>1266</v>
      </c>
      <c r="C423" s="7">
        <v>2022</v>
      </c>
      <c r="D423" s="540">
        <v>1830</v>
      </c>
      <c r="E423" s="526"/>
    </row>
    <row r="424" spans="1:5" s="4" customFormat="1" ht="14.25" customHeight="1">
      <c r="A424" s="1">
        <v>27</v>
      </c>
      <c r="B424" s="123" t="s">
        <v>1267</v>
      </c>
      <c r="C424" s="7">
        <v>2022</v>
      </c>
      <c r="D424" s="540">
        <v>1040</v>
      </c>
      <c r="E424" s="526"/>
    </row>
    <row r="425" spans="1:5" s="4" customFormat="1" ht="14.25" customHeight="1">
      <c r="A425" s="1">
        <v>28</v>
      </c>
      <c r="B425" s="123" t="s">
        <v>1754</v>
      </c>
      <c r="C425" s="7">
        <v>2022</v>
      </c>
      <c r="D425" s="540">
        <v>1749.99</v>
      </c>
      <c r="E425" s="526"/>
    </row>
    <row r="426" spans="1:5" s="4" customFormat="1" ht="14.25" customHeight="1">
      <c r="A426" s="1">
        <v>29</v>
      </c>
      <c r="B426" s="123" t="s">
        <v>1755</v>
      </c>
      <c r="C426" s="7">
        <v>2022</v>
      </c>
      <c r="D426" s="540">
        <v>25196</v>
      </c>
      <c r="E426" s="526"/>
    </row>
    <row r="427" spans="1:5" s="4" customFormat="1" ht="27.75" customHeight="1">
      <c r="A427" s="1">
        <v>30</v>
      </c>
      <c r="B427" s="123" t="s">
        <v>1756</v>
      </c>
      <c r="C427" s="7">
        <v>2022</v>
      </c>
      <c r="D427" s="540">
        <v>24090</v>
      </c>
      <c r="E427" s="526"/>
    </row>
    <row r="428" spans="1:5" s="4" customFormat="1" ht="14.25" customHeight="1">
      <c r="A428" s="1">
        <v>31</v>
      </c>
      <c r="B428" s="123" t="s">
        <v>1757</v>
      </c>
      <c r="C428" s="7">
        <v>2022</v>
      </c>
      <c r="D428" s="540">
        <v>8410</v>
      </c>
      <c r="E428" s="526"/>
    </row>
    <row r="429" spans="1:5" s="4" customFormat="1" ht="25.5" customHeight="1">
      <c r="A429" s="1">
        <v>32</v>
      </c>
      <c r="B429" s="123" t="s">
        <v>1758</v>
      </c>
      <c r="C429" s="7">
        <v>2022</v>
      </c>
      <c r="D429" s="540">
        <v>3399.98</v>
      </c>
      <c r="E429" s="526"/>
    </row>
    <row r="430" spans="1:5" s="4" customFormat="1" ht="14.25" customHeight="1">
      <c r="A430" s="1">
        <v>33</v>
      </c>
      <c r="B430" s="123" t="s">
        <v>1759</v>
      </c>
      <c r="C430" s="7">
        <v>2022</v>
      </c>
      <c r="D430" s="540">
        <v>1199.99</v>
      </c>
      <c r="E430" s="526"/>
    </row>
    <row r="431" spans="1:5" s="4" customFormat="1" ht="20.25" customHeight="1">
      <c r="A431" s="1">
        <v>34</v>
      </c>
      <c r="B431" s="123" t="s">
        <v>1921</v>
      </c>
      <c r="C431" s="7">
        <v>2023</v>
      </c>
      <c r="D431" s="540">
        <v>12700</v>
      </c>
      <c r="E431" s="526"/>
    </row>
    <row r="432" spans="1:5" s="4" customFormat="1" ht="18.75" customHeight="1">
      <c r="A432" s="1">
        <v>35</v>
      </c>
      <c r="B432" s="123" t="s">
        <v>1923</v>
      </c>
      <c r="C432" s="7">
        <v>2023</v>
      </c>
      <c r="D432" s="540">
        <v>429</v>
      </c>
      <c r="E432" s="526"/>
    </row>
    <row r="433" spans="1:5" s="4" customFormat="1" ht="28.5" customHeight="1">
      <c r="A433" s="1">
        <v>36</v>
      </c>
      <c r="B433" s="123" t="s">
        <v>1924</v>
      </c>
      <c r="C433" s="7">
        <v>2023</v>
      </c>
      <c r="D433" s="540">
        <v>2299</v>
      </c>
      <c r="E433" s="526"/>
    </row>
    <row r="434" spans="1:4" s="4" customFormat="1" ht="19.5" customHeight="1">
      <c r="A434" s="7"/>
      <c r="B434" s="53" t="s">
        <v>0</v>
      </c>
      <c r="C434" s="7"/>
      <c r="D434" s="106">
        <f>SUM(D398:D433)</f>
        <v>256432.43999999997</v>
      </c>
    </row>
    <row r="435" spans="1:4" s="4" customFormat="1" ht="14.25" customHeight="1">
      <c r="A435" s="801" t="s">
        <v>154</v>
      </c>
      <c r="B435" s="801"/>
      <c r="C435" s="801"/>
      <c r="D435" s="801"/>
    </row>
    <row r="436" spans="1:4" s="4" customFormat="1" ht="14.25" customHeight="1">
      <c r="A436" s="800" t="s">
        <v>1889</v>
      </c>
      <c r="B436" s="800"/>
      <c r="C436" s="800"/>
      <c r="D436" s="800"/>
    </row>
    <row r="437" spans="1:4" s="4" customFormat="1" ht="18" customHeight="1">
      <c r="A437" s="7">
        <v>1</v>
      </c>
      <c r="B437" s="100" t="s">
        <v>840</v>
      </c>
      <c r="C437" s="99">
        <v>2019</v>
      </c>
      <c r="D437" s="541">
        <v>2589</v>
      </c>
    </row>
    <row r="438" spans="1:5" s="4" customFormat="1" ht="18" customHeight="1">
      <c r="A438" s="7">
        <v>2</v>
      </c>
      <c r="B438" s="100" t="s">
        <v>841</v>
      </c>
      <c r="C438" s="99">
        <v>2020</v>
      </c>
      <c r="D438" s="541">
        <v>3934.77</v>
      </c>
      <c r="E438" s="804"/>
    </row>
    <row r="439" spans="1:5" s="4" customFormat="1" ht="18" customHeight="1">
      <c r="A439" s="7">
        <v>3</v>
      </c>
      <c r="B439" s="100" t="s">
        <v>842</v>
      </c>
      <c r="C439" s="99">
        <v>2020</v>
      </c>
      <c r="D439" s="541">
        <v>3404.87</v>
      </c>
      <c r="E439" s="804"/>
    </row>
    <row r="440" spans="1:5" s="4" customFormat="1" ht="16.5" customHeight="1">
      <c r="A440" s="7">
        <v>4</v>
      </c>
      <c r="B440" s="100" t="s">
        <v>843</v>
      </c>
      <c r="C440" s="99">
        <v>2019</v>
      </c>
      <c r="D440" s="541">
        <v>9350</v>
      </c>
      <c r="E440" s="804"/>
    </row>
    <row r="441" spans="1:5" s="4" customFormat="1" ht="26.25" customHeight="1">
      <c r="A441" s="7">
        <v>5</v>
      </c>
      <c r="B441" s="100" t="s">
        <v>1926</v>
      </c>
      <c r="C441" s="99">
        <v>2020</v>
      </c>
      <c r="D441" s="541">
        <v>3172</v>
      </c>
      <c r="E441" s="526"/>
    </row>
    <row r="442" spans="1:5" s="4" customFormat="1" ht="30.75" customHeight="1">
      <c r="A442" s="7">
        <v>6</v>
      </c>
      <c r="B442" s="100" t="s">
        <v>1926</v>
      </c>
      <c r="C442" s="99">
        <v>2020</v>
      </c>
      <c r="D442" s="541">
        <v>3172</v>
      </c>
      <c r="E442" s="526"/>
    </row>
    <row r="443" spans="1:5" s="4" customFormat="1" ht="16.5" customHeight="1">
      <c r="A443" s="7">
        <v>7</v>
      </c>
      <c r="B443" s="100" t="s">
        <v>1021</v>
      </c>
      <c r="C443" s="99">
        <v>2020</v>
      </c>
      <c r="D443" s="541">
        <v>3900</v>
      </c>
      <c r="E443" s="526"/>
    </row>
    <row r="444" spans="1:5" s="4" customFormat="1" ht="16.5" customHeight="1">
      <c r="A444" s="7">
        <v>8</v>
      </c>
      <c r="B444" s="100" t="s">
        <v>1022</v>
      </c>
      <c r="C444" s="99">
        <v>2020</v>
      </c>
      <c r="D444" s="541">
        <v>3030</v>
      </c>
      <c r="E444" s="526"/>
    </row>
    <row r="445" spans="1:5" s="4" customFormat="1" ht="16.5" customHeight="1">
      <c r="A445" s="7">
        <v>9</v>
      </c>
      <c r="B445" s="100" t="s">
        <v>1022</v>
      </c>
      <c r="C445" s="99">
        <v>2020</v>
      </c>
      <c r="D445" s="541">
        <v>3030</v>
      </c>
      <c r="E445" s="526"/>
    </row>
    <row r="446" spans="1:5" s="4" customFormat="1" ht="16.5" customHeight="1">
      <c r="A446" s="7">
        <v>10</v>
      </c>
      <c r="B446" s="100" t="s">
        <v>1022</v>
      </c>
      <c r="C446" s="99">
        <v>2020</v>
      </c>
      <c r="D446" s="541">
        <v>3030</v>
      </c>
      <c r="E446" s="526"/>
    </row>
    <row r="447" spans="1:5" s="4" customFormat="1" ht="16.5" customHeight="1">
      <c r="A447" s="7">
        <v>11</v>
      </c>
      <c r="B447" s="100" t="s">
        <v>1022</v>
      </c>
      <c r="C447" s="99">
        <v>2020</v>
      </c>
      <c r="D447" s="541">
        <v>3030</v>
      </c>
      <c r="E447" s="526"/>
    </row>
    <row r="448" spans="1:5" s="4" customFormat="1" ht="16.5" customHeight="1">
      <c r="A448" s="7">
        <v>12</v>
      </c>
      <c r="B448" s="100" t="s">
        <v>1280</v>
      </c>
      <c r="C448" s="99">
        <v>2021</v>
      </c>
      <c r="D448" s="541">
        <v>3699</v>
      </c>
      <c r="E448" s="526"/>
    </row>
    <row r="449" spans="1:5" s="4" customFormat="1" ht="16.5" customHeight="1">
      <c r="A449" s="7">
        <v>13</v>
      </c>
      <c r="B449" s="100" t="s">
        <v>1280</v>
      </c>
      <c r="C449" s="99">
        <v>2021</v>
      </c>
      <c r="D449" s="541">
        <v>4194.78</v>
      </c>
      <c r="E449" s="526"/>
    </row>
    <row r="450" spans="1:5" s="4" customFormat="1" ht="16.5" customHeight="1">
      <c r="A450" s="7">
        <v>14</v>
      </c>
      <c r="B450" s="100" t="s">
        <v>1927</v>
      </c>
      <c r="C450" s="99">
        <v>2021</v>
      </c>
      <c r="D450" s="541">
        <v>4194.78</v>
      </c>
      <c r="E450" s="526"/>
    </row>
    <row r="451" spans="1:5" s="4" customFormat="1" ht="16.5" customHeight="1">
      <c r="A451" s="7">
        <v>15</v>
      </c>
      <c r="B451" s="100" t="s">
        <v>1927</v>
      </c>
      <c r="C451" s="99">
        <v>2021</v>
      </c>
      <c r="D451" s="541">
        <v>4194.78</v>
      </c>
      <c r="E451" s="526"/>
    </row>
    <row r="452" spans="1:5" s="4" customFormat="1" ht="18" customHeight="1">
      <c r="A452" s="7">
        <v>16</v>
      </c>
      <c r="B452" s="100" t="s">
        <v>1280</v>
      </c>
      <c r="C452" s="99">
        <v>2021</v>
      </c>
      <c r="D452" s="541">
        <v>3214.78</v>
      </c>
      <c r="E452" s="526"/>
    </row>
    <row r="453" spans="1:5" s="4" customFormat="1" ht="18" customHeight="1">
      <c r="A453" s="7">
        <v>17</v>
      </c>
      <c r="B453" s="100" t="s">
        <v>1928</v>
      </c>
      <c r="C453" s="99">
        <v>2021</v>
      </c>
      <c r="D453" s="541">
        <v>3214.78</v>
      </c>
      <c r="E453" s="526"/>
    </row>
    <row r="454" spans="1:5" s="4" customFormat="1" ht="18" customHeight="1">
      <c r="A454" s="7">
        <v>18</v>
      </c>
      <c r="B454" s="100" t="s">
        <v>1928</v>
      </c>
      <c r="C454" s="99">
        <v>2021</v>
      </c>
      <c r="D454" s="541">
        <v>3214.78</v>
      </c>
      <c r="E454" s="526"/>
    </row>
    <row r="455" spans="1:5" s="4" customFormat="1" ht="18" customHeight="1">
      <c r="A455" s="7">
        <v>19</v>
      </c>
      <c r="B455" s="100" t="s">
        <v>1281</v>
      </c>
      <c r="C455" s="99">
        <v>2022</v>
      </c>
      <c r="D455" s="541">
        <v>4200</v>
      </c>
      <c r="E455" s="526"/>
    </row>
    <row r="456" spans="1:5" s="4" customFormat="1" ht="18" customHeight="1">
      <c r="A456" s="7">
        <v>20</v>
      </c>
      <c r="B456" s="100" t="s">
        <v>1760</v>
      </c>
      <c r="C456" s="99">
        <v>2022</v>
      </c>
      <c r="D456" s="541">
        <v>5199</v>
      </c>
      <c r="E456" s="526"/>
    </row>
    <row r="457" spans="1:5" s="4" customFormat="1" ht="18" customHeight="1">
      <c r="A457" s="7">
        <v>21</v>
      </c>
      <c r="B457" s="100" t="s">
        <v>1281</v>
      </c>
      <c r="C457" s="99">
        <v>2022</v>
      </c>
      <c r="D457" s="541">
        <v>5749</v>
      </c>
      <c r="E457" s="526"/>
    </row>
    <row r="458" spans="1:5" s="4" customFormat="1" ht="18" customHeight="1">
      <c r="A458" s="7">
        <v>22</v>
      </c>
      <c r="B458" s="100" t="s">
        <v>1281</v>
      </c>
      <c r="C458" s="99">
        <v>2022</v>
      </c>
      <c r="D458" s="541">
        <v>5749</v>
      </c>
      <c r="E458" s="526"/>
    </row>
    <row r="459" spans="1:5" s="4" customFormat="1" ht="18" customHeight="1">
      <c r="A459" s="7">
        <v>23</v>
      </c>
      <c r="B459" s="100" t="s">
        <v>1282</v>
      </c>
      <c r="C459" s="99">
        <v>2022</v>
      </c>
      <c r="D459" s="541">
        <v>9828.99</v>
      </c>
      <c r="E459" s="526"/>
    </row>
    <row r="460" spans="1:5" s="4" customFormat="1" ht="18" customHeight="1">
      <c r="A460" s="7">
        <v>24</v>
      </c>
      <c r="B460" s="100" t="s">
        <v>1761</v>
      </c>
      <c r="C460" s="99">
        <v>2022</v>
      </c>
      <c r="D460" s="541">
        <v>4489.5</v>
      </c>
      <c r="E460" s="526"/>
    </row>
    <row r="461" spans="1:4" s="4" customFormat="1" ht="15.75" customHeight="1">
      <c r="A461" s="1"/>
      <c r="B461" s="5" t="s">
        <v>0</v>
      </c>
      <c r="C461" s="1"/>
      <c r="D461" s="133">
        <f>SUM(D437:D460)</f>
        <v>102785.81</v>
      </c>
    </row>
    <row r="462" spans="1:4" s="4" customFormat="1" ht="13.5" customHeight="1">
      <c r="A462" s="800" t="s">
        <v>1890</v>
      </c>
      <c r="B462" s="800"/>
      <c r="C462" s="800"/>
      <c r="D462" s="800"/>
    </row>
    <row r="463" spans="1:5" s="4" customFormat="1" ht="18" customHeight="1">
      <c r="A463" s="1">
        <v>1</v>
      </c>
      <c r="B463" s="100" t="s">
        <v>844</v>
      </c>
      <c r="C463" s="99">
        <v>2019</v>
      </c>
      <c r="D463" s="538">
        <v>3050</v>
      </c>
      <c r="E463" s="806"/>
    </row>
    <row r="464" spans="1:5" s="4" customFormat="1" ht="18" customHeight="1">
      <c r="A464" s="1">
        <v>2</v>
      </c>
      <c r="B464" s="100" t="s">
        <v>1929</v>
      </c>
      <c r="C464" s="99">
        <v>2019</v>
      </c>
      <c r="D464" s="538">
        <v>3050</v>
      </c>
      <c r="E464" s="806"/>
    </row>
    <row r="465" spans="1:5" s="4" customFormat="1" ht="16.5" customHeight="1">
      <c r="A465" s="1">
        <v>3</v>
      </c>
      <c r="B465" s="123" t="s">
        <v>1023</v>
      </c>
      <c r="C465" s="7">
        <v>2020</v>
      </c>
      <c r="D465" s="531">
        <v>4000</v>
      </c>
      <c r="E465" s="806"/>
    </row>
    <row r="466" spans="1:5" s="4" customFormat="1" ht="17.25" customHeight="1">
      <c r="A466" s="1">
        <v>4</v>
      </c>
      <c r="B466" s="123" t="s">
        <v>1930</v>
      </c>
      <c r="C466" s="7">
        <v>2023</v>
      </c>
      <c r="D466" s="531">
        <v>2999</v>
      </c>
      <c r="E466" s="209"/>
    </row>
    <row r="467" spans="1:5" s="4" customFormat="1" ht="17.25" customHeight="1">
      <c r="A467" s="1">
        <v>5</v>
      </c>
      <c r="B467" s="123" t="s">
        <v>1930</v>
      </c>
      <c r="C467" s="7">
        <v>2023</v>
      </c>
      <c r="D467" s="531">
        <v>2999</v>
      </c>
      <c r="E467" s="209"/>
    </row>
    <row r="468" spans="1:11" s="17" customFormat="1" ht="15" customHeight="1">
      <c r="A468" s="99"/>
      <c r="B468" s="56" t="s">
        <v>0</v>
      </c>
      <c r="C468" s="99"/>
      <c r="D468" s="106">
        <f>SUM(D463:D467)</f>
        <v>16098</v>
      </c>
      <c r="E468" s="134"/>
      <c r="F468" s="52"/>
      <c r="G468" s="52"/>
      <c r="H468" s="52"/>
      <c r="I468" s="52"/>
      <c r="J468" s="52"/>
      <c r="K468" s="52"/>
    </row>
    <row r="469" spans="1:4" s="4" customFormat="1" ht="25.5" customHeight="1">
      <c r="A469" s="801" t="s">
        <v>155</v>
      </c>
      <c r="B469" s="801"/>
      <c r="C469" s="801"/>
      <c r="D469" s="801"/>
    </row>
    <row r="470" spans="1:4" s="4" customFormat="1" ht="16.5" customHeight="1">
      <c r="A470" s="800" t="s">
        <v>1889</v>
      </c>
      <c r="B470" s="800"/>
      <c r="C470" s="800"/>
      <c r="D470" s="800"/>
    </row>
    <row r="471" spans="1:4" s="4" customFormat="1" ht="15.75" customHeight="1">
      <c r="A471" s="1">
        <v>1</v>
      </c>
      <c r="B471" s="123" t="s">
        <v>834</v>
      </c>
      <c r="C471" s="530">
        <v>43566</v>
      </c>
      <c r="D471" s="531">
        <v>619</v>
      </c>
    </row>
    <row r="472" spans="1:4" s="4" customFormat="1" ht="15.75" customHeight="1">
      <c r="A472" s="1">
        <v>2</v>
      </c>
      <c r="B472" s="123" t="s">
        <v>835</v>
      </c>
      <c r="C472" s="530">
        <v>43578</v>
      </c>
      <c r="D472" s="531">
        <v>7300</v>
      </c>
    </row>
    <row r="473" spans="1:4" s="4" customFormat="1" ht="15.75" customHeight="1">
      <c r="A473" s="1">
        <v>3</v>
      </c>
      <c r="B473" s="123" t="s">
        <v>1294</v>
      </c>
      <c r="C473" s="530">
        <v>43619</v>
      </c>
      <c r="D473" s="531">
        <v>26316</v>
      </c>
    </row>
    <row r="474" spans="1:4" s="4" customFormat="1" ht="15.75" customHeight="1">
      <c r="A474" s="1">
        <v>4</v>
      </c>
      <c r="B474" s="123" t="s">
        <v>836</v>
      </c>
      <c r="C474" s="530">
        <v>43766</v>
      </c>
      <c r="D474" s="531">
        <v>41807.7</v>
      </c>
    </row>
    <row r="475" spans="1:4" s="4" customFormat="1" ht="15.75" customHeight="1">
      <c r="A475" s="1">
        <v>5</v>
      </c>
      <c r="B475" s="123" t="s">
        <v>837</v>
      </c>
      <c r="C475" s="530">
        <v>43795</v>
      </c>
      <c r="D475" s="531">
        <v>4049</v>
      </c>
    </row>
    <row r="476" spans="1:4" s="4" customFormat="1" ht="15.75" customHeight="1">
      <c r="A476" s="1">
        <v>6</v>
      </c>
      <c r="B476" s="123" t="s">
        <v>837</v>
      </c>
      <c r="C476" s="530">
        <v>43795</v>
      </c>
      <c r="D476" s="531">
        <v>4448</v>
      </c>
    </row>
    <row r="477" spans="1:4" s="4" customFormat="1" ht="15.75" customHeight="1">
      <c r="A477" s="1">
        <v>7</v>
      </c>
      <c r="B477" s="123" t="s">
        <v>838</v>
      </c>
      <c r="C477" s="530">
        <v>43797</v>
      </c>
      <c r="D477" s="531">
        <v>1034.98</v>
      </c>
    </row>
    <row r="478" spans="1:4" s="4" customFormat="1" ht="15.75" customHeight="1">
      <c r="A478" s="1">
        <v>8</v>
      </c>
      <c r="B478" s="123" t="s">
        <v>1295</v>
      </c>
      <c r="C478" s="530">
        <v>44546</v>
      </c>
      <c r="D478" s="531">
        <v>2399</v>
      </c>
    </row>
    <row r="479" spans="1:4" s="4" customFormat="1" ht="15.75" customHeight="1">
      <c r="A479" s="1"/>
      <c r="B479" s="5" t="s">
        <v>0</v>
      </c>
      <c r="C479" s="1"/>
      <c r="D479" s="126">
        <f>SUM(D471:D478)</f>
        <v>87973.68</v>
      </c>
    </row>
    <row r="480" spans="1:6" s="4" customFormat="1" ht="16.5" customHeight="1">
      <c r="A480" s="801" t="s">
        <v>826</v>
      </c>
      <c r="B480" s="801"/>
      <c r="C480" s="801"/>
      <c r="D480" s="801"/>
      <c r="E480" s="19"/>
      <c r="F480" s="57"/>
    </row>
    <row r="481" spans="1:6" s="4" customFormat="1" ht="13.5" customHeight="1">
      <c r="A481" s="800" t="s">
        <v>1889</v>
      </c>
      <c r="B481" s="800"/>
      <c r="C481" s="800"/>
      <c r="D481" s="800"/>
      <c r="E481" s="19"/>
      <c r="F481" s="57"/>
    </row>
    <row r="482" spans="1:6" s="17" customFormat="1" ht="15" customHeight="1">
      <c r="A482" s="1">
        <v>1</v>
      </c>
      <c r="B482" s="123" t="s">
        <v>1336</v>
      </c>
      <c r="C482" s="322">
        <v>2020</v>
      </c>
      <c r="D482" s="525">
        <v>1150</v>
      </c>
      <c r="E482" s="37"/>
      <c r="F482" s="529"/>
    </row>
    <row r="483" spans="1:6" s="17" customFormat="1" ht="15" customHeight="1">
      <c r="A483" s="1">
        <v>2</v>
      </c>
      <c r="B483" s="123" t="s">
        <v>1337</v>
      </c>
      <c r="C483" s="322">
        <v>2020</v>
      </c>
      <c r="D483" s="525">
        <v>2819.35</v>
      </c>
      <c r="E483" s="37"/>
      <c r="F483" s="529"/>
    </row>
    <row r="484" spans="1:6" s="17" customFormat="1" ht="15" customHeight="1">
      <c r="A484" s="1">
        <v>3</v>
      </c>
      <c r="B484" s="123" t="s">
        <v>1335</v>
      </c>
      <c r="C484" s="322">
        <v>2021</v>
      </c>
      <c r="D484" s="525">
        <v>560.97</v>
      </c>
      <c r="E484" s="37"/>
      <c r="F484" s="529"/>
    </row>
    <row r="485" spans="1:6" s="17" customFormat="1" ht="15" customHeight="1">
      <c r="A485" s="1">
        <v>4</v>
      </c>
      <c r="B485" s="123" t="s">
        <v>2085</v>
      </c>
      <c r="C485" s="322">
        <v>2023</v>
      </c>
      <c r="D485" s="525">
        <v>731.68</v>
      </c>
      <c r="E485" s="37"/>
      <c r="F485" s="529"/>
    </row>
    <row r="486" spans="1:6" s="4" customFormat="1" ht="15.75" customHeight="1">
      <c r="A486" s="1"/>
      <c r="B486" s="5" t="s">
        <v>0</v>
      </c>
      <c r="C486" s="1"/>
      <c r="D486" s="126">
        <f>SUM(D482:D485)</f>
        <v>5262</v>
      </c>
      <c r="E486" s="19"/>
      <c r="F486" s="57"/>
    </row>
    <row r="487" spans="1:6" s="4" customFormat="1" ht="15.75" customHeight="1">
      <c r="A487" s="800" t="s">
        <v>1890</v>
      </c>
      <c r="B487" s="800"/>
      <c r="C487" s="800"/>
      <c r="D487" s="800"/>
      <c r="E487" s="19"/>
      <c r="F487" s="57"/>
    </row>
    <row r="488" spans="1:6" s="4" customFormat="1" ht="17.25" customHeight="1">
      <c r="A488" s="99">
        <v>1</v>
      </c>
      <c r="B488" s="123" t="s">
        <v>419</v>
      </c>
      <c r="C488" s="7">
        <v>2019</v>
      </c>
      <c r="D488" s="525">
        <v>1031.2</v>
      </c>
      <c r="E488" s="526"/>
      <c r="F488" s="57"/>
    </row>
    <row r="489" spans="1:6" s="4" customFormat="1" ht="17.25" customHeight="1">
      <c r="A489" s="7">
        <v>2</v>
      </c>
      <c r="B489" s="123" t="s">
        <v>1338</v>
      </c>
      <c r="C489" s="7">
        <v>2020</v>
      </c>
      <c r="D489" s="525">
        <v>1626.02</v>
      </c>
      <c r="E489" s="526"/>
      <c r="F489" s="57"/>
    </row>
    <row r="490" spans="1:6" s="4" customFormat="1" ht="17.25" customHeight="1">
      <c r="A490" s="99">
        <v>3</v>
      </c>
      <c r="B490" s="123" t="s">
        <v>1338</v>
      </c>
      <c r="C490" s="7">
        <v>2020</v>
      </c>
      <c r="D490" s="525">
        <v>2012.2</v>
      </c>
      <c r="E490" s="526"/>
      <c r="F490" s="57"/>
    </row>
    <row r="491" spans="1:6" s="4" customFormat="1" ht="17.25" customHeight="1">
      <c r="A491" s="7">
        <v>4</v>
      </c>
      <c r="B491" s="123" t="s">
        <v>1338</v>
      </c>
      <c r="C491" s="7">
        <v>2021</v>
      </c>
      <c r="D491" s="525">
        <v>2601.63</v>
      </c>
      <c r="E491" s="526"/>
      <c r="F491" s="57"/>
    </row>
    <row r="492" spans="1:6" s="4" customFormat="1" ht="17.25" customHeight="1">
      <c r="A492" s="99">
        <v>5</v>
      </c>
      <c r="B492" s="123" t="s">
        <v>1338</v>
      </c>
      <c r="C492" s="7">
        <v>2021</v>
      </c>
      <c r="D492" s="525">
        <v>6260.16</v>
      </c>
      <c r="E492" s="526"/>
      <c r="F492" s="57"/>
    </row>
    <row r="493" spans="1:6" s="4" customFormat="1" ht="17.25" customHeight="1">
      <c r="A493" s="7">
        <v>6</v>
      </c>
      <c r="B493" s="123" t="s">
        <v>1339</v>
      </c>
      <c r="C493" s="7">
        <v>2022</v>
      </c>
      <c r="D493" s="525">
        <v>3982.93</v>
      </c>
      <c r="E493" s="526"/>
      <c r="F493" s="57"/>
    </row>
    <row r="494" spans="1:6" s="4" customFormat="1" ht="17.25" customHeight="1">
      <c r="A494" s="99">
        <v>7</v>
      </c>
      <c r="B494" s="123" t="s">
        <v>2046</v>
      </c>
      <c r="C494" s="7">
        <v>2023</v>
      </c>
      <c r="D494" s="525">
        <v>2401.64</v>
      </c>
      <c r="E494" s="526"/>
      <c r="F494" s="57"/>
    </row>
    <row r="495" spans="1:6" s="4" customFormat="1" ht="17.25" customHeight="1">
      <c r="A495" s="7">
        <v>8</v>
      </c>
      <c r="B495" s="123" t="s">
        <v>419</v>
      </c>
      <c r="C495" s="7">
        <v>2023</v>
      </c>
      <c r="D495" s="525">
        <v>2079</v>
      </c>
      <c r="E495" s="526"/>
      <c r="F495" s="57"/>
    </row>
    <row r="496" spans="1:6" s="4" customFormat="1" ht="15" customHeight="1">
      <c r="A496" s="7"/>
      <c r="B496" s="53" t="s">
        <v>0</v>
      </c>
      <c r="C496" s="7"/>
      <c r="D496" s="127">
        <f>SUM(D488:D495)</f>
        <v>21994.78</v>
      </c>
      <c r="E496" s="19"/>
      <c r="F496" s="57"/>
    </row>
    <row r="497" spans="1:6" s="4" customFormat="1" ht="20.25" customHeight="1">
      <c r="A497" s="801" t="s">
        <v>787</v>
      </c>
      <c r="B497" s="801"/>
      <c r="C497" s="801"/>
      <c r="D497" s="801"/>
      <c r="E497" s="19"/>
      <c r="F497" s="57"/>
    </row>
    <row r="498" spans="1:6" s="4" customFormat="1" ht="21.75" customHeight="1">
      <c r="A498" s="800" t="s">
        <v>1889</v>
      </c>
      <c r="B498" s="800"/>
      <c r="C498" s="800"/>
      <c r="D498" s="800"/>
      <c r="E498" s="19"/>
      <c r="F498" s="57"/>
    </row>
    <row r="499" spans="1:6" s="4" customFormat="1" ht="18" customHeight="1">
      <c r="A499" s="1">
        <v>1</v>
      </c>
      <c r="B499" s="100" t="s">
        <v>1548</v>
      </c>
      <c r="C499" s="99">
        <v>2019</v>
      </c>
      <c r="D499" s="678">
        <v>8547.75</v>
      </c>
      <c r="E499" s="526"/>
      <c r="F499" s="57"/>
    </row>
    <row r="500" spans="1:6" s="4" customFormat="1" ht="18" customHeight="1">
      <c r="A500" s="99">
        <v>2</v>
      </c>
      <c r="B500" s="100" t="s">
        <v>885</v>
      </c>
      <c r="C500" s="99">
        <v>2019</v>
      </c>
      <c r="D500" s="295">
        <v>7341.87</v>
      </c>
      <c r="E500" s="526"/>
      <c r="F500" s="57"/>
    </row>
    <row r="501" spans="1:6" s="4" customFormat="1" ht="18" customHeight="1">
      <c r="A501" s="1">
        <v>3</v>
      </c>
      <c r="B501" s="100" t="s">
        <v>886</v>
      </c>
      <c r="C501" s="99">
        <v>2019</v>
      </c>
      <c r="D501" s="295">
        <v>2457.54</v>
      </c>
      <c r="E501" s="526"/>
      <c r="F501" s="57"/>
    </row>
    <row r="502" spans="1:6" s="4" customFormat="1" ht="18" customHeight="1">
      <c r="A502" s="99">
        <v>4</v>
      </c>
      <c r="B502" s="100" t="s">
        <v>886</v>
      </c>
      <c r="C502" s="99">
        <v>2019</v>
      </c>
      <c r="D502" s="295">
        <v>2457.54</v>
      </c>
      <c r="E502" s="526"/>
      <c r="F502" s="57"/>
    </row>
    <row r="503" spans="1:6" s="4" customFormat="1" ht="18" customHeight="1">
      <c r="A503" s="1">
        <v>5</v>
      </c>
      <c r="B503" s="100" t="s">
        <v>887</v>
      </c>
      <c r="C503" s="99">
        <v>2019</v>
      </c>
      <c r="D503" s="295">
        <v>1227.54</v>
      </c>
      <c r="E503" s="526"/>
      <c r="F503" s="57"/>
    </row>
    <row r="504" spans="1:6" s="4" customFormat="1" ht="18" customHeight="1">
      <c r="A504" s="99">
        <v>6</v>
      </c>
      <c r="B504" s="100" t="s">
        <v>888</v>
      </c>
      <c r="C504" s="99">
        <v>2019</v>
      </c>
      <c r="D504" s="295">
        <v>1905.27</v>
      </c>
      <c r="E504" s="526"/>
      <c r="F504" s="57"/>
    </row>
    <row r="505" spans="1:6" s="4" customFormat="1" ht="18" customHeight="1">
      <c r="A505" s="1">
        <v>7</v>
      </c>
      <c r="B505" s="100" t="s">
        <v>889</v>
      </c>
      <c r="C505" s="99">
        <v>2019</v>
      </c>
      <c r="D505" s="295">
        <v>1905.27</v>
      </c>
      <c r="E505" s="526"/>
      <c r="F505" s="57"/>
    </row>
    <row r="506" spans="1:6" s="4" customFormat="1" ht="18" customHeight="1">
      <c r="A506" s="99">
        <v>8</v>
      </c>
      <c r="B506" s="100" t="s">
        <v>890</v>
      </c>
      <c r="C506" s="99">
        <v>2019</v>
      </c>
      <c r="D506" s="295">
        <v>1227.54</v>
      </c>
      <c r="E506" s="526"/>
      <c r="F506" s="57"/>
    </row>
    <row r="507" spans="1:6" s="4" customFormat="1" ht="18" customHeight="1">
      <c r="A507" s="1">
        <v>9</v>
      </c>
      <c r="B507" s="100" t="s">
        <v>2079</v>
      </c>
      <c r="C507" s="99">
        <v>2019</v>
      </c>
      <c r="D507" s="295">
        <v>14410.01</v>
      </c>
      <c r="E507" s="526"/>
      <c r="F507" s="57"/>
    </row>
    <row r="508" spans="1:6" s="4" customFormat="1" ht="18" customHeight="1">
      <c r="A508" s="99">
        <v>10</v>
      </c>
      <c r="B508" s="100" t="s">
        <v>2080</v>
      </c>
      <c r="C508" s="99">
        <v>2019</v>
      </c>
      <c r="D508" s="295">
        <v>72080</v>
      </c>
      <c r="E508" s="526"/>
      <c r="F508" s="57"/>
    </row>
    <row r="509" spans="1:6" s="4" customFormat="1" ht="28.5" customHeight="1">
      <c r="A509" s="1">
        <v>11</v>
      </c>
      <c r="B509" s="100" t="s">
        <v>2081</v>
      </c>
      <c r="C509" s="99">
        <v>2019</v>
      </c>
      <c r="D509" s="295">
        <v>12550.08</v>
      </c>
      <c r="E509" s="526"/>
      <c r="F509" s="57"/>
    </row>
    <row r="510" spans="1:6" s="4" customFormat="1" ht="18" customHeight="1">
      <c r="A510" s="99">
        <v>12</v>
      </c>
      <c r="B510" s="527" t="s">
        <v>891</v>
      </c>
      <c r="C510" s="99">
        <v>2019</v>
      </c>
      <c r="D510" s="295">
        <v>3564.54</v>
      </c>
      <c r="E510" s="526"/>
      <c r="F510" s="57"/>
    </row>
    <row r="511" spans="1:6" s="4" customFormat="1" ht="18" customHeight="1">
      <c r="A511" s="1">
        <v>13</v>
      </c>
      <c r="B511" s="527" t="s">
        <v>891</v>
      </c>
      <c r="C511" s="99">
        <v>2019</v>
      </c>
      <c r="D511" s="295">
        <v>3564.54</v>
      </c>
      <c r="E511" s="526"/>
      <c r="F511" s="57"/>
    </row>
    <row r="512" spans="1:6" s="4" customFormat="1" ht="23.25" customHeight="1">
      <c r="A512" s="99">
        <v>14</v>
      </c>
      <c r="B512" s="100" t="s">
        <v>2082</v>
      </c>
      <c r="C512" s="99">
        <v>2019</v>
      </c>
      <c r="D512" s="295">
        <v>83609.76</v>
      </c>
      <c r="E512" s="526"/>
      <c r="F512" s="57"/>
    </row>
    <row r="513" spans="1:6" s="4" customFormat="1" ht="18" customHeight="1">
      <c r="A513" s="1">
        <v>15</v>
      </c>
      <c r="B513" s="100" t="s">
        <v>1549</v>
      </c>
      <c r="C513" s="99">
        <v>2021</v>
      </c>
      <c r="D513" s="295">
        <v>6990</v>
      </c>
      <c r="E513" s="526"/>
      <c r="F513" s="57"/>
    </row>
    <row r="514" spans="1:6" s="684" customFormat="1" ht="18" customHeight="1">
      <c r="A514" s="679">
        <v>16</v>
      </c>
      <c r="B514" s="680" t="s">
        <v>1550</v>
      </c>
      <c r="C514" s="679">
        <v>2021</v>
      </c>
      <c r="D514" s="681">
        <v>8173.35</v>
      </c>
      <c r="E514" s="682"/>
      <c r="F514" s="683"/>
    </row>
    <row r="515" spans="1:6" s="4" customFormat="1" ht="18" customHeight="1">
      <c r="A515" s="1">
        <v>16</v>
      </c>
      <c r="B515" s="100" t="s">
        <v>1551</v>
      </c>
      <c r="C515" s="99">
        <v>2021</v>
      </c>
      <c r="D515" s="295">
        <v>9946.89</v>
      </c>
      <c r="E515" s="526"/>
      <c r="F515" s="57"/>
    </row>
    <row r="516" spans="1:6" s="4" customFormat="1" ht="18" customHeight="1">
      <c r="A516" s="99">
        <v>17</v>
      </c>
      <c r="B516" s="100" t="s">
        <v>1552</v>
      </c>
      <c r="C516" s="99">
        <v>2021</v>
      </c>
      <c r="D516" s="678">
        <v>2899</v>
      </c>
      <c r="E516" s="526"/>
      <c r="F516" s="57"/>
    </row>
    <row r="517" spans="1:6" s="4" customFormat="1" ht="18" customHeight="1">
      <c r="A517" s="1">
        <v>18</v>
      </c>
      <c r="B517" s="100" t="s">
        <v>1552</v>
      </c>
      <c r="C517" s="99">
        <v>2021</v>
      </c>
      <c r="D517" s="678">
        <v>2899</v>
      </c>
      <c r="E517" s="526"/>
      <c r="F517" s="57"/>
    </row>
    <row r="518" spans="1:6" s="4" customFormat="1" ht="18" customHeight="1">
      <c r="A518" s="99">
        <v>19</v>
      </c>
      <c r="B518" s="100" t="s">
        <v>1552</v>
      </c>
      <c r="C518" s="99">
        <v>2021</v>
      </c>
      <c r="D518" s="678">
        <v>2899</v>
      </c>
      <c r="E518" s="526"/>
      <c r="F518" s="57"/>
    </row>
    <row r="519" spans="1:6" s="4" customFormat="1" ht="18" customHeight="1">
      <c r="A519" s="1">
        <v>20</v>
      </c>
      <c r="B519" s="100" t="s">
        <v>1552</v>
      </c>
      <c r="C519" s="99">
        <v>2021</v>
      </c>
      <c r="D519" s="678">
        <v>2899</v>
      </c>
      <c r="E519" s="526"/>
      <c r="F519" s="57"/>
    </row>
    <row r="520" spans="1:6" s="4" customFormat="1" ht="18" customHeight="1">
      <c r="A520" s="99">
        <v>21</v>
      </c>
      <c r="B520" s="100" t="s">
        <v>1552</v>
      </c>
      <c r="C520" s="99">
        <v>2021</v>
      </c>
      <c r="D520" s="678">
        <v>2899</v>
      </c>
      <c r="E520" s="526"/>
      <c r="F520" s="57"/>
    </row>
    <row r="521" spans="1:6" s="4" customFormat="1" ht="24.75" customHeight="1">
      <c r="A521" s="1">
        <v>22</v>
      </c>
      <c r="B521" s="100" t="s">
        <v>1553</v>
      </c>
      <c r="C521" s="99">
        <v>2022</v>
      </c>
      <c r="D521" s="678">
        <v>2890.52</v>
      </c>
      <c r="E521" s="526"/>
      <c r="F521" s="57"/>
    </row>
    <row r="522" spans="1:6" s="4" customFormat="1" ht="23.25" customHeight="1">
      <c r="A522" s="99">
        <v>23</v>
      </c>
      <c r="B522" s="100" t="s">
        <v>1779</v>
      </c>
      <c r="C522" s="99">
        <v>2022</v>
      </c>
      <c r="D522" s="295">
        <v>1868.37</v>
      </c>
      <c r="E522" s="526"/>
      <c r="F522" s="57"/>
    </row>
    <row r="523" spans="1:6" s="4" customFormat="1" ht="18" customHeight="1">
      <c r="A523" s="1">
        <v>24</v>
      </c>
      <c r="B523" s="100" t="s">
        <v>1780</v>
      </c>
      <c r="C523" s="99">
        <v>2022</v>
      </c>
      <c r="D523" s="678">
        <v>7875.78</v>
      </c>
      <c r="E523" s="526"/>
      <c r="F523" s="57"/>
    </row>
    <row r="524" spans="1:6" s="4" customFormat="1" ht="18" customHeight="1">
      <c r="A524" s="99">
        <v>25</v>
      </c>
      <c r="B524" s="100" t="s">
        <v>1798</v>
      </c>
      <c r="C524" s="99">
        <v>2022</v>
      </c>
      <c r="D524" s="295">
        <v>4542.71</v>
      </c>
      <c r="E524" s="528"/>
      <c r="F524" s="57"/>
    </row>
    <row r="525" spans="1:6" s="168" customFormat="1" ht="18" customHeight="1">
      <c r="A525" s="711">
        <v>27</v>
      </c>
      <c r="B525" s="680" t="s">
        <v>1799</v>
      </c>
      <c r="C525" s="679">
        <v>2022</v>
      </c>
      <c r="D525" s="681">
        <v>1325.19</v>
      </c>
      <c r="E525" s="712"/>
      <c r="F525" s="713"/>
    </row>
    <row r="526" spans="1:4" s="4" customFormat="1" ht="18" customHeight="1">
      <c r="A526" s="1"/>
      <c r="B526" s="5" t="s">
        <v>0</v>
      </c>
      <c r="C526" s="1"/>
      <c r="D526" s="121">
        <f>SUM(D499:D513,D515:D524)</f>
        <v>265458.52</v>
      </c>
    </row>
    <row r="527" spans="1:4" s="4" customFormat="1" ht="18" customHeight="1">
      <c r="A527" s="800" t="s">
        <v>1890</v>
      </c>
      <c r="B527" s="800"/>
      <c r="C527" s="800"/>
      <c r="D527" s="800"/>
    </row>
    <row r="528" spans="1:4" s="4" customFormat="1" ht="15" customHeight="1">
      <c r="A528" s="7">
        <v>1</v>
      </c>
      <c r="B528" s="100" t="s">
        <v>2531</v>
      </c>
      <c r="C528" s="99">
        <v>2019</v>
      </c>
      <c r="D528" s="295">
        <v>799.5</v>
      </c>
    </row>
    <row r="529" spans="1:4" s="4" customFormat="1" ht="15" customHeight="1">
      <c r="A529" s="7">
        <v>2</v>
      </c>
      <c r="B529" s="100" t="s">
        <v>2531</v>
      </c>
      <c r="C529" s="99">
        <v>2019</v>
      </c>
      <c r="D529" s="295">
        <v>799.5</v>
      </c>
    </row>
    <row r="530" spans="1:4" s="4" customFormat="1" ht="15" customHeight="1">
      <c r="A530" s="7">
        <v>3</v>
      </c>
      <c r="B530" s="100" t="s">
        <v>2531</v>
      </c>
      <c r="C530" s="99">
        <v>2019</v>
      </c>
      <c r="D530" s="295">
        <v>799.5</v>
      </c>
    </row>
    <row r="531" spans="1:4" s="4" customFormat="1" ht="15" customHeight="1">
      <c r="A531" s="7">
        <v>4</v>
      </c>
      <c r="B531" s="100" t="s">
        <v>2531</v>
      </c>
      <c r="C531" s="99">
        <v>2019</v>
      </c>
      <c r="D531" s="295">
        <v>799.5</v>
      </c>
    </row>
    <row r="532" spans="1:4" s="4" customFormat="1" ht="15" customHeight="1">
      <c r="A532" s="7">
        <v>5</v>
      </c>
      <c r="B532" s="100" t="s">
        <v>2531</v>
      </c>
      <c r="C532" s="99">
        <v>2019</v>
      </c>
      <c r="D532" s="295">
        <v>799.5</v>
      </c>
    </row>
    <row r="533" spans="1:4" s="4" customFormat="1" ht="15" customHeight="1">
      <c r="A533" s="7">
        <v>6</v>
      </c>
      <c r="B533" s="100" t="s">
        <v>2532</v>
      </c>
      <c r="C533" s="99">
        <v>2019</v>
      </c>
      <c r="D533" s="295">
        <v>799.5</v>
      </c>
    </row>
    <row r="534" spans="1:4" s="4" customFormat="1" ht="15" customHeight="1">
      <c r="A534" s="7">
        <v>7</v>
      </c>
      <c r="B534" s="663" t="s">
        <v>2531</v>
      </c>
      <c r="C534" s="654">
        <v>2019</v>
      </c>
      <c r="D534" s="689">
        <v>799.5</v>
      </c>
    </row>
    <row r="535" spans="1:4" s="4" customFormat="1" ht="15" customHeight="1">
      <c r="A535" s="7">
        <v>8</v>
      </c>
      <c r="B535" s="663" t="s">
        <v>2532</v>
      </c>
      <c r="C535" s="654">
        <v>2019</v>
      </c>
      <c r="D535" s="689">
        <v>799.5</v>
      </c>
    </row>
    <row r="536" spans="1:4" s="4" customFormat="1" ht="15" customHeight="1">
      <c r="A536" s="7">
        <v>9</v>
      </c>
      <c r="B536" s="123" t="s">
        <v>892</v>
      </c>
      <c r="C536" s="7">
        <v>2019</v>
      </c>
      <c r="D536" s="409">
        <v>5778.54</v>
      </c>
    </row>
    <row r="537" spans="1:4" s="4" customFormat="1" ht="15" customHeight="1">
      <c r="A537" s="7">
        <v>10</v>
      </c>
      <c r="B537" s="123" t="s">
        <v>892</v>
      </c>
      <c r="C537" s="7">
        <v>2019</v>
      </c>
      <c r="D537" s="409">
        <v>5778.54</v>
      </c>
    </row>
    <row r="538" spans="1:4" s="4" customFormat="1" ht="15" customHeight="1">
      <c r="A538" s="7">
        <v>11</v>
      </c>
      <c r="B538" s="123" t="s">
        <v>892</v>
      </c>
      <c r="C538" s="7">
        <v>2019</v>
      </c>
      <c r="D538" s="409">
        <v>5778.54</v>
      </c>
    </row>
    <row r="539" spans="1:4" s="4" customFormat="1" ht="15" customHeight="1">
      <c r="A539" s="7">
        <v>12</v>
      </c>
      <c r="B539" s="123" t="s">
        <v>892</v>
      </c>
      <c r="C539" s="7">
        <v>2019</v>
      </c>
      <c r="D539" s="409">
        <v>5778.54</v>
      </c>
    </row>
    <row r="540" spans="1:4" s="4" customFormat="1" ht="15" customHeight="1">
      <c r="A540" s="7">
        <v>13</v>
      </c>
      <c r="B540" s="123" t="s">
        <v>1554</v>
      </c>
      <c r="C540" s="7">
        <v>2022</v>
      </c>
      <c r="D540" s="685">
        <v>2807.9</v>
      </c>
    </row>
    <row r="541" spans="1:4" s="4" customFormat="1" ht="15" customHeight="1">
      <c r="A541" s="7">
        <v>14</v>
      </c>
      <c r="B541" s="123" t="s">
        <v>1555</v>
      </c>
      <c r="C541" s="7">
        <v>2021</v>
      </c>
      <c r="D541" s="685">
        <v>4138.21</v>
      </c>
    </row>
    <row r="542" spans="1:4" s="4" customFormat="1" ht="15" customHeight="1">
      <c r="A542" s="7">
        <v>15</v>
      </c>
      <c r="B542" s="123" t="s">
        <v>1556</v>
      </c>
      <c r="C542" s="7">
        <v>2021</v>
      </c>
      <c r="D542" s="685">
        <v>1096.75</v>
      </c>
    </row>
    <row r="543" spans="1:4" s="4" customFormat="1" ht="15" customHeight="1">
      <c r="A543" s="7">
        <v>16</v>
      </c>
      <c r="B543" s="123" t="s">
        <v>1557</v>
      </c>
      <c r="C543" s="7">
        <v>2021</v>
      </c>
      <c r="D543" s="685">
        <v>613.82</v>
      </c>
    </row>
    <row r="544" spans="1:4" s="4" customFormat="1" ht="23.25" customHeight="1">
      <c r="A544" s="7">
        <v>17</v>
      </c>
      <c r="B544" s="123" t="s">
        <v>1558</v>
      </c>
      <c r="C544" s="7">
        <v>2021</v>
      </c>
      <c r="D544" s="685">
        <v>1975.6</v>
      </c>
    </row>
    <row r="545" spans="1:4" s="4" customFormat="1" ht="15" customHeight="1">
      <c r="A545" s="7">
        <v>18</v>
      </c>
      <c r="B545" s="123" t="s">
        <v>1559</v>
      </c>
      <c r="C545" s="7">
        <v>2019</v>
      </c>
      <c r="D545" s="686">
        <v>2499</v>
      </c>
    </row>
    <row r="546" spans="1:4" s="4" customFormat="1" ht="15" customHeight="1">
      <c r="A546" s="7">
        <v>19</v>
      </c>
      <c r="B546" s="123" t="s">
        <v>1560</v>
      </c>
      <c r="C546" s="7">
        <v>2021</v>
      </c>
      <c r="D546" s="454">
        <v>6645</v>
      </c>
    </row>
    <row r="547" spans="1:5" s="168" customFormat="1" ht="15" customHeight="1">
      <c r="A547" s="7">
        <v>20</v>
      </c>
      <c r="B547" s="100" t="s">
        <v>2366</v>
      </c>
      <c r="C547" s="99">
        <v>2019</v>
      </c>
      <c r="D547" s="311">
        <v>2129.34</v>
      </c>
      <c r="E547" s="182"/>
    </row>
    <row r="548" spans="1:5" s="4" customFormat="1" ht="15" customHeight="1">
      <c r="A548" s="7">
        <v>21</v>
      </c>
      <c r="B548" s="123" t="s">
        <v>2056</v>
      </c>
      <c r="C548" s="7">
        <v>2023</v>
      </c>
      <c r="D548" s="308">
        <v>1747</v>
      </c>
      <c r="E548" s="83"/>
    </row>
    <row r="549" spans="1:5" s="4" customFormat="1" ht="15" customHeight="1">
      <c r="A549" s="7">
        <v>22</v>
      </c>
      <c r="B549" s="688" t="s">
        <v>2533</v>
      </c>
      <c r="C549" s="173">
        <v>2022</v>
      </c>
      <c r="D549" s="687">
        <v>3934.77</v>
      </c>
      <c r="E549" s="83"/>
    </row>
    <row r="550" spans="1:5" s="4" customFormat="1" ht="15" customHeight="1">
      <c r="A550" s="7">
        <v>23</v>
      </c>
      <c r="B550" s="688" t="s">
        <v>2533</v>
      </c>
      <c r="C550" s="173">
        <v>2022</v>
      </c>
      <c r="D550" s="687">
        <v>3934.77</v>
      </c>
      <c r="E550" s="83"/>
    </row>
    <row r="551" spans="1:4" s="4" customFormat="1" ht="15" customHeight="1">
      <c r="A551" s="7"/>
      <c r="B551" s="53" t="s">
        <v>0</v>
      </c>
      <c r="C551" s="7"/>
      <c r="D551" s="106">
        <f>SUM(D528:D550)</f>
        <v>61032.31999999999</v>
      </c>
    </row>
    <row r="552" spans="1:4" s="4" customFormat="1" ht="18" customHeight="1">
      <c r="A552" s="800" t="s">
        <v>1659</v>
      </c>
      <c r="B552" s="800"/>
      <c r="C552" s="800"/>
      <c r="D552" s="800"/>
    </row>
    <row r="553" spans="1:4" s="4" customFormat="1" ht="18" customHeight="1">
      <c r="A553" s="7">
        <v>1</v>
      </c>
      <c r="B553" s="123" t="s">
        <v>1561</v>
      </c>
      <c r="C553" s="7">
        <v>2021</v>
      </c>
      <c r="D553" s="525">
        <v>19968.05</v>
      </c>
    </row>
    <row r="554" spans="1:4" s="4" customFormat="1" ht="18" customHeight="1">
      <c r="A554" s="7"/>
      <c r="B554" s="5" t="s">
        <v>0</v>
      </c>
      <c r="C554" s="2"/>
      <c r="D554" s="108">
        <f>SUM(D553:D553)</f>
        <v>19968.05</v>
      </c>
    </row>
    <row r="555" spans="1:5" s="17" customFormat="1" ht="17.25" customHeight="1">
      <c r="A555" s="801" t="s">
        <v>436</v>
      </c>
      <c r="B555" s="801"/>
      <c r="C555" s="801"/>
      <c r="D555" s="801"/>
      <c r="E555" s="135"/>
    </row>
    <row r="556" spans="1:5" s="17" customFormat="1" ht="17.25" customHeight="1">
      <c r="A556" s="800" t="s">
        <v>1889</v>
      </c>
      <c r="B556" s="800"/>
      <c r="C556" s="800"/>
      <c r="D556" s="800"/>
      <c r="E556" s="135"/>
    </row>
    <row r="557" spans="1:5" s="4" customFormat="1" ht="17.25" customHeight="1">
      <c r="A557" s="99">
        <v>1</v>
      </c>
      <c r="B557" s="123" t="s">
        <v>848</v>
      </c>
      <c r="C557" s="7">
        <v>2019</v>
      </c>
      <c r="D557" s="525">
        <v>3138.99</v>
      </c>
      <c r="E557" s="209"/>
    </row>
    <row r="558" spans="1:5" s="4" customFormat="1" ht="17.25" customHeight="1">
      <c r="A558" s="99">
        <v>2</v>
      </c>
      <c r="B558" s="123" t="s">
        <v>1363</v>
      </c>
      <c r="C558" s="7">
        <v>2020</v>
      </c>
      <c r="D558" s="525">
        <v>9814.17</v>
      </c>
      <c r="E558" s="209"/>
    </row>
    <row r="559" spans="1:5" s="4" customFormat="1" ht="17.25" customHeight="1">
      <c r="A559" s="99">
        <v>3</v>
      </c>
      <c r="B559" s="123" t="s">
        <v>1769</v>
      </c>
      <c r="C559" s="7">
        <v>2022</v>
      </c>
      <c r="D559" s="525">
        <v>6110</v>
      </c>
      <c r="E559" s="209"/>
    </row>
    <row r="560" spans="1:5" s="4" customFormat="1" ht="17.25" customHeight="1">
      <c r="A560" s="99">
        <v>4</v>
      </c>
      <c r="B560" s="123" t="s">
        <v>2050</v>
      </c>
      <c r="C560" s="7">
        <v>2023</v>
      </c>
      <c r="D560" s="525">
        <v>3841.29</v>
      </c>
      <c r="E560" s="209"/>
    </row>
    <row r="561" spans="1:5" s="4" customFormat="1" ht="17.25" customHeight="1">
      <c r="A561" s="99">
        <v>5</v>
      </c>
      <c r="B561" s="123" t="s">
        <v>2050</v>
      </c>
      <c r="C561" s="7">
        <v>2023</v>
      </c>
      <c r="D561" s="525">
        <v>3841.29</v>
      </c>
      <c r="E561" s="209"/>
    </row>
    <row r="562" spans="1:5" s="17" customFormat="1" ht="17.25" customHeight="1">
      <c r="A562" s="99"/>
      <c r="B562" s="56" t="s">
        <v>0</v>
      </c>
      <c r="C562" s="99"/>
      <c r="D562" s="126">
        <f>SUM(D557:D561)</f>
        <v>26745.74</v>
      </c>
      <c r="E562" s="135"/>
    </row>
    <row r="563" spans="1:5" s="17" customFormat="1" ht="15" customHeight="1">
      <c r="A563" s="800" t="s">
        <v>1890</v>
      </c>
      <c r="B563" s="800"/>
      <c r="C563" s="800"/>
      <c r="D563" s="800"/>
      <c r="E563" s="135"/>
    </row>
    <row r="564" spans="1:5" s="4" customFormat="1" ht="16.5" customHeight="1">
      <c r="A564" s="99">
        <v>1</v>
      </c>
      <c r="B564" s="123" t="s">
        <v>1035</v>
      </c>
      <c r="C564" s="7">
        <v>2019</v>
      </c>
      <c r="D564" s="525">
        <v>2399.99</v>
      </c>
      <c r="E564" s="209"/>
    </row>
    <row r="565" spans="1:5" s="4" customFormat="1" ht="16.5" customHeight="1">
      <c r="A565" s="99">
        <v>2</v>
      </c>
      <c r="B565" s="123" t="s">
        <v>1364</v>
      </c>
      <c r="C565" s="7">
        <v>2020</v>
      </c>
      <c r="D565" s="525">
        <v>3418.17</v>
      </c>
      <c r="E565" s="209"/>
    </row>
    <row r="566" spans="1:5" s="4" customFormat="1" ht="16.5" customHeight="1">
      <c r="A566" s="99">
        <v>3</v>
      </c>
      <c r="B566" s="123" t="s">
        <v>1364</v>
      </c>
      <c r="C566" s="7">
        <v>2020</v>
      </c>
      <c r="D566" s="525">
        <v>3418.17</v>
      </c>
      <c r="E566" s="209"/>
    </row>
    <row r="567" spans="1:4" s="17" customFormat="1" ht="16.5" customHeight="1">
      <c r="A567" s="99"/>
      <c r="B567" s="56" t="s">
        <v>0</v>
      </c>
      <c r="C567" s="99"/>
      <c r="D567" s="127">
        <f>SUM(D564:D566)</f>
        <v>9236.33</v>
      </c>
    </row>
    <row r="568" spans="1:4" ht="18" customHeight="1">
      <c r="A568" s="801" t="s">
        <v>415</v>
      </c>
      <c r="B568" s="801"/>
      <c r="C568" s="801"/>
      <c r="D568" s="801"/>
    </row>
    <row r="569" spans="1:4" ht="18" customHeight="1">
      <c r="A569" s="800" t="s">
        <v>1889</v>
      </c>
      <c r="B569" s="800"/>
      <c r="C569" s="800"/>
      <c r="D569" s="800"/>
    </row>
    <row r="570" spans="1:6" s="4" customFormat="1" ht="21" customHeight="1">
      <c r="A570" s="99">
        <v>1</v>
      </c>
      <c r="B570" s="564" t="s">
        <v>1770</v>
      </c>
      <c r="C570" s="257">
        <v>2022</v>
      </c>
      <c r="D570" s="565">
        <v>3780.49</v>
      </c>
      <c r="E570" s="566"/>
      <c r="F570" s="567"/>
    </row>
    <row r="571" spans="1:6" s="4" customFormat="1" ht="21" customHeight="1">
      <c r="A571" s="99">
        <v>2</v>
      </c>
      <c r="B571" s="564" t="s">
        <v>2048</v>
      </c>
      <c r="C571" s="257">
        <v>2023</v>
      </c>
      <c r="D571" s="565">
        <v>3123</v>
      </c>
      <c r="E571" s="566"/>
      <c r="F571" s="567"/>
    </row>
    <row r="572" spans="1:6" s="4" customFormat="1" ht="21" customHeight="1">
      <c r="A572" s="99">
        <v>3</v>
      </c>
      <c r="B572" s="564" t="s">
        <v>2049</v>
      </c>
      <c r="C572" s="257">
        <v>2022</v>
      </c>
      <c r="D572" s="565">
        <v>8348.78</v>
      </c>
      <c r="E572" s="566"/>
      <c r="F572" s="567"/>
    </row>
    <row r="573" spans="1:4" s="4" customFormat="1" ht="15" customHeight="1">
      <c r="A573" s="1"/>
      <c r="B573" s="5" t="s">
        <v>0</v>
      </c>
      <c r="C573" s="1"/>
      <c r="D573" s="121">
        <f>SUM(D570:D572)</f>
        <v>15252.27</v>
      </c>
    </row>
    <row r="574" spans="1:5" ht="21" customHeight="1">
      <c r="A574" s="11"/>
      <c r="C574" s="11"/>
      <c r="D574" s="13"/>
      <c r="E574" s="41"/>
    </row>
    <row r="575" spans="1:5" ht="21" customHeight="1">
      <c r="A575" s="11"/>
      <c r="B575" s="193" t="s">
        <v>895</v>
      </c>
      <c r="C575" s="193" t="s">
        <v>0</v>
      </c>
      <c r="D575" s="195">
        <f>SUM(D25+D75+D91+D116+D137+D181+D243+D300+D339+D396+D461+D479+D486+D526+D562+D573)</f>
        <v>1882233.69</v>
      </c>
      <c r="E575" s="41"/>
    </row>
    <row r="576" spans="1:5" s="4" customFormat="1" ht="21" customHeight="1">
      <c r="A576" s="11"/>
      <c r="B576" s="193" t="s">
        <v>894</v>
      </c>
      <c r="C576" s="193" t="s">
        <v>0</v>
      </c>
      <c r="D576" s="195">
        <f>SUM(D45+D80+D105+D122+D145+D206+D281+D311+D378+D434+D468+D496+D551+D567)</f>
        <v>1238589.01</v>
      </c>
      <c r="E576" s="83"/>
    </row>
    <row r="577" spans="1:5" s="4" customFormat="1" ht="18.75" customHeight="1">
      <c r="A577" s="11"/>
      <c r="B577" s="193" t="s">
        <v>790</v>
      </c>
      <c r="C577" s="193" t="s">
        <v>0</v>
      </c>
      <c r="D577" s="195">
        <f>D58+D126+D149+D214+D284+D316+D384+D554</f>
        <v>583645.31</v>
      </c>
      <c r="E577" s="83"/>
    </row>
    <row r="578" spans="1:4" s="4" customFormat="1" ht="12.75">
      <c r="A578" s="11"/>
      <c r="B578" s="9"/>
      <c r="C578" s="11"/>
      <c r="D578" s="13"/>
    </row>
    <row r="579" spans="1:4" s="4" customFormat="1" ht="12.75">
      <c r="A579" s="11"/>
      <c r="B579" s="9"/>
      <c r="C579" s="11"/>
      <c r="D579" s="13"/>
    </row>
    <row r="580" spans="1:4" s="4" customFormat="1" ht="12.75">
      <c r="A580" s="11"/>
      <c r="B580" s="9"/>
      <c r="C580" s="11"/>
      <c r="D580" s="13"/>
    </row>
    <row r="581" spans="1:4" s="4" customFormat="1" ht="12.75">
      <c r="A581" s="11"/>
      <c r="B581" s="9"/>
      <c r="C581" s="11"/>
      <c r="D581" s="13"/>
    </row>
    <row r="582" spans="1:4" s="4" customFormat="1" ht="12.75">
      <c r="A582" s="11"/>
      <c r="B582" s="9"/>
      <c r="C582" s="11"/>
      <c r="D582" s="13"/>
    </row>
    <row r="583" spans="1:4" s="4" customFormat="1" ht="12.75">
      <c r="A583" s="11"/>
      <c r="B583" s="9"/>
      <c r="C583" s="11"/>
      <c r="D583" s="13"/>
    </row>
    <row r="584" spans="1:4" ht="12.75">
      <c r="A584" s="11"/>
      <c r="C584" s="11"/>
      <c r="D584" s="13"/>
    </row>
    <row r="585" spans="1:4" ht="12.75">
      <c r="A585" s="11"/>
      <c r="C585" s="11"/>
      <c r="D585" s="13"/>
    </row>
    <row r="586" spans="1:4" ht="12.75">
      <c r="A586" s="11"/>
      <c r="C586" s="11"/>
      <c r="D586" s="13"/>
    </row>
    <row r="587" spans="1:4" ht="12.75">
      <c r="A587" s="11"/>
      <c r="C587" s="11"/>
      <c r="D587" s="13"/>
    </row>
    <row r="588" spans="1:4" ht="12.75">
      <c r="A588" s="11"/>
      <c r="C588" s="11"/>
      <c r="D588" s="13"/>
    </row>
    <row r="589" spans="1:4" ht="12.75">
      <c r="A589" s="11"/>
      <c r="C589" s="11"/>
      <c r="D589" s="13"/>
    </row>
    <row r="590" spans="1:4" ht="12.75">
      <c r="A590" s="11"/>
      <c r="C590" s="11"/>
      <c r="D590" s="13"/>
    </row>
    <row r="591" spans="1:4" ht="12.75">
      <c r="A591" s="11"/>
      <c r="C591" s="11"/>
      <c r="D591" s="13"/>
    </row>
    <row r="592" spans="1:4" ht="12.75">
      <c r="A592" s="11"/>
      <c r="C592" s="11"/>
      <c r="D592" s="13"/>
    </row>
    <row r="593" spans="1:4" ht="12.75">
      <c r="A593" s="11"/>
      <c r="C593" s="11"/>
      <c r="D593" s="13"/>
    </row>
    <row r="594" spans="1:4" ht="12.75">
      <c r="A594" s="11"/>
      <c r="C594" s="11"/>
      <c r="D594" s="13"/>
    </row>
    <row r="595" spans="1:4" ht="12.75">
      <c r="A595" s="11"/>
      <c r="C595" s="11"/>
      <c r="D595" s="13"/>
    </row>
    <row r="596" spans="1:4" ht="14.25" customHeight="1">
      <c r="A596" s="11"/>
      <c r="C596" s="11"/>
      <c r="D596" s="13"/>
    </row>
    <row r="597" spans="1:4" ht="12.75">
      <c r="A597" s="11"/>
      <c r="C597" s="11"/>
      <c r="D597" s="13"/>
    </row>
    <row r="598" spans="1:4" ht="12.75">
      <c r="A598" s="11"/>
      <c r="C598" s="11"/>
      <c r="D598" s="13"/>
    </row>
    <row r="599" spans="1:4" ht="14.25" customHeight="1">
      <c r="A599" s="11"/>
      <c r="C599" s="11"/>
      <c r="D599" s="13"/>
    </row>
    <row r="600" spans="1:4" ht="12.75">
      <c r="A600" s="11"/>
      <c r="C600" s="11"/>
      <c r="D600" s="13"/>
    </row>
    <row r="601" spans="1:4" s="4" customFormat="1" ht="12.75">
      <c r="A601" s="11"/>
      <c r="B601" s="9"/>
      <c r="C601" s="11"/>
      <c r="D601" s="13"/>
    </row>
    <row r="602" spans="1:4" s="4" customFormat="1" ht="12.75">
      <c r="A602" s="11"/>
      <c r="B602" s="9"/>
      <c r="C602" s="11"/>
      <c r="D602" s="13"/>
    </row>
    <row r="603" spans="1:4" s="4" customFormat="1" ht="12.75">
      <c r="A603" s="11"/>
      <c r="B603" s="9"/>
      <c r="C603" s="11"/>
      <c r="D603" s="13"/>
    </row>
    <row r="604" spans="1:4" s="4" customFormat="1" ht="12.75">
      <c r="A604" s="11"/>
      <c r="B604" s="9"/>
      <c r="C604" s="11"/>
      <c r="D604" s="13"/>
    </row>
    <row r="605" spans="1:4" s="4" customFormat="1" ht="12.75">
      <c r="A605" s="11"/>
      <c r="B605" s="9"/>
      <c r="C605" s="11"/>
      <c r="D605" s="13"/>
    </row>
    <row r="606" spans="1:4" s="4" customFormat="1" ht="12.75">
      <c r="A606" s="11"/>
      <c r="B606" s="9"/>
      <c r="C606" s="11"/>
      <c r="D606" s="13"/>
    </row>
    <row r="607" spans="1:4" s="4" customFormat="1" ht="12.75">
      <c r="A607" s="11"/>
      <c r="B607" s="9"/>
      <c r="C607" s="11"/>
      <c r="D607" s="13"/>
    </row>
    <row r="608" spans="1:4" ht="12.75" customHeight="1">
      <c r="A608" s="11"/>
      <c r="C608" s="11"/>
      <c r="D608" s="13"/>
    </row>
    <row r="609" spans="1:4" s="4" customFormat="1" ht="12.75">
      <c r="A609" s="11"/>
      <c r="B609" s="9"/>
      <c r="C609" s="11"/>
      <c r="D609" s="13"/>
    </row>
    <row r="610" spans="1:4" s="4" customFormat="1" ht="12.75">
      <c r="A610" s="11"/>
      <c r="B610" s="9"/>
      <c r="C610" s="11"/>
      <c r="D610" s="13"/>
    </row>
    <row r="611" spans="1:4" s="4" customFormat="1" ht="12.75">
      <c r="A611" s="11"/>
      <c r="B611" s="9"/>
      <c r="C611" s="11"/>
      <c r="D611" s="13"/>
    </row>
    <row r="612" spans="1:4" s="4" customFormat="1" ht="12.75">
      <c r="A612" s="11"/>
      <c r="B612" s="9"/>
      <c r="C612" s="11"/>
      <c r="D612" s="13"/>
    </row>
    <row r="613" spans="1:4" s="4" customFormat="1" ht="12.75">
      <c r="A613" s="11"/>
      <c r="B613" s="9"/>
      <c r="C613" s="11"/>
      <c r="D613" s="13"/>
    </row>
    <row r="614" spans="1:4" s="4" customFormat="1" ht="12.75">
      <c r="A614" s="11"/>
      <c r="B614" s="9"/>
      <c r="C614" s="11"/>
      <c r="D614" s="13"/>
    </row>
    <row r="615" spans="1:4" s="4" customFormat="1" ht="12.75">
      <c r="A615" s="11"/>
      <c r="B615" s="9"/>
      <c r="C615" s="11"/>
      <c r="D615" s="13"/>
    </row>
    <row r="616" spans="1:4" s="4" customFormat="1" ht="18" customHeight="1">
      <c r="A616" s="11"/>
      <c r="B616" s="9"/>
      <c r="C616" s="11"/>
      <c r="D616" s="13"/>
    </row>
    <row r="617" spans="1:4" ht="12.75">
      <c r="A617" s="11"/>
      <c r="C617" s="11"/>
      <c r="D617" s="13"/>
    </row>
    <row r="618" spans="1:4" s="4" customFormat="1" ht="12.75">
      <c r="A618" s="11"/>
      <c r="B618" s="9"/>
      <c r="C618" s="11"/>
      <c r="D618" s="13"/>
    </row>
    <row r="619" spans="1:4" s="4" customFormat="1" ht="12.75">
      <c r="A619" s="11"/>
      <c r="B619" s="9"/>
      <c r="C619" s="11"/>
      <c r="D619" s="13"/>
    </row>
    <row r="620" spans="1:4" s="4" customFormat="1" ht="12.75">
      <c r="A620" s="11"/>
      <c r="B620" s="9"/>
      <c r="C620" s="11"/>
      <c r="D620" s="13"/>
    </row>
    <row r="621" spans="1:4" ht="12.75" customHeight="1">
      <c r="A621" s="11"/>
      <c r="C621" s="11"/>
      <c r="D621" s="13"/>
    </row>
    <row r="622" spans="1:4" s="4" customFormat="1" ht="12.75">
      <c r="A622" s="11"/>
      <c r="B622" s="9"/>
      <c r="C622" s="11"/>
      <c r="D622" s="13"/>
    </row>
    <row r="623" spans="1:4" s="4" customFormat="1" ht="12.75">
      <c r="A623" s="11"/>
      <c r="B623" s="9"/>
      <c r="C623" s="11"/>
      <c r="D623" s="13"/>
    </row>
    <row r="624" spans="1:4" s="4" customFormat="1" ht="12.75">
      <c r="A624" s="11"/>
      <c r="B624" s="9"/>
      <c r="C624" s="11"/>
      <c r="D624" s="13"/>
    </row>
    <row r="625" spans="1:4" s="4" customFormat="1" ht="12.75">
      <c r="A625" s="11"/>
      <c r="B625" s="9"/>
      <c r="C625" s="11"/>
      <c r="D625" s="13"/>
    </row>
    <row r="626" spans="1:4" s="4" customFormat="1" ht="12.75">
      <c r="A626" s="11"/>
      <c r="B626" s="9"/>
      <c r="C626" s="11"/>
      <c r="D626" s="13"/>
    </row>
    <row r="627" spans="1:4" s="4" customFormat="1" ht="12.75">
      <c r="A627" s="11"/>
      <c r="B627" s="9"/>
      <c r="C627" s="11"/>
      <c r="D627" s="13"/>
    </row>
    <row r="628" spans="1:4" ht="12.75">
      <c r="A628" s="11"/>
      <c r="C628" s="11"/>
      <c r="D628" s="13"/>
    </row>
    <row r="629" spans="1:4" ht="12.75">
      <c r="A629" s="11"/>
      <c r="C629" s="11"/>
      <c r="D629" s="13"/>
    </row>
    <row r="630" spans="1:4" ht="12.75">
      <c r="A630" s="11"/>
      <c r="C630" s="11"/>
      <c r="D630" s="13"/>
    </row>
    <row r="631" spans="1:4" ht="14.25" customHeight="1">
      <c r="A631" s="11"/>
      <c r="C631" s="11"/>
      <c r="D631" s="13"/>
    </row>
    <row r="632" spans="1:4" ht="12.75">
      <c r="A632" s="11"/>
      <c r="C632" s="11"/>
      <c r="D632" s="13"/>
    </row>
    <row r="633" spans="1:4" ht="12.75">
      <c r="A633" s="11"/>
      <c r="C633" s="11"/>
      <c r="D633" s="13"/>
    </row>
    <row r="634" spans="1:4" ht="12.75">
      <c r="A634" s="11"/>
      <c r="C634" s="11"/>
      <c r="D634" s="13"/>
    </row>
    <row r="635" spans="1:4" ht="12.75">
      <c r="A635" s="11"/>
      <c r="C635" s="11"/>
      <c r="D635" s="13"/>
    </row>
    <row r="636" spans="1:4" ht="12.75">
      <c r="A636" s="11"/>
      <c r="C636" s="11"/>
      <c r="D636" s="13"/>
    </row>
    <row r="637" spans="1:4" ht="12.75">
      <c r="A637" s="11"/>
      <c r="C637" s="11"/>
      <c r="D637" s="13"/>
    </row>
    <row r="638" spans="1:4" ht="12.75">
      <c r="A638" s="11"/>
      <c r="C638" s="11"/>
      <c r="D638" s="13"/>
    </row>
    <row r="639" spans="1:4" ht="12.75">
      <c r="A639" s="11"/>
      <c r="C639" s="11"/>
      <c r="D639" s="13"/>
    </row>
    <row r="640" spans="1:4" ht="12.75">
      <c r="A640" s="11"/>
      <c r="C640" s="11"/>
      <c r="D640" s="13"/>
    </row>
    <row r="641" spans="1:4" ht="12.75">
      <c r="A641" s="11"/>
      <c r="C641" s="11"/>
      <c r="D641" s="13"/>
    </row>
    <row r="642" spans="1:4" ht="12.75">
      <c r="A642" s="11"/>
      <c r="C642" s="11"/>
      <c r="D642" s="13"/>
    </row>
    <row r="643" spans="1:4" ht="12.75">
      <c r="A643" s="11"/>
      <c r="C643" s="11"/>
      <c r="D643" s="13"/>
    </row>
    <row r="644" spans="1:4" ht="12.75">
      <c r="A644" s="11"/>
      <c r="C644" s="11"/>
      <c r="D644" s="13"/>
    </row>
    <row r="645" spans="1:4" ht="12.75">
      <c r="A645" s="11"/>
      <c r="C645" s="11"/>
      <c r="D645" s="13"/>
    </row>
    <row r="646" spans="1:4" ht="12.75">
      <c r="A646" s="11"/>
      <c r="C646" s="11"/>
      <c r="D646" s="13"/>
    </row>
    <row r="647" spans="1:4" ht="12.75">
      <c r="A647" s="11"/>
      <c r="C647" s="11"/>
      <c r="D647" s="13"/>
    </row>
    <row r="648" spans="1:4" ht="12.75">
      <c r="A648" s="11"/>
      <c r="C648" s="11"/>
      <c r="D648" s="13"/>
    </row>
    <row r="649" spans="1:4" ht="12.75">
      <c r="A649" s="11"/>
      <c r="C649" s="11"/>
      <c r="D649" s="13"/>
    </row>
    <row r="650" spans="1:4" ht="12.75">
      <c r="A650" s="11"/>
      <c r="C650" s="11"/>
      <c r="D650" s="13"/>
    </row>
    <row r="651" spans="1:4" ht="12.75">
      <c r="A651" s="11"/>
      <c r="C651" s="11"/>
      <c r="D651" s="13"/>
    </row>
    <row r="652" spans="1:4" ht="12.75">
      <c r="A652" s="11"/>
      <c r="C652" s="11"/>
      <c r="D652" s="13"/>
    </row>
    <row r="653" spans="1:4" ht="12.75">
      <c r="A653" s="11"/>
      <c r="C653" s="11"/>
      <c r="D653" s="13"/>
    </row>
    <row r="654" spans="1:4" ht="12.75">
      <c r="A654" s="11"/>
      <c r="C654" s="11"/>
      <c r="D654" s="13"/>
    </row>
    <row r="655" spans="1:4" ht="12.75">
      <c r="A655" s="11"/>
      <c r="C655" s="11"/>
      <c r="D655" s="13"/>
    </row>
    <row r="656" spans="1:4" ht="12.75">
      <c r="A656" s="11"/>
      <c r="C656" s="11"/>
      <c r="D656" s="13"/>
    </row>
    <row r="657" spans="1:4" ht="12.75">
      <c r="A657" s="11"/>
      <c r="C657" s="11"/>
      <c r="D657" s="13"/>
    </row>
    <row r="658" spans="1:4" ht="12.75">
      <c r="A658" s="11"/>
      <c r="C658" s="11"/>
      <c r="D658" s="13"/>
    </row>
    <row r="659" spans="1:4" ht="12.75">
      <c r="A659" s="11"/>
      <c r="C659" s="11"/>
      <c r="D659" s="13"/>
    </row>
    <row r="660" spans="1:4" ht="12.75">
      <c r="A660" s="11"/>
      <c r="C660" s="11"/>
      <c r="D660" s="13"/>
    </row>
    <row r="661" spans="1:4" ht="12.75">
      <c r="A661" s="11"/>
      <c r="C661" s="11"/>
      <c r="D661" s="13"/>
    </row>
    <row r="662" spans="1:4" ht="12.75">
      <c r="A662" s="11"/>
      <c r="C662" s="11"/>
      <c r="D662" s="13"/>
    </row>
    <row r="663" spans="1:4" ht="12.75">
      <c r="A663" s="11"/>
      <c r="C663" s="11"/>
      <c r="D663" s="13"/>
    </row>
    <row r="664" spans="1:4" s="4" customFormat="1" ht="12.75">
      <c r="A664" s="11"/>
      <c r="B664" s="9"/>
      <c r="C664" s="11"/>
      <c r="D664" s="13"/>
    </row>
    <row r="665" spans="1:4" s="4" customFormat="1" ht="12.75">
      <c r="A665" s="11"/>
      <c r="B665" s="9"/>
      <c r="C665" s="11"/>
      <c r="D665" s="13"/>
    </row>
    <row r="666" spans="1:4" s="4" customFormat="1" ht="12.75">
      <c r="A666" s="11"/>
      <c r="B666" s="9"/>
      <c r="C666" s="11"/>
      <c r="D666" s="13"/>
    </row>
    <row r="667" spans="1:4" s="4" customFormat="1" ht="12.75">
      <c r="A667" s="11"/>
      <c r="B667" s="9"/>
      <c r="C667" s="11"/>
      <c r="D667" s="13"/>
    </row>
    <row r="668" spans="1:4" s="4" customFormat="1" ht="12.75">
      <c r="A668" s="11"/>
      <c r="B668" s="9"/>
      <c r="C668" s="11"/>
      <c r="D668" s="13"/>
    </row>
    <row r="669" spans="1:4" s="4" customFormat="1" ht="12.75">
      <c r="A669" s="11"/>
      <c r="B669" s="9"/>
      <c r="C669" s="11"/>
      <c r="D669" s="13"/>
    </row>
    <row r="670" spans="1:4" s="4" customFormat="1" ht="12.75">
      <c r="A670" s="11"/>
      <c r="B670" s="9"/>
      <c r="C670" s="11"/>
      <c r="D670" s="13"/>
    </row>
    <row r="671" spans="1:4" s="4" customFormat="1" ht="12.75">
      <c r="A671" s="11"/>
      <c r="B671" s="9"/>
      <c r="C671" s="11"/>
      <c r="D671" s="13"/>
    </row>
    <row r="672" spans="1:4" s="4" customFormat="1" ht="12.75">
      <c r="A672" s="11"/>
      <c r="B672" s="9"/>
      <c r="C672" s="11"/>
      <c r="D672" s="13"/>
    </row>
    <row r="673" spans="1:4" s="4" customFormat="1" ht="12.75">
      <c r="A673" s="11"/>
      <c r="B673" s="9"/>
      <c r="C673" s="11"/>
      <c r="D673" s="13"/>
    </row>
    <row r="674" spans="1:4" s="4" customFormat="1" ht="12.75">
      <c r="A674" s="11"/>
      <c r="B674" s="9"/>
      <c r="C674" s="11"/>
      <c r="D674" s="13"/>
    </row>
    <row r="675" spans="1:4" s="4" customFormat="1" ht="12.75">
      <c r="A675" s="11"/>
      <c r="B675" s="9"/>
      <c r="C675" s="11"/>
      <c r="D675" s="13"/>
    </row>
    <row r="676" spans="1:4" s="4" customFormat="1" ht="12.75">
      <c r="A676" s="11"/>
      <c r="B676" s="9"/>
      <c r="C676" s="11"/>
      <c r="D676" s="13"/>
    </row>
    <row r="677" spans="1:4" s="4" customFormat="1" ht="12.75">
      <c r="A677" s="11"/>
      <c r="B677" s="9"/>
      <c r="C677" s="11"/>
      <c r="D677" s="13"/>
    </row>
    <row r="678" spans="1:4" s="4" customFormat="1" ht="12.75">
      <c r="A678" s="11"/>
      <c r="B678" s="9"/>
      <c r="C678" s="11"/>
      <c r="D678" s="13"/>
    </row>
    <row r="679" spans="1:4" s="4" customFormat="1" ht="12.75">
      <c r="A679" s="11"/>
      <c r="B679" s="9"/>
      <c r="C679" s="11"/>
      <c r="D679" s="13"/>
    </row>
    <row r="680" spans="1:4" s="4" customFormat="1" ht="12.75">
      <c r="A680" s="11"/>
      <c r="B680" s="9"/>
      <c r="C680" s="11"/>
      <c r="D680" s="13"/>
    </row>
    <row r="681" spans="1:4" s="4" customFormat="1" ht="12.75">
      <c r="A681" s="11"/>
      <c r="B681" s="9"/>
      <c r="C681" s="11"/>
      <c r="D681" s="13"/>
    </row>
    <row r="682" spans="1:4" s="4" customFormat="1" ht="12.75">
      <c r="A682" s="11"/>
      <c r="B682" s="9"/>
      <c r="C682" s="11"/>
      <c r="D682" s="13"/>
    </row>
    <row r="683" spans="1:4" s="4" customFormat="1" ht="12.75">
      <c r="A683" s="11"/>
      <c r="B683" s="9"/>
      <c r="C683" s="11"/>
      <c r="D683" s="13"/>
    </row>
    <row r="684" spans="1:4" s="4" customFormat="1" ht="12.75">
      <c r="A684" s="11"/>
      <c r="B684" s="9"/>
      <c r="C684" s="11"/>
      <c r="D684" s="13"/>
    </row>
    <row r="685" spans="1:4" s="4" customFormat="1" ht="12.75">
      <c r="A685" s="11"/>
      <c r="B685" s="9"/>
      <c r="C685" s="11"/>
      <c r="D685" s="13"/>
    </row>
    <row r="686" spans="1:4" s="4" customFormat="1" ht="12.75">
      <c r="A686" s="11"/>
      <c r="B686" s="9"/>
      <c r="C686" s="11"/>
      <c r="D686" s="13"/>
    </row>
    <row r="687" spans="1:4" s="4" customFormat="1" ht="12.75">
      <c r="A687" s="11"/>
      <c r="B687" s="9"/>
      <c r="C687" s="11"/>
      <c r="D687" s="13"/>
    </row>
    <row r="688" spans="1:4" s="4" customFormat="1" ht="12.75">
      <c r="A688" s="11"/>
      <c r="B688" s="9"/>
      <c r="C688" s="11"/>
      <c r="D688" s="13"/>
    </row>
    <row r="689" spans="1:4" s="4" customFormat="1" ht="12.75">
      <c r="A689" s="11"/>
      <c r="B689" s="9"/>
      <c r="C689" s="11"/>
      <c r="D689" s="13"/>
    </row>
    <row r="690" spans="1:4" s="4" customFormat="1" ht="12.75">
      <c r="A690" s="11"/>
      <c r="B690" s="9"/>
      <c r="C690" s="11"/>
      <c r="D690" s="13"/>
    </row>
    <row r="691" spans="1:4" s="4" customFormat="1" ht="12.75">
      <c r="A691" s="11"/>
      <c r="B691" s="9"/>
      <c r="C691" s="11"/>
      <c r="D691" s="13"/>
    </row>
    <row r="692" spans="1:4" s="4" customFormat="1" ht="18" customHeight="1">
      <c r="A692" s="11"/>
      <c r="B692" s="9"/>
      <c r="C692" s="11"/>
      <c r="D692" s="13"/>
    </row>
    <row r="693" spans="1:4" ht="12.75">
      <c r="A693" s="11"/>
      <c r="C693" s="11"/>
      <c r="D693" s="13"/>
    </row>
    <row r="694" spans="1:4" s="4" customFormat="1" ht="12.75">
      <c r="A694" s="11"/>
      <c r="B694" s="9"/>
      <c r="C694" s="11"/>
      <c r="D694" s="13"/>
    </row>
    <row r="695" spans="1:4" s="4" customFormat="1" ht="12.75">
      <c r="A695" s="11"/>
      <c r="B695" s="9"/>
      <c r="C695" s="11"/>
      <c r="D695" s="13"/>
    </row>
    <row r="696" spans="1:4" s="4" customFormat="1" ht="12.75">
      <c r="A696" s="11"/>
      <c r="B696" s="9"/>
      <c r="C696" s="11"/>
      <c r="D696" s="13"/>
    </row>
    <row r="697" spans="1:4" s="4" customFormat="1" ht="18" customHeight="1">
      <c r="A697" s="11"/>
      <c r="B697" s="9"/>
      <c r="C697" s="11"/>
      <c r="D697" s="13"/>
    </row>
    <row r="698" spans="1:4" ht="12.75">
      <c r="A698" s="11"/>
      <c r="C698" s="11"/>
      <c r="D698" s="13"/>
    </row>
    <row r="699" spans="1:4" ht="14.25" customHeight="1">
      <c r="A699" s="11"/>
      <c r="C699" s="11"/>
      <c r="D699" s="13"/>
    </row>
    <row r="700" spans="1:4" ht="14.25" customHeight="1">
      <c r="A700" s="11"/>
      <c r="C700" s="11"/>
      <c r="D700" s="13"/>
    </row>
    <row r="701" spans="1:4" ht="14.25" customHeight="1">
      <c r="A701" s="11"/>
      <c r="C701" s="11"/>
      <c r="D701" s="13"/>
    </row>
    <row r="702" spans="1:4" ht="12.75">
      <c r="A702" s="11"/>
      <c r="C702" s="11"/>
      <c r="D702" s="13"/>
    </row>
    <row r="703" spans="1:4" ht="14.25" customHeight="1">
      <c r="A703" s="11"/>
      <c r="C703" s="11"/>
      <c r="D703" s="13"/>
    </row>
    <row r="704" spans="1:4" ht="12.75">
      <c r="A704" s="11"/>
      <c r="C704" s="11"/>
      <c r="D704" s="13"/>
    </row>
    <row r="705" spans="1:4" ht="14.25" customHeight="1">
      <c r="A705" s="11"/>
      <c r="C705" s="11"/>
      <c r="D705" s="13"/>
    </row>
    <row r="706" spans="1:4" ht="12.75">
      <c r="A706" s="11"/>
      <c r="C706" s="11"/>
      <c r="D706" s="13"/>
    </row>
    <row r="707" spans="1:4" s="4" customFormat="1" ht="30" customHeight="1">
      <c r="A707" s="11"/>
      <c r="B707" s="9"/>
      <c r="C707" s="11"/>
      <c r="D707" s="13"/>
    </row>
    <row r="708" spans="1:4" s="4" customFormat="1" ht="12.75">
      <c r="A708" s="11"/>
      <c r="B708" s="9"/>
      <c r="C708" s="11"/>
      <c r="D708" s="13"/>
    </row>
    <row r="709" spans="1:4" s="4" customFormat="1" ht="12.75">
      <c r="A709" s="11"/>
      <c r="B709" s="9"/>
      <c r="C709" s="11"/>
      <c r="D709" s="13"/>
    </row>
    <row r="710" spans="1:4" s="4" customFormat="1" ht="12.75">
      <c r="A710" s="11"/>
      <c r="B710" s="9"/>
      <c r="C710" s="11"/>
      <c r="D710" s="13"/>
    </row>
    <row r="711" spans="1:4" s="4" customFormat="1" ht="12.75">
      <c r="A711" s="11"/>
      <c r="B711" s="9"/>
      <c r="C711" s="11"/>
      <c r="D711" s="13"/>
    </row>
    <row r="712" spans="1:4" s="4" customFormat="1" ht="12.75">
      <c r="A712" s="11"/>
      <c r="B712" s="9"/>
      <c r="C712" s="11"/>
      <c r="D712" s="13"/>
    </row>
    <row r="713" spans="1:4" s="4" customFormat="1" ht="12.75">
      <c r="A713" s="11"/>
      <c r="B713" s="9"/>
      <c r="C713" s="11"/>
      <c r="D713" s="13"/>
    </row>
    <row r="714" spans="1:4" s="4" customFormat="1" ht="12.75">
      <c r="A714" s="11"/>
      <c r="B714" s="9"/>
      <c r="C714" s="11"/>
      <c r="D714" s="13"/>
    </row>
    <row r="715" spans="1:4" s="4" customFormat="1" ht="12.75">
      <c r="A715" s="11"/>
      <c r="B715" s="9"/>
      <c r="C715" s="11"/>
      <c r="D715" s="13"/>
    </row>
    <row r="716" spans="1:4" s="4" customFormat="1" ht="12.75">
      <c r="A716" s="11"/>
      <c r="B716" s="9"/>
      <c r="C716" s="11"/>
      <c r="D716" s="13"/>
    </row>
    <row r="717" spans="1:4" s="4" customFormat="1" ht="12.75">
      <c r="A717" s="11"/>
      <c r="B717" s="9"/>
      <c r="C717" s="11"/>
      <c r="D717" s="13"/>
    </row>
    <row r="718" spans="1:4" s="4" customFormat="1" ht="12.75">
      <c r="A718" s="11"/>
      <c r="B718" s="9"/>
      <c r="C718" s="11"/>
      <c r="D718" s="13"/>
    </row>
    <row r="719" spans="1:4" s="4" customFormat="1" ht="12.75">
      <c r="A719" s="11"/>
      <c r="B719" s="9"/>
      <c r="C719" s="11"/>
      <c r="D719" s="13"/>
    </row>
    <row r="720" spans="1:4" s="4" customFormat="1" ht="12.75">
      <c r="A720" s="11"/>
      <c r="B720" s="9"/>
      <c r="C720" s="11"/>
      <c r="D720" s="13"/>
    </row>
    <row r="721" spans="1:4" s="4" customFormat="1" ht="12.75">
      <c r="A721" s="11"/>
      <c r="B721" s="9"/>
      <c r="C721" s="11"/>
      <c r="D721" s="13"/>
    </row>
    <row r="722" spans="1:4" ht="12.75">
      <c r="A722" s="11"/>
      <c r="C722" s="11"/>
      <c r="D722" s="13"/>
    </row>
    <row r="723" spans="1:4" ht="12.75">
      <c r="A723" s="11"/>
      <c r="C723" s="11"/>
      <c r="D723" s="13"/>
    </row>
    <row r="724" spans="1:4" ht="18" customHeight="1">
      <c r="A724" s="11"/>
      <c r="C724" s="11"/>
      <c r="D724" s="13"/>
    </row>
    <row r="725" spans="1:4" ht="20.25" customHeight="1">
      <c r="A725" s="11"/>
      <c r="C725" s="11"/>
      <c r="D725" s="13"/>
    </row>
    <row r="726" spans="1:4" ht="12.75">
      <c r="A726" s="11"/>
      <c r="C726" s="11"/>
      <c r="D726" s="13"/>
    </row>
    <row r="727" spans="1:4" ht="12.75">
      <c r="A727" s="11"/>
      <c r="C727" s="11"/>
      <c r="D727" s="13"/>
    </row>
    <row r="728" spans="1:4" ht="12.75">
      <c r="A728" s="11"/>
      <c r="C728" s="11"/>
      <c r="D728" s="13"/>
    </row>
    <row r="729" spans="1:4" ht="12.75">
      <c r="A729" s="11"/>
      <c r="C729" s="11"/>
      <c r="D729" s="13"/>
    </row>
    <row r="730" spans="1:4" ht="12.75">
      <c r="A730" s="11"/>
      <c r="C730" s="11"/>
      <c r="D730" s="13"/>
    </row>
    <row r="731" spans="1:4" ht="12.75">
      <c r="A731" s="11"/>
      <c r="C731" s="11"/>
      <c r="D731" s="13"/>
    </row>
    <row r="732" spans="1:4" ht="12.75">
      <c r="A732" s="11"/>
      <c r="C732" s="11"/>
      <c r="D732" s="13"/>
    </row>
    <row r="733" spans="1:4" ht="12.75">
      <c r="A733" s="11"/>
      <c r="C733" s="11"/>
      <c r="D733" s="13"/>
    </row>
    <row r="734" spans="1:4" ht="12.75">
      <c r="A734" s="11"/>
      <c r="C734" s="11"/>
      <c r="D734" s="13"/>
    </row>
    <row r="735" spans="1:4" ht="12.75">
      <c r="A735" s="11"/>
      <c r="C735" s="11"/>
      <c r="D735" s="13"/>
    </row>
    <row r="736" spans="1:4" ht="12.75">
      <c r="A736" s="11"/>
      <c r="C736" s="11"/>
      <c r="D736" s="13"/>
    </row>
    <row r="737" spans="1:4" ht="12.75">
      <c r="A737" s="11"/>
      <c r="C737" s="11"/>
      <c r="D737" s="13"/>
    </row>
    <row r="738" spans="1:4" ht="12.75">
      <c r="A738" s="11"/>
      <c r="C738" s="11"/>
      <c r="D738" s="13"/>
    </row>
    <row r="739" spans="1:4" ht="12.75">
      <c r="A739" s="11"/>
      <c r="C739" s="11"/>
      <c r="D739" s="13"/>
    </row>
    <row r="740" spans="1:4" ht="12.75">
      <c r="A740" s="11"/>
      <c r="C740" s="11"/>
      <c r="D740" s="13"/>
    </row>
    <row r="741" spans="1:4" ht="12.75">
      <c r="A741" s="11"/>
      <c r="C741" s="11"/>
      <c r="D741" s="13"/>
    </row>
    <row r="742" spans="1:4" ht="12.75">
      <c r="A742" s="11"/>
      <c r="C742" s="11"/>
      <c r="D742" s="13"/>
    </row>
    <row r="743" spans="1:4" ht="12.75">
      <c r="A743" s="11"/>
      <c r="C743" s="11"/>
      <c r="D743" s="13"/>
    </row>
    <row r="744" spans="1:4" ht="12.75">
      <c r="A744" s="11"/>
      <c r="C744" s="11"/>
      <c r="D744" s="13"/>
    </row>
    <row r="745" spans="1:4" ht="12.75">
      <c r="A745" s="11"/>
      <c r="C745" s="11"/>
      <c r="D745" s="13"/>
    </row>
    <row r="746" spans="1:4" ht="12.75">
      <c r="A746" s="11"/>
      <c r="C746" s="11"/>
      <c r="D746" s="13"/>
    </row>
    <row r="747" spans="1:4" ht="12.75">
      <c r="A747" s="11"/>
      <c r="C747" s="11"/>
      <c r="D747" s="13"/>
    </row>
    <row r="748" spans="1:4" ht="12.75">
      <c r="A748" s="11"/>
      <c r="C748" s="11"/>
      <c r="D748" s="13"/>
    </row>
    <row r="749" spans="1:4" ht="12.75">
      <c r="A749" s="11"/>
      <c r="C749" s="11"/>
      <c r="D749" s="13"/>
    </row>
    <row r="750" spans="1:4" ht="12.75">
      <c r="A750" s="11"/>
      <c r="C750" s="11"/>
      <c r="D750" s="13"/>
    </row>
    <row r="751" spans="1:4" ht="12.75">
      <c r="A751" s="11"/>
      <c r="C751" s="11"/>
      <c r="D751" s="13"/>
    </row>
    <row r="752" spans="1:4" ht="12.75">
      <c r="A752" s="11"/>
      <c r="C752" s="11"/>
      <c r="D752" s="13"/>
    </row>
    <row r="753" spans="1:4" ht="12.75">
      <c r="A753" s="11"/>
      <c r="C753" s="11"/>
      <c r="D753" s="13"/>
    </row>
    <row r="754" spans="1:4" ht="12.75">
      <c r="A754" s="11"/>
      <c r="C754" s="11"/>
      <c r="D754" s="13"/>
    </row>
    <row r="755" spans="1:4" ht="12.75">
      <c r="A755" s="11"/>
      <c r="C755" s="11"/>
      <c r="D755" s="13"/>
    </row>
    <row r="756" spans="1:4" ht="12.75">
      <c r="A756" s="11"/>
      <c r="C756" s="11"/>
      <c r="D756" s="13"/>
    </row>
    <row r="757" spans="1:4" ht="12.75">
      <c r="A757" s="11"/>
      <c r="C757" s="11"/>
      <c r="D757" s="13"/>
    </row>
    <row r="758" spans="1:4" ht="12.75">
      <c r="A758" s="11"/>
      <c r="C758" s="11"/>
      <c r="D758" s="13"/>
    </row>
    <row r="759" spans="1:4" ht="12.75">
      <c r="A759" s="11"/>
      <c r="C759" s="11"/>
      <c r="D759" s="13"/>
    </row>
    <row r="760" spans="1:4" ht="12.75">
      <c r="A760" s="11"/>
      <c r="C760" s="11"/>
      <c r="D760" s="13"/>
    </row>
    <row r="761" spans="1:4" ht="12.75">
      <c r="A761" s="11"/>
      <c r="C761" s="11"/>
      <c r="D761" s="13"/>
    </row>
    <row r="762" spans="1:4" ht="12.75">
      <c r="A762" s="11"/>
      <c r="C762" s="11"/>
      <c r="D762" s="13"/>
    </row>
    <row r="763" spans="1:4" ht="12.75">
      <c r="A763" s="11"/>
      <c r="C763" s="11"/>
      <c r="D763" s="13"/>
    </row>
    <row r="764" spans="1:4" ht="12.75">
      <c r="A764" s="11"/>
      <c r="C764" s="11"/>
      <c r="D764" s="13"/>
    </row>
    <row r="765" spans="1:4" ht="12.75">
      <c r="A765" s="11"/>
      <c r="C765" s="11"/>
      <c r="D765" s="13"/>
    </row>
    <row r="766" spans="1:4" ht="12.75">
      <c r="A766" s="11"/>
      <c r="C766" s="11"/>
      <c r="D766" s="13"/>
    </row>
    <row r="767" spans="1:4" ht="12.75">
      <c r="A767" s="11"/>
      <c r="C767" s="11"/>
      <c r="D767" s="13"/>
    </row>
    <row r="768" spans="1:4" ht="12.75">
      <c r="A768" s="11"/>
      <c r="C768" s="11"/>
      <c r="D768" s="13"/>
    </row>
    <row r="769" spans="1:4" ht="12.75">
      <c r="A769" s="11"/>
      <c r="C769" s="11"/>
      <c r="D769" s="13"/>
    </row>
    <row r="770" spans="1:4" ht="12.75">
      <c r="A770" s="11"/>
      <c r="C770" s="11"/>
      <c r="D770" s="13"/>
    </row>
    <row r="771" spans="1:4" ht="12.75">
      <c r="A771" s="11"/>
      <c r="C771" s="11"/>
      <c r="D771" s="13"/>
    </row>
    <row r="772" spans="1:4" ht="12.75">
      <c r="A772" s="11"/>
      <c r="C772" s="11"/>
      <c r="D772" s="13"/>
    </row>
    <row r="773" spans="1:4" ht="12.75">
      <c r="A773" s="11"/>
      <c r="C773" s="11"/>
      <c r="D773" s="13"/>
    </row>
    <row r="774" spans="1:4" ht="12.75">
      <c r="A774" s="11"/>
      <c r="C774" s="11"/>
      <c r="D774" s="13"/>
    </row>
    <row r="775" spans="1:4" ht="12.75">
      <c r="A775" s="11"/>
      <c r="C775" s="11"/>
      <c r="D775" s="13"/>
    </row>
    <row r="776" spans="1:4" ht="12.75">
      <c r="A776" s="11"/>
      <c r="C776" s="11"/>
      <c r="D776" s="13"/>
    </row>
    <row r="777" spans="1:4" ht="12.75">
      <c r="A777" s="11"/>
      <c r="C777" s="11"/>
      <c r="D777" s="13"/>
    </row>
    <row r="778" spans="1:4" ht="12.75">
      <c r="A778" s="11"/>
      <c r="C778" s="11"/>
      <c r="D778" s="13"/>
    </row>
    <row r="779" spans="1:4" ht="12.75">
      <c r="A779" s="11"/>
      <c r="C779" s="11"/>
      <c r="D779" s="13"/>
    </row>
    <row r="780" spans="1:4" ht="12.75">
      <c r="A780" s="11"/>
      <c r="C780" s="11"/>
      <c r="D780" s="13"/>
    </row>
    <row r="781" spans="1:4" ht="12.75">
      <c r="A781" s="11"/>
      <c r="C781" s="11"/>
      <c r="D781" s="13"/>
    </row>
    <row r="782" spans="1:4" ht="12.75">
      <c r="A782" s="11"/>
      <c r="C782" s="11"/>
      <c r="D782" s="13"/>
    </row>
    <row r="783" spans="1:4" ht="12.75">
      <c r="A783" s="11"/>
      <c r="C783" s="11"/>
      <c r="D783" s="13"/>
    </row>
    <row r="784" spans="1:4" ht="12.75">
      <c r="A784" s="11"/>
      <c r="C784" s="11"/>
      <c r="D784" s="13"/>
    </row>
    <row r="785" spans="1:4" ht="12.75">
      <c r="A785" s="11"/>
      <c r="C785" s="11"/>
      <c r="D785" s="13"/>
    </row>
    <row r="786" spans="1:4" ht="12.75">
      <c r="A786" s="11"/>
      <c r="C786" s="11"/>
      <c r="D786" s="13"/>
    </row>
    <row r="787" spans="1:4" ht="12.75">
      <c r="A787" s="11"/>
      <c r="C787" s="11"/>
      <c r="D787" s="13"/>
    </row>
    <row r="788" spans="1:4" ht="12.75">
      <c r="A788" s="11"/>
      <c r="C788" s="11"/>
      <c r="D788" s="13"/>
    </row>
    <row r="789" spans="1:4" ht="12.75">
      <c r="A789" s="11"/>
      <c r="C789" s="11"/>
      <c r="D789" s="13"/>
    </row>
    <row r="790" spans="1:4" ht="12.75">
      <c r="A790" s="11"/>
      <c r="C790" s="11"/>
      <c r="D790" s="13"/>
    </row>
    <row r="791" spans="1:4" ht="12.75">
      <c r="A791" s="11"/>
      <c r="C791" s="11"/>
      <c r="D791" s="13"/>
    </row>
    <row r="792" spans="1:4" ht="12.75">
      <c r="A792" s="11"/>
      <c r="C792" s="11"/>
      <c r="D792" s="13"/>
    </row>
    <row r="793" spans="1:4" ht="12.75">
      <c r="A793" s="11"/>
      <c r="C793" s="11"/>
      <c r="D793" s="13"/>
    </row>
    <row r="794" spans="1:4" ht="12.75">
      <c r="A794" s="11"/>
      <c r="C794" s="11"/>
      <c r="D794" s="13"/>
    </row>
    <row r="795" spans="1:4" ht="12.75">
      <c r="A795" s="11"/>
      <c r="C795" s="11"/>
      <c r="D795" s="13"/>
    </row>
    <row r="796" spans="1:4" ht="12.75">
      <c r="A796" s="11"/>
      <c r="C796" s="11"/>
      <c r="D796" s="13"/>
    </row>
    <row r="797" spans="1:4" ht="12.75">
      <c r="A797" s="11"/>
      <c r="C797" s="11"/>
      <c r="D797" s="13"/>
    </row>
    <row r="798" spans="1:4" ht="12.75">
      <c r="A798" s="11"/>
      <c r="C798" s="11"/>
      <c r="D798" s="13"/>
    </row>
    <row r="799" spans="1:4" ht="12.75">
      <c r="A799" s="11"/>
      <c r="C799" s="11"/>
      <c r="D799" s="13"/>
    </row>
    <row r="800" spans="1:4" ht="12.75">
      <c r="A800" s="11"/>
      <c r="C800" s="11"/>
      <c r="D800" s="13"/>
    </row>
    <row r="801" spans="1:4" ht="12.75">
      <c r="A801" s="11"/>
      <c r="C801" s="11"/>
      <c r="D801" s="13"/>
    </row>
    <row r="802" spans="1:4" ht="12.75">
      <c r="A802" s="11"/>
      <c r="C802" s="11"/>
      <c r="D802" s="13"/>
    </row>
    <row r="803" spans="1:4" ht="12.75">
      <c r="A803" s="11"/>
      <c r="C803" s="11"/>
      <c r="D803" s="13"/>
    </row>
    <row r="804" spans="1:4" ht="12.75">
      <c r="A804" s="11"/>
      <c r="C804" s="11"/>
      <c r="D804" s="13"/>
    </row>
    <row r="805" spans="1:4" ht="12.75">
      <c r="A805" s="11"/>
      <c r="C805" s="11"/>
      <c r="D805" s="13"/>
    </row>
    <row r="806" spans="1:4" ht="12.75">
      <c r="A806" s="11"/>
      <c r="C806" s="11"/>
      <c r="D806" s="13"/>
    </row>
    <row r="807" spans="1:4" ht="12.75">
      <c r="A807" s="11"/>
      <c r="C807" s="11"/>
      <c r="D807" s="13"/>
    </row>
    <row r="808" spans="1:4" ht="12.75">
      <c r="A808" s="11"/>
      <c r="C808" s="11"/>
      <c r="D808" s="13"/>
    </row>
    <row r="809" spans="1:4" ht="12.75">
      <c r="A809" s="11"/>
      <c r="C809" s="11"/>
      <c r="D809" s="13"/>
    </row>
    <row r="810" spans="1:4" ht="12.75">
      <c r="A810" s="11"/>
      <c r="C810" s="11"/>
      <c r="D810" s="13"/>
    </row>
    <row r="811" spans="1:4" ht="12.75">
      <c r="A811" s="11"/>
      <c r="C811" s="11"/>
      <c r="D811" s="13"/>
    </row>
    <row r="812" spans="1:4" ht="12.75">
      <c r="A812" s="11"/>
      <c r="C812" s="11"/>
      <c r="D812" s="13"/>
    </row>
    <row r="813" spans="1:4" ht="12.75">
      <c r="A813" s="11"/>
      <c r="C813" s="11"/>
      <c r="D813" s="13"/>
    </row>
    <row r="814" spans="1:4" ht="12.75">
      <c r="A814" s="11"/>
      <c r="C814" s="11"/>
      <c r="D814" s="13"/>
    </row>
    <row r="815" spans="1:4" ht="12.75">
      <c r="A815" s="11"/>
      <c r="C815" s="11"/>
      <c r="D815" s="13"/>
    </row>
    <row r="816" spans="1:4" ht="12.75">
      <c r="A816" s="11"/>
      <c r="C816" s="11"/>
      <c r="D816" s="13"/>
    </row>
    <row r="817" spans="1:4" ht="12.75">
      <c r="A817" s="11"/>
      <c r="C817" s="11"/>
      <c r="D817" s="13"/>
    </row>
    <row r="818" spans="1:4" ht="12.75">
      <c r="A818" s="11"/>
      <c r="C818" s="11"/>
      <c r="D818" s="13"/>
    </row>
    <row r="819" spans="1:4" ht="12.75">
      <c r="A819" s="11"/>
      <c r="C819" s="11"/>
      <c r="D819" s="13"/>
    </row>
    <row r="820" spans="1:4" ht="12.75">
      <c r="A820" s="11"/>
      <c r="C820" s="11"/>
      <c r="D820" s="13"/>
    </row>
    <row r="821" spans="1:4" ht="12.75">
      <c r="A821" s="11"/>
      <c r="C821" s="11"/>
      <c r="D821" s="13"/>
    </row>
    <row r="822" spans="1:4" ht="12.75">
      <c r="A822" s="11"/>
      <c r="C822" s="11"/>
      <c r="D822" s="13"/>
    </row>
    <row r="823" spans="1:4" ht="12.75">
      <c r="A823" s="11"/>
      <c r="C823" s="11"/>
      <c r="D823" s="13"/>
    </row>
    <row r="824" spans="1:4" ht="12.75">
      <c r="A824" s="11"/>
      <c r="C824" s="11"/>
      <c r="D824" s="13"/>
    </row>
    <row r="825" spans="1:4" ht="12.75">
      <c r="A825" s="11"/>
      <c r="C825" s="11"/>
      <c r="D825" s="13"/>
    </row>
    <row r="826" spans="1:4" ht="12.75">
      <c r="A826" s="11"/>
      <c r="C826" s="11"/>
      <c r="D826" s="13"/>
    </row>
    <row r="827" spans="1:4" ht="12.75">
      <c r="A827" s="11"/>
      <c r="C827" s="11"/>
      <c r="D827" s="13"/>
    </row>
    <row r="828" spans="1:4" ht="12.75">
      <c r="A828" s="11"/>
      <c r="C828" s="11"/>
      <c r="D828" s="13"/>
    </row>
    <row r="829" spans="1:4" ht="12.75">
      <c r="A829" s="11"/>
      <c r="C829" s="11"/>
      <c r="D829" s="13"/>
    </row>
    <row r="830" spans="1:4" ht="12.75">
      <c r="A830" s="11"/>
      <c r="C830" s="11"/>
      <c r="D830" s="13"/>
    </row>
    <row r="831" spans="1:4" ht="12.75">
      <c r="A831" s="11"/>
      <c r="C831" s="11"/>
      <c r="D831" s="13"/>
    </row>
    <row r="832" spans="1:4" ht="12.75">
      <c r="A832" s="11"/>
      <c r="C832" s="11"/>
      <c r="D832" s="13"/>
    </row>
    <row r="833" spans="1:4" ht="12.75">
      <c r="A833" s="11"/>
      <c r="C833" s="11"/>
      <c r="D833" s="13"/>
    </row>
    <row r="834" spans="1:4" ht="12.75">
      <c r="A834" s="11"/>
      <c r="C834" s="11"/>
      <c r="D834" s="13"/>
    </row>
    <row r="835" spans="1:4" ht="12.75">
      <c r="A835" s="11"/>
      <c r="C835" s="11"/>
      <c r="D835" s="13"/>
    </row>
    <row r="836" spans="1:4" ht="12.75">
      <c r="A836" s="11"/>
      <c r="C836" s="11"/>
      <c r="D836" s="13"/>
    </row>
    <row r="837" spans="1:4" ht="12.75">
      <c r="A837" s="11"/>
      <c r="C837" s="11"/>
      <c r="D837" s="13"/>
    </row>
    <row r="838" spans="1:4" ht="12.75">
      <c r="A838" s="11"/>
      <c r="C838" s="11"/>
      <c r="D838" s="13"/>
    </row>
    <row r="839" spans="1:4" ht="12.75">
      <c r="A839" s="11"/>
      <c r="C839" s="11"/>
      <c r="D839" s="13"/>
    </row>
    <row r="840" spans="1:4" ht="12.75">
      <c r="A840" s="11"/>
      <c r="C840" s="11"/>
      <c r="D840" s="13"/>
    </row>
    <row r="841" spans="1:4" ht="12.75">
      <c r="A841" s="11"/>
      <c r="C841" s="11"/>
      <c r="D841" s="13"/>
    </row>
    <row r="842" spans="1:4" ht="12.75">
      <c r="A842" s="11"/>
      <c r="C842" s="11"/>
      <c r="D842" s="13"/>
    </row>
    <row r="843" spans="1:4" ht="12.75">
      <c r="A843" s="11"/>
      <c r="C843" s="11"/>
      <c r="D843" s="13"/>
    </row>
    <row r="844" spans="1:4" ht="12.75">
      <c r="A844" s="11"/>
      <c r="C844" s="11"/>
      <c r="D844" s="13"/>
    </row>
    <row r="845" spans="1:4" ht="12.75">
      <c r="A845" s="11"/>
      <c r="C845" s="11"/>
      <c r="D845" s="13"/>
    </row>
    <row r="846" spans="1:4" ht="12.75">
      <c r="A846" s="11"/>
      <c r="C846" s="11"/>
      <c r="D846" s="13"/>
    </row>
    <row r="847" spans="1:4" ht="12.75">
      <c r="A847" s="11"/>
      <c r="C847" s="11"/>
      <c r="D847" s="13"/>
    </row>
    <row r="848" spans="1:4" ht="12.75">
      <c r="A848" s="11"/>
      <c r="C848" s="11"/>
      <c r="D848" s="13"/>
    </row>
    <row r="849" spans="1:4" ht="12.75">
      <c r="A849" s="11"/>
      <c r="C849" s="11"/>
      <c r="D849" s="13"/>
    </row>
    <row r="850" spans="1:4" ht="12.75">
      <c r="A850" s="11"/>
      <c r="C850" s="11"/>
      <c r="D850" s="13"/>
    </row>
    <row r="851" spans="1:4" ht="12.75">
      <c r="A851" s="11"/>
      <c r="C851" s="11"/>
      <c r="D851" s="13"/>
    </row>
    <row r="852" spans="1:4" ht="12.75">
      <c r="A852" s="11"/>
      <c r="C852" s="11"/>
      <c r="D852" s="13"/>
    </row>
    <row r="853" spans="1:4" ht="12.75">
      <c r="A853" s="11"/>
      <c r="C853" s="11"/>
      <c r="D853" s="13"/>
    </row>
    <row r="854" spans="1:4" ht="12.75">
      <c r="A854" s="11"/>
      <c r="C854" s="11"/>
      <c r="D854" s="13"/>
    </row>
    <row r="855" spans="1:4" ht="12.75">
      <c r="A855" s="11"/>
      <c r="C855" s="11"/>
      <c r="D855" s="13"/>
    </row>
    <row r="856" spans="1:4" ht="12.75">
      <c r="A856" s="11"/>
      <c r="C856" s="11"/>
      <c r="D856" s="13"/>
    </row>
    <row r="857" spans="1:4" ht="12.75">
      <c r="A857" s="11"/>
      <c r="C857" s="11"/>
      <c r="D857" s="13"/>
    </row>
    <row r="858" spans="1:4" ht="12.75">
      <c r="A858" s="11"/>
      <c r="C858" s="11"/>
      <c r="D858" s="13"/>
    </row>
    <row r="859" spans="1:4" ht="12.75">
      <c r="A859" s="11"/>
      <c r="C859" s="11"/>
      <c r="D859" s="13"/>
    </row>
    <row r="860" spans="1:4" ht="12.75">
      <c r="A860" s="11"/>
      <c r="C860" s="11"/>
      <c r="D860" s="13"/>
    </row>
    <row r="861" spans="1:4" ht="12.75">
      <c r="A861" s="11"/>
      <c r="C861" s="11"/>
      <c r="D861" s="13"/>
    </row>
    <row r="862" spans="1:4" ht="12.75">
      <c r="A862" s="11"/>
      <c r="C862" s="11"/>
      <c r="D862" s="13"/>
    </row>
    <row r="863" spans="1:4" ht="12.75">
      <c r="A863" s="11"/>
      <c r="C863" s="11"/>
      <c r="D863" s="13"/>
    </row>
    <row r="864" spans="1:4" ht="12.75">
      <c r="A864" s="11"/>
      <c r="C864" s="11"/>
      <c r="D864" s="13"/>
    </row>
    <row r="865" spans="1:4" ht="12.75">
      <c r="A865" s="11"/>
      <c r="C865" s="11"/>
      <c r="D865" s="13"/>
    </row>
    <row r="866" spans="1:4" ht="12.75">
      <c r="A866" s="11"/>
      <c r="C866" s="11"/>
      <c r="D866" s="13"/>
    </row>
    <row r="867" spans="1:4" ht="12.75">
      <c r="A867" s="11"/>
      <c r="C867" s="11"/>
      <c r="D867" s="13"/>
    </row>
    <row r="868" spans="1:4" ht="12.75">
      <c r="A868" s="11"/>
      <c r="C868" s="11"/>
      <c r="D868" s="13"/>
    </row>
    <row r="869" spans="1:4" ht="12.75">
      <c r="A869" s="11"/>
      <c r="C869" s="11"/>
      <c r="D869" s="13"/>
    </row>
    <row r="870" spans="1:4" ht="12.75">
      <c r="A870" s="11"/>
      <c r="C870" s="11"/>
      <c r="D870" s="13"/>
    </row>
    <row r="871" spans="1:4" ht="12.75">
      <c r="A871" s="11"/>
      <c r="C871" s="11"/>
      <c r="D871" s="13"/>
    </row>
    <row r="872" spans="1:4" ht="12.75">
      <c r="A872" s="11"/>
      <c r="C872" s="11"/>
      <c r="D872" s="13"/>
    </row>
    <row r="873" spans="1:4" ht="12.75">
      <c r="A873" s="11"/>
      <c r="C873" s="11"/>
      <c r="D873" s="13"/>
    </row>
    <row r="874" spans="1:4" ht="12.75">
      <c r="A874" s="11"/>
      <c r="C874" s="11"/>
      <c r="D874" s="13"/>
    </row>
    <row r="875" spans="1:4" ht="12.75">
      <c r="A875" s="11"/>
      <c r="C875" s="11"/>
      <c r="D875" s="13"/>
    </row>
    <row r="876" spans="1:4" ht="12.75">
      <c r="A876" s="11"/>
      <c r="C876" s="11"/>
      <c r="D876" s="13"/>
    </row>
    <row r="877" spans="1:4" ht="12.75">
      <c r="A877" s="11"/>
      <c r="C877" s="11"/>
      <c r="D877" s="13"/>
    </row>
    <row r="878" spans="1:4" ht="12.75">
      <c r="A878" s="11"/>
      <c r="C878" s="11"/>
      <c r="D878" s="13"/>
    </row>
    <row r="879" spans="1:4" ht="12.75">
      <c r="A879" s="11"/>
      <c r="C879" s="11"/>
      <c r="D879" s="13"/>
    </row>
    <row r="880" spans="1:4" ht="12.75">
      <c r="A880" s="11"/>
      <c r="C880" s="11"/>
      <c r="D880" s="13"/>
    </row>
    <row r="881" spans="1:4" ht="12.75">
      <c r="A881" s="11"/>
      <c r="C881" s="11"/>
      <c r="D881" s="13"/>
    </row>
    <row r="882" spans="1:4" ht="12.75">
      <c r="A882" s="11"/>
      <c r="C882" s="11"/>
      <c r="D882" s="13"/>
    </row>
    <row r="883" spans="1:4" ht="12.75">
      <c r="A883" s="11"/>
      <c r="C883" s="11"/>
      <c r="D883" s="13"/>
    </row>
    <row r="884" spans="1:4" ht="12.75">
      <c r="A884" s="11"/>
      <c r="C884" s="11"/>
      <c r="D884" s="13"/>
    </row>
    <row r="885" spans="1:4" ht="12.75">
      <c r="A885" s="11"/>
      <c r="C885" s="11"/>
      <c r="D885" s="13"/>
    </row>
    <row r="886" spans="1:4" ht="12.75">
      <c r="A886" s="11"/>
      <c r="C886" s="11"/>
      <c r="D886" s="13"/>
    </row>
    <row r="887" spans="1:4" ht="12.75">
      <c r="A887" s="11"/>
      <c r="C887" s="11"/>
      <c r="D887" s="13"/>
    </row>
    <row r="888" spans="1:4" ht="12.75">
      <c r="A888" s="11"/>
      <c r="C888" s="11"/>
      <c r="D888" s="13"/>
    </row>
    <row r="889" spans="1:4" ht="12.75">
      <c r="A889" s="11"/>
      <c r="C889" s="11"/>
      <c r="D889" s="13"/>
    </row>
    <row r="890" spans="1:4" ht="12.75">
      <c r="A890" s="11"/>
      <c r="C890" s="11"/>
      <c r="D890" s="13"/>
    </row>
    <row r="891" spans="1:4" ht="12.75">
      <c r="A891" s="11"/>
      <c r="C891" s="11"/>
      <c r="D891" s="13"/>
    </row>
    <row r="892" spans="1:4" ht="12.75">
      <c r="A892" s="11"/>
      <c r="C892" s="11"/>
      <c r="D892" s="13"/>
    </row>
    <row r="893" spans="1:4" ht="12.75">
      <c r="A893" s="11"/>
      <c r="C893" s="11"/>
      <c r="D893" s="13"/>
    </row>
    <row r="894" spans="1:4" ht="12.75">
      <c r="A894" s="11"/>
      <c r="C894" s="11"/>
      <c r="D894" s="13"/>
    </row>
    <row r="895" spans="1:4" ht="12.75">
      <c r="A895" s="11"/>
      <c r="C895" s="11"/>
      <c r="D895" s="13"/>
    </row>
    <row r="896" spans="1:4" ht="12.75">
      <c r="A896" s="11"/>
      <c r="C896" s="11"/>
      <c r="D896" s="13"/>
    </row>
    <row r="897" spans="1:4" ht="12.75">
      <c r="A897" s="11"/>
      <c r="C897" s="11"/>
      <c r="D897" s="13"/>
    </row>
    <row r="898" spans="1:4" ht="12.75">
      <c r="A898" s="11"/>
      <c r="C898" s="11"/>
      <c r="D898" s="13"/>
    </row>
    <row r="899" spans="1:4" ht="12.75">
      <c r="A899" s="11"/>
      <c r="C899" s="11"/>
      <c r="D899" s="13"/>
    </row>
    <row r="900" spans="1:4" ht="12.75">
      <c r="A900" s="11"/>
      <c r="C900" s="11"/>
      <c r="D900" s="13"/>
    </row>
    <row r="901" spans="1:4" ht="12.75">
      <c r="A901" s="11"/>
      <c r="C901" s="11"/>
      <c r="D901" s="13"/>
    </row>
    <row r="902" spans="1:4" ht="12.75">
      <c r="A902" s="11"/>
      <c r="C902" s="11"/>
      <c r="D902" s="13"/>
    </row>
    <row r="903" spans="1:4" ht="12.75">
      <c r="A903" s="11"/>
      <c r="C903" s="11"/>
      <c r="D903" s="13"/>
    </row>
    <row r="904" spans="1:4" ht="12.75">
      <c r="A904" s="11"/>
      <c r="C904" s="11"/>
      <c r="D904" s="13"/>
    </row>
    <row r="905" spans="1:4" ht="12.75">
      <c r="A905" s="11"/>
      <c r="C905" s="11"/>
      <c r="D905" s="13"/>
    </row>
    <row r="906" spans="1:4" ht="12.75">
      <c r="A906" s="11"/>
      <c r="C906" s="11"/>
      <c r="D906" s="13"/>
    </row>
    <row r="907" spans="1:4" ht="12.75">
      <c r="A907" s="11"/>
      <c r="C907" s="11"/>
      <c r="D907" s="13"/>
    </row>
    <row r="908" spans="1:4" ht="12.75">
      <c r="A908" s="11"/>
      <c r="C908" s="11"/>
      <c r="D908" s="13"/>
    </row>
    <row r="909" spans="1:4" ht="12.75">
      <c r="A909" s="11"/>
      <c r="C909" s="11"/>
      <c r="D909" s="13"/>
    </row>
    <row r="910" spans="1:4" ht="12.75">
      <c r="A910" s="11"/>
      <c r="C910" s="11"/>
      <c r="D910" s="13"/>
    </row>
    <row r="911" spans="1:4" ht="12.75">
      <c r="A911" s="11"/>
      <c r="C911" s="11"/>
      <c r="D911" s="13"/>
    </row>
    <row r="912" spans="1:4" ht="12.75">
      <c r="A912" s="11"/>
      <c r="C912" s="11"/>
      <c r="D912" s="13"/>
    </row>
    <row r="913" spans="1:4" ht="12.75">
      <c r="A913" s="11"/>
      <c r="C913" s="11"/>
      <c r="D913" s="13"/>
    </row>
    <row r="914" spans="1:4" ht="12.75">
      <c r="A914" s="11"/>
      <c r="C914" s="11"/>
      <c r="D914" s="13"/>
    </row>
    <row r="915" spans="1:4" ht="12.75">
      <c r="A915" s="11"/>
      <c r="C915" s="11"/>
      <c r="D915" s="13"/>
    </row>
    <row r="916" spans="1:4" ht="12.75">
      <c r="A916" s="11"/>
      <c r="C916" s="11"/>
      <c r="D916" s="13"/>
    </row>
    <row r="917" spans="1:4" ht="12.75">
      <c r="A917" s="11"/>
      <c r="C917" s="11"/>
      <c r="D917" s="13"/>
    </row>
    <row r="918" spans="1:4" ht="12.75">
      <c r="A918" s="11"/>
      <c r="C918" s="11"/>
      <c r="D918" s="13"/>
    </row>
    <row r="919" spans="1:4" ht="12.75">
      <c r="A919" s="11"/>
      <c r="C919" s="11"/>
      <c r="D919" s="13"/>
    </row>
    <row r="920" spans="1:4" ht="12.75">
      <c r="A920" s="11"/>
      <c r="C920" s="11"/>
      <c r="D920" s="13"/>
    </row>
    <row r="921" spans="1:4" ht="12.75">
      <c r="A921" s="11"/>
      <c r="C921" s="11"/>
      <c r="D921" s="13"/>
    </row>
    <row r="922" spans="1:4" ht="12.75">
      <c r="A922" s="11"/>
      <c r="C922" s="11"/>
      <c r="D922" s="13"/>
    </row>
    <row r="923" spans="1:4" ht="12.75">
      <c r="A923" s="11"/>
      <c r="C923" s="11"/>
      <c r="D923" s="13"/>
    </row>
    <row r="924" spans="1:4" ht="12.75">
      <c r="A924" s="11"/>
      <c r="C924" s="11"/>
      <c r="D924" s="13"/>
    </row>
    <row r="925" spans="1:4" ht="12.75">
      <c r="A925" s="11"/>
      <c r="C925" s="11"/>
      <c r="D925" s="13"/>
    </row>
    <row r="926" spans="1:4" ht="12.75">
      <c r="A926" s="11"/>
      <c r="C926" s="11"/>
      <c r="D926" s="13"/>
    </row>
    <row r="927" spans="1:4" ht="12.75">
      <c r="A927" s="11"/>
      <c r="C927" s="11"/>
      <c r="D927" s="13"/>
    </row>
    <row r="928" spans="1:4" ht="12.75">
      <c r="A928" s="11"/>
      <c r="C928" s="11"/>
      <c r="D928" s="13"/>
    </row>
    <row r="929" spans="1:4" ht="12.75">
      <c r="A929" s="11"/>
      <c r="C929" s="11"/>
      <c r="D929" s="13"/>
    </row>
    <row r="930" spans="1:4" ht="12.75">
      <c r="A930" s="11"/>
      <c r="C930" s="11"/>
      <c r="D930" s="13"/>
    </row>
    <row r="931" spans="1:4" ht="12.75">
      <c r="A931" s="11"/>
      <c r="C931" s="11"/>
      <c r="D931" s="13"/>
    </row>
    <row r="932" spans="1:4" ht="12.75">
      <c r="A932" s="11"/>
      <c r="C932" s="11"/>
      <c r="D932" s="13"/>
    </row>
    <row r="933" spans="1:4" ht="12.75">
      <c r="A933" s="11"/>
      <c r="C933" s="11"/>
      <c r="D933" s="13"/>
    </row>
    <row r="934" spans="1:4" ht="12.75">
      <c r="A934" s="11"/>
      <c r="C934" s="11"/>
      <c r="D934" s="13"/>
    </row>
    <row r="935" spans="1:4" ht="12.75">
      <c r="A935" s="11"/>
      <c r="C935" s="11"/>
      <c r="D935" s="13"/>
    </row>
    <row r="936" spans="1:4" ht="12.75">
      <c r="A936" s="11"/>
      <c r="C936" s="11"/>
      <c r="D936" s="13"/>
    </row>
    <row r="937" spans="1:4" ht="12.75">
      <c r="A937" s="11"/>
      <c r="C937" s="11"/>
      <c r="D937" s="13"/>
    </row>
    <row r="938" spans="1:4" ht="12.75">
      <c r="A938" s="11"/>
      <c r="C938" s="11"/>
      <c r="D938" s="13"/>
    </row>
    <row r="939" spans="1:4" ht="12.75">
      <c r="A939" s="11"/>
      <c r="C939" s="11"/>
      <c r="D939" s="13"/>
    </row>
    <row r="940" spans="1:4" ht="12.75">
      <c r="A940" s="11"/>
      <c r="C940" s="11"/>
      <c r="D940" s="13"/>
    </row>
    <row r="941" spans="1:4" ht="12.75">
      <c r="A941" s="11"/>
      <c r="C941" s="11"/>
      <c r="D941" s="13"/>
    </row>
    <row r="942" spans="1:4" ht="12.75">
      <c r="A942" s="11"/>
      <c r="C942" s="11"/>
      <c r="D942" s="13"/>
    </row>
    <row r="943" spans="1:4" ht="12.75">
      <c r="A943" s="11"/>
      <c r="C943" s="11"/>
      <c r="D943" s="13"/>
    </row>
    <row r="944" spans="1:4" ht="12.75">
      <c r="A944" s="11"/>
      <c r="C944" s="11"/>
      <c r="D944" s="13"/>
    </row>
    <row r="945" spans="1:4" ht="12.75">
      <c r="A945" s="11"/>
      <c r="C945" s="11"/>
      <c r="D945" s="13"/>
    </row>
    <row r="946" spans="1:4" ht="12.75">
      <c r="A946" s="11"/>
      <c r="C946" s="11"/>
      <c r="D946" s="13"/>
    </row>
    <row r="947" spans="1:4" ht="12.75">
      <c r="A947" s="11"/>
      <c r="C947" s="11"/>
      <c r="D947" s="13"/>
    </row>
    <row r="948" spans="1:4" ht="12.75">
      <c r="A948" s="11"/>
      <c r="C948" s="11"/>
      <c r="D948" s="13"/>
    </row>
    <row r="949" spans="1:4" ht="12.75">
      <c r="A949" s="11"/>
      <c r="C949" s="11"/>
      <c r="D949" s="13"/>
    </row>
    <row r="950" spans="1:4" ht="12.75">
      <c r="A950" s="11"/>
      <c r="C950" s="11"/>
      <c r="D950" s="13"/>
    </row>
    <row r="951" spans="1:4" ht="12.75">
      <c r="A951" s="11"/>
      <c r="C951" s="11"/>
      <c r="D951" s="13"/>
    </row>
    <row r="952" spans="1:4" ht="12.75">
      <c r="A952" s="11"/>
      <c r="C952" s="11"/>
      <c r="D952" s="13"/>
    </row>
    <row r="953" spans="1:4" ht="12.75">
      <c r="A953" s="11"/>
      <c r="C953" s="11"/>
      <c r="D953" s="13"/>
    </row>
    <row r="954" spans="1:4" ht="12.75">
      <c r="A954" s="11"/>
      <c r="C954" s="11"/>
      <c r="D954" s="13"/>
    </row>
    <row r="955" spans="1:4" ht="12.75">
      <c r="A955" s="11"/>
      <c r="C955" s="11"/>
      <c r="D955" s="13"/>
    </row>
    <row r="956" spans="1:4" ht="12.75">
      <c r="A956" s="11"/>
      <c r="C956" s="11"/>
      <c r="D956" s="13"/>
    </row>
    <row r="957" spans="1:4" ht="12.75">
      <c r="A957" s="11"/>
      <c r="C957" s="11"/>
      <c r="D957" s="13"/>
    </row>
    <row r="958" spans="1:4" ht="12.75">
      <c r="A958" s="11"/>
      <c r="C958" s="11"/>
      <c r="D958" s="13"/>
    </row>
    <row r="959" spans="1:4" ht="12.75">
      <c r="A959" s="11"/>
      <c r="C959" s="11"/>
      <c r="D959" s="13"/>
    </row>
    <row r="960" spans="1:4" ht="12.75">
      <c r="A960" s="11"/>
      <c r="C960" s="11"/>
      <c r="D960" s="13"/>
    </row>
    <row r="961" spans="1:4" ht="12.75">
      <c r="A961" s="11"/>
      <c r="C961" s="11"/>
      <c r="D961" s="13"/>
    </row>
    <row r="962" spans="1:4" ht="12.75">
      <c r="A962" s="11"/>
      <c r="C962" s="11"/>
      <c r="D962" s="13"/>
    </row>
    <row r="963" spans="1:4" ht="12.75">
      <c r="A963" s="11"/>
      <c r="C963" s="11"/>
      <c r="D963" s="13"/>
    </row>
    <row r="964" spans="1:4" ht="12.75">
      <c r="A964" s="11"/>
      <c r="C964" s="11"/>
      <c r="D964" s="13"/>
    </row>
    <row r="965" spans="1:4" ht="12.75">
      <c r="A965" s="11"/>
      <c r="C965" s="11"/>
      <c r="D965" s="13"/>
    </row>
    <row r="966" spans="1:4" ht="12.75">
      <c r="A966" s="11"/>
      <c r="C966" s="11"/>
      <c r="D966" s="13"/>
    </row>
    <row r="967" spans="1:4" ht="12.75">
      <c r="A967" s="11"/>
      <c r="C967" s="11"/>
      <c r="D967" s="13"/>
    </row>
    <row r="968" spans="1:4" ht="12.75">
      <c r="A968" s="11"/>
      <c r="C968" s="11"/>
      <c r="D968" s="13"/>
    </row>
    <row r="969" spans="1:4" ht="12.75">
      <c r="A969" s="11"/>
      <c r="C969" s="11"/>
      <c r="D969" s="13"/>
    </row>
    <row r="970" spans="1:4" ht="12.75">
      <c r="A970" s="11"/>
      <c r="C970" s="11"/>
      <c r="D970" s="13"/>
    </row>
    <row r="971" spans="1:4" ht="12.75">
      <c r="A971" s="11"/>
      <c r="C971" s="11"/>
      <c r="D971" s="13"/>
    </row>
    <row r="972" spans="1:4" ht="12.75">
      <c r="A972" s="11"/>
      <c r="C972" s="11"/>
      <c r="D972" s="13"/>
    </row>
    <row r="973" spans="1:4" ht="12.75">
      <c r="A973" s="11"/>
      <c r="C973" s="11"/>
      <c r="D973" s="13"/>
    </row>
    <row r="974" spans="1:4" ht="12.75">
      <c r="A974" s="11"/>
      <c r="C974" s="11"/>
      <c r="D974" s="13"/>
    </row>
    <row r="975" spans="1:4" ht="12.75">
      <c r="A975" s="11"/>
      <c r="C975" s="11"/>
      <c r="D975" s="13"/>
    </row>
    <row r="976" spans="1:4" ht="12.75">
      <c r="A976" s="11"/>
      <c r="C976" s="11"/>
      <c r="D976" s="13"/>
    </row>
    <row r="977" spans="1:4" ht="12.75">
      <c r="A977" s="11"/>
      <c r="C977" s="11"/>
      <c r="D977" s="13"/>
    </row>
    <row r="978" spans="1:4" ht="12.75">
      <c r="A978" s="11"/>
      <c r="C978" s="11"/>
      <c r="D978" s="13"/>
    </row>
    <row r="979" spans="1:4" ht="12.75">
      <c r="A979" s="11"/>
      <c r="C979" s="11"/>
      <c r="D979" s="13"/>
    </row>
    <row r="980" spans="1:4" ht="12.75">
      <c r="A980" s="11"/>
      <c r="C980" s="11"/>
      <c r="D980" s="13"/>
    </row>
    <row r="981" spans="1:4" ht="12.75">
      <c r="A981" s="11"/>
      <c r="C981" s="11"/>
      <c r="D981" s="13"/>
    </row>
    <row r="982" spans="1:4" ht="12.75">
      <c r="A982" s="11"/>
      <c r="C982" s="11"/>
      <c r="D982" s="13"/>
    </row>
    <row r="983" spans="1:4" ht="12.75">
      <c r="A983" s="11"/>
      <c r="C983" s="11"/>
      <c r="D983" s="13"/>
    </row>
    <row r="984" spans="1:4" ht="12.75">
      <c r="A984" s="11"/>
      <c r="C984" s="11"/>
      <c r="D984" s="13"/>
    </row>
    <row r="985" spans="1:4" ht="12.75">
      <c r="A985" s="11"/>
      <c r="C985" s="11"/>
      <c r="D985" s="13"/>
    </row>
    <row r="986" spans="1:4" ht="12.75">
      <c r="A986" s="11"/>
      <c r="C986" s="11"/>
      <c r="D986" s="13"/>
    </row>
    <row r="987" spans="1:4" ht="12.75">
      <c r="A987" s="11"/>
      <c r="C987" s="11"/>
      <c r="D987" s="13"/>
    </row>
    <row r="988" spans="1:4" ht="12.75">
      <c r="A988" s="11"/>
      <c r="C988" s="11"/>
      <c r="D988" s="13"/>
    </row>
    <row r="989" spans="1:4" ht="12.75">
      <c r="A989" s="11"/>
      <c r="C989" s="11"/>
      <c r="D989" s="13"/>
    </row>
    <row r="990" spans="1:4" ht="12.75">
      <c r="A990" s="11"/>
      <c r="C990" s="11"/>
      <c r="D990" s="13"/>
    </row>
    <row r="991" spans="1:4" ht="12.75">
      <c r="A991" s="11"/>
      <c r="C991" s="11"/>
      <c r="D991" s="13"/>
    </row>
    <row r="992" spans="1:4" ht="12.75">
      <c r="A992" s="11"/>
      <c r="C992" s="11"/>
      <c r="D992" s="13"/>
    </row>
    <row r="993" spans="1:4" ht="12.75">
      <c r="A993" s="11"/>
      <c r="C993" s="11"/>
      <c r="D993" s="13"/>
    </row>
    <row r="994" spans="1:4" ht="12.75">
      <c r="A994" s="11"/>
      <c r="C994" s="11"/>
      <c r="D994" s="13"/>
    </row>
    <row r="995" spans="1:4" ht="12.75">
      <c r="A995" s="11"/>
      <c r="C995" s="11"/>
      <c r="D995" s="13"/>
    </row>
    <row r="996" spans="1:4" ht="12.75">
      <c r="A996" s="11"/>
      <c r="C996" s="11"/>
      <c r="D996" s="13"/>
    </row>
    <row r="997" spans="1:4" ht="12.75">
      <c r="A997" s="11"/>
      <c r="C997" s="11"/>
      <c r="D997" s="13"/>
    </row>
    <row r="998" spans="1:4" ht="12.75">
      <c r="A998" s="11"/>
      <c r="C998" s="11"/>
      <c r="D998" s="13"/>
    </row>
    <row r="999" spans="1:4" ht="12.75">
      <c r="A999" s="11"/>
      <c r="C999" s="11"/>
      <c r="D999" s="13"/>
    </row>
    <row r="1000" spans="1:4" ht="12.75">
      <c r="A1000" s="11"/>
      <c r="C1000" s="11"/>
      <c r="D1000" s="13"/>
    </row>
    <row r="1001" spans="1:4" ht="12.75">
      <c r="A1001" s="11"/>
      <c r="C1001" s="11"/>
      <c r="D1001" s="13"/>
    </row>
    <row r="1002" spans="1:4" ht="12.75">
      <c r="A1002" s="11"/>
      <c r="C1002" s="11"/>
      <c r="D1002" s="13"/>
    </row>
    <row r="1003" spans="1:4" ht="12.75">
      <c r="A1003" s="11"/>
      <c r="C1003" s="11"/>
      <c r="D1003" s="13"/>
    </row>
    <row r="1004" spans="1:4" ht="12.75">
      <c r="A1004" s="11"/>
      <c r="C1004" s="11"/>
      <c r="D1004" s="13"/>
    </row>
    <row r="1005" spans="1:4" ht="12.75">
      <c r="A1005" s="11"/>
      <c r="C1005" s="11"/>
      <c r="D1005" s="13"/>
    </row>
    <row r="1006" spans="1:4" ht="12.75">
      <c r="A1006" s="11"/>
      <c r="C1006" s="11"/>
      <c r="D1006" s="13"/>
    </row>
    <row r="1007" spans="1:4" ht="12.75">
      <c r="A1007" s="11"/>
      <c r="C1007" s="11"/>
      <c r="D1007" s="13"/>
    </row>
    <row r="1008" spans="1:4" ht="12.75">
      <c r="A1008" s="11"/>
      <c r="C1008" s="11"/>
      <c r="D1008" s="13"/>
    </row>
    <row r="1009" spans="1:4" ht="12.75">
      <c r="A1009" s="11"/>
      <c r="C1009" s="11"/>
      <c r="D1009" s="13"/>
    </row>
    <row r="1010" spans="1:4" ht="12.75">
      <c r="A1010" s="11"/>
      <c r="C1010" s="11"/>
      <c r="D1010" s="13"/>
    </row>
    <row r="1011" spans="1:4" ht="12.75">
      <c r="A1011" s="11"/>
      <c r="C1011" s="11"/>
      <c r="D1011" s="13"/>
    </row>
    <row r="1012" spans="1:4" ht="12.75">
      <c r="A1012" s="11"/>
      <c r="C1012" s="11"/>
      <c r="D1012" s="13"/>
    </row>
    <row r="1013" spans="1:4" ht="12.75">
      <c r="A1013" s="11"/>
      <c r="C1013" s="11"/>
      <c r="D1013" s="13"/>
    </row>
    <row r="1014" spans="1:4" ht="12.75">
      <c r="A1014" s="11"/>
      <c r="C1014" s="11"/>
      <c r="D1014" s="13"/>
    </row>
    <row r="1015" spans="1:4" ht="12.75">
      <c r="A1015" s="11"/>
      <c r="C1015" s="11"/>
      <c r="D1015" s="13"/>
    </row>
    <row r="1016" spans="1:4" ht="12.75">
      <c r="A1016" s="11"/>
      <c r="C1016" s="11"/>
      <c r="D1016" s="13"/>
    </row>
    <row r="1017" spans="1:4" ht="12.75">
      <c r="A1017" s="11"/>
      <c r="C1017" s="11"/>
      <c r="D1017" s="13"/>
    </row>
    <row r="1018" spans="1:4" ht="12.75">
      <c r="A1018" s="11"/>
      <c r="C1018" s="11"/>
      <c r="D1018" s="13"/>
    </row>
    <row r="1019" spans="1:4" ht="12.75">
      <c r="A1019" s="11"/>
      <c r="C1019" s="11"/>
      <c r="D1019" s="13"/>
    </row>
    <row r="1020" spans="1:4" ht="12.75">
      <c r="A1020" s="11"/>
      <c r="C1020" s="11"/>
      <c r="D1020" s="13"/>
    </row>
    <row r="1021" spans="1:4" ht="12.75">
      <c r="A1021" s="11"/>
      <c r="C1021" s="11"/>
      <c r="D1021" s="13"/>
    </row>
    <row r="1022" spans="1:4" ht="12.75">
      <c r="A1022" s="11"/>
      <c r="C1022" s="11"/>
      <c r="D1022" s="13"/>
    </row>
    <row r="1023" spans="1:4" ht="12.75">
      <c r="A1023" s="11"/>
      <c r="C1023" s="11"/>
      <c r="D1023" s="13"/>
    </row>
    <row r="1024" spans="1:4" ht="12.75">
      <c r="A1024" s="11"/>
      <c r="C1024" s="11"/>
      <c r="D1024" s="13"/>
    </row>
    <row r="1025" spans="1:4" ht="12.75">
      <c r="A1025" s="11"/>
      <c r="C1025" s="11"/>
      <c r="D1025" s="13"/>
    </row>
    <row r="1026" spans="1:4" ht="12.75">
      <c r="A1026" s="11"/>
      <c r="C1026" s="11"/>
      <c r="D1026" s="13"/>
    </row>
    <row r="1027" spans="1:4" ht="12.75">
      <c r="A1027" s="11"/>
      <c r="C1027" s="11"/>
      <c r="D1027" s="13"/>
    </row>
    <row r="1028" spans="1:4" ht="12.75">
      <c r="A1028" s="11"/>
      <c r="C1028" s="11"/>
      <c r="D1028" s="13"/>
    </row>
    <row r="1029" spans="1:4" ht="12.75">
      <c r="A1029" s="11"/>
      <c r="C1029" s="11"/>
      <c r="D1029" s="13"/>
    </row>
    <row r="1030" spans="1:4" ht="12.75">
      <c r="A1030" s="11"/>
      <c r="C1030" s="11"/>
      <c r="D1030" s="13"/>
    </row>
    <row r="1031" spans="1:4" ht="12.75">
      <c r="A1031" s="11"/>
      <c r="C1031" s="11"/>
      <c r="D1031" s="13"/>
    </row>
    <row r="1032" spans="1:4" ht="12.75">
      <c r="A1032" s="11"/>
      <c r="C1032" s="11"/>
      <c r="D1032" s="13"/>
    </row>
    <row r="1033" spans="1:4" ht="12.75">
      <c r="A1033" s="11"/>
      <c r="C1033" s="11"/>
      <c r="D1033" s="13"/>
    </row>
    <row r="1034" spans="1:4" ht="12.75">
      <c r="A1034" s="11"/>
      <c r="C1034" s="11"/>
      <c r="D1034" s="13"/>
    </row>
    <row r="1035" spans="1:4" ht="12.75">
      <c r="A1035" s="11"/>
      <c r="C1035" s="11"/>
      <c r="D1035" s="13"/>
    </row>
    <row r="1036" spans="1:4" ht="12.75">
      <c r="A1036" s="11"/>
      <c r="C1036" s="11"/>
      <c r="D1036" s="13"/>
    </row>
    <row r="1037" spans="1:4" ht="12.75">
      <c r="A1037" s="11"/>
      <c r="C1037" s="11"/>
      <c r="D1037" s="13"/>
    </row>
    <row r="1038" spans="1:4" ht="12.75">
      <c r="A1038" s="11"/>
      <c r="C1038" s="11"/>
      <c r="D1038" s="13"/>
    </row>
    <row r="1039" spans="1:4" ht="12.75">
      <c r="A1039" s="11"/>
      <c r="C1039" s="11"/>
      <c r="D1039" s="13"/>
    </row>
    <row r="1040" spans="1:4" ht="12.75">
      <c r="A1040" s="11"/>
      <c r="C1040" s="11"/>
      <c r="D1040" s="13"/>
    </row>
    <row r="1041" spans="1:4" ht="12.75">
      <c r="A1041" s="11"/>
      <c r="C1041" s="11"/>
      <c r="D1041" s="13"/>
    </row>
    <row r="1042" spans="1:4" ht="12.75">
      <c r="A1042" s="11"/>
      <c r="C1042" s="11"/>
      <c r="D1042" s="13"/>
    </row>
    <row r="1043" spans="1:4" ht="12.75">
      <c r="A1043" s="11"/>
      <c r="C1043" s="11"/>
      <c r="D1043" s="13"/>
    </row>
    <row r="1044" spans="1:4" ht="12.75">
      <c r="A1044" s="11"/>
      <c r="C1044" s="11"/>
      <c r="D1044" s="13"/>
    </row>
    <row r="1045" spans="1:4" ht="12.75">
      <c r="A1045" s="11"/>
      <c r="C1045" s="11"/>
      <c r="D1045" s="13"/>
    </row>
    <row r="1046" spans="1:4" ht="12.75">
      <c r="A1046" s="11"/>
      <c r="C1046" s="11"/>
      <c r="D1046" s="13"/>
    </row>
    <row r="1047" spans="1:4" ht="12.75">
      <c r="A1047" s="11"/>
      <c r="C1047" s="11"/>
      <c r="D1047" s="13"/>
    </row>
    <row r="1048" spans="1:4" ht="12.75">
      <c r="A1048" s="11"/>
      <c r="C1048" s="11"/>
      <c r="D1048" s="13"/>
    </row>
    <row r="1049" spans="1:4" ht="12.75">
      <c r="A1049" s="11"/>
      <c r="C1049" s="11"/>
      <c r="D1049" s="13"/>
    </row>
    <row r="1050" spans="1:4" ht="12.75">
      <c r="A1050" s="11"/>
      <c r="C1050" s="11"/>
      <c r="D1050" s="13"/>
    </row>
    <row r="1051" spans="1:4" ht="12.75">
      <c r="A1051" s="11"/>
      <c r="C1051" s="11"/>
      <c r="D1051" s="13"/>
    </row>
    <row r="1052" spans="1:4" ht="12.75">
      <c r="A1052" s="11"/>
      <c r="C1052" s="11"/>
      <c r="D1052" s="13"/>
    </row>
    <row r="1053" spans="1:4" ht="12.75">
      <c r="A1053" s="11"/>
      <c r="C1053" s="11"/>
      <c r="D1053" s="13"/>
    </row>
    <row r="1054" spans="1:4" ht="12.75">
      <c r="A1054" s="11"/>
      <c r="C1054" s="11"/>
      <c r="D1054" s="13"/>
    </row>
    <row r="1055" spans="1:4" ht="12.75">
      <c r="A1055" s="11"/>
      <c r="C1055" s="11"/>
      <c r="D1055" s="13"/>
    </row>
    <row r="1056" spans="1:4" ht="12.75">
      <c r="A1056" s="11"/>
      <c r="C1056" s="11"/>
      <c r="D1056" s="13"/>
    </row>
    <row r="1057" spans="1:4" ht="12.75">
      <c r="A1057" s="11"/>
      <c r="C1057" s="11"/>
      <c r="D1057" s="13"/>
    </row>
    <row r="1058" spans="1:4" ht="12.75">
      <c r="A1058" s="11"/>
      <c r="C1058" s="11"/>
      <c r="D1058" s="13"/>
    </row>
    <row r="1059" spans="1:4" ht="12.75">
      <c r="A1059" s="11"/>
      <c r="C1059" s="11"/>
      <c r="D1059" s="13"/>
    </row>
    <row r="1060" spans="1:4" ht="12.75">
      <c r="A1060" s="11"/>
      <c r="C1060" s="11"/>
      <c r="D1060" s="13"/>
    </row>
    <row r="1061" spans="1:4" ht="12.75">
      <c r="A1061" s="11"/>
      <c r="C1061" s="11"/>
      <c r="D1061" s="13"/>
    </row>
    <row r="1062" spans="1:4" ht="12.75">
      <c r="A1062" s="11"/>
      <c r="C1062" s="11"/>
      <c r="D1062" s="13"/>
    </row>
    <row r="1063" spans="1:4" ht="12.75">
      <c r="A1063" s="11"/>
      <c r="C1063" s="11"/>
      <c r="D1063" s="13"/>
    </row>
    <row r="1064" spans="1:4" ht="12.75">
      <c r="A1064" s="11"/>
      <c r="C1064" s="11"/>
      <c r="D1064" s="13"/>
    </row>
    <row r="1065" spans="1:4" ht="12.75">
      <c r="A1065" s="11"/>
      <c r="C1065" s="11"/>
      <c r="D1065" s="13"/>
    </row>
    <row r="1066" spans="1:4" ht="12.75">
      <c r="A1066" s="11"/>
      <c r="C1066" s="11"/>
      <c r="D1066" s="13"/>
    </row>
  </sheetData>
  <sheetProtection/>
  <mergeCells count="61">
    <mergeCell ref="A26:D26"/>
    <mergeCell ref="A46:D46"/>
    <mergeCell ref="A4:D4"/>
    <mergeCell ref="A469:D469"/>
    <mergeCell ref="A435:D435"/>
    <mergeCell ref="A207:D207"/>
    <mergeCell ref="A244:D244"/>
    <mergeCell ref="A127:D127"/>
    <mergeCell ref="B181:C181"/>
    <mergeCell ref="A76:D76"/>
    <mergeCell ref="A312:D312"/>
    <mergeCell ref="A301:D301"/>
    <mergeCell ref="A436:D436"/>
    <mergeCell ref="A385:D385"/>
    <mergeCell ref="A397:D397"/>
    <mergeCell ref="A317:D317"/>
    <mergeCell ref="A379:D379"/>
    <mergeCell ref="A498:D498"/>
    <mergeCell ref="A386:D386"/>
    <mergeCell ref="A487:D487"/>
    <mergeCell ref="A462:D462"/>
    <mergeCell ref="A470:D470"/>
    <mergeCell ref="E438:E440"/>
    <mergeCell ref="E390:E391"/>
    <mergeCell ref="E463:E465"/>
    <mergeCell ref="A138:D138"/>
    <mergeCell ref="A128:D128"/>
    <mergeCell ref="A151:D151"/>
    <mergeCell ref="A282:D282"/>
    <mergeCell ref="A146:D146"/>
    <mergeCell ref="A216:D216"/>
    <mergeCell ref="A92:D92"/>
    <mergeCell ref="A117:D117"/>
    <mergeCell ref="A60:D60"/>
    <mergeCell ref="A182:D182"/>
    <mergeCell ref="A552:D552"/>
    <mergeCell ref="A81:D81"/>
    <mergeCell ref="B105:C105"/>
    <mergeCell ref="A107:D107"/>
    <mergeCell ref="A82:D82"/>
    <mergeCell ref="A150:D150"/>
    <mergeCell ref="A1:D1"/>
    <mergeCell ref="A340:D340"/>
    <mergeCell ref="A318:D318"/>
    <mergeCell ref="A527:D527"/>
    <mergeCell ref="A481:D481"/>
    <mergeCell ref="A480:D480"/>
    <mergeCell ref="A497:D497"/>
    <mergeCell ref="A5:D5"/>
    <mergeCell ref="A59:D59"/>
    <mergeCell ref="B91:C91"/>
    <mergeCell ref="A569:D569"/>
    <mergeCell ref="A555:D555"/>
    <mergeCell ref="A106:D106"/>
    <mergeCell ref="A563:D563"/>
    <mergeCell ref="A568:D568"/>
    <mergeCell ref="A556:D556"/>
    <mergeCell ref="A123:D123"/>
    <mergeCell ref="A286:D286"/>
    <mergeCell ref="A285:D285"/>
    <mergeCell ref="A215:D215"/>
  </mergeCells>
  <hyperlinks>
    <hyperlink ref="B510" r:id="rId1" display="https://majatek.progman.pl/#/SkladnikMajatku/Amortyzowany/2,21fcc1a7-023c-40d8-a7ac-8db5487d9792/Metrics/"/>
    <hyperlink ref="B511" r:id="rId2" display="https://majatek.progman.pl/#/SkladnikMajatku/Amortyzowany/2,21fcc1a7-023c-40d8-a7ac-8db5487d9792/Metrics/"/>
  </hyperlinks>
  <printOptions horizontalCentered="1"/>
  <pageMargins left="0.5905511811023623" right="0.3937007874015748" top="0.5905511811023623" bottom="0.7874015748031497" header="0.7086614173228347" footer="0.5118110236220472"/>
  <pageSetup fitToHeight="0" horizontalDpi="600" verticalDpi="600" orientation="portrait" paperSize="9" scale="82" r:id="rId3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80" zoomScaleSheetLayoutView="80" zoomScalePageLayoutView="0" workbookViewId="0" topLeftCell="A8">
      <selection activeCell="B21" sqref="B21"/>
    </sheetView>
  </sheetViews>
  <sheetFormatPr defaultColWidth="9.140625" defaultRowHeight="12.75"/>
  <cols>
    <col min="1" max="1" width="45.421875" style="47" customWidth="1"/>
    <col min="2" max="2" width="16.8515625" style="47" customWidth="1"/>
    <col min="3" max="3" width="17.421875" style="47" customWidth="1"/>
    <col min="4" max="4" width="15.28125" style="47" customWidth="1"/>
    <col min="5" max="5" width="10.7109375" style="47" customWidth="1"/>
    <col min="6" max="7" width="9.140625" style="47" customWidth="1"/>
    <col min="8" max="8" width="15.00390625" style="47" bestFit="1" customWidth="1"/>
    <col min="9" max="16384" width="9.140625" style="47" customWidth="1"/>
  </cols>
  <sheetData>
    <row r="1" spans="1:2" ht="12.75">
      <c r="A1" s="48" t="s">
        <v>2094</v>
      </c>
      <c r="B1" s="46"/>
    </row>
    <row r="2" ht="13.5" thickBot="1">
      <c r="A2" s="49" t="s">
        <v>1844</v>
      </c>
    </row>
    <row r="3" spans="1:4" ht="35.25" customHeight="1" thickBot="1">
      <c r="A3" s="807" t="s">
        <v>789</v>
      </c>
      <c r="B3" s="809" t="s">
        <v>791</v>
      </c>
      <c r="C3" s="810"/>
      <c r="D3" s="811"/>
    </row>
    <row r="4" spans="1:4" ht="30" customHeight="1" thickBot="1">
      <c r="A4" s="808"/>
      <c r="B4" s="145" t="s">
        <v>893</v>
      </c>
      <c r="C4" s="145" t="s">
        <v>792</v>
      </c>
      <c r="D4" s="146" t="s">
        <v>793</v>
      </c>
    </row>
    <row r="5" spans="1:4" s="273" customFormat="1" ht="27" customHeight="1">
      <c r="A5" s="271" t="s">
        <v>39</v>
      </c>
      <c r="B5" s="272">
        <v>7344776.02</v>
      </c>
      <c r="C5" s="272"/>
      <c r="D5" s="272"/>
    </row>
    <row r="6" spans="1:4" ht="27" customHeight="1">
      <c r="A6" s="274" t="s">
        <v>40</v>
      </c>
      <c r="B6" s="275">
        <v>1540914.5</v>
      </c>
      <c r="C6" s="275">
        <v>1276074.85</v>
      </c>
      <c r="D6" s="275"/>
    </row>
    <row r="7" spans="1:4" ht="27" customHeight="1">
      <c r="A7" s="274" t="s">
        <v>52</v>
      </c>
      <c r="B7" s="275">
        <v>159180</v>
      </c>
      <c r="C7" s="275"/>
      <c r="D7" s="275"/>
    </row>
    <row r="8" spans="1:4" ht="27" customHeight="1">
      <c r="A8" s="274" t="s">
        <v>56</v>
      </c>
      <c r="B8" s="275">
        <v>272492.66000000003</v>
      </c>
      <c r="C8" s="275">
        <v>5955.26</v>
      </c>
      <c r="D8" s="275"/>
    </row>
    <row r="9" spans="1:4" ht="27" customHeight="1">
      <c r="A9" s="274" t="s">
        <v>61</v>
      </c>
      <c r="B9" s="275">
        <v>306761.26</v>
      </c>
      <c r="C9" s="275">
        <v>6568.23</v>
      </c>
      <c r="D9" s="275"/>
    </row>
    <row r="10" spans="1:4" ht="27" customHeight="1">
      <c r="A10" s="274" t="s">
        <v>65</v>
      </c>
      <c r="B10" s="275">
        <v>906145.2</v>
      </c>
      <c r="C10" s="275">
        <v>84030.6</v>
      </c>
      <c r="D10" s="275"/>
    </row>
    <row r="11" spans="1:5" ht="27" customHeight="1">
      <c r="A11" s="276" t="s">
        <v>86</v>
      </c>
      <c r="B11" s="275">
        <f>1014185.35+2598</f>
        <v>1016783.35</v>
      </c>
      <c r="C11" s="275">
        <v>98157.66</v>
      </c>
      <c r="D11" s="275"/>
      <c r="E11" s="277"/>
    </row>
    <row r="12" spans="1:4" ht="27" customHeight="1">
      <c r="A12" s="274" t="s">
        <v>429</v>
      </c>
      <c r="B12" s="275">
        <v>803663.11</v>
      </c>
      <c r="C12" s="278">
        <v>102768.05</v>
      </c>
      <c r="D12" s="275"/>
    </row>
    <row r="13" spans="1:4" ht="27" customHeight="1">
      <c r="A13" s="274" t="s">
        <v>430</v>
      </c>
      <c r="B13" s="275">
        <v>770552.9299999999</v>
      </c>
      <c r="C13" s="275">
        <v>59303.78</v>
      </c>
      <c r="D13" s="275"/>
    </row>
    <row r="14" spans="1:4" ht="27" customHeight="1">
      <c r="A14" s="274" t="s">
        <v>433</v>
      </c>
      <c r="B14" s="275">
        <v>1244486.63</v>
      </c>
      <c r="C14" s="275">
        <v>70321.44</v>
      </c>
      <c r="D14" s="275"/>
    </row>
    <row r="15" spans="1:5" ht="27" customHeight="1">
      <c r="A15" s="274" t="s">
        <v>154</v>
      </c>
      <c r="B15" s="275">
        <f>320218.91+2938.56</f>
        <v>323157.47</v>
      </c>
      <c r="C15" s="275"/>
      <c r="D15" s="275"/>
      <c r="E15" s="279"/>
    </row>
    <row r="16" spans="1:5" ht="27" customHeight="1">
      <c r="A16" s="274" t="s">
        <v>783</v>
      </c>
      <c r="B16" s="275">
        <v>175171.21</v>
      </c>
      <c r="C16" s="275"/>
      <c r="D16" s="275"/>
      <c r="E16" s="279"/>
    </row>
    <row r="17" spans="1:4" ht="27" customHeight="1">
      <c r="A17" s="274" t="s">
        <v>178</v>
      </c>
      <c r="B17" s="275">
        <f>1977068.27+23224</f>
        <v>2000292.27</v>
      </c>
      <c r="C17" s="275"/>
      <c r="D17" s="275"/>
    </row>
    <row r="18" spans="1:8" ht="27" customHeight="1">
      <c r="A18" s="274" t="s">
        <v>787</v>
      </c>
      <c r="B18" s="275">
        <f>5550004.68+9520.2</f>
        <v>5559524.88</v>
      </c>
      <c r="C18" s="275"/>
      <c r="D18" s="275">
        <v>15621.48</v>
      </c>
      <c r="H18" s="279"/>
    </row>
    <row r="19" spans="1:4" ht="27" customHeight="1">
      <c r="A19" s="274" t="s">
        <v>415</v>
      </c>
      <c r="B19" s="275">
        <f>228689.68+9271.66</f>
        <v>237961.34</v>
      </c>
      <c r="C19" s="275"/>
      <c r="D19" s="275"/>
    </row>
    <row r="20" spans="1:4" ht="27" customHeight="1">
      <c r="A20" s="274" t="s">
        <v>436</v>
      </c>
      <c r="B20" s="275">
        <f>2386305.55+7220</f>
        <v>2393525.55</v>
      </c>
      <c r="C20" s="275"/>
      <c r="D20" s="275"/>
    </row>
    <row r="21" spans="1:4" ht="30" customHeight="1" thickBot="1">
      <c r="A21" s="76" t="s">
        <v>9</v>
      </c>
      <c r="B21" s="105">
        <f>SUM(B5:B20)</f>
        <v>25055388.38</v>
      </c>
      <c r="C21" s="105">
        <f>SUM(C10:C20,C6)</f>
        <v>1690656.3800000001</v>
      </c>
      <c r="D21" s="105">
        <f>SUM(D18)</f>
        <v>15621.48</v>
      </c>
    </row>
    <row r="22" ht="21" customHeight="1"/>
  </sheetData>
  <sheetProtection/>
  <mergeCells count="2">
    <mergeCell ref="A3:A4"/>
    <mergeCell ref="B3:D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35.7109375" style="571" customWidth="1"/>
    <col min="2" max="2" width="32.421875" style="571" customWidth="1"/>
    <col min="3" max="3" width="15.8515625" style="571" customWidth="1"/>
  </cols>
  <sheetData>
    <row r="1" ht="26.25" customHeight="1">
      <c r="A1" s="573" t="s">
        <v>2095</v>
      </c>
    </row>
    <row r="3" spans="1:3" s="570" customFormat="1" ht="25.5">
      <c r="A3" s="576" t="s">
        <v>2086</v>
      </c>
      <c r="B3" s="576" t="s">
        <v>2089</v>
      </c>
      <c r="C3" s="577" t="s">
        <v>2090</v>
      </c>
    </row>
    <row r="4" spans="1:3" ht="90" customHeight="1">
      <c r="A4" s="123" t="s">
        <v>2091</v>
      </c>
      <c r="B4" s="572" t="s">
        <v>2087</v>
      </c>
      <c r="C4" s="569">
        <v>56395.5</v>
      </c>
    </row>
    <row r="5" spans="1:3" s="570" customFormat="1" ht="48.75" customHeight="1">
      <c r="A5" s="16" t="s">
        <v>2088</v>
      </c>
      <c r="B5" s="578" t="s">
        <v>1922</v>
      </c>
      <c r="C5" s="569">
        <v>2598</v>
      </c>
    </row>
    <row r="6" spans="1:3" s="570" customFormat="1" ht="49.5" customHeight="1">
      <c r="A6" s="16" t="s">
        <v>2096</v>
      </c>
      <c r="B6" s="578" t="s">
        <v>1922</v>
      </c>
      <c r="C6" s="569">
        <v>2598</v>
      </c>
    </row>
    <row r="7" spans="2:3" ht="25.5" customHeight="1">
      <c r="B7" s="575" t="s">
        <v>893</v>
      </c>
      <c r="C7" s="574">
        <f>SUM(C4:C6)</f>
        <v>61591.5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="90" zoomScaleSheetLayoutView="90" zoomScalePageLayoutView="0" workbookViewId="0" topLeftCell="B1">
      <selection activeCell="D35" sqref="D35"/>
    </sheetView>
  </sheetViews>
  <sheetFormatPr defaultColWidth="9.140625" defaultRowHeight="12.75"/>
  <cols>
    <col min="1" max="1" width="5.00390625" style="3" customWidth="1"/>
    <col min="2" max="2" width="34.421875" style="33" customWidth="1"/>
    <col min="3" max="3" width="12.8515625" style="3" customWidth="1"/>
    <col min="4" max="4" width="9.57421875" style="3" customWidth="1"/>
    <col min="5" max="5" width="10.421875" style="3" customWidth="1"/>
    <col min="6" max="6" width="12.7109375" style="3" customWidth="1"/>
    <col min="7" max="7" width="16.00390625" style="61" customWidth="1"/>
    <col min="8" max="8" width="13.7109375" style="3" customWidth="1"/>
    <col min="9" max="9" width="23.421875" style="33" customWidth="1"/>
    <col min="10" max="16384" width="9.140625" style="3" customWidth="1"/>
  </cols>
  <sheetData>
    <row r="1" spans="1:9" s="21" customFormat="1" ht="27" customHeight="1">
      <c r="A1" s="817" t="s">
        <v>2097</v>
      </c>
      <c r="B1" s="817"/>
      <c r="C1" s="817"/>
      <c r="D1" s="817"/>
      <c r="E1" s="817"/>
      <c r="F1" s="817"/>
      <c r="G1" s="817"/>
      <c r="H1" s="817"/>
      <c r="I1" s="817"/>
    </row>
    <row r="2" spans="1:9" ht="36.75" customHeight="1">
      <c r="A2" s="97" t="s">
        <v>3</v>
      </c>
      <c r="B2" s="98" t="s">
        <v>14</v>
      </c>
      <c r="C2" s="58" t="s">
        <v>15</v>
      </c>
      <c r="D2" s="58" t="s">
        <v>16</v>
      </c>
      <c r="E2" s="58" t="s">
        <v>11</v>
      </c>
      <c r="F2" s="58" t="s">
        <v>17</v>
      </c>
      <c r="G2" s="77" t="s">
        <v>18</v>
      </c>
      <c r="H2" s="58" t="s">
        <v>1807</v>
      </c>
      <c r="I2" s="58" t="s">
        <v>19</v>
      </c>
    </row>
    <row r="3" spans="1:256" s="70" customFormat="1" ht="23.25" customHeight="1">
      <c r="A3" s="812" t="s">
        <v>787</v>
      </c>
      <c r="B3" s="812"/>
      <c r="C3" s="812"/>
      <c r="D3" s="812"/>
      <c r="E3" s="812"/>
      <c r="F3" s="812"/>
      <c r="G3" s="812"/>
      <c r="H3" s="812"/>
      <c r="I3" s="72"/>
      <c r="J3" s="71"/>
      <c r="K3" s="71"/>
      <c r="L3" s="71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814"/>
      <c r="AL3" s="814"/>
      <c r="AM3" s="814"/>
      <c r="AN3" s="814"/>
      <c r="AO3" s="814"/>
      <c r="AP3" s="814"/>
      <c r="AQ3" s="814"/>
      <c r="AR3" s="814"/>
      <c r="AS3" s="814"/>
      <c r="AT3" s="814"/>
      <c r="AU3" s="814"/>
      <c r="AV3" s="814"/>
      <c r="AW3" s="814"/>
      <c r="AX3" s="814"/>
      <c r="AY3" s="814"/>
      <c r="AZ3" s="814"/>
      <c r="BA3" s="814"/>
      <c r="BB3" s="814"/>
      <c r="BC3" s="814"/>
      <c r="BD3" s="814"/>
      <c r="BE3" s="814"/>
      <c r="BF3" s="814"/>
      <c r="BG3" s="814"/>
      <c r="BH3" s="814"/>
      <c r="BI3" s="814"/>
      <c r="BJ3" s="814"/>
      <c r="BK3" s="814"/>
      <c r="BL3" s="814"/>
      <c r="BM3" s="814"/>
      <c r="BN3" s="814"/>
      <c r="BO3" s="814"/>
      <c r="BP3" s="814"/>
      <c r="BQ3" s="814"/>
      <c r="BR3" s="814"/>
      <c r="BS3" s="814"/>
      <c r="BT3" s="814"/>
      <c r="BU3" s="814"/>
      <c r="BV3" s="814"/>
      <c r="BW3" s="814"/>
      <c r="BX3" s="814"/>
      <c r="BY3" s="814"/>
      <c r="BZ3" s="814"/>
      <c r="CA3" s="814"/>
      <c r="CB3" s="814"/>
      <c r="CC3" s="814"/>
      <c r="CD3" s="814"/>
      <c r="CE3" s="814"/>
      <c r="CF3" s="814"/>
      <c r="CG3" s="814"/>
      <c r="CH3" s="814"/>
      <c r="CI3" s="814"/>
      <c r="CJ3" s="814"/>
      <c r="CK3" s="814"/>
      <c r="CL3" s="814"/>
      <c r="CM3" s="814"/>
      <c r="CN3" s="814"/>
      <c r="CO3" s="814"/>
      <c r="CP3" s="814"/>
      <c r="CQ3" s="814"/>
      <c r="CR3" s="814"/>
      <c r="CS3" s="814"/>
      <c r="CT3" s="814"/>
      <c r="CU3" s="814"/>
      <c r="CV3" s="814"/>
      <c r="CW3" s="814"/>
      <c r="CX3" s="814"/>
      <c r="CY3" s="814"/>
      <c r="CZ3" s="814"/>
      <c r="DA3" s="814"/>
      <c r="DB3" s="814"/>
      <c r="DC3" s="814"/>
      <c r="DD3" s="814"/>
      <c r="DE3" s="814"/>
      <c r="DF3" s="814"/>
      <c r="DG3" s="814"/>
      <c r="DH3" s="814"/>
      <c r="DI3" s="814"/>
      <c r="DJ3" s="814"/>
      <c r="DK3" s="814"/>
      <c r="DL3" s="814"/>
      <c r="DM3" s="814"/>
      <c r="DN3" s="814"/>
      <c r="DO3" s="814"/>
      <c r="DP3" s="814"/>
      <c r="DQ3" s="814"/>
      <c r="DR3" s="814"/>
      <c r="DS3" s="814"/>
      <c r="DT3" s="814"/>
      <c r="DU3" s="814"/>
      <c r="DV3" s="814"/>
      <c r="DW3" s="814"/>
      <c r="DX3" s="814"/>
      <c r="DY3" s="814"/>
      <c r="DZ3" s="814"/>
      <c r="EA3" s="814"/>
      <c r="EB3" s="814"/>
      <c r="EC3" s="814"/>
      <c r="ED3" s="814"/>
      <c r="EE3" s="814"/>
      <c r="EF3" s="814"/>
      <c r="EG3" s="814"/>
      <c r="EH3" s="814"/>
      <c r="EI3" s="814"/>
      <c r="EJ3" s="814"/>
      <c r="EK3" s="814"/>
      <c r="EL3" s="814"/>
      <c r="EM3" s="814"/>
      <c r="EN3" s="814"/>
      <c r="EO3" s="814"/>
      <c r="EP3" s="814"/>
      <c r="EQ3" s="814"/>
      <c r="ER3" s="814"/>
      <c r="ES3" s="814"/>
      <c r="ET3" s="814"/>
      <c r="EU3" s="814"/>
      <c r="EV3" s="814"/>
      <c r="EW3" s="814"/>
      <c r="EX3" s="814"/>
      <c r="EY3" s="814"/>
      <c r="EZ3" s="814"/>
      <c r="FA3" s="814"/>
      <c r="FB3" s="814"/>
      <c r="FC3" s="814"/>
      <c r="FD3" s="814"/>
      <c r="FE3" s="814"/>
      <c r="FF3" s="814"/>
      <c r="FG3" s="814"/>
      <c r="FH3" s="814"/>
      <c r="FI3" s="814"/>
      <c r="FJ3" s="814"/>
      <c r="FK3" s="814"/>
      <c r="FL3" s="814"/>
      <c r="FM3" s="814"/>
      <c r="FN3" s="814"/>
      <c r="FO3" s="814"/>
      <c r="FP3" s="814"/>
      <c r="FQ3" s="814"/>
      <c r="FR3" s="814"/>
      <c r="FS3" s="814"/>
      <c r="FT3" s="814"/>
      <c r="FU3" s="814"/>
      <c r="FV3" s="814"/>
      <c r="FW3" s="814"/>
      <c r="FX3" s="814"/>
      <c r="FY3" s="814"/>
      <c r="FZ3" s="814"/>
      <c r="GA3" s="814"/>
      <c r="GB3" s="814"/>
      <c r="GC3" s="814"/>
      <c r="GD3" s="814"/>
      <c r="GE3" s="814"/>
      <c r="GF3" s="814"/>
      <c r="GG3" s="814"/>
      <c r="GH3" s="814"/>
      <c r="GI3" s="814"/>
      <c r="GJ3" s="814"/>
      <c r="GK3" s="814"/>
      <c r="GL3" s="814"/>
      <c r="GM3" s="814"/>
      <c r="GN3" s="814"/>
      <c r="GO3" s="814"/>
      <c r="GP3" s="814"/>
      <c r="GQ3" s="814"/>
      <c r="GR3" s="814"/>
      <c r="GS3" s="814"/>
      <c r="GT3" s="814"/>
      <c r="GU3" s="814"/>
      <c r="GV3" s="814"/>
      <c r="GW3" s="814"/>
      <c r="GX3" s="814"/>
      <c r="GY3" s="814"/>
      <c r="GZ3" s="814"/>
      <c r="HA3" s="814"/>
      <c r="HB3" s="814"/>
      <c r="HC3" s="814"/>
      <c r="HD3" s="814"/>
      <c r="HE3" s="814"/>
      <c r="HF3" s="814"/>
      <c r="HG3" s="814"/>
      <c r="HH3" s="814"/>
      <c r="HI3" s="814"/>
      <c r="HJ3" s="814"/>
      <c r="HK3" s="814"/>
      <c r="HL3" s="814"/>
      <c r="HM3" s="814"/>
      <c r="HN3" s="814"/>
      <c r="HO3" s="814"/>
      <c r="HP3" s="814"/>
      <c r="HQ3" s="814"/>
      <c r="HR3" s="814"/>
      <c r="HS3" s="814"/>
      <c r="HT3" s="814"/>
      <c r="HU3" s="814"/>
      <c r="HV3" s="814"/>
      <c r="HW3" s="814"/>
      <c r="HX3" s="814"/>
      <c r="HY3" s="814"/>
      <c r="HZ3" s="814"/>
      <c r="IA3" s="814"/>
      <c r="IB3" s="814"/>
      <c r="IC3" s="814"/>
      <c r="ID3" s="814"/>
      <c r="IE3" s="814"/>
      <c r="IF3" s="814"/>
      <c r="IG3" s="814"/>
      <c r="IH3" s="814"/>
      <c r="II3" s="814"/>
      <c r="IJ3" s="814"/>
      <c r="IK3" s="814"/>
      <c r="IL3" s="814"/>
      <c r="IM3" s="814"/>
      <c r="IN3" s="814"/>
      <c r="IO3" s="814"/>
      <c r="IP3" s="814"/>
      <c r="IQ3" s="814"/>
      <c r="IR3" s="814"/>
      <c r="IS3" s="814"/>
      <c r="IT3" s="814"/>
      <c r="IU3" s="814"/>
      <c r="IV3" s="814"/>
    </row>
    <row r="4" spans="1:9" ht="24.75" customHeight="1">
      <c r="A4" s="247">
        <v>1</v>
      </c>
      <c r="B4" s="248" t="s">
        <v>1562</v>
      </c>
      <c r="C4" s="579"/>
      <c r="D4" s="580"/>
      <c r="E4" s="260">
        <v>2021</v>
      </c>
      <c r="F4" s="581"/>
      <c r="G4" s="582">
        <v>3699</v>
      </c>
      <c r="H4" s="581" t="s">
        <v>184</v>
      </c>
      <c r="I4" s="581" t="s">
        <v>1563</v>
      </c>
    </row>
    <row r="5" spans="1:9" ht="24" customHeight="1">
      <c r="A5" s="247">
        <v>2</v>
      </c>
      <c r="B5" s="248" t="s">
        <v>1564</v>
      </c>
      <c r="C5" s="249"/>
      <c r="D5" s="249"/>
      <c r="E5" s="250">
        <v>2021</v>
      </c>
      <c r="F5" s="251"/>
      <c r="G5" s="252">
        <v>9700</v>
      </c>
      <c r="H5" s="251" t="s">
        <v>184</v>
      </c>
      <c r="I5" s="251" t="s">
        <v>1563</v>
      </c>
    </row>
    <row r="6" spans="1:9" ht="33.75" customHeight="1">
      <c r="A6" s="247">
        <v>3</v>
      </c>
      <c r="B6" s="257" t="s">
        <v>1565</v>
      </c>
      <c r="C6" s="258"/>
      <c r="D6" s="259"/>
      <c r="E6" s="260">
        <v>2021</v>
      </c>
      <c r="F6" s="261"/>
      <c r="G6" s="262">
        <v>8800</v>
      </c>
      <c r="H6" s="261" t="s">
        <v>184</v>
      </c>
      <c r="I6" s="261" t="s">
        <v>1563</v>
      </c>
    </row>
    <row r="7" spans="1:9" ht="24" customHeight="1">
      <c r="A7" s="247">
        <v>4</v>
      </c>
      <c r="B7" s="248" t="s">
        <v>1566</v>
      </c>
      <c r="C7" s="583"/>
      <c r="D7" s="249"/>
      <c r="E7" s="250">
        <v>2021</v>
      </c>
      <c r="F7" s="251"/>
      <c r="G7" s="252">
        <v>7257</v>
      </c>
      <c r="H7" s="251" t="s">
        <v>184</v>
      </c>
      <c r="I7" s="261" t="s">
        <v>1563</v>
      </c>
    </row>
    <row r="8" spans="1:9" s="17" customFormat="1" ht="27.75" customHeight="1">
      <c r="A8" s="253">
        <v>5</v>
      </c>
      <c r="B8" s="248" t="s">
        <v>1567</v>
      </c>
      <c r="C8" s="583"/>
      <c r="D8" s="583"/>
      <c r="E8" s="260">
        <v>2021</v>
      </c>
      <c r="F8" s="261"/>
      <c r="G8" s="262">
        <v>4100</v>
      </c>
      <c r="H8" s="261" t="s">
        <v>184</v>
      </c>
      <c r="I8" s="261" t="s">
        <v>1563</v>
      </c>
    </row>
    <row r="9" spans="1:9" ht="31.5" customHeight="1">
      <c r="A9" s="247">
        <v>6</v>
      </c>
      <c r="B9" s="248" t="s">
        <v>1568</v>
      </c>
      <c r="C9" s="583"/>
      <c r="D9" s="583"/>
      <c r="E9" s="250">
        <v>2021</v>
      </c>
      <c r="F9" s="251"/>
      <c r="G9" s="252">
        <v>2850</v>
      </c>
      <c r="H9" s="251" t="s">
        <v>184</v>
      </c>
      <c r="I9" s="261" t="s">
        <v>1563</v>
      </c>
    </row>
    <row r="10" spans="1:9" ht="39" customHeight="1">
      <c r="A10" s="247">
        <v>7</v>
      </c>
      <c r="B10" s="248" t="s">
        <v>1569</v>
      </c>
      <c r="C10" s="254"/>
      <c r="D10" s="254"/>
      <c r="E10" s="260">
        <v>2021</v>
      </c>
      <c r="F10" s="261"/>
      <c r="G10" s="262">
        <v>2170</v>
      </c>
      <c r="H10" s="261" t="s">
        <v>184</v>
      </c>
      <c r="I10" s="261" t="s">
        <v>1457</v>
      </c>
    </row>
    <row r="11" spans="1:9" ht="39" customHeight="1">
      <c r="A11" s="247">
        <v>8</v>
      </c>
      <c r="B11" s="248" t="s">
        <v>1570</v>
      </c>
      <c r="C11" s="255" t="s">
        <v>1571</v>
      </c>
      <c r="D11" s="249" t="s">
        <v>1572</v>
      </c>
      <c r="E11" s="250">
        <v>2011</v>
      </c>
      <c r="F11" s="251" t="s">
        <v>2098</v>
      </c>
      <c r="G11" s="256">
        <v>662500</v>
      </c>
      <c r="H11" s="7" t="s">
        <v>43</v>
      </c>
      <c r="I11" s="251" t="s">
        <v>1573</v>
      </c>
    </row>
    <row r="12" spans="1:9" ht="28.5" customHeight="1">
      <c r="A12" s="247">
        <v>9</v>
      </c>
      <c r="B12" s="257" t="s">
        <v>1574</v>
      </c>
      <c r="C12" s="258" t="s">
        <v>1575</v>
      </c>
      <c r="D12" s="259" t="s">
        <v>1576</v>
      </c>
      <c r="E12" s="260">
        <v>2011</v>
      </c>
      <c r="F12" s="261" t="s">
        <v>1577</v>
      </c>
      <c r="G12" s="256">
        <v>1570808</v>
      </c>
      <c r="H12" s="251" t="s">
        <v>43</v>
      </c>
      <c r="I12" s="261" t="s">
        <v>1578</v>
      </c>
    </row>
    <row r="13" spans="1:9" ht="29.25" customHeight="1">
      <c r="A13" s="253">
        <v>10</v>
      </c>
      <c r="B13" s="257" t="s">
        <v>1579</v>
      </c>
      <c r="C13" s="258"/>
      <c r="D13" s="259"/>
      <c r="E13" s="250">
        <v>2015</v>
      </c>
      <c r="F13" s="261" t="s">
        <v>1580</v>
      </c>
      <c r="G13" s="262">
        <v>6800</v>
      </c>
      <c r="H13" s="261" t="s">
        <v>43</v>
      </c>
      <c r="I13" s="261" t="s">
        <v>1578</v>
      </c>
    </row>
    <row r="14" spans="1:9" ht="25.5" customHeight="1">
      <c r="A14" s="247">
        <v>11</v>
      </c>
      <c r="B14" s="257" t="s">
        <v>1581</v>
      </c>
      <c r="C14" s="263" t="s">
        <v>1582</v>
      </c>
      <c r="D14" s="259"/>
      <c r="E14" s="250">
        <v>2017</v>
      </c>
      <c r="F14" s="251" t="s">
        <v>1583</v>
      </c>
      <c r="G14" s="584">
        <v>11633.97</v>
      </c>
      <c r="H14" s="251" t="s">
        <v>43</v>
      </c>
      <c r="I14" s="251" t="s">
        <v>1584</v>
      </c>
    </row>
    <row r="15" spans="1:9" ht="21.75" customHeight="1">
      <c r="A15" s="247">
        <v>12</v>
      </c>
      <c r="B15" s="268" t="s">
        <v>1585</v>
      </c>
      <c r="C15" s="268"/>
      <c r="D15" s="259"/>
      <c r="E15" s="268">
        <v>2012</v>
      </c>
      <c r="F15" s="261"/>
      <c r="G15" s="262">
        <v>6942</v>
      </c>
      <c r="H15" s="251" t="s">
        <v>43</v>
      </c>
      <c r="I15" s="265" t="s">
        <v>1586</v>
      </c>
    </row>
    <row r="16" spans="1:9" ht="51.75" customHeight="1">
      <c r="A16" s="247">
        <v>13</v>
      </c>
      <c r="B16" s="268" t="s">
        <v>1587</v>
      </c>
      <c r="C16" s="268"/>
      <c r="D16" s="259"/>
      <c r="E16" s="268">
        <v>2011</v>
      </c>
      <c r="F16" s="261"/>
      <c r="G16" s="262">
        <v>1692687</v>
      </c>
      <c r="H16" s="251"/>
      <c r="I16" s="265" t="s">
        <v>1588</v>
      </c>
    </row>
    <row r="17" spans="1:9" ht="28.5" customHeight="1">
      <c r="A17" s="247">
        <v>14</v>
      </c>
      <c r="B17" s="268" t="s">
        <v>1589</v>
      </c>
      <c r="C17" s="268"/>
      <c r="D17" s="259"/>
      <c r="E17" s="268">
        <v>2011</v>
      </c>
      <c r="F17" s="261"/>
      <c r="G17" s="262">
        <v>156420</v>
      </c>
      <c r="H17" s="251"/>
      <c r="I17" s="265" t="s">
        <v>1588</v>
      </c>
    </row>
    <row r="18" spans="1:9" ht="28.5" customHeight="1">
      <c r="A18" s="253">
        <v>15</v>
      </c>
      <c r="B18" s="268" t="s">
        <v>1590</v>
      </c>
      <c r="C18" s="268"/>
      <c r="D18" s="259"/>
      <c r="E18" s="268">
        <v>2020</v>
      </c>
      <c r="F18" s="261"/>
      <c r="G18" s="262">
        <v>24558.31</v>
      </c>
      <c r="H18" s="251"/>
      <c r="I18" s="265" t="s">
        <v>1446</v>
      </c>
    </row>
    <row r="19" spans="1:9" ht="24.75" customHeight="1">
      <c r="A19" s="247">
        <v>16</v>
      </c>
      <c r="B19" s="268" t="s">
        <v>1591</v>
      </c>
      <c r="C19" s="268"/>
      <c r="D19" s="259"/>
      <c r="E19" s="268">
        <v>2021</v>
      </c>
      <c r="F19" s="261"/>
      <c r="G19" s="262">
        <v>15024.39</v>
      </c>
      <c r="H19" s="251" t="s">
        <v>43</v>
      </c>
      <c r="I19" s="261" t="s">
        <v>1578</v>
      </c>
    </row>
    <row r="20" spans="1:9" ht="25.5" customHeight="1">
      <c r="A20" s="247">
        <v>17</v>
      </c>
      <c r="B20" s="268" t="s">
        <v>1592</v>
      </c>
      <c r="C20" s="268" t="s">
        <v>1593</v>
      </c>
      <c r="D20" s="259"/>
      <c r="E20" s="268">
        <v>2021</v>
      </c>
      <c r="F20" s="261"/>
      <c r="G20" s="262">
        <v>11301.54</v>
      </c>
      <c r="H20" s="251" t="s">
        <v>43</v>
      </c>
      <c r="I20" s="261" t="s">
        <v>1594</v>
      </c>
    </row>
    <row r="21" spans="1:9" ht="27" customHeight="1">
      <c r="A21" s="247">
        <v>18</v>
      </c>
      <c r="B21" s="268" t="s">
        <v>1595</v>
      </c>
      <c r="C21" s="268" t="s">
        <v>1596</v>
      </c>
      <c r="D21" s="259"/>
      <c r="E21" s="268">
        <v>2021</v>
      </c>
      <c r="F21" s="261"/>
      <c r="G21" s="262">
        <v>27235.77</v>
      </c>
      <c r="H21" s="251" t="s">
        <v>43</v>
      </c>
      <c r="I21" s="261" t="s">
        <v>1578</v>
      </c>
    </row>
    <row r="22" spans="1:9" ht="39" customHeight="1">
      <c r="A22" s="247">
        <v>19</v>
      </c>
      <c r="B22" s="268" t="s">
        <v>1595</v>
      </c>
      <c r="C22" s="268" t="s">
        <v>1597</v>
      </c>
      <c r="D22" s="259"/>
      <c r="E22" s="268">
        <v>2021</v>
      </c>
      <c r="F22" s="261"/>
      <c r="G22" s="262">
        <v>29000</v>
      </c>
      <c r="H22" s="251" t="s">
        <v>43</v>
      </c>
      <c r="I22" s="261" t="s">
        <v>1578</v>
      </c>
    </row>
    <row r="23" spans="1:9" ht="39" customHeight="1">
      <c r="A23" s="253">
        <v>20</v>
      </c>
      <c r="B23" s="268" t="s">
        <v>1598</v>
      </c>
      <c r="C23" s="268" t="s">
        <v>1599</v>
      </c>
      <c r="D23" s="259"/>
      <c r="E23" s="268">
        <v>2021</v>
      </c>
      <c r="F23" s="261"/>
      <c r="G23" s="262">
        <v>31056.91</v>
      </c>
      <c r="H23" s="251" t="s">
        <v>43</v>
      </c>
      <c r="I23" s="261" t="s">
        <v>1578</v>
      </c>
    </row>
    <row r="24" spans="1:9" ht="39" customHeight="1">
      <c r="A24" s="247">
        <v>21</v>
      </c>
      <c r="B24" s="268" t="s">
        <v>1600</v>
      </c>
      <c r="C24" s="268"/>
      <c r="D24" s="259"/>
      <c r="E24" s="268">
        <v>2021</v>
      </c>
      <c r="F24" s="261"/>
      <c r="G24" s="262">
        <v>128048.69</v>
      </c>
      <c r="H24" s="251" t="s">
        <v>184</v>
      </c>
      <c r="I24" s="261" t="s">
        <v>1578</v>
      </c>
    </row>
    <row r="25" spans="1:9" ht="21.75" customHeight="1">
      <c r="A25" s="247">
        <v>22</v>
      </c>
      <c r="B25" s="268" t="s">
        <v>1781</v>
      </c>
      <c r="C25" s="268"/>
      <c r="D25" s="259"/>
      <c r="E25" s="268">
        <v>2022</v>
      </c>
      <c r="F25" s="261"/>
      <c r="G25" s="262">
        <v>1056.1</v>
      </c>
      <c r="H25" s="251" t="s">
        <v>43</v>
      </c>
      <c r="I25" s="261" t="s">
        <v>1793</v>
      </c>
    </row>
    <row r="26" spans="1:9" ht="30.75" customHeight="1">
      <c r="A26" s="247">
        <v>23</v>
      </c>
      <c r="B26" s="268" t="s">
        <v>1782</v>
      </c>
      <c r="C26" s="268"/>
      <c r="D26" s="259"/>
      <c r="E26" s="268">
        <v>2022</v>
      </c>
      <c r="F26" s="261"/>
      <c r="G26" s="262">
        <v>4950</v>
      </c>
      <c r="H26" s="251" t="s">
        <v>43</v>
      </c>
      <c r="I26" s="261" t="s">
        <v>1794</v>
      </c>
    </row>
    <row r="27" spans="1:9" ht="29.25" customHeight="1">
      <c r="A27" s="247">
        <v>24</v>
      </c>
      <c r="B27" s="268" t="s">
        <v>1782</v>
      </c>
      <c r="C27" s="268"/>
      <c r="D27" s="259"/>
      <c r="E27" s="268">
        <v>2022</v>
      </c>
      <c r="F27" s="261"/>
      <c r="G27" s="262">
        <v>4950</v>
      </c>
      <c r="H27" s="251" t="s">
        <v>43</v>
      </c>
      <c r="I27" s="261" t="s">
        <v>1794</v>
      </c>
    </row>
    <row r="28" spans="1:9" ht="21" customHeight="1">
      <c r="A28" s="253">
        <v>25</v>
      </c>
      <c r="B28" s="268" t="s">
        <v>1783</v>
      </c>
      <c r="C28" s="268"/>
      <c r="D28" s="259"/>
      <c r="E28" s="268">
        <v>2023</v>
      </c>
      <c r="F28" s="261"/>
      <c r="G28" s="262">
        <v>8700</v>
      </c>
      <c r="H28" s="251" t="s">
        <v>43</v>
      </c>
      <c r="I28" s="261" t="s">
        <v>1795</v>
      </c>
    </row>
    <row r="29" spans="1:9" ht="25.5" customHeight="1">
      <c r="A29" s="247">
        <v>26</v>
      </c>
      <c r="B29" s="268" t="s">
        <v>1784</v>
      </c>
      <c r="C29" s="268"/>
      <c r="D29" s="259"/>
      <c r="E29" s="268">
        <v>2022</v>
      </c>
      <c r="F29" s="261"/>
      <c r="G29" s="262">
        <v>9999</v>
      </c>
      <c r="H29" s="251" t="s">
        <v>43</v>
      </c>
      <c r="I29" s="261" t="s">
        <v>1796</v>
      </c>
    </row>
    <row r="30" spans="1:9" ht="26.25" customHeight="1">
      <c r="A30" s="247">
        <v>27</v>
      </c>
      <c r="B30" s="268" t="s">
        <v>1785</v>
      </c>
      <c r="C30" s="268"/>
      <c r="D30" s="259"/>
      <c r="E30" s="268">
        <v>2022</v>
      </c>
      <c r="F30" s="261"/>
      <c r="G30" s="262">
        <v>3550</v>
      </c>
      <c r="H30" s="251" t="s">
        <v>43</v>
      </c>
      <c r="I30" s="261" t="s">
        <v>1796</v>
      </c>
    </row>
    <row r="31" spans="1:9" ht="24.75" customHeight="1">
      <c r="A31" s="247">
        <v>28</v>
      </c>
      <c r="B31" s="268" t="s">
        <v>1786</v>
      </c>
      <c r="C31" s="268"/>
      <c r="D31" s="259"/>
      <c r="E31" s="268">
        <v>2022</v>
      </c>
      <c r="F31" s="261"/>
      <c r="G31" s="262">
        <v>2099</v>
      </c>
      <c r="H31" s="251" t="s">
        <v>43</v>
      </c>
      <c r="I31" s="261" t="s">
        <v>1796</v>
      </c>
    </row>
    <row r="32" spans="1:9" ht="24" customHeight="1">
      <c r="A32" s="247">
        <v>29</v>
      </c>
      <c r="B32" s="268" t="s">
        <v>1787</v>
      </c>
      <c r="C32" s="268"/>
      <c r="D32" s="259"/>
      <c r="E32" s="268">
        <v>2022</v>
      </c>
      <c r="F32" s="261"/>
      <c r="G32" s="262">
        <v>3199</v>
      </c>
      <c r="H32" s="251" t="s">
        <v>43</v>
      </c>
      <c r="I32" s="261" t="s">
        <v>1796</v>
      </c>
    </row>
    <row r="33" spans="1:9" ht="30.75" customHeight="1">
      <c r="A33" s="253">
        <v>30</v>
      </c>
      <c r="B33" s="268" t="s">
        <v>1788</v>
      </c>
      <c r="C33" s="268"/>
      <c r="D33" s="259"/>
      <c r="E33" s="268">
        <v>2022</v>
      </c>
      <c r="F33" s="261"/>
      <c r="G33" s="262">
        <v>3444</v>
      </c>
      <c r="H33" s="251" t="s">
        <v>43</v>
      </c>
      <c r="I33" s="261" t="s">
        <v>1586</v>
      </c>
    </row>
    <row r="34" spans="1:9" ht="29.25" customHeight="1">
      <c r="A34" s="247">
        <v>31</v>
      </c>
      <c r="B34" s="268" t="s">
        <v>1789</v>
      </c>
      <c r="C34" s="268"/>
      <c r="D34" s="259"/>
      <c r="E34" s="268">
        <v>2022</v>
      </c>
      <c r="F34" s="261"/>
      <c r="G34" s="262">
        <v>3444</v>
      </c>
      <c r="H34" s="251" t="s">
        <v>43</v>
      </c>
      <c r="I34" s="261" t="s">
        <v>1586</v>
      </c>
    </row>
    <row r="35" spans="1:9" ht="25.5" customHeight="1">
      <c r="A35" s="247">
        <v>32</v>
      </c>
      <c r="B35" s="268" t="s">
        <v>1790</v>
      </c>
      <c r="C35" s="268"/>
      <c r="D35" s="259"/>
      <c r="E35" s="268">
        <v>2022</v>
      </c>
      <c r="F35" s="261"/>
      <c r="G35" s="262">
        <v>760</v>
      </c>
      <c r="H35" s="251" t="s">
        <v>43</v>
      </c>
      <c r="I35" s="261" t="s">
        <v>1796</v>
      </c>
    </row>
    <row r="36" spans="1:9" ht="15.75" customHeight="1">
      <c r="A36" s="247">
        <v>33</v>
      </c>
      <c r="B36" s="268" t="s">
        <v>1791</v>
      </c>
      <c r="C36" s="268"/>
      <c r="D36" s="259"/>
      <c r="E36" s="268">
        <v>2022</v>
      </c>
      <c r="F36" s="261"/>
      <c r="G36" s="262">
        <v>41999.58</v>
      </c>
      <c r="H36" s="251" t="s">
        <v>43</v>
      </c>
      <c r="I36" s="261" t="s">
        <v>1797</v>
      </c>
    </row>
    <row r="37" spans="1:9" ht="31.5" customHeight="1">
      <c r="A37" s="247">
        <v>34</v>
      </c>
      <c r="B37" s="268" t="s">
        <v>1792</v>
      </c>
      <c r="C37" s="268"/>
      <c r="D37" s="259"/>
      <c r="E37" s="268">
        <v>2022</v>
      </c>
      <c r="F37" s="261"/>
      <c r="G37" s="262">
        <v>54366</v>
      </c>
      <c r="H37" s="251" t="s">
        <v>43</v>
      </c>
      <c r="I37" s="261" t="s">
        <v>1794</v>
      </c>
    </row>
    <row r="38" spans="1:9" s="698" customFormat="1" ht="12.75">
      <c r="A38" s="690">
        <v>35</v>
      </c>
      <c r="B38" s="691" t="s">
        <v>1798</v>
      </c>
      <c r="C38" s="692"/>
      <c r="D38" s="693"/>
      <c r="E38" s="692">
        <v>2022</v>
      </c>
      <c r="F38" s="694"/>
      <c r="G38" s="695">
        <v>4542.71</v>
      </c>
      <c r="H38" s="696" t="s">
        <v>43</v>
      </c>
      <c r="I38" s="697" t="s">
        <v>1793</v>
      </c>
    </row>
    <row r="39" spans="1:9" s="698" customFormat="1" ht="20.25" customHeight="1">
      <c r="A39" s="699">
        <v>36</v>
      </c>
      <c r="B39" s="691" t="s">
        <v>1799</v>
      </c>
      <c r="C39" s="692"/>
      <c r="D39" s="693"/>
      <c r="E39" s="692">
        <v>2022</v>
      </c>
      <c r="F39" s="694"/>
      <c r="G39" s="695">
        <v>1325.19</v>
      </c>
      <c r="H39" s="696" t="s">
        <v>43</v>
      </c>
      <c r="I39" s="697" t="s">
        <v>1793</v>
      </c>
    </row>
    <row r="40" spans="1:9" ht="20.25" customHeight="1">
      <c r="A40" s="247">
        <v>35</v>
      </c>
      <c r="B40" s="266" t="s">
        <v>1842</v>
      </c>
      <c r="C40" s="268"/>
      <c r="D40" s="259"/>
      <c r="E40" s="268">
        <v>2011</v>
      </c>
      <c r="F40" s="261"/>
      <c r="G40" s="463">
        <v>461252</v>
      </c>
      <c r="H40" s="18"/>
      <c r="I40" s="585" t="s">
        <v>1594</v>
      </c>
    </row>
    <row r="41" spans="1:9" ht="12.75">
      <c r="A41" s="813" t="s">
        <v>0</v>
      </c>
      <c r="B41" s="813"/>
      <c r="C41" s="813"/>
      <c r="D41" s="813"/>
      <c r="E41" s="813"/>
      <c r="F41" s="813"/>
      <c r="G41" s="104">
        <f>SUM(G4:G37,G40)</f>
        <v>5016361.26</v>
      </c>
      <c r="H41" s="78"/>
      <c r="I41" s="18"/>
    </row>
    <row r="42" spans="1:9" ht="21" customHeight="1">
      <c r="A42" s="812" t="s">
        <v>49</v>
      </c>
      <c r="B42" s="812"/>
      <c r="C42" s="812"/>
      <c r="D42" s="812"/>
      <c r="E42" s="63"/>
      <c r="F42" s="64"/>
      <c r="G42" s="66"/>
      <c r="H42" s="65"/>
      <c r="I42" s="64"/>
    </row>
    <row r="43" spans="1:9" ht="21" customHeight="1">
      <c r="A43" s="247">
        <v>1</v>
      </c>
      <c r="B43" s="741" t="s">
        <v>485</v>
      </c>
      <c r="C43" s="741"/>
      <c r="D43" s="249"/>
      <c r="E43" s="268">
        <v>2010</v>
      </c>
      <c r="F43" s="251"/>
      <c r="G43" s="269">
        <v>10919</v>
      </c>
      <c r="H43" s="16" t="s">
        <v>43</v>
      </c>
      <c r="I43" s="265" t="s">
        <v>470</v>
      </c>
    </row>
    <row r="44" spans="1:9" ht="18" customHeight="1">
      <c r="A44" s="247">
        <v>2</v>
      </c>
      <c r="B44" s="741" t="s">
        <v>486</v>
      </c>
      <c r="C44" s="741"/>
      <c r="D44" s="270"/>
      <c r="E44" s="268">
        <v>1997</v>
      </c>
      <c r="F44" s="261"/>
      <c r="G44" s="269">
        <v>11825</v>
      </c>
      <c r="H44" s="18" t="s">
        <v>43</v>
      </c>
      <c r="I44" s="265" t="s">
        <v>487</v>
      </c>
    </row>
    <row r="45" spans="1:9" ht="21.75" customHeight="1">
      <c r="A45" s="247">
        <v>3</v>
      </c>
      <c r="B45" s="741" t="s">
        <v>775</v>
      </c>
      <c r="C45" s="741"/>
      <c r="D45" s="270"/>
      <c r="E45" s="268">
        <v>2004</v>
      </c>
      <c r="F45" s="261"/>
      <c r="G45" s="269">
        <v>15610.9</v>
      </c>
      <c r="H45" s="18"/>
      <c r="I45" s="265" t="s">
        <v>773</v>
      </c>
    </row>
    <row r="46" spans="1:9" ht="22.5" customHeight="1">
      <c r="A46" s="247">
        <v>4</v>
      </c>
      <c r="B46" s="741" t="s">
        <v>776</v>
      </c>
      <c r="C46" s="741"/>
      <c r="D46" s="270"/>
      <c r="E46" s="268">
        <v>2004</v>
      </c>
      <c r="F46" s="261"/>
      <c r="G46" s="269">
        <v>12899.14</v>
      </c>
      <c r="H46" s="18"/>
      <c r="I46" s="265" t="s">
        <v>774</v>
      </c>
    </row>
    <row r="47" ht="13.5" thickBot="1">
      <c r="G47" s="124">
        <f>SUM(G43:G46)</f>
        <v>51254.04</v>
      </c>
    </row>
    <row r="48" ht="13.5" thickBot="1"/>
    <row r="49" spans="6:8" ht="13.5" thickBot="1">
      <c r="F49" s="125" t="s">
        <v>893</v>
      </c>
      <c r="G49" s="815">
        <f>G47+G41</f>
        <v>5067615.3</v>
      </c>
      <c r="H49" s="816"/>
    </row>
  </sheetData>
  <sheetProtection/>
  <mergeCells count="71">
    <mergeCell ref="A1:I1"/>
    <mergeCell ref="IS3:IV3"/>
    <mergeCell ref="HQ3:HT3"/>
    <mergeCell ref="HU3:HX3"/>
    <mergeCell ref="HY3:IB3"/>
    <mergeCell ref="IC3:IF3"/>
    <mergeCell ref="IG3:IJ3"/>
    <mergeCell ref="HE3:HH3"/>
    <mergeCell ref="HI3:HL3"/>
    <mergeCell ref="HM3:HP3"/>
    <mergeCell ref="G49:H49"/>
    <mergeCell ref="IO3:IR3"/>
    <mergeCell ref="FY3:GB3"/>
    <mergeCell ref="GC3:GF3"/>
    <mergeCell ref="GG3:GJ3"/>
    <mergeCell ref="GK3:GN3"/>
    <mergeCell ref="GO3:GR3"/>
    <mergeCell ref="GS3:GV3"/>
    <mergeCell ref="IK3:IN3"/>
    <mergeCell ref="GW3:GZ3"/>
    <mergeCell ref="HA3:HD3"/>
    <mergeCell ref="FA3:FD3"/>
    <mergeCell ref="FE3:FH3"/>
    <mergeCell ref="FI3:FL3"/>
    <mergeCell ref="FM3:FP3"/>
    <mergeCell ref="FQ3:FT3"/>
    <mergeCell ref="FU3:FX3"/>
    <mergeCell ref="EC3:EF3"/>
    <mergeCell ref="EG3:EJ3"/>
    <mergeCell ref="EK3:EN3"/>
    <mergeCell ref="EO3:ER3"/>
    <mergeCell ref="ES3:EV3"/>
    <mergeCell ref="EW3:EZ3"/>
    <mergeCell ref="DE3:DH3"/>
    <mergeCell ref="DI3:DL3"/>
    <mergeCell ref="DM3:DP3"/>
    <mergeCell ref="DQ3:DT3"/>
    <mergeCell ref="DU3:DX3"/>
    <mergeCell ref="DY3:EB3"/>
    <mergeCell ref="CG3:CJ3"/>
    <mergeCell ref="CK3:CN3"/>
    <mergeCell ref="CO3:CR3"/>
    <mergeCell ref="CS3:CV3"/>
    <mergeCell ref="CW3:CZ3"/>
    <mergeCell ref="DA3:DD3"/>
    <mergeCell ref="BI3:BL3"/>
    <mergeCell ref="BM3:BP3"/>
    <mergeCell ref="BQ3:BT3"/>
    <mergeCell ref="BU3:BX3"/>
    <mergeCell ref="BY3:CB3"/>
    <mergeCell ref="CC3:CF3"/>
    <mergeCell ref="AK3:AN3"/>
    <mergeCell ref="AO3:AR3"/>
    <mergeCell ref="AS3:AV3"/>
    <mergeCell ref="AW3:AZ3"/>
    <mergeCell ref="BA3:BD3"/>
    <mergeCell ref="BE3:BH3"/>
    <mergeCell ref="M3:P3"/>
    <mergeCell ref="Q3:T3"/>
    <mergeCell ref="U3:X3"/>
    <mergeCell ref="Y3:AB3"/>
    <mergeCell ref="AC3:AF3"/>
    <mergeCell ref="AG3:AJ3"/>
    <mergeCell ref="B46:C46"/>
    <mergeCell ref="A3:D3"/>
    <mergeCell ref="A41:F41"/>
    <mergeCell ref="A42:D42"/>
    <mergeCell ref="B43:C43"/>
    <mergeCell ref="B44:C44"/>
    <mergeCell ref="B45:C45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4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90" zoomScaleSheetLayoutView="90" zoomScalePageLayoutView="0" workbookViewId="0" topLeftCell="A1">
      <selection activeCell="K7" sqref="K7"/>
    </sheetView>
  </sheetViews>
  <sheetFormatPr defaultColWidth="9.140625" defaultRowHeight="12.75"/>
  <cols>
    <col min="1" max="1" width="6.7109375" style="3" customWidth="1"/>
    <col min="2" max="2" width="24.421875" style="3" customWidth="1"/>
    <col min="3" max="3" width="19.57421875" style="3" customWidth="1"/>
    <col min="4" max="4" width="14.8515625" style="3" customWidth="1"/>
    <col min="5" max="5" width="9.421875" style="3" customWidth="1"/>
    <col min="6" max="6" width="11.7109375" style="3" customWidth="1"/>
    <col min="7" max="7" width="15.421875" style="3" customWidth="1"/>
    <col min="8" max="8" width="17.421875" style="3" customWidth="1"/>
    <col min="9" max="16384" width="9.140625" style="3" customWidth="1"/>
  </cols>
  <sheetData>
    <row r="1" s="21" customFormat="1" ht="36.75" customHeight="1">
      <c r="A1" s="22" t="s">
        <v>2099</v>
      </c>
    </row>
    <row r="2" spans="1:8" ht="63" customHeight="1">
      <c r="A2" s="97" t="s">
        <v>3</v>
      </c>
      <c r="B2" s="98" t="s">
        <v>14</v>
      </c>
      <c r="C2" s="58" t="s">
        <v>15</v>
      </c>
      <c r="D2" s="58" t="s">
        <v>16</v>
      </c>
      <c r="E2" s="58" t="s">
        <v>11</v>
      </c>
      <c r="F2" s="58" t="s">
        <v>17</v>
      </c>
      <c r="G2" s="58" t="s">
        <v>457</v>
      </c>
      <c r="H2" s="58" t="s">
        <v>458</v>
      </c>
    </row>
    <row r="3" spans="1:8" ht="22.5" customHeight="1">
      <c r="A3" s="818" t="s">
        <v>436</v>
      </c>
      <c r="B3" s="818"/>
      <c r="C3" s="818"/>
      <c r="D3" s="818"/>
      <c r="E3" s="73"/>
      <c r="F3" s="74"/>
      <c r="G3" s="75"/>
      <c r="H3" s="75"/>
    </row>
    <row r="4" spans="1:8" ht="37.5" customHeight="1">
      <c r="A4" s="280">
        <v>1</v>
      </c>
      <c r="B4" s="281" t="s">
        <v>437</v>
      </c>
      <c r="C4" s="282">
        <v>147002710982</v>
      </c>
      <c r="D4" s="282" t="s">
        <v>1365</v>
      </c>
      <c r="E4" s="283">
        <v>2017</v>
      </c>
      <c r="F4" s="284" t="s">
        <v>438</v>
      </c>
      <c r="G4" s="285">
        <v>370402</v>
      </c>
      <c r="H4" s="16" t="s">
        <v>43</v>
      </c>
    </row>
    <row r="5" spans="1:8" ht="30" customHeight="1">
      <c r="A5" s="280">
        <v>2</v>
      </c>
      <c r="B5" s="281" t="s">
        <v>439</v>
      </c>
      <c r="C5" s="282">
        <v>149102708454</v>
      </c>
      <c r="D5" s="282" t="s">
        <v>1366</v>
      </c>
      <c r="E5" s="283">
        <v>2017</v>
      </c>
      <c r="F5" s="284" t="s">
        <v>438</v>
      </c>
      <c r="G5" s="285">
        <v>579367</v>
      </c>
      <c r="H5" s="16" t="s">
        <v>43</v>
      </c>
    </row>
    <row r="6" spans="1:8" ht="54" customHeight="1">
      <c r="A6" s="247">
        <v>3</v>
      </c>
      <c r="B6" s="281" t="s">
        <v>1367</v>
      </c>
      <c r="C6" s="282">
        <v>22316</v>
      </c>
      <c r="D6" s="282" t="s">
        <v>815</v>
      </c>
      <c r="E6" s="283" t="s">
        <v>849</v>
      </c>
      <c r="F6" s="284" t="s">
        <v>816</v>
      </c>
      <c r="G6" s="286">
        <v>46329.96</v>
      </c>
      <c r="H6" s="16" t="s">
        <v>43</v>
      </c>
    </row>
    <row r="7" spans="1:8" ht="51" customHeight="1">
      <c r="A7" s="247">
        <v>4</v>
      </c>
      <c r="B7" s="281" t="s">
        <v>1368</v>
      </c>
      <c r="C7" s="282">
        <v>87019011</v>
      </c>
      <c r="D7" s="282" t="s">
        <v>1369</v>
      </c>
      <c r="E7" s="283">
        <v>2018</v>
      </c>
      <c r="F7" s="284" t="s">
        <v>817</v>
      </c>
      <c r="G7" s="287">
        <v>116999</v>
      </c>
      <c r="H7" s="16" t="s">
        <v>43</v>
      </c>
    </row>
    <row r="8" spans="1:8" ht="30.75" customHeight="1">
      <c r="A8" s="247">
        <v>5</v>
      </c>
      <c r="B8" s="281" t="s">
        <v>813</v>
      </c>
      <c r="C8" s="16" t="s">
        <v>814</v>
      </c>
      <c r="D8" s="282" t="s">
        <v>1370</v>
      </c>
      <c r="E8" s="283">
        <v>2014</v>
      </c>
      <c r="F8" s="284" t="s">
        <v>1044</v>
      </c>
      <c r="G8" s="287">
        <v>37612.26</v>
      </c>
      <c r="H8" s="16" t="s">
        <v>43</v>
      </c>
    </row>
    <row r="9" spans="1:8" ht="21.75" customHeight="1">
      <c r="A9" s="280">
        <v>6</v>
      </c>
      <c r="B9" s="281" t="s">
        <v>850</v>
      </c>
      <c r="C9" s="16">
        <v>50919</v>
      </c>
      <c r="D9" s="282" t="s">
        <v>851</v>
      </c>
      <c r="E9" s="283" t="s">
        <v>849</v>
      </c>
      <c r="F9" s="284" t="s">
        <v>816</v>
      </c>
      <c r="G9" s="287">
        <v>49431</v>
      </c>
      <c r="H9" s="16" t="s">
        <v>43</v>
      </c>
    </row>
    <row r="10" spans="1:8" ht="21.75" customHeight="1">
      <c r="A10" s="280">
        <v>7</v>
      </c>
      <c r="B10" s="281" t="s">
        <v>2051</v>
      </c>
      <c r="C10" s="16">
        <v>3058939</v>
      </c>
      <c r="D10" s="282" t="s">
        <v>1366</v>
      </c>
      <c r="E10" s="283">
        <v>2019</v>
      </c>
      <c r="F10" s="284" t="s">
        <v>2052</v>
      </c>
      <c r="G10" s="287">
        <v>233700</v>
      </c>
      <c r="H10" s="16" t="s">
        <v>43</v>
      </c>
    </row>
    <row r="11" spans="1:8" ht="25.5" customHeight="1">
      <c r="A11" s="813" t="s">
        <v>0</v>
      </c>
      <c r="B11" s="813"/>
      <c r="C11" s="813"/>
      <c r="D11" s="813"/>
      <c r="E11" s="813"/>
      <c r="F11" s="813"/>
      <c r="G11" s="103">
        <f>SUM(G4:G10)</f>
        <v>1433841.22</v>
      </c>
      <c r="H11" s="16"/>
    </row>
    <row r="13" ht="12.75">
      <c r="G13" s="84"/>
    </row>
  </sheetData>
  <sheetProtection/>
  <mergeCells count="2">
    <mergeCell ref="A3:D3"/>
    <mergeCell ref="A11:F1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H10" sqref="H10"/>
    </sheetView>
  </sheetViews>
  <sheetFormatPr defaultColWidth="9.140625" defaultRowHeight="12.75"/>
  <cols>
    <col min="1" max="1" width="4.140625" style="10" customWidth="1"/>
    <col min="2" max="2" width="48.00390625" style="11" customWidth="1"/>
    <col min="3" max="3" width="41.140625" style="10" customWidth="1"/>
    <col min="4" max="4" width="38.140625" style="10" customWidth="1"/>
    <col min="5" max="16384" width="9.140625" style="10" customWidth="1"/>
  </cols>
  <sheetData>
    <row r="1" spans="2:3" ht="15" customHeight="1">
      <c r="B1" s="144" t="s">
        <v>1046</v>
      </c>
      <c r="C1" s="43"/>
    </row>
    <row r="2" ht="12.75">
      <c r="B2" s="36"/>
    </row>
    <row r="3" spans="1:4" ht="69" customHeight="1">
      <c r="A3" s="780" t="s">
        <v>51</v>
      </c>
      <c r="B3" s="780"/>
      <c r="C3" s="780"/>
      <c r="D3" s="45"/>
    </row>
    <row r="4" spans="1:4" ht="9" customHeight="1">
      <c r="A4" s="44"/>
      <c r="B4" s="44"/>
      <c r="C4" s="44"/>
      <c r="D4" s="45"/>
    </row>
    <row r="6" spans="1:3" ht="30.75" customHeight="1">
      <c r="A6" s="42" t="s">
        <v>10</v>
      </c>
      <c r="B6" s="79" t="s">
        <v>12</v>
      </c>
      <c r="C6" s="7" t="s">
        <v>13</v>
      </c>
    </row>
    <row r="7" spans="1:3" ht="19.5" customHeight="1">
      <c r="A7" s="825" t="s">
        <v>49</v>
      </c>
      <c r="B7" s="825"/>
      <c r="C7" s="825"/>
    </row>
    <row r="8" spans="1:3" ht="30.75" customHeight="1">
      <c r="A8" s="42"/>
      <c r="B8" s="7" t="s">
        <v>1604</v>
      </c>
      <c r="C8" s="7" t="s">
        <v>1806</v>
      </c>
    </row>
    <row r="9" spans="1:4" ht="17.25" customHeight="1">
      <c r="A9" s="825" t="s">
        <v>40</v>
      </c>
      <c r="B9" s="825"/>
      <c r="C9" s="825"/>
      <c r="D9" s="59"/>
    </row>
    <row r="10" spans="1:3" ht="48" customHeight="1">
      <c r="A10" s="16">
        <v>1</v>
      </c>
      <c r="B10" s="288" t="s">
        <v>50</v>
      </c>
      <c r="C10" s="288" t="s">
        <v>1669</v>
      </c>
    </row>
    <row r="11" spans="1:3" ht="17.25" customHeight="1">
      <c r="A11" s="822" t="s">
        <v>154</v>
      </c>
      <c r="B11" s="823"/>
      <c r="C11" s="824"/>
    </row>
    <row r="12" spans="1:3" ht="47.25" customHeight="1">
      <c r="A12" s="16">
        <v>1</v>
      </c>
      <c r="B12" s="7" t="s">
        <v>1283</v>
      </c>
      <c r="C12" s="7" t="s">
        <v>1284</v>
      </c>
    </row>
    <row r="13" spans="1:3" ht="17.25" customHeight="1">
      <c r="A13" s="822" t="s">
        <v>155</v>
      </c>
      <c r="B13" s="823"/>
      <c r="C13" s="824"/>
    </row>
    <row r="14" spans="1:3" ht="27" customHeight="1">
      <c r="A14" s="289">
        <v>1</v>
      </c>
      <c r="B14" s="290" t="s">
        <v>176</v>
      </c>
      <c r="C14" s="290" t="s">
        <v>177</v>
      </c>
    </row>
    <row r="15" spans="1:3" ht="13.5" customHeight="1">
      <c r="A15" s="819" t="s">
        <v>781</v>
      </c>
      <c r="B15" s="820"/>
      <c r="C15" s="821"/>
    </row>
    <row r="16" spans="1:3" ht="25.5" customHeight="1">
      <c r="A16" s="291">
        <v>1</v>
      </c>
      <c r="B16" s="16" t="s">
        <v>1601</v>
      </c>
      <c r="C16" s="16" t="s">
        <v>801</v>
      </c>
    </row>
    <row r="17" spans="1:3" ht="26.25" customHeight="1">
      <c r="A17" s="292">
        <v>2</v>
      </c>
      <c r="B17" s="293" t="s">
        <v>799</v>
      </c>
      <c r="C17" s="294" t="s">
        <v>124</v>
      </c>
    </row>
    <row r="18" spans="1:3" ht="26.25" customHeight="1">
      <c r="A18" s="291">
        <v>3</v>
      </c>
      <c r="B18" s="293" t="s">
        <v>800</v>
      </c>
      <c r="C18" s="294" t="s">
        <v>801</v>
      </c>
    </row>
    <row r="19" spans="1:3" ht="26.25" customHeight="1">
      <c r="A19" s="292">
        <v>4</v>
      </c>
      <c r="B19" s="293" t="s">
        <v>802</v>
      </c>
      <c r="C19" s="292" t="s">
        <v>801</v>
      </c>
    </row>
    <row r="20" spans="1:3" ht="26.25" customHeight="1">
      <c r="A20" s="291">
        <v>5</v>
      </c>
      <c r="B20" s="293" t="s">
        <v>803</v>
      </c>
      <c r="C20" s="292" t="s">
        <v>801</v>
      </c>
    </row>
    <row r="21" spans="1:3" ht="26.25" customHeight="1">
      <c r="A21" s="292">
        <v>6</v>
      </c>
      <c r="B21" s="293" t="s">
        <v>804</v>
      </c>
      <c r="C21" s="292" t="s">
        <v>801</v>
      </c>
    </row>
  </sheetData>
  <sheetProtection/>
  <mergeCells count="6">
    <mergeCell ref="A15:C15"/>
    <mergeCell ref="A3:C3"/>
    <mergeCell ref="A11:C11"/>
    <mergeCell ref="A9:C9"/>
    <mergeCell ref="A13:C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2024-02-16T14:23:30Z</cp:lastPrinted>
  <dcterms:created xsi:type="dcterms:W3CDTF">2004-04-21T13:58:08Z</dcterms:created>
  <dcterms:modified xsi:type="dcterms:W3CDTF">2024-03-22T13:25:11Z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