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defaultThemeVersion="124226"/>
  <xr:revisionPtr revIDLastSave="0" documentId="13_ncr:1_{38A08DB5-4D46-44D5-B872-E7438DBE8D9B}" xr6:coauthVersionLast="36" xr6:coauthVersionMax="36" xr10:uidLastSave="{00000000-0000-0000-0000-000000000000}"/>
  <bookViews>
    <workbookView xWindow="0" yWindow="0" windowWidth="28800" windowHeight="11625" xr2:uid="{00000000-000D-0000-FFFF-FFFF00000000}"/>
  </bookViews>
  <sheets>
    <sheet name="FAC" sheetId="1" r:id="rId1"/>
  </sheets>
  <calcPr calcId="191029" iterateDelta="1E-4"/>
</workbook>
</file>

<file path=xl/calcChain.xml><?xml version="1.0" encoding="utf-8"?>
<calcChain xmlns="http://schemas.openxmlformats.org/spreadsheetml/2006/main">
  <c r="M350" i="1" l="1"/>
  <c r="N350" i="1" s="1"/>
  <c r="P350" i="1" s="1"/>
  <c r="J350" i="1"/>
  <c r="K350" i="1" s="1"/>
  <c r="M349" i="1"/>
  <c r="N349" i="1" s="1"/>
  <c r="P349" i="1" s="1"/>
  <c r="J349" i="1"/>
  <c r="K349" i="1" s="1"/>
  <c r="M348" i="1"/>
  <c r="N348" i="1" s="1"/>
  <c r="P348" i="1" s="1"/>
  <c r="J348" i="1"/>
  <c r="K348" i="1" s="1"/>
  <c r="M347" i="1"/>
  <c r="N347" i="1" s="1"/>
  <c r="J347" i="1"/>
  <c r="K347" i="1" s="1"/>
  <c r="M338" i="1"/>
  <c r="N338" i="1" s="1"/>
  <c r="J338" i="1"/>
  <c r="J339" i="1" s="1"/>
  <c r="M330" i="1"/>
  <c r="N330" i="1" s="1"/>
  <c r="P330" i="1" s="1"/>
  <c r="P331" i="1" s="1"/>
  <c r="J330" i="1"/>
  <c r="K330" i="1" s="1"/>
  <c r="K331" i="1" s="1"/>
  <c r="J351" i="1" l="1"/>
  <c r="K351" i="1"/>
  <c r="J331" i="1"/>
  <c r="N339" i="1"/>
  <c r="P338" i="1"/>
  <c r="P339" i="1" s="1"/>
  <c r="N351" i="1"/>
  <c r="K338" i="1"/>
  <c r="K339" i="1" s="1"/>
  <c r="P347" i="1"/>
  <c r="P351" i="1" s="1"/>
  <c r="N331" i="1"/>
  <c r="R34" i="1" l="1"/>
  <c r="R35" i="1"/>
  <c r="R33" i="1"/>
  <c r="R36" i="1" l="1"/>
  <c r="N324" i="1" l="1"/>
  <c r="P324" i="1" s="1"/>
  <c r="P325" i="1" s="1"/>
  <c r="J324" i="1"/>
  <c r="K324" i="1" s="1"/>
  <c r="K325" i="1" s="1"/>
  <c r="N317" i="1"/>
  <c r="N318" i="1" s="1"/>
  <c r="J317" i="1"/>
  <c r="K317" i="1" s="1"/>
  <c r="K318" i="1" s="1"/>
  <c r="N325" i="1" l="1"/>
  <c r="P317" i="1"/>
  <c r="P318" i="1" s="1"/>
  <c r="J318" i="1"/>
  <c r="J325" i="1"/>
  <c r="N69" i="1" l="1"/>
  <c r="P69" i="1" s="1"/>
  <c r="N70" i="1"/>
  <c r="P70" i="1" s="1"/>
  <c r="J69" i="1"/>
  <c r="K69" i="1" s="1"/>
  <c r="J70" i="1"/>
  <c r="K70" i="1" s="1"/>
  <c r="J57" i="1" l="1"/>
  <c r="K57" i="1" s="1"/>
  <c r="J45" i="1"/>
  <c r="K45" i="1" s="1"/>
  <c r="J46" i="1"/>
  <c r="J47" i="1"/>
  <c r="K47" i="1" s="1"/>
  <c r="J48" i="1"/>
  <c r="K48" i="1" s="1"/>
  <c r="J49" i="1"/>
  <c r="K49" i="1" s="1"/>
  <c r="J50" i="1" l="1"/>
  <c r="K46" i="1"/>
  <c r="K50" i="1" s="1"/>
  <c r="N13" i="1"/>
  <c r="N14" i="1" s="1"/>
  <c r="M271" i="1" l="1"/>
  <c r="N271" i="1" s="1"/>
  <c r="M272" i="1"/>
  <c r="N272" i="1" s="1"/>
  <c r="M273" i="1"/>
  <c r="N273" i="1" s="1"/>
  <c r="P273" i="1" s="1"/>
  <c r="J273" i="1"/>
  <c r="K273" i="1" s="1"/>
  <c r="M311" i="1" l="1"/>
  <c r="N311" i="1" s="1"/>
  <c r="P311" i="1" s="1"/>
  <c r="M312" i="1"/>
  <c r="N312" i="1" s="1"/>
  <c r="P312" i="1" s="1"/>
  <c r="J312" i="1"/>
  <c r="K312" i="1" s="1"/>
  <c r="J311" i="1"/>
  <c r="K311" i="1" s="1"/>
  <c r="M310" i="1"/>
  <c r="N310" i="1" s="1"/>
  <c r="J310" i="1"/>
  <c r="J303" i="1"/>
  <c r="K303" i="1" s="1"/>
  <c r="N313" i="1" l="1"/>
  <c r="J313" i="1"/>
  <c r="P310" i="1"/>
  <c r="P313" i="1" s="1"/>
  <c r="K310" i="1"/>
  <c r="K313" i="1" s="1"/>
  <c r="M303" i="1" l="1"/>
  <c r="N303" i="1" s="1"/>
  <c r="J304" i="1"/>
  <c r="K304" i="1" l="1"/>
  <c r="P303" i="1"/>
  <c r="P304" i="1" s="1"/>
  <c r="N304" i="1"/>
  <c r="M288" i="1"/>
  <c r="N288" i="1" s="1"/>
  <c r="M289" i="1"/>
  <c r="N289" i="1" s="1"/>
  <c r="P289" i="1" s="1"/>
  <c r="M290" i="1"/>
  <c r="N290" i="1" s="1"/>
  <c r="P290" i="1" s="1"/>
  <c r="M291" i="1"/>
  <c r="N291" i="1" s="1"/>
  <c r="P291" i="1" s="1"/>
  <c r="M292" i="1"/>
  <c r="N292" i="1" s="1"/>
  <c r="P292" i="1" s="1"/>
  <c r="M293" i="1"/>
  <c r="N293" i="1" s="1"/>
  <c r="P293" i="1" s="1"/>
  <c r="M294" i="1"/>
  <c r="N294" i="1" s="1"/>
  <c r="P294" i="1" s="1"/>
  <c r="M295" i="1"/>
  <c r="N295" i="1" s="1"/>
  <c r="P295" i="1" s="1"/>
  <c r="M296" i="1"/>
  <c r="N296" i="1" s="1"/>
  <c r="P296" i="1" s="1"/>
  <c r="M297" i="1"/>
  <c r="N297" i="1" s="1"/>
  <c r="P297" i="1" s="1"/>
  <c r="J288" i="1"/>
  <c r="J289" i="1"/>
  <c r="K289" i="1" s="1"/>
  <c r="J290" i="1"/>
  <c r="K290" i="1" s="1"/>
  <c r="J291" i="1"/>
  <c r="K291" i="1" s="1"/>
  <c r="J292" i="1"/>
  <c r="K292" i="1" s="1"/>
  <c r="J293" i="1"/>
  <c r="K293" i="1" s="1"/>
  <c r="J294" i="1"/>
  <c r="K294" i="1" s="1"/>
  <c r="J295" i="1"/>
  <c r="K295" i="1" s="1"/>
  <c r="J296" i="1"/>
  <c r="K296" i="1" s="1"/>
  <c r="J297" i="1"/>
  <c r="K297" i="1" s="1"/>
  <c r="M287" i="1"/>
  <c r="N287" i="1" s="1"/>
  <c r="P287" i="1" s="1"/>
  <c r="J287" i="1"/>
  <c r="K287" i="1" s="1"/>
  <c r="K288" i="1" l="1"/>
  <c r="K298" i="1" s="1"/>
  <c r="N298" i="1"/>
  <c r="P288" i="1"/>
  <c r="J298" i="1"/>
  <c r="P298" i="1" l="1"/>
  <c r="M279" i="1"/>
  <c r="N279" i="1" s="1"/>
  <c r="J279" i="1"/>
  <c r="J280" i="1" s="1"/>
  <c r="K279" i="1" l="1"/>
  <c r="K280" i="1" s="1"/>
  <c r="N280" i="1"/>
  <c r="P279" i="1"/>
  <c r="P280" i="1" s="1"/>
  <c r="P271" i="1"/>
  <c r="P272" i="1"/>
  <c r="J271" i="1"/>
  <c r="K271" i="1" s="1"/>
  <c r="J272" i="1"/>
  <c r="K272" i="1" s="1"/>
  <c r="M270" i="1"/>
  <c r="N270" i="1" s="1"/>
  <c r="N274" i="1" s="1"/>
  <c r="J270" i="1"/>
  <c r="J274" i="1" l="1"/>
  <c r="K270" i="1"/>
  <c r="K274" i="1" s="1"/>
  <c r="P270" i="1"/>
  <c r="P274" i="1" s="1"/>
  <c r="M264" i="1"/>
  <c r="N264" i="1" s="1"/>
  <c r="J264" i="1"/>
  <c r="J265" i="1" s="1"/>
  <c r="M257" i="1"/>
  <c r="N257" i="1" s="1"/>
  <c r="J257" i="1"/>
  <c r="J258" i="1" s="1"/>
  <c r="P264" i="1" l="1"/>
  <c r="P265" i="1" s="1"/>
  <c r="N265" i="1"/>
  <c r="K264" i="1"/>
  <c r="K265" i="1" s="1"/>
  <c r="P257" i="1"/>
  <c r="P258" i="1" s="1"/>
  <c r="N258" i="1"/>
  <c r="K257" i="1"/>
  <c r="K258" i="1" s="1"/>
  <c r="M250" i="1"/>
  <c r="N250" i="1" s="1"/>
  <c r="P250" i="1" s="1"/>
  <c r="P251" i="1" s="1"/>
  <c r="J250" i="1"/>
  <c r="K250" i="1" s="1"/>
  <c r="M244" i="1"/>
  <c r="N244" i="1" s="1"/>
  <c r="J244" i="1"/>
  <c r="J245" i="1" l="1"/>
  <c r="J251" i="1"/>
  <c r="K251" i="1"/>
  <c r="N251" i="1"/>
  <c r="N245" i="1"/>
  <c r="P244" i="1"/>
  <c r="P245" i="1" s="1"/>
  <c r="K244" i="1"/>
  <c r="N227" i="1"/>
  <c r="P227" i="1" s="1"/>
  <c r="J227" i="1"/>
  <c r="J228" i="1" s="1"/>
  <c r="K245" i="1" l="1"/>
  <c r="N228" i="1"/>
  <c r="P228" i="1"/>
  <c r="K227" i="1"/>
  <c r="K228" i="1" s="1"/>
  <c r="M236" i="1"/>
  <c r="N236" i="1" s="1"/>
  <c r="P236" i="1" s="1"/>
  <c r="M235" i="1"/>
  <c r="N235" i="1" s="1"/>
  <c r="P235" i="1" s="1"/>
  <c r="J236" i="1"/>
  <c r="K236" i="1" s="1"/>
  <c r="J235" i="1"/>
  <c r="K235" i="1" s="1"/>
  <c r="J237" i="1" l="1"/>
  <c r="K237" i="1"/>
  <c r="P237" i="1"/>
  <c r="N237" i="1"/>
  <c r="N222" i="1" l="1"/>
  <c r="J222" i="1"/>
  <c r="K222" i="1" s="1"/>
  <c r="N221" i="1"/>
  <c r="J221" i="1"/>
  <c r="K221" i="1" s="1"/>
  <c r="N220" i="1"/>
  <c r="R220" i="1" s="1"/>
  <c r="J220" i="1"/>
  <c r="K220" i="1" s="1"/>
  <c r="N214" i="1"/>
  <c r="N215" i="1" s="1"/>
  <c r="J214" i="1"/>
  <c r="K214" i="1" s="1"/>
  <c r="K215" i="1" s="1"/>
  <c r="N208" i="1"/>
  <c r="N209" i="1" s="1"/>
  <c r="J208" i="1"/>
  <c r="K208" i="1" s="1"/>
  <c r="K209" i="1" s="1"/>
  <c r="N202" i="1"/>
  <c r="P202" i="1" s="1"/>
  <c r="P203" i="1" s="1"/>
  <c r="J202" i="1"/>
  <c r="K202" i="1" s="1"/>
  <c r="K203" i="1" s="1"/>
  <c r="N196" i="1"/>
  <c r="P196" i="1" s="1"/>
  <c r="P197" i="1" s="1"/>
  <c r="J196" i="1"/>
  <c r="K196" i="1" s="1"/>
  <c r="K197" i="1" s="1"/>
  <c r="J189" i="1"/>
  <c r="K189" i="1" s="1"/>
  <c r="K190" i="1" s="1"/>
  <c r="N189" i="1"/>
  <c r="P189" i="1" s="1"/>
  <c r="P221" i="1" l="1"/>
  <c r="R221" i="1"/>
  <c r="P222" i="1"/>
  <c r="R222" i="1"/>
  <c r="N223" i="1"/>
  <c r="K223" i="1"/>
  <c r="J223" i="1"/>
  <c r="P220" i="1"/>
  <c r="P214" i="1"/>
  <c r="P215" i="1" s="1"/>
  <c r="J215" i="1"/>
  <c r="P208" i="1"/>
  <c r="P209" i="1" s="1"/>
  <c r="J209" i="1"/>
  <c r="J203" i="1"/>
  <c r="N203" i="1"/>
  <c r="J197" i="1"/>
  <c r="N197" i="1"/>
  <c r="J190" i="1"/>
  <c r="N190" i="1"/>
  <c r="P190" i="1"/>
  <c r="N183" i="1"/>
  <c r="N184" i="1" s="1"/>
  <c r="J183" i="1"/>
  <c r="J184" i="1" s="1"/>
  <c r="N47" i="1"/>
  <c r="P47" i="1" s="1"/>
  <c r="N177" i="1"/>
  <c r="P177" i="1" s="1"/>
  <c r="J177" i="1"/>
  <c r="K177" i="1" s="1"/>
  <c r="N176" i="1"/>
  <c r="J176" i="1"/>
  <c r="K176" i="1" s="1"/>
  <c r="N170" i="1"/>
  <c r="P170" i="1" s="1"/>
  <c r="J170" i="1"/>
  <c r="K170" i="1" s="1"/>
  <c r="N169" i="1"/>
  <c r="P169" i="1" s="1"/>
  <c r="J169" i="1"/>
  <c r="K169" i="1" s="1"/>
  <c r="N168" i="1"/>
  <c r="P168" i="1" s="1"/>
  <c r="J168" i="1"/>
  <c r="K168" i="1" s="1"/>
  <c r="N167" i="1"/>
  <c r="J167" i="1"/>
  <c r="K167" i="1" s="1"/>
  <c r="J158" i="1"/>
  <c r="K158" i="1" s="1"/>
  <c r="N158" i="1"/>
  <c r="P158" i="1" s="1"/>
  <c r="N157" i="1"/>
  <c r="P157" i="1" s="1"/>
  <c r="J157" i="1"/>
  <c r="K157" i="1" s="1"/>
  <c r="N156" i="1"/>
  <c r="P156" i="1" s="1"/>
  <c r="J156" i="1"/>
  <c r="K156" i="1" s="1"/>
  <c r="N150" i="1"/>
  <c r="P150" i="1" s="1"/>
  <c r="J150" i="1"/>
  <c r="K150" i="1" s="1"/>
  <c r="N149" i="1"/>
  <c r="J149" i="1"/>
  <c r="J142" i="1"/>
  <c r="K142" i="1" s="1"/>
  <c r="J143" i="1"/>
  <c r="K143" i="1" s="1"/>
  <c r="N142" i="1"/>
  <c r="P142" i="1" s="1"/>
  <c r="N143" i="1"/>
  <c r="P143" i="1" s="1"/>
  <c r="N141" i="1"/>
  <c r="J141" i="1"/>
  <c r="N33" i="1"/>
  <c r="N34" i="1"/>
  <c r="N35" i="1"/>
  <c r="M36" i="1"/>
  <c r="N36" i="1" s="1"/>
  <c r="P36" i="1" s="1"/>
  <c r="M37" i="1"/>
  <c r="N37" i="1" s="1"/>
  <c r="P37" i="1" s="1"/>
  <c r="M38" i="1"/>
  <c r="N38" i="1" s="1"/>
  <c r="P38" i="1" s="1"/>
  <c r="M32" i="1"/>
  <c r="J37" i="1"/>
  <c r="K37" i="1" s="1"/>
  <c r="J38" i="1"/>
  <c r="K38" i="1" s="1"/>
  <c r="J36" i="1"/>
  <c r="K36" i="1" s="1"/>
  <c r="J144" i="1" l="1"/>
  <c r="R37" i="1"/>
  <c r="P223" i="1"/>
  <c r="R223" i="1"/>
  <c r="N144" i="1"/>
  <c r="K159" i="1"/>
  <c r="K183" i="1"/>
  <c r="K184" i="1" s="1"/>
  <c r="P183" i="1"/>
  <c r="P184" i="1" s="1"/>
  <c r="N178" i="1"/>
  <c r="P159" i="1"/>
  <c r="K178" i="1"/>
  <c r="J178" i="1"/>
  <c r="P176" i="1"/>
  <c r="P178" i="1" s="1"/>
  <c r="J159" i="1"/>
  <c r="N159" i="1"/>
  <c r="N171" i="1"/>
  <c r="P167" i="1"/>
  <c r="P171" i="1" s="1"/>
  <c r="K171" i="1"/>
  <c r="J171" i="1"/>
  <c r="N151" i="1"/>
  <c r="J151" i="1"/>
  <c r="P149" i="1"/>
  <c r="P151" i="1" s="1"/>
  <c r="K149" i="1"/>
  <c r="K151" i="1" s="1"/>
  <c r="K141" i="1"/>
  <c r="K144" i="1" s="1"/>
  <c r="P141" i="1"/>
  <c r="P144" i="1" s="1"/>
  <c r="N135" i="1"/>
  <c r="P135" i="1" s="1"/>
  <c r="P136" i="1" s="1"/>
  <c r="N129" i="1"/>
  <c r="N124" i="1"/>
  <c r="P124" i="1" s="1"/>
  <c r="N123" i="1"/>
  <c r="P123" i="1" s="1"/>
  <c r="N117" i="1"/>
  <c r="N116" i="1"/>
  <c r="P116" i="1" s="1"/>
  <c r="N111" i="1"/>
  <c r="P111" i="1" s="1"/>
  <c r="P112" i="1" s="1"/>
  <c r="N105" i="1"/>
  <c r="P105" i="1" s="1"/>
  <c r="N104" i="1"/>
  <c r="P104" i="1" s="1"/>
  <c r="N99" i="1"/>
  <c r="P99" i="1" s="1"/>
  <c r="P100" i="1" s="1"/>
  <c r="N93" i="1"/>
  <c r="P93" i="1" s="1"/>
  <c r="P94" i="1" s="1"/>
  <c r="N88" i="1"/>
  <c r="P88" i="1" s="1"/>
  <c r="P89" i="1" s="1"/>
  <c r="N82" i="1"/>
  <c r="P82" i="1" s="1"/>
  <c r="P83" i="1" s="1"/>
  <c r="N76" i="1"/>
  <c r="P76" i="1" s="1"/>
  <c r="P77" i="1" s="1"/>
  <c r="N68" i="1"/>
  <c r="P68" i="1" s="1"/>
  <c r="N63" i="1"/>
  <c r="P63" i="1" s="1"/>
  <c r="P64" i="1" s="1"/>
  <c r="N57" i="1"/>
  <c r="P57" i="1" s="1"/>
  <c r="N56" i="1"/>
  <c r="P56" i="1" s="1"/>
  <c r="N46" i="1"/>
  <c r="N48" i="1"/>
  <c r="P48" i="1" s="1"/>
  <c r="N49" i="1"/>
  <c r="P49" i="1" s="1"/>
  <c r="N45" i="1"/>
  <c r="R45" i="1" s="1"/>
  <c r="P33" i="1"/>
  <c r="P34" i="1"/>
  <c r="P35" i="1"/>
  <c r="N32" i="1"/>
  <c r="P32" i="1" s="1"/>
  <c r="N25" i="1"/>
  <c r="P25" i="1" s="1"/>
  <c r="P26" i="1" s="1"/>
  <c r="N19" i="1"/>
  <c r="P19" i="1" s="1"/>
  <c r="P13" i="1"/>
  <c r="P14" i="1" s="1"/>
  <c r="P129" i="1" l="1"/>
  <c r="P130" i="1" s="1"/>
  <c r="R129" i="1"/>
  <c r="P117" i="1"/>
  <c r="P118" i="1" s="1"/>
  <c r="R117" i="1"/>
  <c r="P45" i="1"/>
  <c r="N50" i="1"/>
  <c r="P125" i="1"/>
  <c r="N64" i="1"/>
  <c r="N125" i="1"/>
  <c r="P71" i="1"/>
  <c r="N130" i="1"/>
  <c r="P58" i="1"/>
  <c r="N100" i="1"/>
  <c r="N106" i="1"/>
  <c r="P20" i="1"/>
  <c r="N77" i="1"/>
  <c r="P106" i="1"/>
  <c r="P39" i="1"/>
  <c r="N26" i="1"/>
  <c r="N58" i="1"/>
  <c r="N118" i="1"/>
  <c r="N20" i="1"/>
  <c r="N71" i="1"/>
  <c r="N89" i="1"/>
  <c r="N94" i="1"/>
  <c r="N39" i="1"/>
  <c r="P46" i="1"/>
  <c r="N83" i="1"/>
  <c r="N112" i="1"/>
  <c r="N136" i="1"/>
  <c r="P50" i="1" l="1"/>
  <c r="J135" i="1"/>
  <c r="K135" i="1" s="1"/>
  <c r="K136" i="1" s="1"/>
  <c r="J129" i="1"/>
  <c r="K129" i="1" s="1"/>
  <c r="K130" i="1" s="1"/>
  <c r="J124" i="1"/>
  <c r="K124" i="1" s="1"/>
  <c r="J123" i="1"/>
  <c r="K123" i="1" s="1"/>
  <c r="J117" i="1"/>
  <c r="K117" i="1" s="1"/>
  <c r="J116" i="1"/>
  <c r="J111" i="1"/>
  <c r="J112" i="1" s="1"/>
  <c r="J105" i="1"/>
  <c r="K105" i="1" s="1"/>
  <c r="J104" i="1"/>
  <c r="J99" i="1"/>
  <c r="J100" i="1" s="1"/>
  <c r="J93" i="1"/>
  <c r="K93" i="1" s="1"/>
  <c r="K94" i="1" s="1"/>
  <c r="J88" i="1"/>
  <c r="K88" i="1" s="1"/>
  <c r="K89" i="1" s="1"/>
  <c r="J82" i="1"/>
  <c r="K82" i="1" s="1"/>
  <c r="J76" i="1"/>
  <c r="J77" i="1" s="1"/>
  <c r="J68" i="1"/>
  <c r="J63" i="1"/>
  <c r="J64" i="1" s="1"/>
  <c r="J56" i="1"/>
  <c r="K56" i="1" s="1"/>
  <c r="J35" i="1"/>
  <c r="K35" i="1" s="1"/>
  <c r="J34" i="1"/>
  <c r="K34" i="1" s="1"/>
  <c r="J33" i="1"/>
  <c r="K33" i="1" s="1"/>
  <c r="J32" i="1"/>
  <c r="J25" i="1"/>
  <c r="J26" i="1" s="1"/>
  <c r="J19" i="1"/>
  <c r="J13" i="1"/>
  <c r="J14" i="1" s="1"/>
  <c r="K68" i="1" l="1"/>
  <c r="K71" i="1" s="1"/>
  <c r="J71" i="1"/>
  <c r="J39" i="1"/>
  <c r="K19" i="1"/>
  <c r="K20" i="1" s="1"/>
  <c r="J20" i="1"/>
  <c r="K32" i="1"/>
  <c r="K39" i="1" s="1"/>
  <c r="J136" i="1"/>
  <c r="J118" i="1"/>
  <c r="J130" i="1"/>
  <c r="J125" i="1"/>
  <c r="J89" i="1"/>
  <c r="J94" i="1"/>
  <c r="J106" i="1"/>
  <c r="K125" i="1"/>
  <c r="K111" i="1"/>
  <c r="K112" i="1" s="1"/>
  <c r="K116" i="1"/>
  <c r="K118" i="1" s="1"/>
  <c r="K99" i="1"/>
  <c r="K100" i="1" s="1"/>
  <c r="K104" i="1"/>
  <c r="K106" i="1" s="1"/>
  <c r="J83" i="1"/>
  <c r="K83" i="1"/>
  <c r="K76" i="1"/>
  <c r="K77" i="1" s="1"/>
  <c r="K63" i="1"/>
  <c r="K64" i="1" s="1"/>
  <c r="K58" i="1"/>
  <c r="J58" i="1"/>
  <c r="K25" i="1"/>
  <c r="K26" i="1" s="1"/>
  <c r="K13" i="1"/>
  <c r="K14" i="1" s="1"/>
</calcChain>
</file>

<file path=xl/sharedStrings.xml><?xml version="1.0" encoding="utf-8"?>
<sst xmlns="http://schemas.openxmlformats.org/spreadsheetml/2006/main" count="1124" uniqueCount="204">
  <si>
    <t>L.p.</t>
  </si>
  <si>
    <t xml:space="preserve">Opis przedmiotu zamówienia </t>
  </si>
  <si>
    <t>j.m.</t>
  </si>
  <si>
    <t>ilość</t>
  </si>
  <si>
    <t>Producent, Nazwa handlowa, nr katalog. oferowanego asortymentu</t>
  </si>
  <si>
    <t>Nazwa i nr dokumentu dopuszczającego do obrotu i używania</t>
  </si>
  <si>
    <t>Klasa wyrobu</t>
  </si>
  <si>
    <t>Cena netto (zł) za j.m</t>
  </si>
  <si>
    <t>VAT %</t>
  </si>
  <si>
    <t>Wartość netto w zł</t>
  </si>
  <si>
    <t>Wartość brutto w zł</t>
  </si>
  <si>
    <t>Wielkość opakowania handlowego (zgodne ze sposobem fakturowania)</t>
  </si>
  <si>
    <t>1.</t>
  </si>
  <si>
    <t xml:space="preserve"> Elektrody wielofunkcyjne naklejane dostosowane do defibrylatora  LIFEGAIN CU HD1 dla dorosłych, 1 kpl= 2 sztuki</t>
  </si>
  <si>
    <t>komplet</t>
  </si>
  <si>
    <t>Zatrzaskowy system mocowania cewnika zewnątrzoponowego do skóry pacjenta  z przezroczystą ( umożliwiającą obserwację cewnika i miejsca wkłucia), sztywną, płaską częścią zatrzaskową i gąbkową częścią przylepną. Niskoprofilowy (wysokość do 5mm),  Rozmiary 18G i 16G/17G. sterylny.(ilość w opakowaniu zbiorczym  50szt)</t>
  </si>
  <si>
    <t>op</t>
  </si>
  <si>
    <t>10</t>
  </si>
  <si>
    <t>Bezszwowe mocowanie cewnika do wkłuć centralnych : zatrzaskowy uchwyt, zmienna szerokość gniazda, część zatrzaskowa wykonana ze sztywnego plastiku, miękka samoprzylepna część opatrunkowa, nie zawiera lateksu, nie zawiera DEHP, sterylny zatrzaskowy uchwyt, zmienna szerokość gniazda, część zatrzaskowa wykonana ze sztywnego plastiku, miękka samoprzylepna część opatrunkowa, nie zawiera lateksu, nie zawiera DEHP, sterylny</t>
  </si>
  <si>
    <t>szt.</t>
  </si>
  <si>
    <t>150</t>
  </si>
  <si>
    <t>Nazwa asortymentu towaru</t>
  </si>
  <si>
    <t>J.m.</t>
  </si>
  <si>
    <t>Ilość</t>
  </si>
  <si>
    <t>Nazwa handlowa, nr katalogowy oferowanego asortymentu</t>
  </si>
  <si>
    <t>Cena jedn.netto w zł</t>
  </si>
  <si>
    <t xml:space="preserve">Rurka tracheotomijna z regulowanym położeniem kołnierza z obturatorem i łącznikiem 15mm, zbrojone, wykonane  czystego silikonu z mankietem gładko przylegajacym przed wypełnieniem, z opaską i klinem.Rózmiary od 6,0/110mm, 7,0/120mm, 8,0/130mm, 9,0/140mm </t>
  </si>
  <si>
    <t>szt</t>
  </si>
  <si>
    <t>2.</t>
  </si>
  <si>
    <t>Rurka tracheotomijna z obturatorem i łącznikiem 15mm wykonanym ze 100% czystego silikonu z mankietem , z opaską do mocowania i koreczkie. Rozmiary : 5,0/60mm, 6,0/70mm, 7,0/80mm, 8,0/88mm, 9,0/98mm</t>
  </si>
  <si>
    <t>Rurka dwuświatłowa lub jednoświatłowa (rozmiar do wyboru) z torem wizyjnym kompatybilna z monitorem Ambu aViev</t>
  </si>
  <si>
    <t xml:space="preserve">Zestaw do nebulizacji. Nebulizator do podawania leków w formie areozolu do pracy z pracjentami zaintubowanymi i wentylowanymi nieinwazyjnie przez maskę. Aparat do stosowania u pacjentów podłaczonych do respiratora a także u oddychajacych spontanicznie. Wytwarzanie czastek ośr. wielkości MMAD poniżej mikrometrów. Dwa zakresy pracy 30 mi i 60 godz. Zasilanie 230V i z portu USV w urządzeniu medycznym </t>
  </si>
  <si>
    <t>Zestaw do nebulizacji pacjentów wentylowanych mechanicznie zawierający : 1x moduł sterujący USB, membrane w ilości 30 szt oraz złącze typu Y w ilości 30 szt dla dorosłych z przeznaczeniem pracy dla jednego pacjenta na 28 dni pracy</t>
  </si>
  <si>
    <t xml:space="preserve">szt </t>
  </si>
  <si>
    <t>Elektroda węglowa stosowana do badań serc, kompatybilna w polu magntycznym, nie dająca żadnych artefaktów i zakłóceń, wyposazona w czujnik węglowy</t>
  </si>
  <si>
    <t>Igła do protów. Bezpieczna igła z atraumatycznym szlifem. Wskazane są do stosowania przez okres do siedmiu dni. Mogą być stosowane do podawania kontrastu w tomografii komputerowej z wykorzystaniem techniki wstrzykiwania pod ciśnieniem. Podstawa, przezroczysta płytka ułatwiająca obserwację miejsca wkłucia i wykrycie ewentualnej infekcji z otworami ułatwiającymi wentylację. Atraumatyczny szlif łyżeczkowy. Niesilikonowana kaniula poprawia stabilizację igły w membranie i zapobiega samoczynnemu wysunięciu się igły z komory portu. Podkładka z gęstego tworzywa o strukturze zamknięto komórkowej podkładka nie absorbuje płynu uniemożliwia przenikanie bakteriii, niski profil (1,5 mm) ogranicza ryzyko przemieszczania się igły. Dren przezroczysty dren niezawierający DEHP, zabezpieczony przed zaginaniem, przystosowany do iniekcji pod wysokim ciśnieniem. Rozmiar 20G o długościach 15, 20, 25, 32, 38 mm.</t>
  </si>
  <si>
    <t>Igła do portu zakrzywiona  stosowana do krótkotrwałych infuzji lub przepłukania portu. Ze szlifem łyzeczkowym. Wytrzymałóść cisnienieniowa 325psi. Rozmiary 19G dl. 15, 20, 25 mm/ 20G 15, 20, 25, 35 mm/ 22G 15, 20, 25, 35 mm.</t>
  </si>
  <si>
    <t>Zestaw do nakłucia portu 20Gx15 20Gx20 19Gx15 19Gx20. Zawiera: strzykawkę 10 ml 0,9 NaCl  do użycia w sterylnym polu, Koreczek dezynfekcyjny  z 70% IPA, folie samoprzylepną 10x12cm, Zastawka bezigłowa z dodatnim ciśnieniem z ochrona prze cofaniem się krwi do cewnika.</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</si>
  <si>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2 zawory bezigłowe zintegrowane, zamontowane pod kątem 90 stopni do drenu. Zastawki bezigłowe zabezpieczone dodatkowo korkami luer-lock / dwie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oświadcza, iż posiada test potwierdzający, że linie do przygotowania i podaży leków stanowią zamknięty system w myśl definicji NIOSH i zapobiegają przedostawaniu się niebezpiecznych substancji do otoczenia.</t>
  </si>
  <si>
    <t xml:space="preserve">Jednorazowy piankowa wkładka do wyciągu artroskopowego kompatybilna z  model AR-1611S (opakowanie zbiorcze zawiera 5 sztuk) </t>
  </si>
  <si>
    <t xml:space="preserve">Jednorazowa piankowa tuleja do wyciągu artroskopowego kompatybilna z  model AR-1611S (opakowanie zbiorcze zawiera 5 sztuk) </t>
  </si>
  <si>
    <t>Wielkośc opakowania handlowego ( zgodne ze sposobem fakturowania</t>
  </si>
  <si>
    <t>Kaseta jednokrotnego uzytku, przeznaczona do przepływów 150ml/min, posiadająca port igłowy i bezigłowy do iniekcji, dren o dł 76cm z końcówką luer  całkowicie kompatybilna z urządzeniem do ogrzewania płynów infuzyjnych i krwi suchym powierzem Ranger. Opakowanie a 10 szt</t>
  </si>
  <si>
    <t xml:space="preserve">Filtry p/wirusowy do spirometru Lungtest 100 op a 100 szt </t>
  </si>
  <si>
    <t>200</t>
  </si>
  <si>
    <t>Osłonka gałki ocznej stosowana podczas operacji powiek, dostępna w trzech rozmiarach (22x19x4,4mm, 24x21x5,3mm, 25x22x5,6mm). Pakowana w sterylny pojemnik, jednokrotnego użytku, zestaw zawierający specjalną gruszkę, która ułatwia umiejscowienie i usuniecie protektora</t>
  </si>
  <si>
    <t>20</t>
  </si>
  <si>
    <t>Jednorazowe sterylne sondy do tonometru indukcyjnego Icare PRO op a 100 szt</t>
  </si>
  <si>
    <t>Wyłapywacz skrzepów do gazometrii kompatybilne z aparatem ABL800</t>
  </si>
  <si>
    <t>Osłonka na zdjęcie pojedyńcze RTG op a 100 szt rozmiar 5,5cm(+/-0,1cm)x15cm ( +/-3cm)</t>
  </si>
  <si>
    <t>Osłonka na uchwyt pantomografu op a 100 szt 6cmx3cmx1,5cm ( +/- 20%)</t>
  </si>
  <si>
    <t>80</t>
  </si>
  <si>
    <t>Zestawy do intubacji dróg łzowych wersja dziecięca opakowanie a 3 szt</t>
  </si>
  <si>
    <t>6</t>
  </si>
  <si>
    <t>Przetwornik piezoelektryczny zaopatrzony w ceramiczny transducer - zakres częstotliwości pracy 55,5 kH i niebieski przewód łączący z generatorem dla lepszej widocznosci. Wyposażony w system monitorujący parametry pracy przetwornika przy każdym użyciu. Możliwa sterylizacja w autoklawie parowym. Kompatybilne z posiadanym przez Zamawiającego generatorem GEN 11</t>
  </si>
  <si>
    <t>Jednorazowa końcowka noża harmonicznego, dł 9cm o uchwycie nożycowym z mozliwością cięcia i koagulacji. Zakrzywiona bransza aktywna o dł 16 mm. Końcówka z dwoma przyciskami aktywującymi: max i min. Urządzenie posiadające wpudowaną technologię adaptacji do tkanki umozliwijacą generatorowi ciągłe monitorowanie intrumentu podczas jego pracy i automycznie modulowanie wartości wyjściowej energii drgań harmonicznych, a także generowanie zwrotnego sugnału dźwiekowaego dla użytkownika. Kompatybilny z generatorem GEN11, który jest w posiadaniu uzytkownika. Op a 6 szt</t>
  </si>
  <si>
    <t>Kołdra jednorazowa, warstwa wierzchnia z fizeliny 35g/m2, wypełniona włókniną poliestrową, przeszyta na stebnówce
na 3 pola po długości
kołdry a następnie obszyta
po obwodzie na owerloku, Rozmiar  110x190cm, Waga 340g</t>
  </si>
  <si>
    <t>Poduszka jednorazowa, warstwa wierzchnia z fizeliny 35g/m2, rozmiar : 50x40cm, waga 140 g</t>
  </si>
  <si>
    <t>Opis przedmiotu zamówienia</t>
  </si>
  <si>
    <t xml:space="preserve">Igła biopsji trzonu. Igła pasywna z dwoma markerami z przymiarem i węzykiem luer lock, kompatybilna z Synergy Canial </t>
  </si>
  <si>
    <t xml:space="preserve">Igła endoskopowa do podawania histoakrylu; długość robocza 1800mm, średnica narzędzia 2,3mm, długośc ostrza 5mm, średnica ostrza 0,9mm (21G); końcówka osłony metalowa, rękojeść z mechaniznem zatrzaskowym. Narzędzie jednorazowego użytku, sterylne, kompatybilne z kanałem roboczym 2.8mm </t>
  </si>
  <si>
    <t>Ilośc w prawie opcji</t>
  </si>
  <si>
    <t>Stawka VAT (%)</t>
  </si>
  <si>
    <t>Wartość brutto                  w zł</t>
  </si>
  <si>
    <t>1000</t>
  </si>
  <si>
    <t>800</t>
  </si>
  <si>
    <t>Pakiet 2  - System mocowania cewników</t>
  </si>
  <si>
    <t>Pakiet 4 - Zestaw do nebulizacji, rurka z torem wizyjnym oraz elektroda węglowa</t>
  </si>
  <si>
    <t>Pakiet 5 - Osprzęt do podawania leków cytotoksycznych</t>
  </si>
  <si>
    <t>Pakiet 6 - Wkładka do wyciągu artroskopowego</t>
  </si>
  <si>
    <t>Pakiet 7 - Kaseta do ogrzewania płynów</t>
  </si>
  <si>
    <t>Pakiet 8 - Sprzęt do spirometru Lungtest</t>
  </si>
  <si>
    <t xml:space="preserve"> Pakiet 9 - Rurki tracheotomijne </t>
  </si>
  <si>
    <t xml:space="preserve"> Pakiet 10 - Rurki tracheotomijne </t>
  </si>
  <si>
    <t>Pakiet 11 - Osłona gałki ocznej</t>
  </si>
  <si>
    <t>Pakiet 12 -  Sonda do tonometru</t>
  </si>
  <si>
    <t>Pakiet 13 - Wyłapywacz skrzepów</t>
  </si>
  <si>
    <t>Pakiet 14 - Osłonka do RTG</t>
  </si>
  <si>
    <t>Pakiet 15 - Zestaw do intubacji dróg łzowych</t>
  </si>
  <si>
    <t>Pakiet 16 - Przetworniki piezoelektryczne</t>
  </si>
  <si>
    <t>Pakiet - 18 - Igła</t>
  </si>
  <si>
    <t>Pakiet 19 - Igła endoskopowa</t>
  </si>
  <si>
    <t>Maska krtaniowa zgodna z budową anatomiczną gardła, posiadająca poślizgową warstwę mankietu, balonik kontrolny umożliwiający rozpoznanie rozmiaru, znacznik głębokości, bezlateksowa, niezawierająca ftalanów, wszytskie dostępne rozmiary</t>
  </si>
  <si>
    <t>Maska krtaniowa z zintegrowanym kanałem zapewniającym dostęp gastryczny, bez lateksu i ftalanów, ze znacznikiem ułatwiającym wprowadzenie bronchoskopu</t>
  </si>
  <si>
    <t>Cewnik implantowany fenestrowany do ciągłego podawani leku miejscowo znieczulającego do rany pooperacyjnej. Cewnik do podawania leku znajdującego się w infuzorze. Cewnik nie zawiera lateksu i PCV. Długość całkowita cewnika 425mm, długośc fenestrowana 72 mm</t>
  </si>
  <si>
    <t>Cewnik implantowany fenestrowany do ciągłego podawani leku miejscowo znieczulającego do rany pooperacyjnej. Cewnik do podawania leku znajdującego się w infuzorze. Cewnik nie zawiera lateksu i PCV. Długość całkowita cewnika 500mm, długośc fenestrowana 150  mm</t>
  </si>
  <si>
    <t>Cewnik implantowany fenestrowany do ciągłego podawani leku miejscowo znieczulającego do rany pooperacyjnej. Cewnik do podawania leku znajdującego się w infuzorze. Cewnik nie zawiera lateksu i PCV. Długość całkowita cewnika 575, długośc fenestrowana 225 mm</t>
  </si>
  <si>
    <t>Przenośny system infuzyjny wykorzystujący zbiornik elastomerowy oraz ogranicznik przepływu, zapewniający nominalny czas infuzji: 5ml/godz.  Urządzenie wyposażone jest w filtr cząstek stałych i powietrza przez, który podawana jest zawartość. Dren łączący długość min. 125 cm z klamrą i zatyczką z filtrem hydrofobowym.
Zbiornik z elastomeru silikonowego umieszczony w obudowie PC w kształcie płaskiego dysku, wygodnego do przenoszenia i układania na powierzchni w trakcie napełniania. Obudowa zapewnia możliwość wizualnej kontroli postępu wlewu oraz ochronę zbiornika elastomerowego. 
Nominalna objętość: 275 ml ml, objętość minimalna: 215 ml i objętość maksymalna 335 ml
Obudowa i dren bursztynowe dla ochrony leków przez promieniowaniem UV.</t>
  </si>
  <si>
    <t>Przenośny system infuzyjny wykorzystujący zbiornik elastomerowy z regulatorem przepływy w zakresach miedzy: 0,5 - 7 ml/godz i  1 -14 ml /godz. (do wyboru przez Zamawiającego. Możliwość podaży bolusa od 0,5 do 5 ml co 10 minut. Urządzenie wyposażone jest w filtr cząstek stałych i powietrza przez, który podawana jest zawartość. Dren łączący długość min. 125 cm z klamrą i zatyczką z filtrem hydrofobowym. Zbiornik z elastomeru silikonowego umieszczony w obudowie PC w kształcie płaskiego dysku, wygodnego do przenoszenia i układania na powierzchni w trakcie napełniania. Obudowa zapewnia możliwość wizualnej kontroli postępu wlewu oraz ochronę zbiornika elastomerowego. Nominalna objętość: 275 ml ml, objętość minimalna: 215 ml i objętość maksymalna 335 ml. Obudowa i dren bursztynowy lub biały (do wyboru przez Zamawiajacego)</t>
  </si>
  <si>
    <t>400</t>
  </si>
  <si>
    <t>500</t>
  </si>
  <si>
    <t>Pakiet 21 - pompy</t>
  </si>
  <si>
    <t>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t>
  </si>
  <si>
    <t xml:space="preserve">Pakiet 22 - Sprzęt jednorazowy + użyczenie </t>
  </si>
  <si>
    <t>Pakiet 23 - Maty</t>
  </si>
  <si>
    <t>Przenośna mata  na podłogę o dużej chłonności  płynów (3 l/m²) rozmiar 71x101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13 szt.</t>
  </si>
  <si>
    <t>Przenośna mata  na podłogę o dużej chłonności  płynów (3 l/m²) rozmiar 71x142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10 szt.</t>
  </si>
  <si>
    <t xml:space="preserve">Przenośna mata  na podłogę o dużej chłonności  płynów (3 l/m²) rozmiar 71x182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8 szt.
</t>
  </si>
  <si>
    <t>Mata podłogowa umożliwiająca wchłanianie dużej  ilości  płynów (około 7 l – ok. 33l/m²) spływających na podłogę w czasie zabiegów operacyjnych, chłonąca zarówno od góry jak i od spodu, rozmiar min. 75 x 38 cm z marginesami 3cm +/- 0,5cm, które ułatwiają usunięcie maty po zaabsorbowaniu płynów. Budowa maty wielowarstwowa- z zewnątrz polipropylen Spunbond  zintegrowany z rdzeniem   z  wysokochłonnego polimeru i puchu celulozowego. Maty pakowane jednostkowo w folię i zbiorczo w karton  50szt</t>
  </si>
  <si>
    <t>Próbówka plastikowa bez dodatków PRF op a 50 szt</t>
  </si>
  <si>
    <t>Próbówka szklana  bez dodatków PRF op a 50 szt</t>
  </si>
  <si>
    <t>Pakiet 24 -  Próbówki PRF</t>
  </si>
  <si>
    <t>Aparat do pompy z filtrem płaskim 0,2um, bez PCV</t>
  </si>
  <si>
    <t>Test Schirmera op a 100 szt</t>
  </si>
  <si>
    <t>30</t>
  </si>
  <si>
    <t>Dren T-Kehr silikonowy rózne rozmiary F</t>
  </si>
  <si>
    <t>Rurki tracheostomijne dwuświatłowe dooskrzelowe z zestawem złączy. Rózne rozmiary. Prawe oraz lewe</t>
  </si>
  <si>
    <t>90</t>
  </si>
  <si>
    <t>Rurki do zabiegów z uzyciem lasera wstępnie wyprofilowane , różne rozmiary</t>
  </si>
  <si>
    <t>Pakiet 29  -Rurki intubasyjne odporne na laser</t>
  </si>
  <si>
    <t>Igła endoskopowa do podawania histoakrylu, długośc robocza 1800 mm, średnica narzędzia 2,3mm, długość ostrza 5mm, średnica ostrza 21G; końcówka osłony metalowa, rękojeść z mechaniznem zatrzaskowym. Narzedzie kompatybilne z kanałem roboczym 2,8mm</t>
  </si>
  <si>
    <t>60</t>
  </si>
  <si>
    <t>Kompletny zestaw do monitorowania kompatybilny z systemem PiCCO z dostępu przez tętnicę promieniową</t>
  </si>
  <si>
    <t>Kompletny zestaw do monitorowania kompatybilny z systemem PiCCO z dostępu przez tętnicę udową</t>
  </si>
  <si>
    <t>Zestaw monitorujący ciśnienie IBP oraz CVP, 150cm, obudowa czujnika tempetarury</t>
  </si>
  <si>
    <t>Zestaw do śródściennej chirurgicznej jejunostomii, przeznaczony do długotrwałego żywienia dojelitowego z cewnikiem 8FR o długości 80 cm i dwoma igłami prowadzącymi z kaniulami rozdzieralnymi w rozmiarze Ch10</t>
  </si>
  <si>
    <t xml:space="preserve"> </t>
  </si>
  <si>
    <t>Kleszczyki anatomiczne proste typu Pean jednorazowego uzytku, rozmiar 14-16cm, stal chirurgiczna, pakowane pojedynczo folia/papier</t>
  </si>
  <si>
    <t xml:space="preserve">Syntetyczny klej do wewnątrznego i zewnętrznego użytku, biodegradowalny. Posiadający właściwości adhezyjne, hemostatyczne i bakteriostatyczne. Stosowany w celu zniwelowania przetok. Opakowanie 10 szt a 0,5 ml </t>
  </si>
  <si>
    <t>Bezszwowy przyrząd mocujący centralne cewniki naczyniowe o rozmiarze do 12 F. Przyrząd mocujący składa się z delikatnego włókninowego podłoża, pokrytego silikonowym klejem oraz specjalnie uformowanego tworzywa szczutcznego do przeprowadzenia i stabilizacji kanalów cewnika naczyniowego. Dołączony do przyrzadu przezroczysty opatrunek bakteriobójczy z hydrożelem, zawierającym wagowo 2% roztworu glukonianu chlorheksydyny ( wyrób medyczny klasy III). Czas na wkłuciu do 7 dni. Opakowanie folia-papier. W każdym jednostkowym opakowaniu obrazkowa samoprzylepna instrukcja aplikacji</t>
  </si>
  <si>
    <t>Pakiet 36 - System mocowania cewników</t>
  </si>
  <si>
    <t>Mikrioskalpel do operacji mikrochirurgicznych (microdistektomi) o zaokrąglonym ostrzu ( op a 10 szt )</t>
  </si>
  <si>
    <t>Mikrioskalpel do operacji mikrochirurgicznych (guzów przysadki drogą transdermalną) o zaokrąglonym ostrzu ( op a 10 szt )</t>
  </si>
  <si>
    <t>Przyrząd do uszuwnaia zszywek jednorazowego uzytku</t>
  </si>
  <si>
    <t>Cewnik foleya sterylny ze 100 % silikonu posiadający specjalną powłokę antyinfekcyjną obniżającą ryzyko tworzenia biofilmu. Powłoka zawierająca cząsteczki srebra, palladu i złota. Bezpieczny do uzytkowania do 90 dni. Długośc cewnika 40m. Rozmiary 10-24CH w zalezniośći od potrzeb zamawiającego</t>
  </si>
  <si>
    <t xml:space="preserve">Etykieta na próbowki blok 10  40x14 cięte kolor czarny op a 400 szt </t>
  </si>
  <si>
    <t xml:space="preserve">Etykieta na próbowki blok 2  40x14 cięte kolor czarny  a 400 szt </t>
  </si>
  <si>
    <t xml:space="preserve">Etykieta na próbowki blok 2  40x14 cięte kolor zólty  a 400 szt </t>
  </si>
  <si>
    <t xml:space="preserve">Etykieta na próbowki blok 3  40x14 cięte kolor czarny  a 400 szt </t>
  </si>
  <si>
    <t xml:space="preserve">Etykieta na próbowki blok 4  40x14 cięte kolor czarny  a 400 szt </t>
  </si>
  <si>
    <t xml:space="preserve">Etykieta na próbowki blok 4  40x14 cięte kolor zólty  a 400 szt </t>
  </si>
  <si>
    <t xml:space="preserve">Etykieta na próbowki blok 6  40x14 cięte kolor czarny  a 400 szt </t>
  </si>
  <si>
    <t xml:space="preserve">Etykieta na próbowki blok 6  40x14 cięte kolor zólty  a 400 szt </t>
  </si>
  <si>
    <t xml:space="preserve">Etykieta na próbowki blok 8  40x14 cięte kolor czarny  a 400 szt </t>
  </si>
  <si>
    <t xml:space="preserve">Etykieta termiczna 32x20 op a 1000 szt </t>
  </si>
  <si>
    <t>Jednorazowa końcówka do kerrisona, ukośna, bez wyrzutnika , cienka lub standardowa stopka, szerokość szczęki 2mm, 3mm, 4 mm do wyboru przez Zamawiającego . Opakowanie 3 szt.</t>
  </si>
  <si>
    <t>Zamawiający wymaga dostarczenia wielorazowego uchwytu kompatybilnego z poz 1  w ilości 3 szt</t>
  </si>
  <si>
    <t>Jednorazowy, sterylny, atestowany przez producenta zestaw wkładów przeznaczony do stosowania ze wstrzykiwaczem Medrad Stellant CT Dual składający się z dwóch wkładów o pojemnosci 200ml, złącza niskiego ciśnienia z trójnikiem T o długości +/- 150 cm oraz złącza szybkiego napełniania. Op a 20 szt</t>
  </si>
  <si>
    <t>12-godzinny zestaw wkładów do wstrzykiwacza Medrad Stellant. Zestaw materiałów zużywalnych wielokrotnego użytku typu "Multi-Patient" do stosowania z wstrzykiwaczem Medrad Stellant Ct D o maksymalnym 12-godzinnym okresie użytkowania zawiajacy : a) 2 wkłady wielokrotnego napełnienia o pojemności 200 ml (12-godzinne), b) dwa zestawy transferowe z zastawkami antyzwrotnymi i zintegrowanymi spike'ami c) 1 złącze wielorazowego użytku (12-godzinne) op a 20 szt</t>
  </si>
  <si>
    <t xml:space="preserve">Jednorazowy dren spiralny tzw. Linia pacjenta, o długości minimum 250 cm przy pełnym rozciągnięciu z dwoma zintegrowanymi zastawkami antyzwrotnymi kompatybilny z zestawem "Multi-patient" dla wstrzykiwacza Medrad Stellant op a 50 szt </t>
  </si>
  <si>
    <t>Strzykawki do stosowania w procedurze znieczulenia CSE, strzywki VPC 10ml z ko ncówką luer lock. Op a 10 szt</t>
  </si>
  <si>
    <t>PROWADNICA DO IGIEŁ rózne rozmiary</t>
  </si>
  <si>
    <t>Pakiet 17 - Pościel jednorazowa</t>
  </si>
  <si>
    <t>Pakiet 25 -  Test Schirmera</t>
  </si>
  <si>
    <t>Pakiet 26  - System mocowania cewników</t>
  </si>
  <si>
    <t>Pakiet 27  -Dren T-kehr</t>
  </si>
  <si>
    <t>Pakiet 28  -Rurki tracheostomijne dwuświatłowe dooskrzelowe</t>
  </si>
  <si>
    <t>Pakiet 31 - Zestaw PiCCO</t>
  </si>
  <si>
    <t>Pakiet 32 - Zestaw do jejunostomii</t>
  </si>
  <si>
    <t>Pakiet 33 - elektrody do EKG i Holtera</t>
  </si>
  <si>
    <t>Pakiet 34 - Kleszczyki anatomiczne</t>
  </si>
  <si>
    <t>Pakiet 35 - Klej do przetok</t>
  </si>
  <si>
    <t>Pakiet 37 - System mocowania cewników</t>
  </si>
  <si>
    <t>Pakiet 38 -  Mikroskalpele chrirugiczne i przyrząd do usuwania zszywek</t>
  </si>
  <si>
    <t>Pakiet  39 - Cewnik Foleya do 90 dni</t>
  </si>
  <si>
    <t>Pakiet 40 - etykiety na próbówki</t>
  </si>
  <si>
    <t>Pakiet 41 - końcówka do Kerisona</t>
  </si>
  <si>
    <t>Pakiet 42 - sprzęt do tomografii</t>
  </si>
  <si>
    <t>RAZEM</t>
  </si>
  <si>
    <t>RAZEM OPCJA</t>
  </si>
  <si>
    <t>Uwaga ! Należy należy zapoznać się z poniższymi uwagami przed wypełnieniem Formularza asortymentowo-cenowego</t>
  </si>
  <si>
    <t>Formuły wpisane w Formularzu mają jedynie charakter pomocniczy - Wykonawca jest w pełni odpowiedzialny za prawidłowe wypełnienie Formularza asortymentowo-cenowego.</t>
  </si>
  <si>
    <t>2. Określenie właściwej stawki VAT należy do Wykonawcy. Należy podać stawkę VAT obowiązującą na dzień otwarcia ofert.</t>
  </si>
  <si>
    <t xml:space="preserve">Jednorazowy plastikowy ustnik do spirometru Lungtest 100 </t>
  </si>
  <si>
    <t>Głowica pneumotachograficzna do spirometru Lungtest</t>
  </si>
  <si>
    <t xml:space="preserve">Końcówka do ssaka kompatybilna z VISTA PROTECTDENT 1 op =25 szt </t>
  </si>
  <si>
    <t xml:space="preserve">Pakiet 1 - Elektrody wielofunkcyjne naklejane dostosowane do defibrylatora LIFEGAIN CU HD1   </t>
  </si>
  <si>
    <t>Pakiet 3 - końcówka do ssaka Vista Protectdent</t>
  </si>
  <si>
    <t xml:space="preserve">Pakiet 20 - Cewnik implantowany fenestrowany </t>
  </si>
  <si>
    <t xml:space="preserve">Pakiet 43 - (Dodatkowy) Przedłużacz do pomp bursztynowy </t>
  </si>
  <si>
    <t>Przedłużacz do pomp infuzyjnych 150 cm bursztynowy, bez ftalanów  Wyrób jałowy, niepirogenny, z końcówką Luer-Lock.</t>
  </si>
  <si>
    <t>Pakiet 44 - (Dodatkowy) Worek urostomijny jednoczęściowy</t>
  </si>
  <si>
    <t xml:space="preserve">Worek urostomijny jednoczęściowy, z elastyczna, hydrokoloidową płytką, do docięcia 10-45mm, poj 460mm, posiadająca system zapobiehający przeciekaniu, ujście zakończone miękkim kurkiem, kolor przezroczysty lub neutralny szary </t>
  </si>
  <si>
    <t>Pakiet 30  -Igła endoskopowa do podawania histoakrylu</t>
  </si>
  <si>
    <t>`</t>
  </si>
  <si>
    <r>
      <t xml:space="preserve">Elektroda jednokrotnego użycia, niesterylna z pianki polietylenowej.Właściwości:  żel: stały, czujnik: węglowy, rozmiar: 42 x 45 mm, okrągła z wypustką. </t>
    </r>
    <r>
      <rPr>
        <sz val="9"/>
        <color indexed="8"/>
        <rFont val="Calibri"/>
        <family val="2"/>
        <charset val="238"/>
        <scheme val="minor"/>
      </rPr>
      <t>Elastyczna, wodoodporna, wodoszczelna, nie zawiera latexu i PVC. Elektroda z hypoalergicznym klejem gwarantuje stabilne zamocowanie elektrody na powierzchni ciała. Ergonomiczny kształt ułatwia aplikację i zdejmowanie elektrody. Radioprzezierna.</t>
    </r>
  </si>
  <si>
    <r>
      <t xml:space="preserve">Elektroda jednokrotnego użycia, niesterylna z pianki polietylenowej.Właściwości:  żel: stały, czujnik: Ag/AgCl, rozmiar: 55 x 40 mm. </t>
    </r>
    <r>
      <rPr>
        <sz val="9"/>
        <color indexed="8"/>
        <rFont val="Calibri"/>
        <family val="2"/>
        <charset val="238"/>
        <scheme val="minor"/>
      </rPr>
      <t>Elastyczna, wodoodporna, wodoszczelna, nie zawiera latexu i PVC. Elektroda z hypoalergicznym klejem gwarantuje stabilne zamocowanie elektrody na powierzchni ciała. Unikalne nacięcie w elektrodzie pozwala na zamocowanie elektrody i przewodów dołączeniowych w trwały i komfortowy dla pacjenta sposób, gwarantując tym samym stabilność i ciągłość przesyłu sygnału EKG</t>
    </r>
  </si>
  <si>
    <t>Membrana plus złacze typu T dla dorosłych. Op a 10 szt</t>
  </si>
  <si>
    <r>
      <t>Jednorazowe bronchofiberoskopy w rozmiarach do wyboru, posiadające następujące parametry: pole widzenia powyżej 85o, głębia ostrości 5-50 mm, wbudowane oświetlenie LED, długość części roboczej 605 mm, z zagięciem końcówki w zakresie góra/dół minimum 200o, średnica zewnętrzna 5,4 mm z kanałem roboczym o średnicy minimum 2,8 mm dla rozmiaru większego i 3,6 mm z kanałem roboczym o średnicy minimum 1,4 mm dla rozmiaru mniejszego z możliwością odsysania przez kanał roboczy. Port ssania umieszczony w osi długiej fiberoskopu, port narzędziowy poniżej uchwytu. Minimalny rozmiar rurki intubacyjnej 6/5 w zależności od rozmiaru. Gotowe do użycia bezpośrednio po wyjęciu z opakowania typu blister bez konieczności montowania adapterów lub zastawek. Kompatybilne z monitorem Screeni HD. Pakowane po 5 sztuk. (</t>
    </r>
    <r>
      <rPr>
        <b/>
        <sz val="9"/>
        <rFont val="Calibri"/>
        <family val="2"/>
        <charset val="238"/>
        <scheme val="minor"/>
      </rPr>
      <t>Monitor z jednostką dokumentacji, ekran LCD 10-11 cali, kolorowy, dotykowy, rozdzielczość wyświetlacza HD - w użyczenie</t>
    </r>
    <r>
      <rPr>
        <sz val="9"/>
        <rFont val="Calibri"/>
        <family val="2"/>
        <charset val="238"/>
        <scheme val="minor"/>
      </rPr>
      <t>)</t>
    </r>
  </si>
  <si>
    <r>
      <t>Giętki ureteroskop jednorazowego użytku do współpracy z włóknem laserowym, zapewniający dostęp do górnego odcinka układu moczowego. Parametry: pole widzenia 100⁰, średnica dystalna 7.4 Fr, średnica zewnętrzna trzonu endoskopu 8,6 Fr, kanał roboczy 3.6 Fr, kąt odchylenia końcówki 275⁰ w górę i w dół z pustym kanałem roboczym - 274⁰ z włóknem laserowym, trójnik umożliwiający wprowadzenie narzędzi do kanału roboczego z jednoczesnym podłączeniem płynu irygacyjnego, całkowita długość 905 mm, długość robocza 670 mm,  średnica pętli w części dystalnej 20 mm; waga endoskopu &lt;185 gram (+/- 10%). (</t>
    </r>
    <r>
      <rPr>
        <b/>
        <sz val="9"/>
        <rFont val="Calibri"/>
        <family val="2"/>
        <charset val="238"/>
        <scheme val="minor"/>
      </rPr>
      <t>Kamera wbudowana w końcówkę URS. Ostrość obrazu ustawiana automatycznie. Prznośny przetwornik obrazu przeznaczony do odbierania i przetwarzania sygnałów elektronicznych wysyłanych z endoskopowej kamery video - w użyczenie</t>
    </r>
    <r>
      <rPr>
        <sz val="9"/>
        <rFont val="Calibri"/>
        <family val="2"/>
        <charset val="238"/>
        <scheme val="minor"/>
      </rPr>
      <t>)</t>
    </r>
  </si>
  <si>
    <r>
      <t xml:space="preserve">Wartość </t>
    </r>
    <r>
      <rPr>
        <b/>
        <sz val="9"/>
        <color rgb="FF000000"/>
        <rFont val="Calibri"/>
        <family val="2"/>
        <charset val="238"/>
        <scheme val="minor"/>
      </rPr>
      <t>monitora z jednostką dokumentacji</t>
    </r>
    <r>
      <rPr>
        <sz val="9"/>
        <color rgb="FF000000"/>
        <rFont val="Calibri"/>
        <family val="2"/>
        <charset val="238"/>
        <scheme val="minor"/>
      </rPr>
      <t>, który zostanie przekazany Zamawiającemu do użytkowania w ramach Pakietu nr 22 określa się na kwotę ………….. zł netto / ………….. zł brutto</t>
    </r>
  </si>
  <si>
    <t>Załącznik 2 do SWZ i do umowy</t>
  </si>
  <si>
    <t xml:space="preserve">1. Do obliczenia ceny oferty należy zastosować następujący sposób:
 Podać jednostkową cenę netto dla każdej pozycji z dokładnością do dwóch miejsc po przecinku.
 Obliczyć wartość netto każdej pozycji, mnożąc podaną cenę jednostkową netto przez ilość. Tak wyliczoną wartość netto należy zaokrąglić się do dwóch miejsc po przecinku, stosując zasadę, że jeżeli trzecia cyfra po przecinku jest równa lub większa od 5 to należy zaokrąglić w górę, jeżeli mniejsza to nic nie zmieniać a pozostałe cyfry po przecinku należy „odciąć”.
 Podać stawkę VAT (w %) dla każdej pozycji.
 Obliczyć wartość brutto dla każdej pozycji dodając do wyliczonej wartości netto iloczyn wyliczonej wartości netto i stawki VAT (w %). Tak wyliczoną wartość brutto należy zaokrąglić do dwóch miejsc po przecinku, stosując zasadę, że jeżeli trzecia cyfra po przecinku jest równa lub większa od 5 to należy zaokrąglić w górę, jeżeli mniejsza to nic nie zmieniać a pozostałe cyfry po przecinku należy „odciąć”.
 Obliczyć wartość netto/brutto poprzez zsumowanie wartości netto/brutto poszczególnych pozycji.
</t>
  </si>
  <si>
    <t>2. Określenie właściwej stawki VAT należy do Wykonawcy. Należy podać stawkę VAT obowiązującą na dzień składania ofert.</t>
  </si>
  <si>
    <t>3. Pomimo zastosowania formuł Zamawiający zaleca sprawdzenie poprawności wyliczeń zgodnie z zasadami określonymi w rozdziale XV. pkt. 5 SWZ. Formuły wpisane w Formularzu mają jedynie charakter pomocniczy. 
Wykonawca jest w pełni odpowiedzialny za prawidłowe wypełnienie Formularza asortymentowo-cenowego.</t>
  </si>
  <si>
    <t>126/PN/ZP/D/2022-DOSTAWA SPRZĘTU JEDNORAZOWEGO</t>
  </si>
  <si>
    <t>Pakiet 45 - sprzęt na potrzeby Centralnej Sterylizatorni</t>
  </si>
  <si>
    <t>Nazwa preparatu</t>
  </si>
  <si>
    <t>Nr katalogowy/indeks</t>
  </si>
  <si>
    <t>Nazwa preparatu oferowanego</t>
  </si>
  <si>
    <t>Producent</t>
  </si>
  <si>
    <t>Cena netto w zł za j.m.</t>
  </si>
  <si>
    <t>VAT%</t>
  </si>
  <si>
    <t>Wielkość opakowania oferowanego</t>
  </si>
  <si>
    <t>Wymazówka do pobierania próbek z wody zgodne z instrukcją obsługi Luminometru Clean Trace LX25 posiadanego przez szpital. Ilość w opakowaniu 100 sztuk.</t>
  </si>
  <si>
    <t>Pakiet 46 - sprzęt na potrzeby Centralnej Sterylizatorni</t>
  </si>
  <si>
    <t xml:space="preserve">Kosze </t>
  </si>
  <si>
    <t>KOSZ NA NARZĘDZIA CHIRURGICZNE ZE STALI PERFOROWANEJ Z POKRYWĄ, UCHWYTY NA NARZĘDZIA Z SIILIKONU W KOMPLECIE, WYMIAR WEWNĘTRZNY 267MM X 78MM X 34MM WYMIAR ZEWNĘTRZNY 273MM X 84MM X 41MM</t>
  </si>
  <si>
    <t>Pakiet 47 - sprzęt na potrzeby Centralnej Sterylizatorni</t>
  </si>
  <si>
    <t xml:space="preserve">Oznaczniki do tac narzędziowych oraz elementów transportowych sterylizatorni wykonane ze stali nierdzewnej lub plastiku odpornego na czynniki chemiczne procesu mycia i dezynfekcji oraz temperaturę i wilgotność procesy sterylizacji ( 135st.C) wyposażone w uchwyt umożliwiający umieszczenie na krawędzi tacy narzędziowej, pole do zapisu ok 70 x 30mm ( szer x wys)- </t>
  </si>
  <si>
    <t xml:space="preserve">Oznaczniki do tac narzędziowych oraz elementów transportowych sterylizatorni wykonane ze stali nierdzewnej lub plastiku odpornego na czynniki chemiczne procesu mycia i dezynfekcji oraz temperaturę i wilgotność procesy sterylizacji ( 135st.C)  wyposażone w otwór o średnicy min 8 mm umożliwiający zawieszenie na wieszaku lub przymocowanie do oznaczanego elementu, pole do zapisu ok 70 x 30mm - 200 sztuk </t>
  </si>
  <si>
    <t>Oznaczniki do tac narzędziowych oraz elementów transportowych sterylizatorni wykonane ze stali nierdzewnej lub plastiku odpornego na czynniki chemiczne procesu mycia i dezynfekcji oraz temperaturę i wilgotność procesy sterylizacji ( 135st.C)  o wymiarach dopasowanych do gniazd kontenerów sterylizacyjnych - 100sztuk</t>
  </si>
  <si>
    <t xml:space="preserve"> taśma do drukarki oznaczników systemu PROCES+  kolor biały ( napis czarny) umożliwiająca tworzenie trwałych naklejek do oznaczników, szerokość 12mm</t>
  </si>
  <si>
    <r>
      <t xml:space="preserve">Wartość </t>
    </r>
    <r>
      <rPr>
        <b/>
        <sz val="9"/>
        <color theme="1"/>
        <rFont val="Calibri"/>
        <family val="2"/>
        <charset val="238"/>
        <scheme val="minor"/>
      </rPr>
      <t xml:space="preserve"> kamery i prznośnego przetwornika obrazu</t>
    </r>
    <r>
      <rPr>
        <sz val="9"/>
        <color theme="1"/>
        <rFont val="Calibri"/>
        <family val="2"/>
        <charset val="238"/>
        <scheme val="minor"/>
      </rPr>
      <t>, który zostanie przekazany Zamawiającemu do użytkowania w ramach Pakietu nr 22 określa się na kwotę ………….. zł netto / ………….. zł brutto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</si>
</sst>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 _z_ł_-;\-* #,##0.00\ _z_ł_-;_-* &quot;-&quot;??\ _z_ł_-;_-@_-"/>
    <numFmt numFmtId="164" formatCode="[$-415]General"/>
    <numFmt numFmtId="165" formatCode="[$-415]0.00"/>
    <numFmt numFmtId="166" formatCode="&quot; &quot;#,##0.00&quot; zł &quot;;&quot;-&quot;#,##0.00&quot; zł &quot;;&quot; -&quot;#&quot; zł &quot;;&quot; &quot;@&quot; &quot;"/>
    <numFmt numFmtId="167" formatCode="[$-415]0%"/>
    <numFmt numFmtId="168" formatCode="[$-415]#,##0.00"/>
    <numFmt numFmtId="169" formatCode="0.00&quot; &quot;[$zł-415]"/>
    <numFmt numFmtId="170" formatCode="[$-415]#,##0"/>
    <numFmt numFmtId="171" formatCode="#,##0.00&quot; zł&quot;"/>
    <numFmt numFmtId="172" formatCode="_-* #,##0.00\ [$zł-415]_-;\-* #,##0.00\ [$zł-415]_-;_-* \-??\ [$zł-415]_-;_-@_-"/>
  </numFmts>
  <fonts count="26" x14ac:knownFonts="1">
    <font>
      <sz val="11"/>
      <color theme="1"/>
      <name val="Calibri"/>
      <family val="2"/>
      <scheme val="minor"/>
    </font>
    <font>
      <sz val="11"/>
      <color theme="1"/>
      <name val="Calibri"/>
      <family val="2"/>
      <charset val="238"/>
      <scheme val="minor"/>
    </font>
    <font>
      <sz val="10"/>
      <color rgb="FF000000"/>
      <name val="Arial"/>
      <family val="2"/>
      <charset val="238"/>
    </font>
    <font>
      <sz val="11"/>
      <color rgb="FF000000"/>
      <name val="Calibri"/>
      <family val="2"/>
      <charset val="238"/>
    </font>
    <font>
      <sz val="11"/>
      <color rgb="FF000000"/>
      <name val="Arial"/>
      <family val="2"/>
      <charset val="238"/>
    </font>
    <font>
      <sz val="10"/>
      <name val="Arial"/>
      <family val="2"/>
      <charset val="238"/>
    </font>
    <font>
      <sz val="10"/>
      <name val="Arial CE"/>
      <charset val="238"/>
    </font>
    <font>
      <b/>
      <sz val="9"/>
      <color rgb="FF000000"/>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b/>
      <sz val="9"/>
      <color theme="1"/>
      <name val="Calibri"/>
      <family val="2"/>
      <charset val="238"/>
      <scheme val="minor"/>
    </font>
    <font>
      <sz val="9"/>
      <color rgb="FFFF0000"/>
      <name val="Calibri"/>
      <family val="2"/>
      <charset val="238"/>
      <scheme val="minor"/>
    </font>
    <font>
      <b/>
      <sz val="9"/>
      <color rgb="FFFF0000"/>
      <name val="Calibri"/>
      <family val="2"/>
      <charset val="238"/>
      <scheme val="minor"/>
    </font>
    <font>
      <b/>
      <sz val="9"/>
      <name val="Calibri"/>
      <family val="2"/>
      <charset val="238"/>
      <scheme val="minor"/>
    </font>
    <font>
      <sz val="11"/>
      <color theme="1"/>
      <name val="Calibri"/>
      <family val="2"/>
      <scheme val="minor"/>
    </font>
    <font>
      <sz val="9"/>
      <color indexed="8"/>
      <name val="Calibri"/>
      <family val="2"/>
      <charset val="238"/>
      <scheme val="minor"/>
    </font>
    <font>
      <b/>
      <sz val="9"/>
      <name val="Calibri"/>
      <family val="2"/>
      <charset val="238"/>
    </font>
    <font>
      <b/>
      <sz val="9"/>
      <color theme="1"/>
      <name val="Calibri"/>
      <family val="2"/>
      <charset val="238"/>
    </font>
    <font>
      <sz val="9"/>
      <name val="Calibri"/>
      <family val="2"/>
      <charset val="238"/>
    </font>
    <font>
      <sz val="9"/>
      <color theme="1"/>
      <name val="Calibri"/>
      <family val="2"/>
      <charset val="238"/>
    </font>
    <font>
      <b/>
      <sz val="8"/>
      <name val="Tahoma"/>
      <family val="2"/>
      <charset val="238"/>
    </font>
    <font>
      <b/>
      <sz val="9"/>
      <color theme="1"/>
      <name val="Arial Narrow"/>
      <family val="2"/>
      <charset val="238"/>
    </font>
    <font>
      <sz val="8"/>
      <color theme="1"/>
      <name val="Tahoma"/>
      <family val="2"/>
      <charset val="238"/>
    </font>
    <font>
      <sz val="8"/>
      <color indexed="8"/>
      <name val="Tahoma"/>
      <family val="2"/>
      <charset val="238"/>
    </font>
    <font>
      <sz val="11"/>
      <color theme="1"/>
      <name val="Tahoma"/>
      <family val="2"/>
      <charset val="238"/>
    </font>
  </fonts>
  <fills count="16">
    <fill>
      <patternFill patternType="none"/>
    </fill>
    <fill>
      <patternFill patternType="gray125"/>
    </fill>
    <fill>
      <patternFill patternType="solid">
        <fgColor theme="0"/>
        <bgColor rgb="FF00B0F0"/>
      </patternFill>
    </fill>
    <fill>
      <patternFill patternType="solid">
        <fgColor theme="0"/>
        <bgColor rgb="FFE2F0D9"/>
      </patternFill>
    </fill>
    <fill>
      <patternFill patternType="solid">
        <fgColor theme="0"/>
        <bgColor indexed="64"/>
      </patternFill>
    </fill>
    <fill>
      <patternFill patternType="solid">
        <fgColor theme="0"/>
        <bgColor rgb="FFFFFF00"/>
      </patternFill>
    </fill>
    <fill>
      <patternFill patternType="solid">
        <fgColor theme="0"/>
        <bgColor rgb="FFDEEBF7"/>
      </patternFill>
    </fill>
    <fill>
      <patternFill patternType="solid">
        <fgColor theme="0"/>
        <bgColor rgb="FF00B050"/>
      </patternFill>
    </fill>
    <fill>
      <patternFill patternType="solid">
        <fgColor theme="0"/>
        <bgColor rgb="FFFFF2CC"/>
      </patternFill>
    </fill>
    <fill>
      <patternFill patternType="solid">
        <fgColor theme="0"/>
        <bgColor rgb="FFFFFFFF"/>
      </patternFill>
    </fill>
    <fill>
      <patternFill patternType="solid">
        <fgColor theme="0"/>
        <bgColor rgb="FFFFC000"/>
      </patternFill>
    </fill>
    <fill>
      <patternFill patternType="solid">
        <fgColor theme="0"/>
        <bgColor indexed="26"/>
      </patternFill>
    </fill>
    <fill>
      <patternFill patternType="solid">
        <fgColor indexed="9"/>
        <bgColor indexed="26"/>
      </patternFill>
    </fill>
    <fill>
      <patternFill patternType="solid">
        <fgColor rgb="FFFFFF00"/>
        <bgColor indexed="64"/>
      </patternFill>
    </fill>
    <fill>
      <patternFill patternType="solid">
        <fgColor rgb="FFFFFF00"/>
        <bgColor rgb="FF00B0F0"/>
      </patternFill>
    </fill>
    <fill>
      <patternFill patternType="solid">
        <fgColor rgb="FFFFFF00"/>
        <bgColor rgb="FFFFFF00"/>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00"/>
      </left>
      <right style="medium">
        <color indexed="64"/>
      </right>
      <top style="medium">
        <color indexed="64"/>
      </top>
      <bottom style="medium">
        <color indexed="64"/>
      </bottom>
      <diagonal/>
    </border>
    <border>
      <left style="thin">
        <color rgb="FFFF0000"/>
      </left>
      <right style="thin">
        <color rgb="FFFF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19">
    <xf numFmtId="0" fontId="0" fillId="0" borderId="0"/>
    <xf numFmtId="164" fontId="2" fillId="0" borderId="0" applyBorder="0" applyProtection="0"/>
    <xf numFmtId="164" fontId="3" fillId="0" borderId="0" applyBorder="0" applyProtection="0"/>
    <xf numFmtId="164" fontId="2" fillId="0" borderId="0" applyBorder="0" applyProtection="0"/>
    <xf numFmtId="166" fontId="4" fillId="0" borderId="0" applyFont="0" applyBorder="0" applyProtection="0"/>
    <xf numFmtId="164" fontId="2" fillId="0" borderId="0" applyBorder="0" applyProtection="0"/>
    <xf numFmtId="164" fontId="2" fillId="0" borderId="0" applyBorder="0" applyProtection="0"/>
    <xf numFmtId="0" fontId="5" fillId="0" borderId="0"/>
    <xf numFmtId="164" fontId="2" fillId="0" borderId="0" applyBorder="0" applyProtection="0"/>
    <xf numFmtId="0" fontId="6" fillId="0" borderId="0"/>
    <xf numFmtId="44" fontId="6" fillId="0" borderId="0" applyFont="0" applyFill="0" applyBorder="0" applyAlignment="0" applyProtection="0"/>
    <xf numFmtId="0" fontId="6" fillId="0" borderId="0"/>
    <xf numFmtId="43" fontId="15" fillId="0" borderId="0" applyFont="0" applyFill="0" applyBorder="0" applyAlignment="0" applyProtection="0"/>
    <xf numFmtId="0" fontId="1" fillId="0" borderId="0"/>
    <xf numFmtId="0" fontId="5" fillId="0" borderId="0"/>
    <xf numFmtId="43" fontId="6" fillId="0" borderId="0" applyFont="0" applyFill="0" applyBorder="0" applyAlignment="0" applyProtection="0"/>
    <xf numFmtId="0" fontId="5" fillId="0" borderId="0"/>
    <xf numFmtId="0" fontId="1" fillId="0" borderId="0"/>
    <xf numFmtId="164" fontId="2" fillId="0" borderId="0" applyBorder="0" applyProtection="0"/>
  </cellStyleXfs>
  <cellXfs count="392">
    <xf numFmtId="0" fontId="0" fillId="0" borderId="0" xfId="0"/>
    <xf numFmtId="0" fontId="8" fillId="4" borderId="0" xfId="0" applyFont="1" applyFill="1"/>
    <xf numFmtId="0" fontId="9" fillId="4" borderId="0" xfId="0" applyFont="1" applyFill="1"/>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165" fontId="8" fillId="4" borderId="2" xfId="0" applyNumberFormat="1" applyFont="1" applyFill="1" applyBorder="1" applyAlignment="1">
      <alignment horizontal="center" vertical="center" wrapText="1"/>
    </xf>
    <xf numFmtId="164" fontId="8" fillId="4" borderId="2" xfId="2" applyFont="1" applyFill="1" applyBorder="1" applyAlignment="1" applyProtection="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xf>
    <xf numFmtId="164" fontId="10" fillId="4" borderId="5" xfId="3" applyFont="1" applyFill="1" applyBorder="1" applyAlignment="1" applyProtection="1">
      <alignment vertical="center" wrapText="1"/>
    </xf>
    <xf numFmtId="164" fontId="8" fillId="4" borderId="5" xfId="3" applyFont="1" applyFill="1" applyBorder="1" applyAlignment="1" applyProtection="1">
      <alignment horizontal="center" vertical="center" wrapText="1"/>
    </xf>
    <xf numFmtId="164" fontId="8" fillId="4" borderId="5" xfId="1" applyFont="1" applyFill="1" applyBorder="1" applyAlignment="1" applyProtection="1">
      <alignment horizontal="center" vertical="center" wrapText="1"/>
    </xf>
    <xf numFmtId="166" fontId="8" fillId="4" borderId="5" xfId="4" applyFont="1" applyFill="1" applyBorder="1" applyAlignment="1" applyProtection="1">
      <alignment horizontal="right" vertical="center"/>
    </xf>
    <xf numFmtId="43" fontId="8" fillId="4" borderId="5" xfId="4" applyNumberFormat="1" applyFont="1" applyFill="1" applyBorder="1" applyAlignment="1" applyProtection="1">
      <alignment horizontal="right" vertical="center"/>
    </xf>
    <xf numFmtId="167" fontId="8" fillId="5" borderId="5" xfId="0" applyNumberFormat="1" applyFont="1" applyFill="1" applyBorder="1" applyAlignment="1">
      <alignment horizontal="center" vertical="center"/>
    </xf>
    <xf numFmtId="43" fontId="8" fillId="5" borderId="5" xfId="0" applyNumberFormat="1" applyFont="1" applyFill="1" applyBorder="1" applyAlignment="1">
      <alignment vertical="center"/>
    </xf>
    <xf numFmtId="0" fontId="9" fillId="4" borderId="8" xfId="0" applyFont="1" applyFill="1" applyBorder="1"/>
    <xf numFmtId="164" fontId="8" fillId="4" borderId="0" xfId="5" applyFont="1" applyFill="1" applyAlignment="1" applyProtection="1">
      <alignment horizontal="center" vertical="center" wrapText="1"/>
    </xf>
    <xf numFmtId="164" fontId="8" fillId="4" borderId="0" xfId="6" applyFont="1" applyFill="1" applyAlignment="1" applyProtection="1">
      <alignment horizontal="center" vertical="center" wrapText="1"/>
    </xf>
    <xf numFmtId="164" fontId="8" fillId="4" borderId="0" xfId="1" applyFont="1" applyFill="1" applyAlignment="1" applyProtection="1">
      <alignment horizontal="center" vertical="center" wrapText="1"/>
    </xf>
    <xf numFmtId="166" fontId="7" fillId="4" borderId="0" xfId="0" applyNumberFormat="1" applyFont="1" applyFill="1" applyBorder="1" applyAlignment="1">
      <alignment vertical="center" wrapText="1"/>
    </xf>
    <xf numFmtId="168" fontId="7" fillId="4" borderId="30" xfId="0" applyNumberFormat="1" applyFont="1" applyFill="1" applyBorder="1" applyAlignment="1">
      <alignment horizontal="center"/>
    </xf>
    <xf numFmtId="0" fontId="11" fillId="4" borderId="0" xfId="0" applyFont="1" applyFill="1" applyBorder="1" applyAlignment="1"/>
    <xf numFmtId="0" fontId="9" fillId="4" borderId="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6" borderId="8" xfId="0" applyFont="1" applyFill="1" applyBorder="1" applyAlignment="1">
      <alignment wrapText="1"/>
    </xf>
    <xf numFmtId="0" fontId="8" fillId="3" borderId="8" xfId="0" applyFont="1" applyFill="1" applyBorder="1" applyAlignment="1">
      <alignment horizontal="center" vertical="center" wrapText="1"/>
    </xf>
    <xf numFmtId="49" fontId="8" fillId="4" borderId="8" xfId="0" applyNumberFormat="1" applyFont="1" applyFill="1" applyBorder="1" applyAlignment="1">
      <alignment horizontal="center" vertical="center" wrapText="1"/>
    </xf>
    <xf numFmtId="0" fontId="8" fillId="4" borderId="8" xfId="0" applyFont="1" applyFill="1" applyBorder="1" applyAlignment="1">
      <alignment horizontal="center" vertical="center"/>
    </xf>
    <xf numFmtId="169" fontId="8" fillId="4" borderId="8" xfId="0" applyNumberFormat="1" applyFont="1" applyFill="1" applyBorder="1" applyAlignment="1">
      <alignment horizontal="center" vertical="center"/>
    </xf>
    <xf numFmtId="43" fontId="8" fillId="4" borderId="8" xfId="0" applyNumberFormat="1" applyFont="1" applyFill="1" applyBorder="1" applyAlignment="1">
      <alignment horizontal="center" vertical="center"/>
    </xf>
    <xf numFmtId="167" fontId="8" fillId="5" borderId="8" xfId="0" applyNumberFormat="1" applyFont="1" applyFill="1" applyBorder="1" applyAlignment="1">
      <alignment horizontal="center" vertical="center"/>
    </xf>
    <xf numFmtId="43" fontId="8" fillId="4" borderId="8" xfId="0" applyNumberFormat="1" applyFont="1" applyFill="1" applyBorder="1" applyAlignment="1">
      <alignment vertical="center"/>
    </xf>
    <xf numFmtId="0" fontId="9" fillId="4" borderId="24" xfId="0" applyFont="1" applyFill="1" applyBorder="1"/>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166" fontId="8" fillId="2" borderId="0" xfId="0" applyNumberFormat="1" applyFont="1" applyFill="1" applyAlignment="1">
      <alignment horizontal="center" vertical="center" wrapText="1"/>
    </xf>
    <xf numFmtId="166" fontId="7" fillId="2" borderId="0" xfId="0" applyNumberFormat="1" applyFont="1" applyFill="1" applyBorder="1" applyAlignment="1">
      <alignment vertical="center" wrapText="1"/>
    </xf>
    <xf numFmtId="166" fontId="7" fillId="3" borderId="0" xfId="0" applyNumberFormat="1" applyFont="1" applyFill="1" applyBorder="1" applyAlignment="1">
      <alignment vertical="center" wrapText="1"/>
    </xf>
    <xf numFmtId="166" fontId="7" fillId="2" borderId="30" xfId="0" applyNumberFormat="1" applyFont="1" applyFill="1" applyBorder="1" applyAlignment="1">
      <alignment horizontal="center" vertical="center" wrapText="1"/>
    </xf>
    <xf numFmtId="43" fontId="8" fillId="2" borderId="31" xfId="0" applyNumberFormat="1" applyFont="1" applyFill="1" applyBorder="1" applyAlignment="1">
      <alignment horizontal="center" vertical="center" wrapText="1"/>
    </xf>
    <xf numFmtId="43" fontId="8" fillId="2" borderId="3" xfId="0" applyNumberFormat="1" applyFont="1" applyFill="1" applyBorder="1" applyAlignment="1">
      <alignment horizontal="center" vertical="center" wrapText="1"/>
    </xf>
    <xf numFmtId="0" fontId="7" fillId="7" borderId="0" xfId="0" applyFont="1" applyFill="1"/>
    <xf numFmtId="0" fontId="7" fillId="7" borderId="0" xfId="0" applyFont="1" applyFill="1" applyAlignment="1">
      <alignment horizontal="center" vertical="center"/>
    </xf>
    <xf numFmtId="170" fontId="8" fillId="7" borderId="0" xfId="0" applyNumberFormat="1" applyFont="1" applyFill="1" applyAlignment="1">
      <alignment horizontal="center" vertical="center"/>
    </xf>
    <xf numFmtId="165" fontId="7" fillId="7" borderId="0" xfId="8" applyNumberFormat="1" applyFont="1" applyFill="1" applyAlignment="1" applyProtection="1">
      <alignment horizontal="center" vertical="center" wrapText="1"/>
    </xf>
    <xf numFmtId="165" fontId="7" fillId="7" borderId="0" xfId="0" applyNumberFormat="1" applyFont="1" applyFill="1" applyAlignment="1">
      <alignment horizontal="center" vertical="center"/>
    </xf>
    <xf numFmtId="167" fontId="7" fillId="7" borderId="0" xfId="0" applyNumberFormat="1" applyFont="1" applyFill="1" applyAlignment="1">
      <alignment horizontal="center" vertical="center"/>
    </xf>
    <xf numFmtId="0" fontId="8" fillId="7" borderId="0" xfId="0" applyFont="1" applyFill="1"/>
    <xf numFmtId="0" fontId="8" fillId="8" borderId="4" xfId="0" applyFont="1" applyFill="1" applyBorder="1" applyAlignment="1">
      <alignment horizontal="center" vertical="center"/>
    </xf>
    <xf numFmtId="0" fontId="10" fillId="4" borderId="5" xfId="0" applyFont="1" applyFill="1" applyBorder="1" applyAlignment="1">
      <alignment horizontal="left" wrapText="1"/>
    </xf>
    <xf numFmtId="0" fontId="8" fillId="8" borderId="5" xfId="0" applyFont="1" applyFill="1" applyBorder="1" applyAlignment="1">
      <alignment horizontal="center" vertical="center"/>
    </xf>
    <xf numFmtId="165" fontId="8" fillId="8" borderId="5" xfId="0" applyNumberFormat="1" applyFont="1" applyFill="1" applyBorder="1" applyAlignment="1">
      <alignment horizontal="center" vertical="center"/>
    </xf>
    <xf numFmtId="166" fontId="8" fillId="8" borderId="5" xfId="4" applyFont="1" applyFill="1" applyBorder="1" applyAlignment="1" applyProtection="1">
      <alignment horizontal="center" vertical="center"/>
    </xf>
    <xf numFmtId="43" fontId="8" fillId="9" borderId="5" xfId="0" applyNumberFormat="1" applyFont="1" applyFill="1" applyBorder="1" applyAlignment="1">
      <alignment horizontal="center" vertical="center"/>
    </xf>
    <xf numFmtId="0" fontId="9" fillId="4" borderId="26" xfId="0" applyFont="1" applyFill="1" applyBorder="1"/>
    <xf numFmtId="0" fontId="9" fillId="10" borderId="0" xfId="0" applyFont="1" applyFill="1"/>
    <xf numFmtId="0" fontId="7" fillId="4" borderId="0" xfId="0" applyFont="1" applyFill="1"/>
    <xf numFmtId="0" fontId="8" fillId="4" borderId="12" xfId="0" applyFont="1" applyFill="1" applyBorder="1" applyAlignment="1">
      <alignment horizontal="center" vertical="center"/>
    </xf>
    <xf numFmtId="0" fontId="10" fillId="4" borderId="13" xfId="0" applyFont="1" applyFill="1" applyBorder="1" applyAlignment="1">
      <alignment horizontal="left" vertical="center" wrapText="1"/>
    </xf>
    <xf numFmtId="0" fontId="8" fillId="8" borderId="13" xfId="0" applyFont="1" applyFill="1" applyBorder="1" applyAlignment="1">
      <alignment horizontal="center" vertical="center"/>
    </xf>
    <xf numFmtId="0" fontId="8" fillId="4" borderId="13" xfId="0"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43" fontId="8" fillId="4" borderId="13" xfId="0" applyNumberFormat="1" applyFont="1" applyFill="1" applyBorder="1" applyAlignment="1">
      <alignment horizontal="center" vertical="center" wrapText="1"/>
    </xf>
    <xf numFmtId="167" fontId="8" fillId="5" borderId="13" xfId="0" applyNumberFormat="1" applyFont="1" applyFill="1" applyBorder="1" applyAlignment="1">
      <alignment horizontal="center" vertical="center"/>
    </xf>
    <xf numFmtId="43" fontId="8" fillId="4" borderId="13" xfId="0" applyNumberFormat="1" applyFont="1" applyFill="1" applyBorder="1" applyAlignment="1">
      <alignment horizontal="center" vertical="center"/>
    </xf>
    <xf numFmtId="0" fontId="9" fillId="4" borderId="14" xfId="0" applyFont="1" applyFill="1" applyBorder="1"/>
    <xf numFmtId="0" fontId="8" fillId="4" borderId="7" xfId="0" applyFont="1" applyFill="1" applyBorder="1" applyAlignment="1">
      <alignment horizontal="center" vertical="center"/>
    </xf>
    <xf numFmtId="0" fontId="10" fillId="4" borderId="8" xfId="0" applyFont="1" applyFill="1" applyBorder="1" applyAlignment="1">
      <alignment horizontal="left" vertical="center" wrapText="1"/>
    </xf>
    <xf numFmtId="0" fontId="8" fillId="8" borderId="8" xfId="0" applyFont="1" applyFill="1" applyBorder="1" applyAlignment="1">
      <alignment horizontal="center" vertical="center"/>
    </xf>
    <xf numFmtId="0" fontId="8" fillId="4" borderId="8" xfId="0"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43" fontId="8" fillId="4" borderId="8" xfId="0" applyNumberFormat="1" applyFont="1" applyFill="1" applyBorder="1" applyAlignment="1">
      <alignment horizontal="center" vertical="center" wrapText="1"/>
    </xf>
    <xf numFmtId="0" fontId="8" fillId="4" borderId="28" xfId="0" applyFont="1" applyFill="1" applyBorder="1" applyAlignment="1">
      <alignment horizontal="center" vertical="center"/>
    </xf>
    <xf numFmtId="0" fontId="10" fillId="4" borderId="15" xfId="0" applyFont="1" applyFill="1" applyBorder="1" applyAlignment="1">
      <alignment horizontal="left" vertical="center" wrapText="1"/>
    </xf>
    <xf numFmtId="0" fontId="8" fillId="8" borderId="15" xfId="0" applyFont="1" applyFill="1" applyBorder="1" applyAlignment="1">
      <alignment horizontal="center" vertical="center"/>
    </xf>
    <xf numFmtId="0" fontId="8" fillId="4" borderId="15" xfId="0" applyFont="1" applyFill="1" applyBorder="1" applyAlignment="1">
      <alignment horizontal="center" vertical="center" wrapText="1"/>
    </xf>
    <xf numFmtId="164" fontId="8" fillId="4" borderId="15" xfId="0" applyNumberFormat="1" applyFont="1" applyFill="1" applyBorder="1" applyAlignment="1">
      <alignment horizontal="center" vertical="center" wrapText="1"/>
    </xf>
    <xf numFmtId="43" fontId="8" fillId="4" borderId="15" xfId="0" applyNumberFormat="1" applyFont="1" applyFill="1" applyBorder="1" applyAlignment="1">
      <alignment horizontal="center" vertical="center" wrapText="1"/>
    </xf>
    <xf numFmtId="43" fontId="8" fillId="4" borderId="15" xfId="0" applyNumberFormat="1" applyFont="1" applyFill="1" applyBorder="1" applyAlignment="1">
      <alignment horizontal="center" vertical="center"/>
    </xf>
    <xf numFmtId="0" fontId="9" fillId="4" borderId="29" xfId="0" applyFont="1" applyFill="1" applyBorder="1"/>
    <xf numFmtId="9" fontId="8" fillId="5" borderId="15" xfId="0" applyNumberFormat="1" applyFont="1" applyFill="1" applyBorder="1" applyAlignment="1">
      <alignment horizontal="center" vertical="center"/>
    </xf>
    <xf numFmtId="0" fontId="8" fillId="4" borderId="9" xfId="0" applyFont="1" applyFill="1" applyBorder="1" applyAlignment="1">
      <alignment horizontal="center" vertical="center"/>
    </xf>
    <xf numFmtId="0" fontId="10" fillId="4" borderId="10" xfId="0" applyFont="1" applyFill="1" applyBorder="1" applyAlignment="1">
      <alignment horizontal="left" vertical="center" wrapText="1"/>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43" fontId="8" fillId="4" borderId="10" xfId="0" applyNumberFormat="1" applyFont="1" applyFill="1" applyBorder="1" applyAlignment="1">
      <alignment horizontal="center" vertical="center" wrapText="1"/>
    </xf>
    <xf numFmtId="167" fontId="8" fillId="5" borderId="15" xfId="0" applyNumberFormat="1" applyFont="1" applyFill="1" applyBorder="1" applyAlignment="1">
      <alignment horizontal="center" vertical="center"/>
    </xf>
    <xf numFmtId="0" fontId="9" fillId="4" borderId="25" xfId="0" applyFont="1" applyFill="1" applyBorder="1"/>
    <xf numFmtId="0" fontId="11" fillId="4" borderId="0" xfId="0" applyFont="1" applyFill="1"/>
    <xf numFmtId="0" fontId="9" fillId="4" borderId="12" xfId="0" applyFont="1" applyFill="1" applyBorder="1" applyAlignment="1">
      <alignment horizontal="center" vertical="center"/>
    </xf>
    <xf numFmtId="0" fontId="9" fillId="4" borderId="13" xfId="0" applyFont="1" applyFill="1" applyBorder="1" applyAlignment="1">
      <alignment wrapText="1"/>
    </xf>
    <xf numFmtId="0" fontId="9" fillId="4" borderId="13" xfId="0" applyFont="1" applyFill="1" applyBorder="1" applyAlignment="1">
      <alignment horizontal="center" vertical="center"/>
    </xf>
    <xf numFmtId="0" fontId="9" fillId="4" borderId="13" xfId="0" applyFont="1" applyFill="1" applyBorder="1"/>
    <xf numFmtId="43" fontId="9" fillId="4" borderId="13" xfId="0" applyNumberFormat="1" applyFont="1" applyFill="1" applyBorder="1" applyAlignment="1">
      <alignment horizontal="center" vertical="center"/>
    </xf>
    <xf numFmtId="0" fontId="9" fillId="4" borderId="27" xfId="0" applyFont="1" applyFill="1" applyBorder="1"/>
    <xf numFmtId="0" fontId="9" fillId="4" borderId="7" xfId="0" applyFont="1" applyFill="1" applyBorder="1" applyAlignment="1">
      <alignment horizontal="center" vertical="center"/>
    </xf>
    <xf numFmtId="0" fontId="9" fillId="4" borderId="8" xfId="0" applyFont="1" applyFill="1" applyBorder="1" applyAlignment="1">
      <alignment wrapText="1"/>
    </xf>
    <xf numFmtId="0" fontId="9" fillId="4" borderId="8" xfId="0" applyFont="1" applyFill="1" applyBorder="1" applyAlignment="1">
      <alignment horizontal="center" vertical="center"/>
    </xf>
    <xf numFmtId="43" fontId="9" fillId="4" borderId="8" xfId="0" applyNumberFormat="1"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wrapText="1"/>
    </xf>
    <xf numFmtId="0" fontId="9" fillId="4" borderId="10" xfId="0" applyFont="1" applyFill="1" applyBorder="1" applyAlignment="1">
      <alignment horizontal="center" vertical="center"/>
    </xf>
    <xf numFmtId="0" fontId="9" fillId="4" borderId="10" xfId="0" applyFont="1" applyFill="1" applyBorder="1"/>
    <xf numFmtId="43" fontId="9" fillId="4" borderId="10"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wrapText="1"/>
    </xf>
    <xf numFmtId="0" fontId="8" fillId="6" borderId="8" xfId="0" applyFont="1" applyFill="1" applyBorder="1" applyAlignment="1">
      <alignment horizontal="left" vertical="center" wrapText="1"/>
    </xf>
    <xf numFmtId="43" fontId="8" fillId="5" borderId="8" xfId="0" applyNumberFormat="1" applyFont="1" applyFill="1" applyBorder="1" applyAlignment="1">
      <alignment vertical="center"/>
    </xf>
    <xf numFmtId="164" fontId="8" fillId="3" borderId="9" xfId="0" applyNumberFormat="1" applyFont="1" applyFill="1" applyBorder="1" applyAlignment="1">
      <alignment horizontal="center" vertical="center" wrapText="1"/>
    </xf>
    <xf numFmtId="0" fontId="10" fillId="6" borderId="10" xfId="0" applyFont="1" applyFill="1" applyBorder="1" applyAlignment="1">
      <alignment horizontal="left" vertical="center" wrapText="1"/>
    </xf>
    <xf numFmtId="0" fontId="8" fillId="3" borderId="10" xfId="0"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10" xfId="0" applyFont="1" applyFill="1" applyBorder="1" applyAlignment="1">
      <alignment horizontal="center" vertical="center"/>
    </xf>
    <xf numFmtId="169" fontId="8" fillId="4" borderId="10" xfId="0" applyNumberFormat="1" applyFont="1" applyFill="1" applyBorder="1" applyAlignment="1">
      <alignment horizontal="center" vertical="center"/>
    </xf>
    <xf numFmtId="43" fontId="8" fillId="4" borderId="10" xfId="0" applyNumberFormat="1" applyFont="1" applyFill="1" applyBorder="1" applyAlignment="1">
      <alignment horizontal="center" vertical="center"/>
    </xf>
    <xf numFmtId="167" fontId="8" fillId="5" borderId="10" xfId="0" applyNumberFormat="1" applyFont="1" applyFill="1" applyBorder="1" applyAlignment="1">
      <alignment horizontal="center" vertical="center"/>
    </xf>
    <xf numFmtId="43" fontId="8" fillId="5" borderId="10" xfId="0" applyNumberFormat="1" applyFont="1" applyFill="1" applyBorder="1" applyAlignment="1">
      <alignment vertical="center"/>
    </xf>
    <xf numFmtId="0" fontId="9" fillId="4" borderId="0" xfId="0" applyFont="1" applyFill="1" applyBorder="1"/>
    <xf numFmtId="164" fontId="8" fillId="3" borderId="4" xfId="0" applyNumberFormat="1" applyFont="1" applyFill="1" applyBorder="1" applyAlignment="1">
      <alignment horizontal="center" vertical="center" wrapText="1"/>
    </xf>
    <xf numFmtId="0" fontId="8" fillId="6" borderId="5" xfId="0" applyFont="1" applyFill="1" applyBorder="1" applyAlignment="1">
      <alignment vertical="center" wrapText="1"/>
    </xf>
    <xf numFmtId="0" fontId="8" fillId="3" borderId="5"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xf>
    <xf numFmtId="169" fontId="8" fillId="4" borderId="5" xfId="0" applyNumberFormat="1" applyFont="1" applyFill="1" applyBorder="1" applyAlignment="1">
      <alignment horizontal="center" vertical="center"/>
    </xf>
    <xf numFmtId="43" fontId="8" fillId="4" borderId="5" xfId="0" applyNumberFormat="1" applyFont="1" applyFill="1" applyBorder="1" applyAlignment="1">
      <alignment horizontal="center" vertical="center"/>
    </xf>
    <xf numFmtId="0" fontId="9" fillId="4" borderId="6" xfId="0" applyFont="1" applyFill="1" applyBorder="1"/>
    <xf numFmtId="0" fontId="12" fillId="4" borderId="0" xfId="0" applyFont="1" applyFill="1"/>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wrapText="1"/>
    </xf>
    <xf numFmtId="164" fontId="8" fillId="4" borderId="19" xfId="0" applyNumberFormat="1" applyFont="1" applyFill="1" applyBorder="1" applyAlignment="1">
      <alignment horizontal="center" vertical="center" wrapText="1"/>
    </xf>
    <xf numFmtId="165" fontId="8" fillId="4" borderId="19" xfId="0" applyNumberFormat="1" applyFont="1" applyFill="1" applyBorder="1" applyAlignment="1">
      <alignment horizontal="center" vertical="center" wrapText="1"/>
    </xf>
    <xf numFmtId="164" fontId="8" fillId="4" borderId="19" xfId="2" applyFont="1" applyFill="1" applyBorder="1" applyAlignment="1" applyProtection="1">
      <alignment horizontal="center" vertical="center" wrapText="1"/>
    </xf>
    <xf numFmtId="164" fontId="8" fillId="4" borderId="8" xfId="2" applyFont="1" applyFill="1" applyBorder="1" applyAlignment="1" applyProtection="1">
      <alignment horizontal="center" vertical="center" wrapText="1"/>
    </xf>
    <xf numFmtId="164" fontId="8" fillId="3" borderId="21"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49" fontId="8" fillId="4" borderId="22" xfId="0" applyNumberFormat="1" applyFont="1" applyFill="1" applyBorder="1" applyAlignment="1">
      <alignment horizontal="center" vertical="center" wrapText="1"/>
    </xf>
    <xf numFmtId="0" fontId="8" fillId="4" borderId="22" xfId="0" applyFont="1" applyFill="1" applyBorder="1" applyAlignment="1">
      <alignment horizontal="center" vertical="center"/>
    </xf>
    <xf numFmtId="169" fontId="8" fillId="4" borderId="22" xfId="0" applyNumberFormat="1" applyFont="1" applyFill="1" applyBorder="1" applyAlignment="1">
      <alignment horizontal="center" vertical="center"/>
    </xf>
    <xf numFmtId="43" fontId="8" fillId="4" borderId="22" xfId="0" applyNumberFormat="1" applyFont="1" applyFill="1" applyBorder="1" applyAlignment="1">
      <alignment horizontal="center" vertical="center"/>
    </xf>
    <xf numFmtId="167" fontId="8" fillId="5" borderId="22" xfId="0" applyNumberFormat="1" applyFont="1" applyFill="1" applyBorder="1" applyAlignment="1">
      <alignment horizontal="center" vertical="center"/>
    </xf>
    <xf numFmtId="43" fontId="8" fillId="5" borderId="22" xfId="0" applyNumberFormat="1" applyFont="1" applyFill="1" applyBorder="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wrapText="1"/>
    </xf>
    <xf numFmtId="166" fontId="8" fillId="2" borderId="0" xfId="0" applyNumberFormat="1" applyFont="1" applyFill="1" applyBorder="1" applyAlignment="1">
      <alignment horizontal="center" vertical="center" wrapText="1"/>
    </xf>
    <xf numFmtId="43" fontId="8" fillId="2" borderId="0"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0" fontId="10" fillId="11" borderId="13" xfId="7" applyFont="1" applyFill="1" applyBorder="1" applyAlignment="1">
      <alignment horizontal="left" vertical="center" wrapText="1"/>
    </xf>
    <xf numFmtId="0" fontId="10" fillId="4" borderId="13" xfId="0" applyFont="1" applyFill="1" applyBorder="1" applyAlignment="1">
      <alignment horizontal="center" vertical="center"/>
    </xf>
    <xf numFmtId="0" fontId="11" fillId="4" borderId="13" xfId="0" applyFont="1" applyFill="1" applyBorder="1" applyAlignment="1">
      <alignment horizontal="center" wrapText="1"/>
    </xf>
    <xf numFmtId="0" fontId="9" fillId="4" borderId="13" xfId="0" applyFont="1" applyFill="1" applyBorder="1" applyAlignment="1">
      <alignment horizontal="center"/>
    </xf>
    <xf numFmtId="43" fontId="10" fillId="4" borderId="13" xfId="0" applyNumberFormat="1" applyFont="1" applyFill="1" applyBorder="1" applyAlignment="1">
      <alignment horizontal="center"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center"/>
    </xf>
    <xf numFmtId="0" fontId="9" fillId="4" borderId="11" xfId="0" applyFont="1" applyFill="1" applyBorder="1"/>
    <xf numFmtId="0" fontId="10" fillId="4" borderId="5" xfId="9" applyFont="1" applyFill="1" applyBorder="1" applyAlignment="1">
      <alignment horizontal="left" vertical="center" wrapText="1"/>
    </xf>
    <xf numFmtId="43" fontId="10" fillId="4" borderId="5" xfId="10" applyNumberFormat="1" applyFont="1" applyFill="1" applyBorder="1" applyAlignment="1">
      <alignment horizontal="center" vertical="center" wrapText="1"/>
    </xf>
    <xf numFmtId="0" fontId="10" fillId="4" borderId="5" xfId="9" applyFont="1" applyFill="1" applyBorder="1" applyAlignment="1">
      <alignment vertical="top" wrapText="1"/>
    </xf>
    <xf numFmtId="0" fontId="9" fillId="4" borderId="20" xfId="0" applyFont="1" applyFill="1" applyBorder="1" applyAlignment="1">
      <alignment horizontal="center" vertical="center" wrapText="1"/>
    </xf>
    <xf numFmtId="164" fontId="8" fillId="3" borderId="12" xfId="0" applyNumberFormat="1" applyFont="1" applyFill="1" applyBorder="1" applyAlignment="1">
      <alignment horizontal="center" vertical="center" wrapText="1"/>
    </xf>
    <xf numFmtId="0" fontId="10" fillId="4" borderId="13" xfId="9" applyFont="1" applyFill="1" applyBorder="1" applyAlignment="1">
      <alignment horizontal="left" vertical="center" wrapText="1"/>
    </xf>
    <xf numFmtId="0" fontId="8" fillId="3" borderId="13" xfId="0"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0" fontId="8" fillId="4" borderId="13" xfId="0" applyFont="1" applyFill="1" applyBorder="1" applyAlignment="1">
      <alignment horizontal="center" vertical="center"/>
    </xf>
    <xf numFmtId="169" fontId="8" fillId="4" borderId="13" xfId="0" applyNumberFormat="1" applyFont="1" applyFill="1" applyBorder="1" applyAlignment="1">
      <alignment horizontal="center" vertical="center"/>
    </xf>
    <xf numFmtId="43" fontId="10" fillId="4" borderId="13" xfId="10" applyNumberFormat="1" applyFont="1" applyFill="1" applyBorder="1" applyAlignment="1">
      <alignment horizontal="center" vertical="center" wrapText="1"/>
    </xf>
    <xf numFmtId="43" fontId="8" fillId="5" borderId="13" xfId="0" applyNumberFormat="1" applyFont="1" applyFill="1" applyBorder="1" applyAlignment="1">
      <alignment vertical="center"/>
    </xf>
    <xf numFmtId="0" fontId="10" fillId="4" borderId="10" xfId="9" applyFont="1" applyFill="1" applyBorder="1" applyAlignment="1">
      <alignment horizontal="left" vertical="center" wrapText="1"/>
    </xf>
    <xf numFmtId="43" fontId="10" fillId="4" borderId="10" xfId="10" applyNumberFormat="1"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NumberFormat="1" applyFont="1" applyFill="1" applyBorder="1" applyAlignment="1">
      <alignment horizontal="center" vertical="center" wrapText="1"/>
    </xf>
    <xf numFmtId="2" fontId="9" fillId="4" borderId="13" xfId="0" applyNumberFormat="1" applyFont="1" applyFill="1" applyBorder="1" applyAlignment="1">
      <alignment horizontal="center" vertical="center" wrapText="1"/>
    </xf>
    <xf numFmtId="43" fontId="9" fillId="4" borderId="13" xfId="0" applyNumberFormat="1" applyFont="1" applyFill="1" applyBorder="1" applyAlignment="1">
      <alignment horizontal="center" vertical="center" wrapText="1"/>
    </xf>
    <xf numFmtId="0" fontId="10" fillId="11" borderId="10" xfId="7" applyFont="1" applyFill="1" applyBorder="1" applyAlignment="1">
      <alignment horizontal="left" vertical="center" wrapText="1"/>
    </xf>
    <xf numFmtId="0" fontId="10" fillId="4" borderId="10" xfId="0" applyFont="1" applyFill="1" applyBorder="1" applyAlignment="1">
      <alignment horizontal="center" vertical="center"/>
    </xf>
    <xf numFmtId="0" fontId="11" fillId="4" borderId="10" xfId="0" applyFont="1" applyFill="1" applyBorder="1" applyAlignment="1">
      <alignment wrapText="1"/>
    </xf>
    <xf numFmtId="43" fontId="8" fillId="5" borderId="15" xfId="0" applyNumberFormat="1" applyFont="1" applyFill="1" applyBorder="1" applyAlignment="1">
      <alignment vertical="center"/>
    </xf>
    <xf numFmtId="0" fontId="10" fillId="4" borderId="13" xfId="9" applyFont="1" applyFill="1" applyBorder="1" applyAlignment="1">
      <alignment vertical="top" wrapText="1"/>
    </xf>
    <xf numFmtId="0" fontId="10" fillId="4" borderId="10" xfId="9" applyFont="1" applyFill="1" applyBorder="1" applyAlignment="1">
      <alignment vertical="top" wrapText="1"/>
    </xf>
    <xf numFmtId="0" fontId="9" fillId="4" borderId="5" xfId="0" applyFont="1" applyFill="1" applyBorder="1" applyAlignment="1">
      <alignment wrapText="1"/>
    </xf>
    <xf numFmtId="0" fontId="9" fillId="4" borderId="5" xfId="0" applyFont="1" applyFill="1" applyBorder="1" applyAlignment="1">
      <alignment horizontal="center" vertical="center"/>
    </xf>
    <xf numFmtId="0" fontId="9" fillId="4" borderId="5" xfId="0" applyFont="1" applyFill="1" applyBorder="1"/>
    <xf numFmtId="43" fontId="9" fillId="4" borderId="5" xfId="0" applyNumberFormat="1" applyFont="1" applyFill="1" applyBorder="1" applyAlignment="1">
      <alignment vertical="center"/>
    </xf>
    <xf numFmtId="167" fontId="8" fillId="5" borderId="23" xfId="0" applyNumberFormat="1" applyFont="1" applyFill="1" applyBorder="1" applyAlignment="1">
      <alignment horizontal="center" vertical="center"/>
    </xf>
    <xf numFmtId="43" fontId="8" fillId="5" borderId="23" xfId="0" applyNumberFormat="1" applyFont="1" applyFill="1" applyBorder="1" applyAlignment="1">
      <alignment vertical="center"/>
    </xf>
    <xf numFmtId="166" fontId="7" fillId="4" borderId="30" xfId="0" applyNumberFormat="1" applyFont="1" applyFill="1" applyBorder="1" applyAlignment="1">
      <alignment horizontal="center" vertical="center" wrapText="1"/>
    </xf>
    <xf numFmtId="0" fontId="9" fillId="4" borderId="28" xfId="0" applyFont="1" applyFill="1" applyBorder="1" applyAlignment="1">
      <alignment horizontal="center" vertical="center"/>
    </xf>
    <xf numFmtId="0" fontId="10" fillId="11" borderId="15" xfId="7" applyFont="1" applyFill="1" applyBorder="1" applyAlignment="1">
      <alignment horizontal="left" vertical="center" wrapText="1"/>
    </xf>
    <xf numFmtId="0" fontId="10" fillId="4" borderId="15" xfId="0" applyFont="1" applyFill="1" applyBorder="1" applyAlignment="1">
      <alignment horizontal="center" vertical="center"/>
    </xf>
    <xf numFmtId="0" fontId="11" fillId="4" borderId="15" xfId="0" applyFont="1" applyFill="1" applyBorder="1" applyAlignment="1">
      <alignment wrapText="1"/>
    </xf>
    <xf numFmtId="0" fontId="9" fillId="4" borderId="15" xfId="0" applyFont="1" applyFill="1" applyBorder="1"/>
    <xf numFmtId="43" fontId="10" fillId="4" borderId="15" xfId="0" applyNumberFormat="1" applyFont="1" applyFill="1" applyBorder="1" applyAlignment="1">
      <alignment vertical="center"/>
    </xf>
    <xf numFmtId="0" fontId="10" fillId="11" borderId="8" xfId="7" applyFont="1" applyFill="1" applyBorder="1" applyAlignment="1">
      <alignment horizontal="left" vertical="center" wrapText="1"/>
    </xf>
    <xf numFmtId="0" fontId="10" fillId="4" borderId="8" xfId="0" applyFont="1" applyFill="1" applyBorder="1" applyAlignment="1">
      <alignment horizontal="center" vertical="center"/>
    </xf>
    <xf numFmtId="0" fontId="11" fillId="4" borderId="8" xfId="0" applyFont="1" applyFill="1" applyBorder="1" applyAlignment="1">
      <alignment wrapText="1"/>
    </xf>
    <xf numFmtId="43" fontId="10" fillId="4" borderId="8" xfId="0" applyNumberFormat="1" applyFont="1" applyFill="1" applyBorder="1" applyAlignment="1">
      <alignment vertical="center"/>
    </xf>
    <xf numFmtId="0" fontId="8" fillId="4" borderId="9" xfId="0" applyFont="1" applyFill="1" applyBorder="1" applyAlignment="1">
      <alignment horizontal="center" vertical="center" wrapText="1"/>
    </xf>
    <xf numFmtId="0" fontId="8" fillId="4" borderId="10" xfId="0" applyFont="1" applyFill="1" applyBorder="1" applyAlignment="1">
      <alignment wrapText="1"/>
    </xf>
    <xf numFmtId="43" fontId="8" fillId="4" borderId="10" xfId="0" applyNumberFormat="1" applyFont="1" applyFill="1" applyBorder="1" applyAlignment="1">
      <alignment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19" xfId="0" applyNumberFormat="1" applyFont="1" applyFill="1" applyBorder="1" applyAlignment="1">
      <alignment horizontal="center" vertical="center" wrapText="1"/>
    </xf>
    <xf numFmtId="2" fontId="9" fillId="4" borderId="19" xfId="0" applyNumberFormat="1" applyFont="1" applyFill="1" applyBorder="1" applyAlignment="1">
      <alignment horizontal="center" vertical="center" wrapText="1"/>
    </xf>
    <xf numFmtId="167" fontId="7" fillId="5" borderId="30" xfId="0" applyNumberFormat="1" applyFont="1" applyFill="1" applyBorder="1" applyAlignment="1">
      <alignment horizontal="center" vertical="center"/>
    </xf>
    <xf numFmtId="0" fontId="9" fillId="4" borderId="8" xfId="0" applyNumberFormat="1" applyFont="1" applyFill="1" applyBorder="1" applyAlignment="1">
      <alignment horizontal="center" vertical="center" wrapText="1"/>
    </xf>
    <xf numFmtId="2" fontId="9" fillId="4" borderId="8" xfId="0" applyNumberFormat="1" applyFont="1" applyFill="1" applyBorder="1" applyAlignment="1">
      <alignment horizontal="center" vertical="center" wrapText="1"/>
    </xf>
    <xf numFmtId="167" fontId="11" fillId="0" borderId="30" xfId="0" applyNumberFormat="1" applyFont="1" applyBorder="1" applyAlignment="1">
      <alignment horizontal="center" vertical="center"/>
    </xf>
    <xf numFmtId="0" fontId="10" fillId="12" borderId="8" xfId="7" applyFont="1" applyFill="1" applyBorder="1" applyAlignment="1">
      <alignment vertical="center" wrapText="1"/>
    </xf>
    <xf numFmtId="0" fontId="9" fillId="0" borderId="8" xfId="0" applyFont="1" applyBorder="1" applyAlignment="1">
      <alignment wrapText="1"/>
    </xf>
    <xf numFmtId="164" fontId="7" fillId="4" borderId="0" xfId="1" applyFont="1" applyFill="1" applyAlignment="1" applyProtection="1">
      <alignment horizontal="left" vertical="center" wrapText="1"/>
    </xf>
    <xf numFmtId="166" fontId="7" fillId="2" borderId="0" xfId="0" applyNumberFormat="1" applyFont="1" applyFill="1" applyBorder="1" applyAlignment="1">
      <alignment horizontal="center" vertical="center" wrapText="1"/>
    </xf>
    <xf numFmtId="43" fontId="9" fillId="4" borderId="15" xfId="0" applyNumberFormat="1" applyFont="1" applyFill="1" applyBorder="1"/>
    <xf numFmtId="9" fontId="9" fillId="4" borderId="15" xfId="0" applyNumberFormat="1" applyFont="1" applyFill="1" applyBorder="1"/>
    <xf numFmtId="0" fontId="11" fillId="0" borderId="0" xfId="0" applyFont="1"/>
    <xf numFmtId="43" fontId="9" fillId="4" borderId="13" xfId="0" applyNumberFormat="1" applyFont="1" applyFill="1" applyBorder="1" applyAlignment="1">
      <alignment horizontal="left" vertical="center" wrapText="1"/>
    </xf>
    <xf numFmtId="43" fontId="10" fillId="4" borderId="10" xfId="0" applyNumberFormat="1" applyFont="1" applyFill="1" applyBorder="1" applyAlignment="1">
      <alignment horizontal="left" vertical="center"/>
    </xf>
    <xf numFmtId="0" fontId="13" fillId="4" borderId="0" xfId="0" applyFont="1" applyFill="1"/>
    <xf numFmtId="0" fontId="13" fillId="4" borderId="0" xfId="0" applyFont="1" applyFill="1" applyBorder="1" applyAlignment="1"/>
    <xf numFmtId="43" fontId="8" fillId="13" borderId="31" xfId="0" applyNumberFormat="1" applyFont="1" applyFill="1" applyBorder="1" applyAlignment="1">
      <alignment horizontal="center"/>
    </xf>
    <xf numFmtId="43" fontId="8" fillId="13" borderId="3" xfId="0" applyNumberFormat="1" applyFont="1" applyFill="1" applyBorder="1"/>
    <xf numFmtId="43" fontId="8" fillId="14" borderId="31" xfId="0" applyNumberFormat="1" applyFont="1" applyFill="1" applyBorder="1" applyAlignment="1">
      <alignment horizontal="center" vertical="center" wrapText="1"/>
    </xf>
    <xf numFmtId="43" fontId="8" fillId="14" borderId="3" xfId="0" applyNumberFormat="1" applyFont="1" applyFill="1" applyBorder="1" applyAlignment="1">
      <alignment horizontal="center" vertical="center" wrapText="1"/>
    </xf>
    <xf numFmtId="0" fontId="14" fillId="7" borderId="0" xfId="0" applyFont="1" applyFill="1" applyAlignment="1">
      <alignment horizontal="left" vertical="top" wrapText="1"/>
    </xf>
    <xf numFmtId="43" fontId="8" fillId="15" borderId="32" xfId="0" applyNumberFormat="1" applyFont="1" applyFill="1" applyBorder="1" applyAlignment="1">
      <alignment vertical="center"/>
    </xf>
    <xf numFmtId="43" fontId="8" fillId="15" borderId="16" xfId="0" applyNumberFormat="1" applyFont="1" applyFill="1" applyBorder="1" applyAlignment="1">
      <alignment vertical="center"/>
    </xf>
    <xf numFmtId="43" fontId="9" fillId="13" borderId="31" xfId="0" applyNumberFormat="1" applyFont="1" applyFill="1" applyBorder="1"/>
    <xf numFmtId="43" fontId="12" fillId="13" borderId="3" xfId="0" applyNumberFormat="1" applyFont="1" applyFill="1" applyBorder="1"/>
    <xf numFmtId="43" fontId="9" fillId="13" borderId="3" xfId="0" applyNumberFormat="1" applyFont="1" applyFill="1" applyBorder="1"/>
    <xf numFmtId="0" fontId="10" fillId="4" borderId="19" xfId="0" applyFont="1" applyFill="1" applyBorder="1" applyAlignment="1">
      <alignment horizontal="center" vertical="center" wrapText="1"/>
    </xf>
    <xf numFmtId="0" fontId="10" fillId="6" borderId="22" xfId="0" applyFont="1" applyFill="1" applyBorder="1" applyAlignment="1">
      <alignment wrapText="1"/>
    </xf>
    <xf numFmtId="0" fontId="10" fillId="4" borderId="10" xfId="0" applyFont="1" applyFill="1" applyBorder="1" applyAlignment="1">
      <alignment wrapText="1"/>
    </xf>
    <xf numFmtId="43" fontId="8" fillId="14" borderId="6" xfId="0" applyNumberFormat="1" applyFont="1" applyFill="1" applyBorder="1" applyAlignment="1">
      <alignment horizontal="center" vertical="center" wrapText="1"/>
    </xf>
    <xf numFmtId="43" fontId="10" fillId="4" borderId="10" xfId="0" applyNumberFormat="1" applyFont="1" applyFill="1" applyBorder="1" applyAlignment="1">
      <alignment horizontal="center" vertical="center"/>
    </xf>
    <xf numFmtId="43" fontId="10" fillId="14" borderId="33" xfId="0" applyNumberFormat="1" applyFont="1" applyFill="1" applyBorder="1" applyAlignment="1">
      <alignment horizontal="center" vertical="center" wrapText="1"/>
    </xf>
    <xf numFmtId="43" fontId="8" fillId="14" borderId="33" xfId="0" applyNumberFormat="1" applyFont="1" applyFill="1" applyBorder="1" applyAlignment="1">
      <alignment horizontal="center" vertical="center" wrapText="1"/>
    </xf>
    <xf numFmtId="43" fontId="8" fillId="14" borderId="1" xfId="0" applyNumberFormat="1" applyFont="1" applyFill="1" applyBorder="1" applyAlignment="1">
      <alignment horizontal="center" vertical="center" wrapText="1"/>
    </xf>
    <xf numFmtId="0" fontId="14" fillId="4" borderId="0" xfId="0" applyFont="1" applyFill="1" applyBorder="1" applyAlignment="1"/>
    <xf numFmtId="0" fontId="10" fillId="4" borderId="8" xfId="0" applyFont="1" applyFill="1" applyBorder="1"/>
    <xf numFmtId="0" fontId="13" fillId="0" borderId="0" xfId="0" applyFont="1"/>
    <xf numFmtId="43" fontId="13" fillId="0" borderId="0" xfId="0" applyNumberFormat="1" applyFont="1"/>
    <xf numFmtId="0" fontId="14" fillId="4" borderId="0" xfId="0" applyFont="1" applyFill="1"/>
    <xf numFmtId="167" fontId="10" fillId="5" borderId="15" xfId="0" applyNumberFormat="1" applyFont="1" applyFill="1" applyBorder="1" applyAlignment="1">
      <alignment horizontal="center" vertical="center"/>
    </xf>
    <xf numFmtId="43" fontId="10" fillId="5" borderId="15" xfId="0" applyNumberFormat="1" applyFont="1" applyFill="1" applyBorder="1" applyAlignment="1">
      <alignment vertical="center"/>
    </xf>
    <xf numFmtId="43" fontId="8" fillId="15" borderId="31" xfId="0" applyNumberFormat="1" applyFont="1" applyFill="1" applyBorder="1" applyAlignment="1">
      <alignment vertical="center"/>
    </xf>
    <xf numFmtId="43" fontId="9" fillId="13" borderId="34" xfId="0" applyNumberFormat="1" applyFont="1" applyFill="1" applyBorder="1"/>
    <xf numFmtId="43" fontId="9" fillId="13" borderId="35" xfId="0" applyNumberFormat="1" applyFont="1" applyFill="1" applyBorder="1"/>
    <xf numFmtId="43" fontId="9" fillId="13" borderId="35" xfId="0" applyNumberFormat="1" applyFont="1" applyFill="1" applyBorder="1" applyAlignment="1">
      <alignment horizontal="center" vertical="center"/>
    </xf>
    <xf numFmtId="9" fontId="10" fillId="4" borderId="8" xfId="0" applyNumberFormat="1" applyFont="1" applyFill="1" applyBorder="1" applyAlignment="1">
      <alignment vertical="center"/>
    </xf>
    <xf numFmtId="9" fontId="10" fillId="4" borderId="15" xfId="0" applyNumberFormat="1" applyFont="1" applyFill="1" applyBorder="1" applyAlignment="1">
      <alignment vertical="center"/>
    </xf>
    <xf numFmtId="164" fontId="8" fillId="4" borderId="5" xfId="3" applyFont="1" applyFill="1" applyBorder="1" applyAlignment="1" applyProtection="1">
      <alignment vertical="center" wrapText="1"/>
    </xf>
    <xf numFmtId="0" fontId="14" fillId="4" borderId="8" xfId="0" applyFont="1" applyFill="1" applyBorder="1" applyAlignment="1">
      <alignment horizontal="center" vertical="center" wrapText="1"/>
    </xf>
    <xf numFmtId="0" fontId="9" fillId="0" borderId="0" xfId="0" applyFont="1"/>
    <xf numFmtId="43" fontId="9" fillId="4" borderId="8" xfId="0" applyNumberFormat="1" applyFont="1" applyFill="1" applyBorder="1"/>
    <xf numFmtId="9" fontId="9" fillId="4" borderId="8" xfId="0" applyNumberFormat="1" applyFont="1" applyFill="1" applyBorder="1"/>
    <xf numFmtId="43" fontId="9" fillId="4" borderId="0" xfId="0" applyNumberFormat="1" applyFont="1" applyFill="1"/>
    <xf numFmtId="43" fontId="8" fillId="13" borderId="2" xfId="0" applyNumberFormat="1" applyFont="1" applyFill="1" applyBorder="1" applyAlignment="1">
      <alignment horizontal="center"/>
    </xf>
    <xf numFmtId="43" fontId="9" fillId="13" borderId="30" xfId="0" applyNumberFormat="1" applyFont="1" applyFill="1" applyBorder="1"/>
    <xf numFmtId="9" fontId="9" fillId="4" borderId="38" xfId="0" applyNumberFormat="1" applyFont="1" applyFill="1" applyBorder="1"/>
    <xf numFmtId="43" fontId="9" fillId="13" borderId="2" xfId="0" applyNumberFormat="1" applyFont="1" applyFill="1" applyBorder="1"/>
    <xf numFmtId="0" fontId="9" fillId="4" borderId="36" xfId="0" applyFont="1" applyFill="1" applyBorder="1"/>
    <xf numFmtId="0" fontId="9" fillId="4" borderId="15" xfId="0" applyFont="1" applyFill="1" applyBorder="1" applyAlignment="1">
      <alignment horizontal="center" vertical="center"/>
    </xf>
    <xf numFmtId="43" fontId="9" fillId="4" borderId="15" xfId="0" applyNumberFormat="1" applyFont="1" applyFill="1" applyBorder="1" applyAlignment="1">
      <alignment horizontal="center" vertical="center"/>
    </xf>
    <xf numFmtId="9" fontId="9" fillId="4" borderId="15" xfId="0" applyNumberFormat="1" applyFont="1" applyFill="1" applyBorder="1" applyAlignment="1">
      <alignment horizontal="center" vertical="center"/>
    </xf>
    <xf numFmtId="43" fontId="9" fillId="4" borderId="8" xfId="0" applyNumberFormat="1" applyFont="1" applyFill="1" applyBorder="1" applyAlignment="1">
      <alignment vertical="center"/>
    </xf>
    <xf numFmtId="9" fontId="9" fillId="4" borderId="8" xfId="0" applyNumberFormat="1" applyFont="1" applyFill="1" applyBorder="1" applyAlignment="1">
      <alignment vertical="center"/>
    </xf>
    <xf numFmtId="43" fontId="12" fillId="4" borderId="8" xfId="0" applyNumberFormat="1" applyFont="1" applyFill="1" applyBorder="1" applyAlignment="1">
      <alignment vertical="center"/>
    </xf>
    <xf numFmtId="43" fontId="9" fillId="4" borderId="15" xfId="0" applyNumberFormat="1" applyFont="1" applyFill="1" applyBorder="1" applyAlignment="1">
      <alignment vertical="center"/>
    </xf>
    <xf numFmtId="9" fontId="9" fillId="4" borderId="15" xfId="0" applyNumberFormat="1" applyFont="1" applyFill="1" applyBorder="1" applyAlignment="1">
      <alignment vertical="center"/>
    </xf>
    <xf numFmtId="43" fontId="9" fillId="4" borderId="2" xfId="0" applyNumberFormat="1" applyFont="1" applyFill="1" applyBorder="1"/>
    <xf numFmtId="43" fontId="9" fillId="4" borderId="3" xfId="0" applyNumberFormat="1" applyFont="1" applyFill="1" applyBorder="1"/>
    <xf numFmtId="0" fontId="14" fillId="4" borderId="15" xfId="0" applyFont="1" applyFill="1" applyBorder="1" applyAlignment="1">
      <alignment horizontal="center" vertical="center" wrapText="1"/>
    </xf>
    <xf numFmtId="0" fontId="12" fillId="0" borderId="0" xfId="0" applyFont="1"/>
    <xf numFmtId="43" fontId="10" fillId="13" borderId="2" xfId="0" applyNumberFormat="1" applyFont="1" applyFill="1" applyBorder="1"/>
    <xf numFmtId="0" fontId="12" fillId="4" borderId="36" xfId="0" applyFont="1" applyFill="1" applyBorder="1"/>
    <xf numFmtId="43" fontId="10" fillId="13" borderId="3" xfId="0" applyNumberFormat="1" applyFont="1" applyFill="1" applyBorder="1"/>
    <xf numFmtId="0" fontId="8" fillId="0" borderId="8" xfId="0" applyFont="1" applyBorder="1" applyAlignment="1">
      <alignment vertical="center" wrapText="1"/>
    </xf>
    <xf numFmtId="3" fontId="10" fillId="4" borderId="8" xfId="0" applyNumberFormat="1" applyFont="1" applyFill="1" applyBorder="1" applyAlignment="1">
      <alignment horizontal="center" vertical="center" wrapText="1"/>
    </xf>
    <xf numFmtId="165" fontId="8" fillId="4" borderId="8" xfId="0" applyNumberFormat="1" applyFont="1" applyFill="1" applyBorder="1" applyAlignment="1">
      <alignment horizontal="center" vertical="center" wrapText="1"/>
    </xf>
    <xf numFmtId="43" fontId="8" fillId="4" borderId="8" xfId="2" applyNumberFormat="1" applyFont="1" applyFill="1" applyBorder="1" applyAlignment="1" applyProtection="1">
      <alignment horizontal="center" vertical="center" wrapText="1"/>
    </xf>
    <xf numFmtId="0" fontId="9" fillId="0" borderId="8" xfId="0" applyFont="1" applyBorder="1" applyAlignment="1">
      <alignment vertical="center" wrapText="1"/>
    </xf>
    <xf numFmtId="43" fontId="9" fillId="0" borderId="0" xfId="0" applyNumberFormat="1" applyFont="1"/>
    <xf numFmtId="3" fontId="8" fillId="4" borderId="8" xfId="0" applyNumberFormat="1" applyFont="1" applyFill="1" applyBorder="1" applyAlignment="1">
      <alignment horizontal="center" vertical="center" wrapText="1"/>
    </xf>
    <xf numFmtId="0" fontId="10" fillId="0" borderId="8" xfId="0" applyFont="1" applyBorder="1" applyAlignment="1">
      <alignment vertical="center" wrapText="1"/>
    </xf>
    <xf numFmtId="0" fontId="10" fillId="4" borderId="8" xfId="0" applyFont="1" applyFill="1" applyBorder="1" applyAlignment="1">
      <alignment horizontal="center" vertical="center" wrapText="1"/>
    </xf>
    <xf numFmtId="164" fontId="10" fillId="4" borderId="8" xfId="0" applyNumberFormat="1" applyFont="1" applyFill="1" applyBorder="1" applyAlignment="1">
      <alignment horizontal="center" vertical="center" wrapText="1"/>
    </xf>
    <xf numFmtId="165" fontId="10" fillId="4" borderId="8" xfId="0" applyNumberFormat="1" applyFont="1" applyFill="1" applyBorder="1" applyAlignment="1">
      <alignment horizontal="center" vertical="center" wrapText="1"/>
    </xf>
    <xf numFmtId="43" fontId="10" fillId="4" borderId="8" xfId="2" applyNumberFormat="1" applyFont="1" applyFill="1" applyBorder="1" applyAlignment="1" applyProtection="1">
      <alignment horizontal="center" vertical="center" wrapText="1"/>
    </xf>
    <xf numFmtId="0" fontId="10" fillId="0" borderId="8" xfId="11" applyFont="1" applyFill="1" applyBorder="1" applyAlignment="1">
      <alignment horizontal="center" vertical="center"/>
    </xf>
    <xf numFmtId="3" fontId="9" fillId="0" borderId="8" xfId="0" applyNumberFormat="1" applyFont="1" applyBorder="1" applyAlignment="1">
      <alignment horizontal="center" vertical="center" wrapText="1"/>
    </xf>
    <xf numFmtId="3" fontId="9" fillId="0" borderId="8" xfId="0" applyNumberFormat="1" applyFont="1" applyBorder="1" applyAlignment="1">
      <alignment horizontal="right" vertical="center" wrapText="1"/>
    </xf>
    <xf numFmtId="0" fontId="12" fillId="0" borderId="8" xfId="11" applyFont="1" applyFill="1" applyBorder="1" applyAlignment="1">
      <alignment vertical="top"/>
    </xf>
    <xf numFmtId="0" fontId="10" fillId="0" borderId="8" xfId="11" applyFont="1" applyFill="1" applyBorder="1" applyAlignment="1">
      <alignment vertical="top"/>
    </xf>
    <xf numFmtId="167" fontId="8" fillId="5" borderId="8" xfId="0" applyNumberFormat="1" applyFont="1" applyFill="1" applyBorder="1" applyAlignment="1">
      <alignment vertical="center"/>
    </xf>
    <xf numFmtId="0" fontId="9" fillId="0" borderId="8" xfId="0" applyFont="1" applyBorder="1"/>
    <xf numFmtId="0" fontId="9" fillId="0" borderId="8" xfId="0" applyFont="1" applyBorder="1" applyAlignment="1">
      <alignment horizontal="right"/>
    </xf>
    <xf numFmtId="0" fontId="12" fillId="0" borderId="8" xfId="0" applyFont="1" applyBorder="1"/>
    <xf numFmtId="167" fontId="8" fillId="5" borderId="15" xfId="0" applyNumberFormat="1" applyFont="1" applyFill="1" applyBorder="1" applyAlignment="1">
      <alignment vertical="center"/>
    </xf>
    <xf numFmtId="0" fontId="9" fillId="0" borderId="36" xfId="0" applyFont="1" applyBorder="1"/>
    <xf numFmtId="0" fontId="9" fillId="0" borderId="0" xfId="0" applyFont="1" applyAlignment="1">
      <alignment wrapText="1"/>
    </xf>
    <xf numFmtId="9" fontId="9" fillId="4" borderId="8" xfId="0" applyNumberFormat="1" applyFont="1" applyFill="1" applyBorder="1" applyAlignment="1">
      <alignment horizontal="center" vertical="center"/>
    </xf>
    <xf numFmtId="0" fontId="10" fillId="0" borderId="0" xfId="0" applyFont="1"/>
    <xf numFmtId="43" fontId="9" fillId="13" borderId="30" xfId="0" applyNumberFormat="1" applyFont="1" applyFill="1" applyBorder="1" applyAlignment="1">
      <alignment horizontal="center" vertical="center"/>
    </xf>
    <xf numFmtId="43" fontId="10" fillId="5" borderId="13" xfId="0" applyNumberFormat="1" applyFont="1" applyFill="1" applyBorder="1" applyAlignment="1">
      <alignment vertical="center"/>
    </xf>
    <xf numFmtId="0" fontId="10" fillId="4" borderId="24" xfId="0" applyFont="1" applyFill="1" applyBorder="1"/>
    <xf numFmtId="0" fontId="10" fillId="4" borderId="7" xfId="0" applyFont="1" applyFill="1" applyBorder="1" applyAlignment="1">
      <alignment horizontal="center" vertical="center"/>
    </xf>
    <xf numFmtId="0" fontId="10" fillId="8" borderId="8" xfId="0" applyFont="1" applyFill="1" applyBorder="1" applyAlignment="1">
      <alignment horizontal="center" vertical="center"/>
    </xf>
    <xf numFmtId="43" fontId="10" fillId="4" borderId="8" xfId="0" applyNumberFormat="1" applyFont="1" applyFill="1" applyBorder="1" applyAlignment="1">
      <alignment horizontal="center" vertical="center" wrapText="1"/>
    </xf>
    <xf numFmtId="167" fontId="10" fillId="5" borderId="8" xfId="0" applyNumberFormat="1" applyFont="1" applyFill="1" applyBorder="1" applyAlignment="1">
      <alignment horizontal="center" vertical="center"/>
    </xf>
    <xf numFmtId="43" fontId="10" fillId="4" borderId="8" xfId="0" applyNumberFormat="1" applyFont="1" applyFill="1" applyBorder="1" applyAlignment="1">
      <alignment horizontal="center" vertical="center"/>
    </xf>
    <xf numFmtId="0" fontId="9" fillId="0" borderId="0" xfId="0" applyFont="1" applyBorder="1"/>
    <xf numFmtId="0" fontId="20" fillId="0" borderId="0" xfId="0" applyFont="1" applyBorder="1"/>
    <xf numFmtId="43" fontId="9" fillId="4" borderId="0" xfId="0" applyNumberFormat="1" applyFont="1" applyFill="1" applyBorder="1"/>
    <xf numFmtId="0" fontId="9" fillId="4" borderId="0" xfId="0" applyFont="1" applyFill="1" applyAlignment="1">
      <alignment wrapText="1"/>
    </xf>
    <xf numFmtId="0" fontId="1" fillId="0" borderId="0" xfId="13"/>
    <xf numFmtId="0" fontId="22" fillId="0" borderId="0" xfId="13" applyFont="1"/>
    <xf numFmtId="164" fontId="21" fillId="0" borderId="0" xfId="18" applyFont="1" applyFill="1" applyBorder="1" applyAlignment="1">
      <alignment horizontal="left" vertical="center"/>
    </xf>
    <xf numFmtId="0" fontId="22" fillId="0" borderId="0" xfId="13" applyFont="1" applyAlignment="1">
      <alignment horizontal="left" vertical="center"/>
    </xf>
    <xf numFmtId="0" fontId="9" fillId="0" borderId="0" xfId="0" applyFont="1" applyAlignment="1"/>
    <xf numFmtId="0" fontId="19"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9" fillId="0" borderId="8" xfId="0" applyFont="1" applyFill="1" applyBorder="1" applyAlignment="1">
      <alignment horizontal="center" vertical="center"/>
    </xf>
    <xf numFmtId="0" fontId="20" fillId="0" borderId="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13" xfId="0" applyFont="1" applyFill="1" applyBorder="1" applyAlignment="1">
      <alignment horizontal="center" vertical="center"/>
    </xf>
    <xf numFmtId="2" fontId="19" fillId="0" borderId="8" xfId="0" applyNumberFormat="1" applyFont="1" applyFill="1" applyBorder="1" applyAlignment="1">
      <alignment horizontal="center" vertical="center"/>
    </xf>
    <xf numFmtId="9" fontId="19" fillId="0" borderId="41" xfId="0" applyNumberFormat="1" applyFont="1" applyFill="1" applyBorder="1" applyAlignment="1">
      <alignment horizontal="center" vertical="center"/>
    </xf>
    <xf numFmtId="43" fontId="19" fillId="0" borderId="42" xfId="12" applyFont="1" applyFill="1" applyBorder="1" applyAlignment="1">
      <alignment horizontal="right" vertical="center"/>
    </xf>
    <xf numFmtId="43" fontId="19" fillId="0" borderId="42" xfId="12" applyFont="1" applyFill="1" applyBorder="1" applyAlignment="1">
      <alignment horizontal="center" vertical="center"/>
    </xf>
    <xf numFmtId="171" fontId="19" fillId="0" borderId="42" xfId="0" applyNumberFormat="1" applyFont="1" applyFill="1" applyBorder="1" applyAlignment="1">
      <alignment horizontal="center" vertical="center"/>
    </xf>
    <xf numFmtId="0" fontId="20" fillId="0" borderId="8" xfId="0" applyFont="1" applyBorder="1" applyAlignment="1">
      <alignment horizontal="center" vertical="center"/>
    </xf>
    <xf numFmtId="43" fontId="19" fillId="0" borderId="43" xfId="12" applyFont="1" applyFill="1" applyBorder="1" applyAlignment="1">
      <alignment horizontal="center" vertical="center"/>
    </xf>
    <xf numFmtId="9" fontId="19" fillId="0" borderId="42"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xf numFmtId="0" fontId="17" fillId="0" borderId="42"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42" xfId="0" applyFont="1" applyFill="1" applyBorder="1" applyAlignment="1">
      <alignment horizontal="center" vertical="center"/>
    </xf>
    <xf numFmtId="2" fontId="19" fillId="0" borderId="42" xfId="0" applyNumberFormat="1" applyFont="1" applyFill="1" applyBorder="1" applyAlignment="1">
      <alignment horizontal="center" vertical="center"/>
    </xf>
    <xf numFmtId="0" fontId="17" fillId="0" borderId="4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15"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9" fontId="19" fillId="0" borderId="39" xfId="0" applyNumberFormat="1" applyFont="1" applyFill="1" applyBorder="1" applyAlignment="1">
      <alignment horizontal="center" vertical="center"/>
    </xf>
    <xf numFmtId="43" fontId="19" fillId="0" borderId="39" xfId="12" applyFont="1" applyFill="1" applyBorder="1" applyAlignment="1">
      <alignment horizontal="center" vertical="center"/>
    </xf>
    <xf numFmtId="171" fontId="19" fillId="0" borderId="39" xfId="0" applyNumberFormat="1" applyFont="1" applyFill="1" applyBorder="1" applyAlignment="1">
      <alignment horizontal="center" vertical="center"/>
    </xf>
    <xf numFmtId="0" fontId="20" fillId="0" borderId="15" xfId="0" applyFont="1" applyBorder="1" applyAlignment="1">
      <alignment horizontal="center" vertical="center"/>
    </xf>
    <xf numFmtId="43" fontId="19" fillId="0" borderId="41" xfId="12" applyFont="1" applyFill="1" applyBorder="1" applyAlignment="1">
      <alignment horizontal="center" vertical="center"/>
    </xf>
    <xf numFmtId="172" fontId="19" fillId="0" borderId="39" xfId="0" applyNumberFormat="1" applyFont="1" applyFill="1" applyBorder="1" applyAlignment="1">
      <alignment horizontal="center" vertical="center"/>
    </xf>
    <xf numFmtId="0" fontId="19" fillId="0" borderId="15" xfId="0" applyFont="1" applyFill="1" applyBorder="1" applyAlignment="1">
      <alignment horizontal="center" vertical="center"/>
    </xf>
    <xf numFmtId="9" fontId="19" fillId="0" borderId="8" xfId="0" applyNumberFormat="1" applyFont="1" applyFill="1" applyBorder="1" applyAlignment="1">
      <alignment horizontal="center" vertical="center"/>
    </xf>
    <xf numFmtId="171" fontId="19" fillId="0" borderId="8" xfId="0" applyNumberFormat="1" applyFont="1" applyFill="1" applyBorder="1" applyAlignment="1">
      <alignment horizontal="center" vertical="center"/>
    </xf>
    <xf numFmtId="172" fontId="19" fillId="0" borderId="8" xfId="0" applyNumberFormat="1" applyFont="1" applyFill="1" applyBorder="1" applyAlignment="1">
      <alignment horizontal="center" vertical="center"/>
    </xf>
    <xf numFmtId="164" fontId="9" fillId="4" borderId="5" xfId="3" applyFont="1" applyFill="1" applyBorder="1" applyAlignment="1" applyProtection="1">
      <alignment horizontal="center" vertical="center" wrapText="1"/>
    </xf>
    <xf numFmtId="0" fontId="9" fillId="4" borderId="8" xfId="0" applyFont="1" applyFill="1" applyBorder="1" applyAlignment="1">
      <alignment horizontal="center"/>
    </xf>
    <xf numFmtId="0" fontId="9" fillId="4" borderId="15" xfId="0" applyFont="1" applyFill="1" applyBorder="1" applyAlignment="1">
      <alignment horizontal="center"/>
    </xf>
    <xf numFmtId="0" fontId="9" fillId="0" borderId="0" xfId="0" applyFont="1" applyAlignment="1">
      <alignment horizontal="center"/>
    </xf>
    <xf numFmtId="0" fontId="9" fillId="4" borderId="0" xfId="0" applyFont="1" applyFill="1" applyAlignment="1">
      <alignment horizontal="center"/>
    </xf>
    <xf numFmtId="0" fontId="9" fillId="4" borderId="1" xfId="0" applyFont="1" applyFill="1" applyBorder="1" applyAlignment="1">
      <alignment horizont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9" fillId="4" borderId="0" xfId="0" applyFont="1" applyFill="1" applyAlignment="1">
      <alignment horizontal="center" wrapText="1"/>
    </xf>
    <xf numFmtId="0" fontId="13" fillId="0" borderId="0" xfId="0" applyFont="1" applyAlignment="1">
      <alignment horizontal="center"/>
    </xf>
    <xf numFmtId="0" fontId="11" fillId="0" borderId="0" xfId="0" applyFont="1" applyAlignment="1">
      <alignment horizontal="center"/>
    </xf>
    <xf numFmtId="0" fontId="9" fillId="0" borderId="1" xfId="0" applyFont="1" applyBorder="1" applyAlignment="1">
      <alignment horizontal="center"/>
    </xf>
    <xf numFmtId="0" fontId="11" fillId="4" borderId="0" xfId="0" applyFont="1" applyFill="1" applyAlignment="1">
      <alignment horizontal="center"/>
    </xf>
    <xf numFmtId="0" fontId="9" fillId="4" borderId="30" xfId="0" applyFont="1" applyFill="1" applyBorder="1" applyAlignment="1">
      <alignment horizontal="center"/>
    </xf>
    <xf numFmtId="0" fontId="20" fillId="0" borderId="0" xfId="0" applyFont="1" applyBorder="1" applyAlignment="1">
      <alignment horizontal="center"/>
    </xf>
    <xf numFmtId="0" fontId="0" fillId="0" borderId="0" xfId="0" applyAlignment="1">
      <alignment horizontal="center"/>
    </xf>
    <xf numFmtId="0" fontId="20" fillId="0" borderId="0" xfId="0" applyFont="1" applyAlignment="1">
      <alignment horizontal="center"/>
    </xf>
    <xf numFmtId="164" fontId="7" fillId="4" borderId="0" xfId="1" applyFont="1" applyFill="1" applyAlignment="1" applyProtection="1">
      <alignment horizontal="left" vertical="center" wrapText="1"/>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49" fontId="7" fillId="4" borderId="0" xfId="0" applyNumberFormat="1" applyFont="1" applyFill="1" applyBorder="1" applyAlignment="1">
      <alignment horizontal="left" vertical="center" wrapText="1"/>
    </xf>
    <xf numFmtId="164" fontId="24" fillId="0" borderId="0" xfId="18" applyFont="1" applyFill="1" applyBorder="1" applyAlignment="1">
      <alignment horizontal="left" vertical="top" wrapText="1"/>
    </xf>
    <xf numFmtId="164" fontId="24" fillId="0" borderId="0" xfId="18" applyFont="1" applyFill="1" applyBorder="1" applyAlignment="1">
      <alignment horizontal="left"/>
    </xf>
    <xf numFmtId="0" fontId="23" fillId="0" borderId="0" xfId="13" applyFont="1" applyAlignment="1"/>
    <xf numFmtId="0" fontId="25" fillId="0" borderId="0" xfId="13" applyFont="1" applyAlignment="1"/>
    <xf numFmtId="164" fontId="14" fillId="4" borderId="37" xfId="1" applyFont="1" applyFill="1" applyBorder="1" applyAlignment="1" applyProtection="1">
      <alignment horizontal="left" vertical="center" wrapText="1"/>
    </xf>
    <xf numFmtId="49" fontId="7" fillId="4" borderId="17" xfId="0" applyNumberFormat="1" applyFont="1" applyFill="1" applyBorder="1" applyAlignment="1">
      <alignment horizontal="left" vertical="center" wrapText="1"/>
    </xf>
  </cellXfs>
  <cellStyles count="19">
    <cellStyle name="Dziesiętny" xfId="12" builtinId="3"/>
    <cellStyle name="Dziesiętny 8" xfId="15" xr:uid="{00000000-0005-0000-0000-000001000000}"/>
    <cellStyle name="Excel Built-in Currency" xfId="4" xr:uid="{00000000-0005-0000-0000-000002000000}"/>
    <cellStyle name="Normal 2" xfId="8" xr:uid="{00000000-0005-0000-0000-000003000000}"/>
    <cellStyle name="Normalny" xfId="0" builtinId="0"/>
    <cellStyle name="Normalny 2" xfId="14" xr:uid="{00000000-0005-0000-0000-000005000000}"/>
    <cellStyle name="Normalny 3" xfId="18" xr:uid="{00000000-0005-0000-0000-000006000000}"/>
    <cellStyle name="Normalny 4" xfId="9" xr:uid="{00000000-0005-0000-0000-000007000000}"/>
    <cellStyle name="Normalny 5" xfId="17" xr:uid="{00000000-0005-0000-0000-000008000000}"/>
    <cellStyle name="Normalny 6" xfId="13" xr:uid="{00000000-0005-0000-0000-000009000000}"/>
    <cellStyle name="Normalny 7" xfId="11" xr:uid="{00000000-0005-0000-0000-00000A000000}"/>
    <cellStyle name="Normalny 8" xfId="2" xr:uid="{00000000-0005-0000-0000-00000B000000}"/>
    <cellStyle name="Normalny_Arkusz1" xfId="5" xr:uid="{00000000-0005-0000-0000-00000C000000}"/>
    <cellStyle name="Normalny_Arkusz1_Arkusz2" xfId="7" xr:uid="{00000000-0005-0000-0000-00000D000000}"/>
    <cellStyle name="Normalny_Arkusz2 2" xfId="1" xr:uid="{00000000-0005-0000-0000-00000E000000}"/>
    <cellStyle name="Normalny_kardiowert_w2-zal2" xfId="3" xr:uid="{00000000-0005-0000-0000-00000F000000}"/>
    <cellStyle name="Normalny_pak. nr 1, 2009 2" xfId="6" xr:uid="{00000000-0005-0000-0000-000010000000}"/>
    <cellStyle name="TableStyleLight1" xfId="16" xr:uid="{00000000-0005-0000-0000-000011000000}"/>
    <cellStyle name="Walutowy 2 2" xfId="10" xr:uid="{00000000-0005-0000-0000-00001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1"/>
  <sheetViews>
    <sheetView tabSelected="1" zoomScaleNormal="100" workbookViewId="0">
      <selection activeCell="P1" sqref="P1"/>
    </sheetView>
  </sheetViews>
  <sheetFormatPr defaultRowHeight="12" x14ac:dyDescent="0.2"/>
  <cols>
    <col min="1" max="1" width="3.7109375" style="258" customWidth="1"/>
    <col min="2" max="2" width="54.28515625" style="258" customWidth="1"/>
    <col min="3" max="3" width="9.42578125" style="258" customWidth="1"/>
    <col min="4" max="4" width="8.5703125" style="258" customWidth="1"/>
    <col min="5" max="5" width="11.7109375" style="258" customWidth="1"/>
    <col min="6" max="6" width="15.28515625" style="258" customWidth="1"/>
    <col min="7" max="7" width="10.140625" style="258" customWidth="1"/>
    <col min="8" max="8" width="13.140625" style="258" customWidth="1"/>
    <col min="9" max="9" width="16.140625" style="258" customWidth="1"/>
    <col min="10" max="10" width="16.85546875" style="258" customWidth="1"/>
    <col min="11" max="11" width="14.85546875" style="258" customWidth="1"/>
    <col min="12" max="12" width="13.42578125" style="258" customWidth="1"/>
    <col min="13" max="13" width="13.5703125" style="368" customWidth="1"/>
    <col min="14" max="14" width="14.140625" style="258" customWidth="1"/>
    <col min="15" max="15" width="14" style="258" customWidth="1"/>
    <col min="16" max="16" width="14.5703125" style="258" customWidth="1"/>
    <col min="17" max="17" width="12" style="258" customWidth="1"/>
    <col min="18" max="19" width="14.85546875" style="258" bestFit="1" customWidth="1"/>
    <col min="20" max="16384" width="9.140625" style="258"/>
  </cols>
  <sheetData>
    <row r="1" spans="1:16" ht="15" x14ac:dyDescent="0.25">
      <c r="A1" s="320"/>
      <c r="B1" s="323" t="s">
        <v>185</v>
      </c>
      <c r="C1" s="320"/>
      <c r="D1" s="320"/>
      <c r="E1" s="320"/>
      <c r="F1" s="320"/>
      <c r="G1" s="321" t="s">
        <v>181</v>
      </c>
      <c r="H1" s="320"/>
      <c r="I1" s="320"/>
      <c r="J1" s="321"/>
      <c r="P1" s="220"/>
    </row>
    <row r="3" spans="1:16" ht="15" x14ac:dyDescent="0.25">
      <c r="A3" s="322" t="s">
        <v>160</v>
      </c>
      <c r="B3" s="320"/>
      <c r="C3" s="320"/>
      <c r="D3" s="320"/>
      <c r="E3" s="320"/>
      <c r="F3" s="320"/>
      <c r="G3" s="320"/>
      <c r="H3" s="320"/>
      <c r="I3" s="320"/>
      <c r="J3" s="320"/>
    </row>
    <row r="4" spans="1:16" ht="96" customHeight="1" x14ac:dyDescent="0.2">
      <c r="A4" s="386" t="s">
        <v>182</v>
      </c>
      <c r="B4" s="386"/>
      <c r="C4" s="386"/>
      <c r="D4" s="386"/>
      <c r="E4" s="386"/>
      <c r="F4" s="386"/>
      <c r="G4" s="386"/>
      <c r="H4" s="386"/>
      <c r="I4" s="386"/>
      <c r="J4" s="386"/>
    </row>
    <row r="5" spans="1:16" ht="13.5" customHeight="1" x14ac:dyDescent="0.2">
      <c r="A5" s="387" t="s">
        <v>183</v>
      </c>
      <c r="B5" s="387"/>
      <c r="C5" s="387"/>
      <c r="D5" s="387"/>
      <c r="E5" s="387"/>
      <c r="F5" s="387"/>
      <c r="G5" s="387"/>
      <c r="H5" s="387"/>
      <c r="I5" s="387"/>
      <c r="J5" s="387"/>
    </row>
    <row r="6" spans="1:16" ht="14.25" x14ac:dyDescent="0.2">
      <c r="A6" s="388" t="s">
        <v>184</v>
      </c>
      <c r="B6" s="389"/>
      <c r="C6" s="389"/>
      <c r="D6" s="389"/>
      <c r="E6" s="389"/>
      <c r="F6" s="389"/>
      <c r="G6" s="389"/>
      <c r="H6" s="389"/>
      <c r="I6" s="389"/>
      <c r="J6" s="389"/>
    </row>
    <row r="7" spans="1:16" x14ac:dyDescent="0.2">
      <c r="A7" s="324" t="s">
        <v>161</v>
      </c>
    </row>
    <row r="8" spans="1:16" x14ac:dyDescent="0.2">
      <c r="A8" s="258" t="s">
        <v>162</v>
      </c>
    </row>
    <row r="9" spans="1:16" x14ac:dyDescent="0.2">
      <c r="A9" s="2"/>
      <c r="B9" s="2"/>
      <c r="C9" s="2"/>
      <c r="D9" s="2"/>
      <c r="E9" s="2"/>
      <c r="F9" s="2"/>
      <c r="G9" s="2"/>
      <c r="H9" s="2"/>
      <c r="I9" s="2"/>
      <c r="J9" s="2"/>
      <c r="K9" s="2"/>
      <c r="L9" s="2"/>
      <c r="M9" s="369"/>
      <c r="N9" s="2"/>
      <c r="O9" s="2"/>
      <c r="P9" s="2"/>
    </row>
    <row r="10" spans="1:16" x14ac:dyDescent="0.2">
      <c r="A10" s="2"/>
      <c r="B10" s="2"/>
      <c r="C10" s="2"/>
      <c r="D10" s="2"/>
      <c r="E10" s="2"/>
      <c r="F10" s="2"/>
      <c r="G10" s="2"/>
      <c r="H10" s="2"/>
      <c r="I10" s="2"/>
      <c r="J10" s="2"/>
      <c r="K10" s="2"/>
      <c r="L10" s="2"/>
      <c r="M10" s="369"/>
      <c r="N10" s="2"/>
      <c r="O10" s="2"/>
      <c r="P10" s="2"/>
    </row>
    <row r="11" spans="1:16" ht="15" customHeight="1" thickBot="1" x14ac:dyDescent="0.25">
      <c r="A11" s="390" t="s">
        <v>166</v>
      </c>
      <c r="B11" s="390"/>
      <c r="C11" s="390"/>
      <c r="D11" s="390"/>
      <c r="E11" s="390"/>
      <c r="F11" s="390"/>
      <c r="G11" s="390"/>
      <c r="H11" s="390"/>
      <c r="I11" s="390"/>
      <c r="J11" s="216"/>
      <c r="K11" s="1"/>
      <c r="L11" s="2"/>
      <c r="M11" s="369"/>
      <c r="N11" s="2"/>
      <c r="O11" s="2"/>
      <c r="P11" s="2"/>
    </row>
    <row r="12" spans="1:16" ht="72.75" thickBot="1" x14ac:dyDescent="0.25">
      <c r="A12" s="3" t="s">
        <v>0</v>
      </c>
      <c r="B12" s="4" t="s">
        <v>1</v>
      </c>
      <c r="C12" s="4" t="s">
        <v>2</v>
      </c>
      <c r="D12" s="4" t="s">
        <v>3</v>
      </c>
      <c r="E12" s="5" t="s">
        <v>4</v>
      </c>
      <c r="F12" s="6" t="s">
        <v>5</v>
      </c>
      <c r="G12" s="6" t="s">
        <v>6</v>
      </c>
      <c r="H12" s="7" t="s">
        <v>7</v>
      </c>
      <c r="I12" s="7" t="s">
        <v>8</v>
      </c>
      <c r="J12" s="7" t="s">
        <v>9</v>
      </c>
      <c r="K12" s="7" t="s">
        <v>10</v>
      </c>
      <c r="L12" s="8" t="s">
        <v>11</v>
      </c>
      <c r="M12" s="257" t="s">
        <v>61</v>
      </c>
      <c r="N12" s="257" t="s">
        <v>9</v>
      </c>
      <c r="O12" s="257" t="s">
        <v>62</v>
      </c>
      <c r="P12" s="257" t="s">
        <v>63</v>
      </c>
    </row>
    <row r="13" spans="1:16" ht="24.75" thickBot="1" x14ac:dyDescent="0.25">
      <c r="A13" s="9" t="s">
        <v>12</v>
      </c>
      <c r="B13" s="10" t="s">
        <v>13</v>
      </c>
      <c r="C13" s="11" t="s">
        <v>14</v>
      </c>
      <c r="D13" s="11">
        <v>50</v>
      </c>
      <c r="E13" s="12"/>
      <c r="F13" s="13"/>
      <c r="G13" s="13"/>
      <c r="H13" s="14"/>
      <c r="I13" s="15"/>
      <c r="J13" s="16">
        <f>H13*D13</f>
        <v>0</v>
      </c>
      <c r="K13" s="16">
        <f>J13*I13+J13</f>
        <v>0</v>
      </c>
      <c r="L13" s="17"/>
      <c r="M13" s="267">
        <v>25</v>
      </c>
      <c r="N13" s="268">
        <f>M13*H13</f>
        <v>0</v>
      </c>
      <c r="O13" s="269"/>
      <c r="P13" s="268">
        <f>N13+N13*O13</f>
        <v>0</v>
      </c>
    </row>
    <row r="14" spans="1:16" ht="12.75" thickBot="1" x14ac:dyDescent="0.25">
      <c r="A14" s="18"/>
      <c r="B14" s="18"/>
      <c r="C14" s="19"/>
      <c r="D14" s="20"/>
      <c r="E14" s="20"/>
      <c r="F14" s="20"/>
      <c r="G14" s="20"/>
      <c r="H14" s="21"/>
      <c r="I14" s="22" t="s">
        <v>158</v>
      </c>
      <c r="J14" s="225">
        <f>SUM(J13)</f>
        <v>0</v>
      </c>
      <c r="K14" s="226">
        <f>SUM(K13)</f>
        <v>0</v>
      </c>
      <c r="L14" s="2"/>
      <c r="M14" s="370" t="s">
        <v>159</v>
      </c>
      <c r="N14" s="265">
        <f>SUM(N13:N13)</f>
        <v>0</v>
      </c>
      <c r="O14" s="266"/>
      <c r="P14" s="234">
        <f>SUM(P13:P13)</f>
        <v>0</v>
      </c>
    </row>
    <row r="15" spans="1:16" x14ac:dyDescent="0.2">
      <c r="A15" s="2"/>
      <c r="B15" s="2"/>
      <c r="C15" s="2"/>
      <c r="D15" s="2"/>
      <c r="E15" s="2"/>
      <c r="F15" s="2"/>
      <c r="G15" s="2"/>
      <c r="H15" s="2"/>
      <c r="I15" s="2"/>
      <c r="J15" s="2"/>
      <c r="K15" s="2"/>
      <c r="L15" s="2"/>
      <c r="M15" s="369"/>
      <c r="N15" s="2"/>
      <c r="O15" s="2"/>
      <c r="P15" s="2"/>
    </row>
    <row r="16" spans="1:16" x14ac:dyDescent="0.2">
      <c r="A16" s="2"/>
      <c r="B16" s="2"/>
      <c r="C16" s="2"/>
      <c r="D16" s="2"/>
      <c r="E16" s="2"/>
      <c r="F16" s="2"/>
      <c r="G16" s="2"/>
      <c r="H16" s="2"/>
      <c r="I16" s="2"/>
      <c r="J16" s="2"/>
      <c r="K16" s="2"/>
      <c r="L16" s="2"/>
      <c r="M16" s="369"/>
      <c r="N16" s="2"/>
      <c r="O16" s="2"/>
      <c r="P16" s="2"/>
    </row>
    <row r="17" spans="1:16" ht="12.75" thickBot="1" x14ac:dyDescent="0.25">
      <c r="A17" s="23" t="s">
        <v>66</v>
      </c>
      <c r="B17" s="23"/>
      <c r="C17" s="23"/>
      <c r="D17" s="23"/>
      <c r="E17" s="23"/>
      <c r="F17" s="23"/>
      <c r="G17" s="23"/>
      <c r="H17" s="23"/>
      <c r="I17" s="23"/>
      <c r="J17" s="23"/>
      <c r="K17" s="23"/>
      <c r="L17" s="2"/>
      <c r="M17" s="369"/>
      <c r="N17" s="2"/>
      <c r="O17" s="2"/>
      <c r="P17" s="2"/>
    </row>
    <row r="18" spans="1:16" ht="72.75" thickBot="1" x14ac:dyDescent="0.25">
      <c r="A18" s="3" t="s">
        <v>0</v>
      </c>
      <c r="B18" s="4" t="s">
        <v>1</v>
      </c>
      <c r="C18" s="4" t="s">
        <v>2</v>
      </c>
      <c r="D18" s="4" t="s">
        <v>3</v>
      </c>
      <c r="E18" s="5" t="s">
        <v>4</v>
      </c>
      <c r="F18" s="6" t="s">
        <v>5</v>
      </c>
      <c r="G18" s="6" t="s">
        <v>6</v>
      </c>
      <c r="H18" s="7" t="s">
        <v>7</v>
      </c>
      <c r="I18" s="7" t="s">
        <v>8</v>
      </c>
      <c r="J18" s="7" t="s">
        <v>9</v>
      </c>
      <c r="K18" s="7" t="s">
        <v>10</v>
      </c>
      <c r="L18" s="24" t="s">
        <v>11</v>
      </c>
      <c r="M18" s="257" t="s">
        <v>61</v>
      </c>
      <c r="N18" s="257" t="s">
        <v>9</v>
      </c>
      <c r="O18" s="257" t="s">
        <v>62</v>
      </c>
      <c r="P18" s="257" t="s">
        <v>63</v>
      </c>
    </row>
    <row r="19" spans="1:16" ht="60.75" thickBot="1" x14ac:dyDescent="0.25">
      <c r="A19" s="25">
        <v>4</v>
      </c>
      <c r="B19" s="26" t="s">
        <v>15</v>
      </c>
      <c r="C19" s="27" t="s">
        <v>16</v>
      </c>
      <c r="D19" s="28" t="s">
        <v>104</v>
      </c>
      <c r="E19" s="29"/>
      <c r="F19" s="30"/>
      <c r="G19" s="30"/>
      <c r="H19" s="31"/>
      <c r="I19" s="32"/>
      <c r="J19" s="33">
        <f>H19*D19</f>
        <v>0</v>
      </c>
      <c r="K19" s="33">
        <f t="shared" ref="K19" si="0">J19*I19+J19</f>
        <v>0</v>
      </c>
      <c r="L19" s="34"/>
      <c r="M19" s="267">
        <v>15</v>
      </c>
      <c r="N19" s="268">
        <f>M19*H19</f>
        <v>0</v>
      </c>
      <c r="O19" s="269"/>
      <c r="P19" s="268">
        <f>N19+N19*O19</f>
        <v>0</v>
      </c>
    </row>
    <row r="20" spans="1:16" ht="12.75" thickBot="1" x14ac:dyDescent="0.25">
      <c r="A20" s="35"/>
      <c r="B20" s="36"/>
      <c r="C20" s="35"/>
      <c r="D20" s="35"/>
      <c r="E20" s="37"/>
      <c r="F20" s="38"/>
      <c r="G20" s="38"/>
      <c r="H20" s="39"/>
      <c r="I20" s="40" t="s">
        <v>158</v>
      </c>
      <c r="J20" s="227">
        <f>SUM(J16:J19)</f>
        <v>0</v>
      </c>
      <c r="K20" s="228">
        <f>SUM(K19)</f>
        <v>0</v>
      </c>
      <c r="L20" s="2"/>
      <c r="M20" s="370" t="s">
        <v>159</v>
      </c>
      <c r="N20" s="265">
        <f>SUM(N19:N19)</f>
        <v>0</v>
      </c>
      <c r="O20" s="266"/>
      <c r="P20" s="234">
        <f>SUM(P19:P19)</f>
        <v>0</v>
      </c>
    </row>
    <row r="21" spans="1:16" x14ac:dyDescent="0.2">
      <c r="A21" s="2"/>
      <c r="B21" s="2"/>
      <c r="C21" s="2"/>
      <c r="D21" s="2"/>
      <c r="E21" s="2"/>
      <c r="F21" s="2"/>
      <c r="G21" s="2"/>
      <c r="H21" s="2"/>
      <c r="I21" s="2"/>
      <c r="J21" s="2"/>
      <c r="K21" s="2"/>
      <c r="L21" s="2"/>
      <c r="M21" s="369"/>
      <c r="N21" s="2"/>
      <c r="O21" s="2"/>
      <c r="P21" s="2"/>
    </row>
    <row r="22" spans="1:16" x14ac:dyDescent="0.2">
      <c r="A22" s="2"/>
      <c r="B22" s="2"/>
      <c r="C22" s="2"/>
      <c r="D22" s="2"/>
      <c r="E22" s="2"/>
      <c r="F22" s="2"/>
      <c r="G22" s="2"/>
      <c r="H22" s="2"/>
      <c r="I22" s="2"/>
      <c r="J22" s="2"/>
      <c r="K22" s="2"/>
      <c r="L22" s="2"/>
      <c r="M22" s="369"/>
      <c r="N22" s="2"/>
      <c r="O22" s="2"/>
      <c r="P22" s="2"/>
    </row>
    <row r="23" spans="1:16" ht="12.75" thickBot="1" x14ac:dyDescent="0.25">
      <c r="A23" s="43"/>
      <c r="B23" s="229" t="s">
        <v>167</v>
      </c>
      <c r="C23" s="44"/>
      <c r="D23" s="45"/>
      <c r="E23" s="46"/>
      <c r="F23" s="47"/>
      <c r="G23" s="47"/>
      <c r="H23" s="48"/>
      <c r="I23" s="47"/>
      <c r="J23" s="47"/>
      <c r="K23" s="49"/>
      <c r="L23" s="2"/>
      <c r="M23" s="369"/>
      <c r="N23" s="2"/>
      <c r="O23" s="2"/>
      <c r="P23" s="2"/>
    </row>
    <row r="24" spans="1:16" ht="72.75" thickBot="1" x14ac:dyDescent="0.25">
      <c r="A24" s="3" t="s">
        <v>0</v>
      </c>
      <c r="B24" s="4" t="s">
        <v>1</v>
      </c>
      <c r="C24" s="4" t="s">
        <v>2</v>
      </c>
      <c r="D24" s="4" t="s">
        <v>3</v>
      </c>
      <c r="E24" s="5" t="s">
        <v>4</v>
      </c>
      <c r="F24" s="6" t="s">
        <v>5</v>
      </c>
      <c r="G24" s="6" t="s">
        <v>6</v>
      </c>
      <c r="H24" s="7" t="s">
        <v>7</v>
      </c>
      <c r="I24" s="7" t="s">
        <v>8</v>
      </c>
      <c r="J24" s="7" t="s">
        <v>9</v>
      </c>
      <c r="K24" s="7" t="s">
        <v>10</v>
      </c>
      <c r="L24" s="24" t="s">
        <v>11</v>
      </c>
      <c r="M24" s="257" t="s">
        <v>61</v>
      </c>
      <c r="N24" s="257" t="s">
        <v>9</v>
      </c>
      <c r="O24" s="257" t="s">
        <v>62</v>
      </c>
      <c r="P24" s="257" t="s">
        <v>63</v>
      </c>
    </row>
    <row r="25" spans="1:16" ht="24.75" thickBot="1" x14ac:dyDescent="0.25">
      <c r="A25" s="50">
        <v>1</v>
      </c>
      <c r="B25" s="51" t="s">
        <v>165</v>
      </c>
      <c r="C25" s="52" t="s">
        <v>16</v>
      </c>
      <c r="D25" s="52">
        <v>10</v>
      </c>
      <c r="E25" s="53"/>
      <c r="F25" s="54"/>
      <c r="G25" s="54"/>
      <c r="H25" s="55"/>
      <c r="I25" s="15"/>
      <c r="J25" s="16">
        <f>H25*D25</f>
        <v>0</v>
      </c>
      <c r="K25" s="16">
        <f>J25*I25+J25</f>
        <v>0</v>
      </c>
      <c r="L25" s="56"/>
      <c r="M25" s="267">
        <v>5</v>
      </c>
      <c r="N25" s="268">
        <f>M25*H25</f>
        <v>0</v>
      </c>
      <c r="O25" s="269"/>
      <c r="P25" s="268">
        <f>N25+N25*O25</f>
        <v>0</v>
      </c>
    </row>
    <row r="26" spans="1:16" ht="12.75" thickBot="1" x14ac:dyDescent="0.25">
      <c r="A26" s="57"/>
      <c r="B26" s="57"/>
      <c r="C26" s="2"/>
      <c r="D26" s="2"/>
      <c r="E26" s="2"/>
      <c r="F26" s="2"/>
      <c r="G26" s="2"/>
      <c r="H26" s="2"/>
      <c r="I26" s="22" t="s">
        <v>158</v>
      </c>
      <c r="J26" s="230">
        <f>SUM(J25)</f>
        <v>0</v>
      </c>
      <c r="K26" s="231">
        <f>SUM(K25)</f>
        <v>0</v>
      </c>
      <c r="L26" s="2"/>
      <c r="M26" s="370" t="s">
        <v>159</v>
      </c>
      <c r="N26" s="265">
        <f>SUM(N25)</f>
        <v>0</v>
      </c>
      <c r="O26" s="266"/>
      <c r="P26" s="234">
        <f>SUM(P25)</f>
        <v>0</v>
      </c>
    </row>
    <row r="27" spans="1:16" x14ac:dyDescent="0.2">
      <c r="A27" s="2"/>
      <c r="B27" s="2"/>
      <c r="C27" s="2"/>
      <c r="D27" s="2"/>
      <c r="E27" s="2"/>
      <c r="F27" s="2"/>
      <c r="G27" s="2"/>
      <c r="H27" s="2"/>
      <c r="I27" s="2"/>
      <c r="J27" s="2"/>
      <c r="K27" s="2"/>
      <c r="L27" s="2"/>
      <c r="M27" s="369"/>
      <c r="N27" s="2"/>
      <c r="O27" s="2"/>
      <c r="P27" s="2"/>
    </row>
    <row r="28" spans="1:16" x14ac:dyDescent="0.2">
      <c r="A28" s="2"/>
      <c r="B28" s="2"/>
      <c r="C28" s="2"/>
      <c r="D28" s="2"/>
      <c r="E28" s="2"/>
      <c r="F28" s="2"/>
      <c r="G28" s="2"/>
      <c r="H28" s="2"/>
      <c r="I28" s="2"/>
      <c r="J28" s="2"/>
      <c r="K28" s="2"/>
      <c r="L28" s="2"/>
      <c r="M28" s="369"/>
      <c r="N28" s="2"/>
      <c r="O28" s="2"/>
      <c r="P28" s="2"/>
    </row>
    <row r="29" spans="1:16" x14ac:dyDescent="0.2">
      <c r="A29" s="2"/>
      <c r="B29" s="2"/>
      <c r="C29" s="2"/>
      <c r="D29" s="2"/>
      <c r="E29" s="2"/>
      <c r="F29" s="2"/>
      <c r="G29" s="2"/>
      <c r="H29" s="2"/>
      <c r="I29" s="2"/>
      <c r="J29" s="2"/>
      <c r="K29" s="2"/>
      <c r="L29" s="2"/>
      <c r="M29" s="369"/>
      <c r="N29" s="2"/>
      <c r="O29" s="2"/>
      <c r="P29" s="2"/>
    </row>
    <row r="30" spans="1:16" ht="12.75" thickBot="1" x14ac:dyDescent="0.25">
      <c r="A30" s="58" t="s">
        <v>67</v>
      </c>
      <c r="B30" s="58"/>
      <c r="C30" s="58"/>
      <c r="D30" s="58"/>
      <c r="E30" s="58"/>
      <c r="F30" s="58"/>
      <c r="G30" s="58"/>
      <c r="H30" s="58"/>
      <c r="I30" s="58"/>
      <c r="J30" s="58"/>
      <c r="K30" s="58"/>
      <c r="L30" s="2"/>
      <c r="M30" s="369"/>
      <c r="N30" s="2"/>
      <c r="O30" s="2"/>
      <c r="P30" s="2"/>
    </row>
    <row r="31" spans="1:16" ht="72.75" thickBot="1" x14ac:dyDescent="0.25">
      <c r="A31" s="3" t="s">
        <v>0</v>
      </c>
      <c r="B31" s="4" t="s">
        <v>1</v>
      </c>
      <c r="C31" s="4" t="s">
        <v>2</v>
      </c>
      <c r="D31" s="4" t="s">
        <v>3</v>
      </c>
      <c r="E31" s="5" t="s">
        <v>4</v>
      </c>
      <c r="F31" s="6" t="s">
        <v>5</v>
      </c>
      <c r="G31" s="6" t="s">
        <v>6</v>
      </c>
      <c r="H31" s="7" t="s">
        <v>7</v>
      </c>
      <c r="I31" s="7" t="s">
        <v>8</v>
      </c>
      <c r="J31" s="7" t="s">
        <v>9</v>
      </c>
      <c r="K31" s="7" t="s">
        <v>10</v>
      </c>
      <c r="L31" s="24" t="s">
        <v>11</v>
      </c>
      <c r="M31" s="257" t="s">
        <v>61</v>
      </c>
      <c r="N31" s="257" t="s">
        <v>9</v>
      </c>
      <c r="O31" s="257" t="s">
        <v>62</v>
      </c>
      <c r="P31" s="257" t="s">
        <v>63</v>
      </c>
    </row>
    <row r="32" spans="1:16" ht="24" x14ac:dyDescent="0.2">
      <c r="A32" s="59">
        <v>1</v>
      </c>
      <c r="B32" s="60" t="s">
        <v>30</v>
      </c>
      <c r="C32" s="61" t="s">
        <v>19</v>
      </c>
      <c r="D32" s="61">
        <v>100</v>
      </c>
      <c r="E32" s="62"/>
      <c r="F32" s="63"/>
      <c r="G32" s="63"/>
      <c r="H32" s="64"/>
      <c r="I32" s="65"/>
      <c r="J32" s="66">
        <f t="shared" ref="J32:J38" si="1">H32*D32</f>
        <v>0</v>
      </c>
      <c r="K32" s="66">
        <f>J32*I32+J32</f>
        <v>0</v>
      </c>
      <c r="L32" s="67"/>
      <c r="M32" s="100">
        <f t="shared" ref="M32:M38" si="2">D32/2</f>
        <v>50</v>
      </c>
      <c r="N32" s="270">
        <f t="shared" ref="N32:N38" si="3">M32*H32</f>
        <v>0</v>
      </c>
      <c r="O32" s="271"/>
      <c r="P32" s="270">
        <f>N32+N32*O32</f>
        <v>0</v>
      </c>
    </row>
    <row r="33" spans="1:18" ht="84" x14ac:dyDescent="0.2">
      <c r="A33" s="68">
        <v>2</v>
      </c>
      <c r="B33" s="69" t="s">
        <v>31</v>
      </c>
      <c r="C33" s="70" t="s">
        <v>19</v>
      </c>
      <c r="D33" s="70">
        <v>5</v>
      </c>
      <c r="E33" s="71"/>
      <c r="F33" s="72"/>
      <c r="G33" s="72"/>
      <c r="H33" s="73"/>
      <c r="I33" s="32"/>
      <c r="J33" s="31">
        <f t="shared" si="1"/>
        <v>0</v>
      </c>
      <c r="K33" s="31">
        <f t="shared" ref="K33:K38" si="4">J33*I33+J33</f>
        <v>0</v>
      </c>
      <c r="L33" s="34"/>
      <c r="M33" s="100">
        <v>2</v>
      </c>
      <c r="N33" s="270">
        <f t="shared" si="3"/>
        <v>0</v>
      </c>
      <c r="O33" s="271"/>
      <c r="P33" s="270">
        <f t="shared" ref="P33:P38" si="5">N33+N33*O33</f>
        <v>0</v>
      </c>
      <c r="R33" s="287">
        <f>D33/2*H33</f>
        <v>0</v>
      </c>
    </row>
    <row r="34" spans="1:18" ht="48" x14ac:dyDescent="0.2">
      <c r="A34" s="68">
        <v>3</v>
      </c>
      <c r="B34" s="69" t="s">
        <v>32</v>
      </c>
      <c r="C34" s="70" t="s">
        <v>33</v>
      </c>
      <c r="D34" s="70">
        <v>5</v>
      </c>
      <c r="E34" s="71"/>
      <c r="F34" s="72"/>
      <c r="G34" s="72"/>
      <c r="H34" s="73"/>
      <c r="I34" s="32"/>
      <c r="J34" s="31">
        <f t="shared" si="1"/>
        <v>0</v>
      </c>
      <c r="K34" s="31">
        <f t="shared" si="4"/>
        <v>0</v>
      </c>
      <c r="L34" s="34"/>
      <c r="M34" s="100">
        <v>2</v>
      </c>
      <c r="N34" s="270">
        <f t="shared" si="3"/>
        <v>0</v>
      </c>
      <c r="O34" s="271"/>
      <c r="P34" s="270">
        <f t="shared" si="5"/>
        <v>0</v>
      </c>
      <c r="R34" s="287">
        <f t="shared" ref="R34:R35" si="6">D34/2*H34</f>
        <v>0</v>
      </c>
    </row>
    <row r="35" spans="1:18" s="307" customFormat="1" x14ac:dyDescent="0.2">
      <c r="A35" s="311">
        <v>4</v>
      </c>
      <c r="B35" s="69" t="s">
        <v>177</v>
      </c>
      <c r="C35" s="312" t="s">
        <v>16</v>
      </c>
      <c r="D35" s="312">
        <v>35</v>
      </c>
      <c r="E35" s="290"/>
      <c r="F35" s="291"/>
      <c r="G35" s="291"/>
      <c r="H35" s="313"/>
      <c r="I35" s="314"/>
      <c r="J35" s="315">
        <f t="shared" si="1"/>
        <v>0</v>
      </c>
      <c r="K35" s="315">
        <f t="shared" si="4"/>
        <v>0</v>
      </c>
      <c r="L35" s="310"/>
      <c r="M35" s="100">
        <v>17</v>
      </c>
      <c r="N35" s="201">
        <f t="shared" si="3"/>
        <v>0</v>
      </c>
      <c r="O35" s="254"/>
      <c r="P35" s="201">
        <f t="shared" si="5"/>
        <v>0</v>
      </c>
      <c r="R35" s="287">
        <f t="shared" si="6"/>
        <v>0</v>
      </c>
    </row>
    <row r="36" spans="1:18" ht="60" x14ac:dyDescent="0.2">
      <c r="A36" s="74">
        <v>5</v>
      </c>
      <c r="B36" s="75" t="s">
        <v>82</v>
      </c>
      <c r="C36" s="76" t="s">
        <v>27</v>
      </c>
      <c r="D36" s="76">
        <v>500</v>
      </c>
      <c r="E36" s="77"/>
      <c r="F36" s="78"/>
      <c r="G36" s="78"/>
      <c r="H36" s="79"/>
      <c r="I36" s="32"/>
      <c r="J36" s="80">
        <f t="shared" si="1"/>
        <v>0</v>
      </c>
      <c r="K36" s="31">
        <f t="shared" si="4"/>
        <v>0</v>
      </c>
      <c r="L36" s="81"/>
      <c r="M36" s="100">
        <f t="shared" si="2"/>
        <v>250</v>
      </c>
      <c r="N36" s="270">
        <f t="shared" si="3"/>
        <v>0</v>
      </c>
      <c r="O36" s="271"/>
      <c r="P36" s="270">
        <f t="shared" si="5"/>
        <v>0</v>
      </c>
      <c r="R36" s="287">
        <f>SUM(R33:R35)</f>
        <v>0</v>
      </c>
    </row>
    <row r="37" spans="1:18" ht="36" x14ac:dyDescent="0.2">
      <c r="A37" s="74">
        <v>6</v>
      </c>
      <c r="B37" s="75" t="s">
        <v>83</v>
      </c>
      <c r="C37" s="76" t="s">
        <v>27</v>
      </c>
      <c r="D37" s="76">
        <v>1500</v>
      </c>
      <c r="E37" s="77"/>
      <c r="F37" s="78"/>
      <c r="G37" s="78"/>
      <c r="H37" s="79"/>
      <c r="I37" s="82"/>
      <c r="J37" s="80">
        <f t="shared" si="1"/>
        <v>0</v>
      </c>
      <c r="K37" s="101">
        <f t="shared" si="4"/>
        <v>0</v>
      </c>
      <c r="L37" s="81"/>
      <c r="M37" s="100">
        <f t="shared" si="2"/>
        <v>750</v>
      </c>
      <c r="N37" s="270">
        <f t="shared" si="3"/>
        <v>0</v>
      </c>
      <c r="O37" s="271"/>
      <c r="P37" s="272">
        <f t="shared" si="5"/>
        <v>0</v>
      </c>
      <c r="R37" s="287">
        <f>R36-N35-N34-N33</f>
        <v>0</v>
      </c>
    </row>
    <row r="38" spans="1:18" ht="36.75" thickBot="1" x14ac:dyDescent="0.25">
      <c r="A38" s="83">
        <v>7</v>
      </c>
      <c r="B38" s="84" t="s">
        <v>34</v>
      </c>
      <c r="C38" s="85" t="s">
        <v>27</v>
      </c>
      <c r="D38" s="85">
        <v>3000</v>
      </c>
      <c r="E38" s="86"/>
      <c r="F38" s="87"/>
      <c r="G38" s="87"/>
      <c r="H38" s="88"/>
      <c r="I38" s="89"/>
      <c r="J38" s="80">
        <f t="shared" si="1"/>
        <v>0</v>
      </c>
      <c r="K38" s="80">
        <f t="shared" si="4"/>
        <v>0</v>
      </c>
      <c r="L38" s="90"/>
      <c r="M38" s="267">
        <f t="shared" si="2"/>
        <v>1500</v>
      </c>
      <c r="N38" s="273">
        <f t="shared" si="3"/>
        <v>0</v>
      </c>
      <c r="O38" s="274"/>
      <c r="P38" s="273">
        <f t="shared" si="5"/>
        <v>0</v>
      </c>
    </row>
    <row r="39" spans="1:18" ht="12.75" thickBot="1" x14ac:dyDescent="0.25">
      <c r="A39" s="2"/>
      <c r="B39" s="2"/>
      <c r="C39" s="2"/>
      <c r="D39" s="2"/>
      <c r="E39" s="2"/>
      <c r="F39" s="2"/>
      <c r="G39" s="2"/>
      <c r="H39" s="2"/>
      <c r="I39" s="22" t="s">
        <v>158</v>
      </c>
      <c r="J39" s="232">
        <f>SUM(J32:J38)</f>
        <v>0</v>
      </c>
      <c r="K39" s="233">
        <f>SUM(K32:K38)</f>
        <v>0</v>
      </c>
      <c r="L39" s="2"/>
      <c r="M39" s="370" t="s">
        <v>159</v>
      </c>
      <c r="N39" s="265">
        <f>SUM(N32:N38)</f>
        <v>0</v>
      </c>
      <c r="O39" s="266"/>
      <c r="P39" s="233">
        <f>SUM(P32:P38)</f>
        <v>0</v>
      </c>
    </row>
    <row r="40" spans="1:18" x14ac:dyDescent="0.2">
      <c r="A40" s="2"/>
      <c r="B40" s="2"/>
      <c r="C40" s="2"/>
      <c r="D40" s="2"/>
      <c r="E40" s="2"/>
      <c r="F40" s="2"/>
      <c r="G40" s="2"/>
      <c r="H40" s="2"/>
      <c r="I40" s="2"/>
      <c r="J40" s="2"/>
      <c r="K40" s="2"/>
      <c r="L40" s="2"/>
      <c r="M40" s="369"/>
      <c r="N40" s="2"/>
      <c r="O40" s="2"/>
      <c r="P40" s="2"/>
    </row>
    <row r="41" spans="1:18" x14ac:dyDescent="0.2">
      <c r="A41" s="2"/>
      <c r="B41" s="2"/>
      <c r="C41" s="2"/>
      <c r="D41" s="2"/>
      <c r="E41" s="2"/>
      <c r="F41" s="2"/>
      <c r="G41" s="2"/>
      <c r="H41" s="2"/>
      <c r="I41" s="2"/>
      <c r="J41" s="2"/>
      <c r="K41" s="261"/>
      <c r="L41" s="2"/>
      <c r="M41" s="369"/>
      <c r="N41" s="2"/>
      <c r="O41" s="261"/>
      <c r="P41" s="2"/>
    </row>
    <row r="42" spans="1:18" x14ac:dyDescent="0.2">
      <c r="A42" s="2"/>
      <c r="B42" s="2"/>
      <c r="C42" s="2"/>
      <c r="D42" s="2"/>
      <c r="E42" s="2"/>
      <c r="F42" s="2"/>
      <c r="G42" s="2"/>
      <c r="H42" s="2"/>
      <c r="I42" s="2"/>
      <c r="J42" s="2"/>
      <c r="K42" s="2"/>
      <c r="L42" s="2"/>
      <c r="M42" s="369"/>
      <c r="N42" s="2"/>
      <c r="O42" s="2"/>
      <c r="P42" s="2"/>
    </row>
    <row r="43" spans="1:18" ht="12.75" thickBot="1" x14ac:dyDescent="0.25">
      <c r="A43" s="91" t="s">
        <v>68</v>
      </c>
      <c r="B43" s="2"/>
      <c r="C43" s="2"/>
      <c r="D43" s="2"/>
      <c r="E43" s="2"/>
      <c r="F43" s="2"/>
      <c r="G43" s="2"/>
      <c r="H43" s="2"/>
      <c r="I43" s="2"/>
      <c r="J43" s="2"/>
      <c r="K43" s="2"/>
      <c r="L43" s="2"/>
      <c r="M43" s="369"/>
      <c r="N43" s="2"/>
      <c r="O43" s="2"/>
      <c r="P43" s="2"/>
    </row>
    <row r="44" spans="1:18" ht="72.75" thickBot="1" x14ac:dyDescent="0.25">
      <c r="A44" s="3" t="s">
        <v>0</v>
      </c>
      <c r="B44" s="4" t="s">
        <v>1</v>
      </c>
      <c r="C44" s="4" t="s">
        <v>2</v>
      </c>
      <c r="D44" s="4" t="s">
        <v>3</v>
      </c>
      <c r="E44" s="5" t="s">
        <v>4</v>
      </c>
      <c r="F44" s="6" t="s">
        <v>5</v>
      </c>
      <c r="G44" s="6" t="s">
        <v>6</v>
      </c>
      <c r="H44" s="7" t="s">
        <v>7</v>
      </c>
      <c r="I44" s="7" t="s">
        <v>8</v>
      </c>
      <c r="J44" s="7" t="s">
        <v>9</v>
      </c>
      <c r="K44" s="7" t="s">
        <v>10</v>
      </c>
      <c r="L44" s="24" t="s">
        <v>11</v>
      </c>
      <c r="M44" s="257" t="s">
        <v>61</v>
      </c>
      <c r="N44" s="257" t="s">
        <v>9</v>
      </c>
      <c r="O44" s="257" t="s">
        <v>62</v>
      </c>
      <c r="P44" s="257" t="s">
        <v>63</v>
      </c>
    </row>
    <row r="45" spans="1:18" ht="180" x14ac:dyDescent="0.2">
      <c r="A45" s="92">
        <v>1</v>
      </c>
      <c r="B45" s="93" t="s">
        <v>35</v>
      </c>
      <c r="C45" s="94" t="s">
        <v>27</v>
      </c>
      <c r="D45" s="94">
        <v>500</v>
      </c>
      <c r="E45" s="95"/>
      <c r="F45" s="95"/>
      <c r="G45" s="95"/>
      <c r="H45" s="96"/>
      <c r="I45" s="65"/>
      <c r="J45" s="66">
        <f>H45*D45</f>
        <v>0</v>
      </c>
      <c r="K45" s="66">
        <f>J45*I45+J45</f>
        <v>0</v>
      </c>
      <c r="L45" s="97"/>
      <c r="M45" s="100">
        <v>200</v>
      </c>
      <c r="N45" s="270">
        <f>M45*H45</f>
        <v>0</v>
      </c>
      <c r="O45" s="271"/>
      <c r="P45" s="270">
        <f>N45+N45*O45</f>
        <v>0</v>
      </c>
      <c r="R45" s="287">
        <f>250*H45-N45</f>
        <v>0</v>
      </c>
    </row>
    <row r="46" spans="1:18" ht="48" x14ac:dyDescent="0.2">
      <c r="A46" s="98">
        <v>2</v>
      </c>
      <c r="B46" s="99" t="s">
        <v>36</v>
      </c>
      <c r="C46" s="100" t="s">
        <v>27</v>
      </c>
      <c r="D46" s="100">
        <v>500</v>
      </c>
      <c r="E46" s="17"/>
      <c r="F46" s="17"/>
      <c r="G46" s="17"/>
      <c r="H46" s="101"/>
      <c r="I46" s="32"/>
      <c r="J46" s="66">
        <f t="shared" ref="J46:J49" si="7">H46*D46</f>
        <v>0</v>
      </c>
      <c r="K46" s="66">
        <f t="shared" ref="K46:K49" si="8">J46*I46+J46</f>
        <v>0</v>
      </c>
      <c r="L46" s="34"/>
      <c r="M46" s="100">
        <v>250</v>
      </c>
      <c r="N46" s="270">
        <f>M46*H46</f>
        <v>0</v>
      </c>
      <c r="O46" s="271"/>
      <c r="P46" s="270">
        <f t="shared" ref="P46:P49" si="9">N46+N46*O46</f>
        <v>0</v>
      </c>
    </row>
    <row r="47" spans="1:18" x14ac:dyDescent="0.2">
      <c r="A47" s="98">
        <v>3</v>
      </c>
      <c r="B47" s="99" t="s">
        <v>102</v>
      </c>
      <c r="C47" s="100" t="s">
        <v>27</v>
      </c>
      <c r="D47" s="100">
        <v>100</v>
      </c>
      <c r="E47" s="17"/>
      <c r="F47" s="17"/>
      <c r="G47" s="17"/>
      <c r="H47" s="101"/>
      <c r="I47" s="32"/>
      <c r="J47" s="66">
        <f t="shared" si="7"/>
        <v>0</v>
      </c>
      <c r="K47" s="66">
        <f t="shared" si="8"/>
        <v>0</v>
      </c>
      <c r="L47" s="34"/>
      <c r="M47" s="100">
        <v>50</v>
      </c>
      <c r="N47" s="270">
        <f>M47*H47</f>
        <v>0</v>
      </c>
      <c r="O47" s="271"/>
      <c r="P47" s="270">
        <f t="shared" si="9"/>
        <v>0</v>
      </c>
    </row>
    <row r="48" spans="1:18" ht="60" x14ac:dyDescent="0.2">
      <c r="A48" s="98">
        <v>4</v>
      </c>
      <c r="B48" s="99" t="s">
        <v>37</v>
      </c>
      <c r="C48" s="100" t="s">
        <v>27</v>
      </c>
      <c r="D48" s="100">
        <v>200</v>
      </c>
      <c r="E48" s="17"/>
      <c r="F48" s="17"/>
      <c r="G48" s="17"/>
      <c r="H48" s="101"/>
      <c r="I48" s="32"/>
      <c r="J48" s="66">
        <f t="shared" si="7"/>
        <v>0</v>
      </c>
      <c r="K48" s="66">
        <f t="shared" si="8"/>
        <v>0</v>
      </c>
      <c r="L48" s="34"/>
      <c r="M48" s="100">
        <v>100</v>
      </c>
      <c r="N48" s="270">
        <f>M48*H48</f>
        <v>0</v>
      </c>
      <c r="O48" s="271"/>
      <c r="P48" s="270">
        <f t="shared" si="9"/>
        <v>0</v>
      </c>
    </row>
    <row r="49" spans="1:16" ht="264.75" thickBot="1" x14ac:dyDescent="0.25">
      <c r="A49" s="102">
        <v>5</v>
      </c>
      <c r="B49" s="103" t="s">
        <v>38</v>
      </c>
      <c r="C49" s="104" t="s">
        <v>27</v>
      </c>
      <c r="D49" s="104">
        <v>600</v>
      </c>
      <c r="E49" s="105"/>
      <c r="F49" s="105"/>
      <c r="G49" s="105"/>
      <c r="H49" s="106"/>
      <c r="I49" s="89"/>
      <c r="J49" s="66">
        <f t="shared" si="7"/>
        <v>0</v>
      </c>
      <c r="K49" s="66">
        <f t="shared" si="8"/>
        <v>0</v>
      </c>
      <c r="L49" s="90"/>
      <c r="M49" s="267">
        <v>300</v>
      </c>
      <c r="N49" s="273">
        <f>M49*H49</f>
        <v>0</v>
      </c>
      <c r="O49" s="274"/>
      <c r="P49" s="273">
        <f t="shared" si="9"/>
        <v>0</v>
      </c>
    </row>
    <row r="50" spans="1:16" ht="12.75" thickBot="1" x14ac:dyDescent="0.25">
      <c r="A50" s="2"/>
      <c r="B50" s="2"/>
      <c r="C50" s="2"/>
      <c r="D50" s="2"/>
      <c r="E50" s="2"/>
      <c r="F50" s="2"/>
      <c r="G50" s="2"/>
      <c r="H50" s="2"/>
      <c r="I50" s="22" t="s">
        <v>158</v>
      </c>
      <c r="J50" s="232">
        <f>SUM(J45:J49)</f>
        <v>0</v>
      </c>
      <c r="K50" s="234">
        <f>SUM(K45:K49)</f>
        <v>0</v>
      </c>
      <c r="L50" s="2"/>
      <c r="M50" s="370" t="s">
        <v>159</v>
      </c>
      <c r="N50" s="265">
        <f>SUM(N45:N49)</f>
        <v>0</v>
      </c>
      <c r="O50" s="266"/>
      <c r="P50" s="234">
        <f>SUM(P45:P49)</f>
        <v>0</v>
      </c>
    </row>
    <row r="51" spans="1:16" x14ac:dyDescent="0.2">
      <c r="A51" s="2"/>
      <c r="B51" s="2"/>
      <c r="C51" s="2"/>
      <c r="D51" s="2"/>
      <c r="E51" s="2"/>
      <c r="F51" s="2"/>
      <c r="G51" s="2"/>
      <c r="H51" s="2"/>
      <c r="I51" s="2"/>
      <c r="J51" s="2"/>
      <c r="K51" s="2"/>
      <c r="L51" s="2"/>
      <c r="M51" s="369"/>
      <c r="N51" s="2"/>
      <c r="O51" s="2"/>
      <c r="P51" s="2"/>
    </row>
    <row r="52" spans="1:16" x14ac:dyDescent="0.2">
      <c r="A52" s="2"/>
      <c r="B52" s="2"/>
      <c r="C52" s="2"/>
      <c r="D52" s="2"/>
      <c r="E52" s="2"/>
      <c r="F52" s="2"/>
      <c r="G52" s="2"/>
      <c r="H52" s="2"/>
      <c r="I52" s="2"/>
      <c r="J52" s="2"/>
      <c r="K52" s="2"/>
      <c r="L52" s="2"/>
      <c r="M52" s="369"/>
      <c r="N52" s="2"/>
      <c r="O52" s="2"/>
      <c r="P52" s="2"/>
    </row>
    <row r="53" spans="1:16" x14ac:dyDescent="0.2">
      <c r="A53" s="2"/>
      <c r="B53" s="2"/>
      <c r="C53" s="2"/>
      <c r="D53" s="2"/>
      <c r="E53" s="2"/>
      <c r="F53" s="2"/>
      <c r="G53" s="2"/>
      <c r="H53" s="2"/>
      <c r="I53" s="2"/>
      <c r="J53" s="2"/>
      <c r="K53" s="2"/>
      <c r="L53" s="2"/>
      <c r="M53" s="369"/>
      <c r="N53" s="2"/>
      <c r="O53" s="2"/>
      <c r="P53" s="2"/>
    </row>
    <row r="54" spans="1:16" ht="12.75" thickBot="1" x14ac:dyDescent="0.25">
      <c r="A54" s="391" t="s">
        <v>69</v>
      </c>
      <c r="B54" s="391"/>
      <c r="C54" s="391"/>
      <c r="D54" s="391"/>
      <c r="E54" s="391"/>
      <c r="F54" s="391"/>
      <c r="G54" s="391"/>
      <c r="H54" s="391"/>
      <c r="I54" s="391"/>
      <c r="J54" s="391"/>
      <c r="K54" s="391"/>
      <c r="L54" s="2"/>
      <c r="M54" s="369"/>
      <c r="N54" s="2"/>
      <c r="O54" s="2"/>
      <c r="P54" s="2"/>
    </row>
    <row r="55" spans="1:16" ht="72.75" thickBot="1" x14ac:dyDescent="0.25">
      <c r="A55" s="3" t="s">
        <v>0</v>
      </c>
      <c r="B55" s="4" t="s">
        <v>1</v>
      </c>
      <c r="C55" s="4" t="s">
        <v>2</v>
      </c>
      <c r="D55" s="4" t="s">
        <v>3</v>
      </c>
      <c r="E55" s="5" t="s">
        <v>4</v>
      </c>
      <c r="F55" s="6" t="s">
        <v>5</v>
      </c>
      <c r="G55" s="6" t="s">
        <v>6</v>
      </c>
      <c r="H55" s="7" t="s">
        <v>7</v>
      </c>
      <c r="I55" s="7" t="s">
        <v>8</v>
      </c>
      <c r="J55" s="7" t="s">
        <v>9</v>
      </c>
      <c r="K55" s="7" t="s">
        <v>10</v>
      </c>
      <c r="L55" s="24" t="s">
        <v>11</v>
      </c>
      <c r="M55" s="257" t="s">
        <v>61</v>
      </c>
      <c r="N55" s="257" t="s">
        <v>9</v>
      </c>
      <c r="O55" s="257" t="s">
        <v>62</v>
      </c>
      <c r="P55" s="257" t="s">
        <v>63</v>
      </c>
    </row>
    <row r="56" spans="1:16" ht="36" x14ac:dyDescent="0.2">
      <c r="A56" s="107">
        <v>2</v>
      </c>
      <c r="B56" s="108" t="s">
        <v>39</v>
      </c>
      <c r="C56" s="27" t="s">
        <v>16</v>
      </c>
      <c r="D56" s="28" t="s">
        <v>17</v>
      </c>
      <c r="E56" s="29"/>
      <c r="F56" s="30"/>
      <c r="G56" s="30"/>
      <c r="H56" s="31"/>
      <c r="I56" s="32"/>
      <c r="J56" s="109">
        <f>H56*D56</f>
        <v>0</v>
      </c>
      <c r="K56" s="109">
        <f t="shared" ref="K56:K57" si="10">J56*I56+J56</f>
        <v>0</v>
      </c>
      <c r="L56" s="34"/>
      <c r="M56" s="366">
        <v>5</v>
      </c>
      <c r="N56" s="259">
        <f>M56*H56</f>
        <v>0</v>
      </c>
      <c r="O56" s="260"/>
      <c r="P56" s="259">
        <f>N56+N56*O56</f>
        <v>0</v>
      </c>
    </row>
    <row r="57" spans="1:16" ht="36.75" thickBot="1" x14ac:dyDescent="0.25">
      <c r="A57" s="110">
        <v>3</v>
      </c>
      <c r="B57" s="111" t="s">
        <v>40</v>
      </c>
      <c r="C57" s="112" t="s">
        <v>16</v>
      </c>
      <c r="D57" s="113" t="s">
        <v>17</v>
      </c>
      <c r="E57" s="114"/>
      <c r="F57" s="115"/>
      <c r="G57" s="115"/>
      <c r="H57" s="116"/>
      <c r="I57" s="117"/>
      <c r="J57" s="109">
        <f>H57*D57</f>
        <v>0</v>
      </c>
      <c r="K57" s="109">
        <f t="shared" si="10"/>
        <v>0</v>
      </c>
      <c r="L57" s="90"/>
      <c r="M57" s="367">
        <v>5</v>
      </c>
      <c r="N57" s="218">
        <f>M57*H57</f>
        <v>0</v>
      </c>
      <c r="O57" s="219"/>
      <c r="P57" s="218">
        <f>N57+N57*O57</f>
        <v>0</v>
      </c>
    </row>
    <row r="58" spans="1:16" ht="12.75" thickBot="1" x14ac:dyDescent="0.25">
      <c r="A58" s="35"/>
      <c r="B58" s="36"/>
      <c r="C58" s="35"/>
      <c r="D58" s="35"/>
      <c r="E58" s="37"/>
      <c r="F58" s="38"/>
      <c r="G58" s="38"/>
      <c r="H58" s="39"/>
      <c r="I58" s="40" t="s">
        <v>158</v>
      </c>
      <c r="J58" s="41">
        <f>SUM(J56:J57)</f>
        <v>0</v>
      </c>
      <c r="K58" s="42">
        <f>SUM(K56:K57)</f>
        <v>0</v>
      </c>
      <c r="L58" s="2"/>
      <c r="M58" s="370" t="s">
        <v>159</v>
      </c>
      <c r="N58" s="275">
        <f>SUM(N56:N57)</f>
        <v>0</v>
      </c>
      <c r="O58" s="266"/>
      <c r="P58" s="276">
        <f>SUM(P56:P57)</f>
        <v>0</v>
      </c>
    </row>
    <row r="59" spans="1:16" x14ac:dyDescent="0.2">
      <c r="A59" s="2"/>
      <c r="B59" s="2"/>
      <c r="C59" s="2"/>
      <c r="D59" s="2"/>
      <c r="E59" s="2"/>
      <c r="F59" s="2"/>
      <c r="G59" s="2"/>
      <c r="H59" s="2"/>
      <c r="I59" s="2"/>
      <c r="J59" s="2"/>
      <c r="K59" s="2"/>
      <c r="L59" s="2"/>
      <c r="M59" s="369"/>
      <c r="N59" s="2"/>
      <c r="O59" s="2"/>
      <c r="P59" s="2"/>
    </row>
    <row r="60" spans="1:16" x14ac:dyDescent="0.2">
      <c r="A60" s="2"/>
      <c r="B60" s="2"/>
      <c r="C60" s="2"/>
      <c r="D60" s="2"/>
      <c r="E60" s="2"/>
      <c r="F60" s="2"/>
      <c r="G60" s="2"/>
      <c r="H60" s="2"/>
      <c r="I60" s="2"/>
      <c r="J60" s="2"/>
      <c r="K60" s="2"/>
      <c r="L60" s="2"/>
      <c r="M60" s="369"/>
      <c r="N60" s="2"/>
      <c r="O60" s="2"/>
      <c r="P60" s="2"/>
    </row>
    <row r="61" spans="1:16" ht="12.75" thickBot="1" x14ac:dyDescent="0.25">
      <c r="A61" s="385" t="s">
        <v>70</v>
      </c>
      <c r="B61" s="385"/>
      <c r="C61" s="385"/>
      <c r="D61" s="385"/>
      <c r="E61" s="385"/>
      <c r="F61" s="385"/>
      <c r="G61" s="385"/>
      <c r="H61" s="385"/>
      <c r="I61" s="385"/>
      <c r="J61" s="385"/>
      <c r="K61" s="385"/>
      <c r="L61" s="119"/>
      <c r="M61" s="369"/>
      <c r="N61" s="2"/>
      <c r="O61" s="2"/>
      <c r="P61" s="2"/>
    </row>
    <row r="62" spans="1:16" ht="72.75" thickBot="1" x14ac:dyDescent="0.25">
      <c r="A62" s="3" t="s">
        <v>0</v>
      </c>
      <c r="B62" s="4" t="s">
        <v>1</v>
      </c>
      <c r="C62" s="4" t="s">
        <v>2</v>
      </c>
      <c r="D62" s="4" t="s">
        <v>3</v>
      </c>
      <c r="E62" s="5" t="s">
        <v>4</v>
      </c>
      <c r="F62" s="6" t="s">
        <v>5</v>
      </c>
      <c r="G62" s="6" t="s">
        <v>6</v>
      </c>
      <c r="H62" s="7" t="s">
        <v>7</v>
      </c>
      <c r="I62" s="7" t="s">
        <v>8</v>
      </c>
      <c r="J62" s="7" t="s">
        <v>9</v>
      </c>
      <c r="K62" s="7" t="s">
        <v>10</v>
      </c>
      <c r="L62" s="24" t="s">
        <v>41</v>
      </c>
      <c r="M62" s="257" t="s">
        <v>61</v>
      </c>
      <c r="N62" s="257" t="s">
        <v>9</v>
      </c>
      <c r="O62" s="257" t="s">
        <v>62</v>
      </c>
      <c r="P62" s="257" t="s">
        <v>63</v>
      </c>
    </row>
    <row r="63" spans="1:16" ht="60.75" thickBot="1" x14ac:dyDescent="0.25">
      <c r="A63" s="120">
        <v>1</v>
      </c>
      <c r="B63" s="121" t="s">
        <v>42</v>
      </c>
      <c r="C63" s="122" t="s">
        <v>16</v>
      </c>
      <c r="D63" s="123" t="s">
        <v>46</v>
      </c>
      <c r="E63" s="124"/>
      <c r="F63" s="125"/>
      <c r="G63" s="125"/>
      <c r="H63" s="126"/>
      <c r="I63" s="15"/>
      <c r="J63" s="16">
        <f>H63*D63</f>
        <v>0</v>
      </c>
      <c r="K63" s="16">
        <f>J63*I63+J63</f>
        <v>0</v>
      </c>
      <c r="L63" s="127"/>
      <c r="M63" s="267">
        <v>10</v>
      </c>
      <c r="N63" s="273">
        <f>M63*H63</f>
        <v>0</v>
      </c>
      <c r="O63" s="274"/>
      <c r="P63" s="273">
        <f>N63+N63*O63</f>
        <v>0</v>
      </c>
    </row>
    <row r="64" spans="1:16" ht="12.75" thickBot="1" x14ac:dyDescent="0.25">
      <c r="A64" s="35"/>
      <c r="B64" s="36"/>
      <c r="C64" s="35"/>
      <c r="D64" s="35"/>
      <c r="E64" s="37"/>
      <c r="F64" s="38"/>
      <c r="G64" s="38"/>
      <c r="H64" s="39"/>
      <c r="I64" s="40" t="s">
        <v>158</v>
      </c>
      <c r="J64" s="227">
        <f>SUM(J63)</f>
        <v>0</v>
      </c>
      <c r="K64" s="228">
        <f>SUM(K63)</f>
        <v>0</v>
      </c>
      <c r="L64" s="2"/>
      <c r="M64" s="370" t="s">
        <v>159</v>
      </c>
      <c r="N64" s="265">
        <f>SUM(N63)</f>
        <v>0</v>
      </c>
      <c r="O64" s="266"/>
      <c r="P64" s="234">
        <f>SUM(P63)</f>
        <v>0</v>
      </c>
    </row>
    <row r="65" spans="1:16" x14ac:dyDescent="0.2">
      <c r="A65" s="2"/>
      <c r="B65" s="2"/>
      <c r="C65" s="2"/>
      <c r="D65" s="2"/>
      <c r="E65" s="2"/>
      <c r="F65" s="2"/>
      <c r="G65" s="2"/>
      <c r="H65" s="2"/>
      <c r="I65" s="2"/>
      <c r="J65" s="2"/>
      <c r="K65" s="2"/>
      <c r="L65" s="2"/>
      <c r="M65" s="369"/>
      <c r="N65" s="2"/>
      <c r="O65" s="2"/>
      <c r="P65" s="2"/>
    </row>
    <row r="66" spans="1:16" ht="12.75" thickBot="1" x14ac:dyDescent="0.25">
      <c r="A66" s="91" t="s">
        <v>71</v>
      </c>
      <c r="B66" s="128"/>
      <c r="C66" s="2"/>
      <c r="D66" s="2"/>
      <c r="E66" s="2"/>
      <c r="F66" s="2"/>
      <c r="G66" s="2"/>
      <c r="H66" s="2"/>
      <c r="I66" s="2"/>
      <c r="J66" s="2"/>
      <c r="K66" s="2"/>
      <c r="L66" s="2"/>
      <c r="M66" s="369"/>
      <c r="N66" s="2"/>
      <c r="O66" s="2"/>
      <c r="P66" s="2"/>
    </row>
    <row r="67" spans="1:16" ht="72.75" thickBot="1" x14ac:dyDescent="0.25">
      <c r="A67" s="129" t="s">
        <v>0</v>
      </c>
      <c r="B67" s="235" t="s">
        <v>1</v>
      </c>
      <c r="C67" s="130" t="s">
        <v>2</v>
      </c>
      <c r="D67" s="130" t="s">
        <v>3</v>
      </c>
      <c r="E67" s="131" t="s">
        <v>4</v>
      </c>
      <c r="F67" s="132" t="s">
        <v>5</v>
      </c>
      <c r="G67" s="132" t="s">
        <v>6</v>
      </c>
      <c r="H67" s="133" t="s">
        <v>7</v>
      </c>
      <c r="I67" s="133" t="s">
        <v>8</v>
      </c>
      <c r="J67" s="133" t="s">
        <v>9</v>
      </c>
      <c r="K67" s="134" t="s">
        <v>10</v>
      </c>
      <c r="L67" s="8" t="s">
        <v>11</v>
      </c>
      <c r="M67" s="257" t="s">
        <v>61</v>
      </c>
      <c r="N67" s="257" t="s">
        <v>9</v>
      </c>
      <c r="O67" s="257" t="s">
        <v>62</v>
      </c>
      <c r="P67" s="257" t="s">
        <v>63</v>
      </c>
    </row>
    <row r="68" spans="1:16" ht="12.75" thickBot="1" x14ac:dyDescent="0.25">
      <c r="A68" s="135">
        <v>1</v>
      </c>
      <c r="B68" s="236" t="s">
        <v>163</v>
      </c>
      <c r="C68" s="136" t="s">
        <v>33</v>
      </c>
      <c r="D68" s="137" t="s">
        <v>64</v>
      </c>
      <c r="E68" s="138"/>
      <c r="F68" s="139"/>
      <c r="G68" s="139"/>
      <c r="H68" s="140"/>
      <c r="I68" s="141"/>
      <c r="J68" s="142">
        <f>H68*D68</f>
        <v>0</v>
      </c>
      <c r="K68" s="109">
        <f>J68*I68+J68</f>
        <v>0</v>
      </c>
      <c r="L68" s="17"/>
      <c r="M68" s="366">
        <v>500</v>
      </c>
      <c r="N68" s="259">
        <f>M68*H68</f>
        <v>0</v>
      </c>
      <c r="O68" s="260"/>
      <c r="P68" s="259">
        <f>N68+N68*O68</f>
        <v>0</v>
      </c>
    </row>
    <row r="69" spans="1:16" ht="12.75" thickBot="1" x14ac:dyDescent="0.25">
      <c r="A69" s="107">
        <v>2</v>
      </c>
      <c r="B69" s="26" t="s">
        <v>43</v>
      </c>
      <c r="C69" s="27" t="s">
        <v>16</v>
      </c>
      <c r="D69" s="28" t="s">
        <v>51</v>
      </c>
      <c r="E69" s="29"/>
      <c r="F69" s="30"/>
      <c r="G69" s="30"/>
      <c r="H69" s="31"/>
      <c r="I69" s="32"/>
      <c r="J69" s="142">
        <f t="shared" ref="J69:J70" si="11">H69*D69</f>
        <v>0</v>
      </c>
      <c r="K69" s="109">
        <f t="shared" ref="K69:K70" si="12">J69*I69+J69</f>
        <v>0</v>
      </c>
      <c r="L69" s="17"/>
      <c r="M69" s="366">
        <v>40</v>
      </c>
      <c r="N69" s="259">
        <f t="shared" ref="N69:N70" si="13">M69*H69</f>
        <v>0</v>
      </c>
      <c r="O69" s="260"/>
      <c r="P69" s="259">
        <f t="shared" ref="P69:P70" si="14">N69+N69*O69</f>
        <v>0</v>
      </c>
    </row>
    <row r="70" spans="1:16" ht="12.75" thickBot="1" x14ac:dyDescent="0.25">
      <c r="A70" s="110">
        <v>3</v>
      </c>
      <c r="B70" s="237" t="s">
        <v>164</v>
      </c>
      <c r="C70" s="86" t="s">
        <v>33</v>
      </c>
      <c r="D70" s="113" t="s">
        <v>44</v>
      </c>
      <c r="E70" s="114"/>
      <c r="F70" s="115"/>
      <c r="G70" s="115"/>
      <c r="H70" s="116"/>
      <c r="I70" s="117"/>
      <c r="J70" s="142">
        <f t="shared" si="11"/>
        <v>0</v>
      </c>
      <c r="K70" s="109">
        <f t="shared" si="12"/>
        <v>0</v>
      </c>
      <c r="L70" s="17"/>
      <c r="M70" s="367">
        <v>100</v>
      </c>
      <c r="N70" s="259">
        <f t="shared" si="13"/>
        <v>0</v>
      </c>
      <c r="O70" s="219"/>
      <c r="P70" s="259">
        <f t="shared" si="14"/>
        <v>0</v>
      </c>
    </row>
    <row r="71" spans="1:16" ht="12.75" thickBot="1" x14ac:dyDescent="0.25">
      <c r="A71" s="35"/>
      <c r="B71" s="36"/>
      <c r="C71" s="35"/>
      <c r="D71" s="35"/>
      <c r="E71" s="37"/>
      <c r="F71" s="38"/>
      <c r="G71" s="38"/>
      <c r="H71" s="39"/>
      <c r="I71" s="40" t="s">
        <v>158</v>
      </c>
      <c r="J71" s="227">
        <f>SUM(J68:J70)</f>
        <v>0</v>
      </c>
      <c r="K71" s="238">
        <f>SUM(K68:K70)</f>
        <v>0</v>
      </c>
      <c r="L71" s="2"/>
      <c r="M71" s="370" t="s">
        <v>159</v>
      </c>
      <c r="N71" s="265">
        <f>SUM(N68:N70)</f>
        <v>0</v>
      </c>
      <c r="O71" s="266"/>
      <c r="P71" s="234">
        <f>SUM(P68:P70)</f>
        <v>0</v>
      </c>
    </row>
    <row r="72" spans="1:16" x14ac:dyDescent="0.2">
      <c r="A72" s="2"/>
      <c r="B72" s="2"/>
      <c r="C72" s="2"/>
      <c r="D72" s="2"/>
      <c r="E72" s="2"/>
      <c r="F72" s="2"/>
      <c r="G72" s="2"/>
      <c r="H72" s="2"/>
      <c r="I72" s="2"/>
      <c r="J72" s="2"/>
      <c r="K72" s="2"/>
      <c r="L72" s="2"/>
      <c r="M72" s="369"/>
      <c r="N72" s="2"/>
      <c r="O72" s="2"/>
      <c r="P72" s="2"/>
    </row>
    <row r="73" spans="1:16" x14ac:dyDescent="0.2">
      <c r="A73" s="2"/>
      <c r="B73" s="2"/>
      <c r="C73" s="2"/>
      <c r="D73" s="2"/>
      <c r="E73" s="2"/>
      <c r="F73" s="2"/>
      <c r="G73" s="2"/>
      <c r="H73" s="2"/>
      <c r="I73" s="2"/>
      <c r="J73" s="2"/>
      <c r="K73" s="2"/>
      <c r="L73" s="2"/>
      <c r="M73" s="369"/>
      <c r="N73" s="2"/>
      <c r="O73" s="2"/>
      <c r="P73" s="2"/>
    </row>
    <row r="74" spans="1:16" ht="12.75" thickBot="1" x14ac:dyDescent="0.25">
      <c r="A74" s="143"/>
      <c r="B74" s="144" t="s">
        <v>72</v>
      </c>
      <c r="C74" s="35"/>
      <c r="D74" s="35"/>
      <c r="E74" s="37"/>
      <c r="F74" s="38"/>
      <c r="G74" s="38"/>
      <c r="H74" s="39"/>
      <c r="I74" s="145"/>
      <c r="J74" s="146"/>
      <c r="K74" s="146"/>
      <c r="L74" s="2"/>
      <c r="M74" s="369"/>
      <c r="N74" s="2"/>
      <c r="O74" s="2"/>
      <c r="P74" s="2"/>
    </row>
    <row r="75" spans="1:16" ht="72.75" thickBot="1" x14ac:dyDescent="0.25">
      <c r="A75" s="147" t="s">
        <v>0</v>
      </c>
      <c r="B75" s="148" t="s">
        <v>21</v>
      </c>
      <c r="C75" s="148" t="s">
        <v>22</v>
      </c>
      <c r="D75" s="149" t="s">
        <v>23</v>
      </c>
      <c r="E75" s="150" t="s">
        <v>24</v>
      </c>
      <c r="F75" s="151" t="s">
        <v>5</v>
      </c>
      <c r="G75" s="151" t="s">
        <v>6</v>
      </c>
      <c r="H75" s="149" t="s">
        <v>25</v>
      </c>
      <c r="I75" s="7" t="s">
        <v>8</v>
      </c>
      <c r="J75" s="7" t="s">
        <v>9</v>
      </c>
      <c r="K75" s="7" t="s">
        <v>10</v>
      </c>
      <c r="L75" s="24" t="s">
        <v>11</v>
      </c>
      <c r="M75" s="257" t="s">
        <v>61</v>
      </c>
      <c r="N75" s="257" t="s">
        <v>9</v>
      </c>
      <c r="O75" s="257" t="s">
        <v>62</v>
      </c>
      <c r="P75" s="257" t="s">
        <v>63</v>
      </c>
    </row>
    <row r="76" spans="1:16" ht="60.75" thickBot="1" x14ac:dyDescent="0.25">
      <c r="A76" s="92" t="s">
        <v>12</v>
      </c>
      <c r="B76" s="152" t="s">
        <v>26</v>
      </c>
      <c r="C76" s="153" t="s">
        <v>27</v>
      </c>
      <c r="D76" s="153">
        <v>100</v>
      </c>
      <c r="E76" s="154"/>
      <c r="F76" s="155"/>
      <c r="G76" s="155"/>
      <c r="H76" s="156"/>
      <c r="I76" s="65"/>
      <c r="J76" s="66">
        <f>H76*D76</f>
        <v>0</v>
      </c>
      <c r="K76" s="66">
        <f>J76*I76+J76</f>
        <v>0</v>
      </c>
      <c r="L76" s="67"/>
      <c r="M76" s="267">
        <v>50</v>
      </c>
      <c r="N76" s="273">
        <f>M76*H76</f>
        <v>0</v>
      </c>
      <c r="O76" s="274"/>
      <c r="P76" s="273">
        <f>N76+N76*O76</f>
        <v>0</v>
      </c>
    </row>
    <row r="77" spans="1:16" ht="12.75" thickBot="1" x14ac:dyDescent="0.25">
      <c r="A77" s="2"/>
      <c r="B77" s="2"/>
      <c r="C77" s="2"/>
      <c r="D77" s="2"/>
      <c r="E77" s="2"/>
      <c r="F77" s="2"/>
      <c r="G77" s="2"/>
      <c r="H77" s="2"/>
      <c r="I77" s="22" t="s">
        <v>158</v>
      </c>
      <c r="J77" s="232">
        <f>SUM(J76:J76)</f>
        <v>0</v>
      </c>
      <c r="K77" s="234">
        <f>SUM(K76:K76)</f>
        <v>0</v>
      </c>
      <c r="L77" s="2"/>
      <c r="M77" s="370" t="s">
        <v>159</v>
      </c>
      <c r="N77" s="265">
        <f>SUM(N76)</f>
        <v>0</v>
      </c>
      <c r="O77" s="266"/>
      <c r="P77" s="234">
        <f>SUM(P76)</f>
        <v>0</v>
      </c>
    </row>
    <row r="78" spans="1:16" x14ac:dyDescent="0.2">
      <c r="A78" s="2"/>
      <c r="B78" s="2"/>
      <c r="C78" s="2"/>
      <c r="D78" s="2"/>
      <c r="E78" s="2"/>
      <c r="F78" s="2"/>
      <c r="G78" s="2"/>
      <c r="H78" s="2"/>
      <c r="I78" s="2"/>
      <c r="J78" s="2"/>
      <c r="K78" s="2"/>
      <c r="L78" s="2"/>
      <c r="M78" s="369"/>
      <c r="N78" s="2"/>
      <c r="O78" s="2"/>
      <c r="P78" s="2"/>
    </row>
    <row r="79" spans="1:16" x14ac:dyDescent="0.2">
      <c r="A79" s="2"/>
      <c r="B79" s="2"/>
      <c r="C79" s="2"/>
      <c r="D79" s="2"/>
      <c r="E79" s="2"/>
      <c r="F79" s="2"/>
      <c r="G79" s="2"/>
      <c r="H79" s="2"/>
      <c r="I79" s="2"/>
      <c r="J79" s="2"/>
      <c r="K79" s="2"/>
      <c r="L79" s="2"/>
      <c r="M79" s="369"/>
      <c r="N79" s="2"/>
      <c r="O79" s="2"/>
      <c r="P79" s="2"/>
    </row>
    <row r="80" spans="1:16" ht="12.75" thickBot="1" x14ac:dyDescent="0.25">
      <c r="A80" s="143"/>
      <c r="B80" s="144" t="s">
        <v>73</v>
      </c>
      <c r="C80" s="35"/>
      <c r="D80" s="35"/>
      <c r="E80" s="37"/>
      <c r="F80" s="38"/>
      <c r="G80" s="38"/>
      <c r="H80" s="39"/>
      <c r="I80" s="145"/>
      <c r="J80" s="146"/>
      <c r="K80" s="146"/>
      <c r="L80" s="2"/>
      <c r="M80" s="369"/>
      <c r="N80" s="2"/>
      <c r="O80" s="2"/>
      <c r="P80" s="2"/>
    </row>
    <row r="81" spans="1:16" ht="72.75" thickBot="1" x14ac:dyDescent="0.25">
      <c r="A81" s="147" t="s">
        <v>0</v>
      </c>
      <c r="B81" s="148" t="s">
        <v>21</v>
      </c>
      <c r="C81" s="148" t="s">
        <v>22</v>
      </c>
      <c r="D81" s="149" t="s">
        <v>23</v>
      </c>
      <c r="E81" s="150" t="s">
        <v>24</v>
      </c>
      <c r="F81" s="151" t="s">
        <v>5</v>
      </c>
      <c r="G81" s="151" t="s">
        <v>6</v>
      </c>
      <c r="H81" s="149" t="s">
        <v>25</v>
      </c>
      <c r="I81" s="7" t="s">
        <v>8</v>
      </c>
      <c r="J81" s="7" t="s">
        <v>9</v>
      </c>
      <c r="K81" s="7" t="s">
        <v>10</v>
      </c>
      <c r="L81" s="24" t="s">
        <v>11</v>
      </c>
      <c r="M81" s="257" t="s">
        <v>61</v>
      </c>
      <c r="N81" s="257" t="s">
        <v>9</v>
      </c>
      <c r="O81" s="257" t="s">
        <v>62</v>
      </c>
      <c r="P81" s="257" t="s">
        <v>63</v>
      </c>
    </row>
    <row r="82" spans="1:16" ht="48.75" thickBot="1" x14ac:dyDescent="0.25">
      <c r="A82" s="102" t="s">
        <v>28</v>
      </c>
      <c r="B82" s="157" t="s">
        <v>29</v>
      </c>
      <c r="C82" s="104" t="s">
        <v>27</v>
      </c>
      <c r="D82" s="104">
        <v>100</v>
      </c>
      <c r="E82" s="158"/>
      <c r="F82" s="158"/>
      <c r="G82" s="158"/>
      <c r="H82" s="239"/>
      <c r="I82" s="89"/>
      <c r="J82" s="80">
        <f>H82*D82</f>
        <v>0</v>
      </c>
      <c r="K82" s="80">
        <f>J82*I82+J82</f>
        <v>0</v>
      </c>
      <c r="L82" s="159"/>
      <c r="M82" s="267">
        <v>50</v>
      </c>
      <c r="N82" s="273">
        <f>M82*H82</f>
        <v>0</v>
      </c>
      <c r="O82" s="274"/>
      <c r="P82" s="273">
        <f>N82+N82*O82</f>
        <v>0</v>
      </c>
    </row>
    <row r="83" spans="1:16" ht="12.75" thickBot="1" x14ac:dyDescent="0.25">
      <c r="A83" s="2"/>
      <c r="B83" s="2"/>
      <c r="C83" s="2"/>
      <c r="D83" s="2"/>
      <c r="E83" s="2"/>
      <c r="F83" s="2"/>
      <c r="G83" s="2"/>
      <c r="H83" s="2"/>
      <c r="I83" s="22" t="s">
        <v>158</v>
      </c>
      <c r="J83" s="232">
        <f>SUM(J82:J82)</f>
        <v>0</v>
      </c>
      <c r="K83" s="234">
        <f>SUM(K82:K82)</f>
        <v>0</v>
      </c>
      <c r="L83" s="2"/>
      <c r="M83" s="370" t="s">
        <v>159</v>
      </c>
      <c r="N83" s="265">
        <f>SUM(N82)</f>
        <v>0</v>
      </c>
      <c r="O83" s="266"/>
      <c r="P83" s="234">
        <f>SUM(P82)</f>
        <v>0</v>
      </c>
    </row>
    <row r="84" spans="1:16" x14ac:dyDescent="0.2">
      <c r="A84" s="2"/>
      <c r="B84" s="2"/>
      <c r="C84" s="2"/>
      <c r="D84" s="2"/>
      <c r="E84" s="2"/>
      <c r="F84" s="2"/>
      <c r="G84" s="2"/>
      <c r="H84" s="2"/>
      <c r="I84" s="2"/>
      <c r="J84" s="2"/>
      <c r="K84" s="2"/>
      <c r="L84" s="2"/>
      <c r="M84" s="369"/>
      <c r="N84" s="2"/>
      <c r="O84" s="2"/>
      <c r="P84" s="2"/>
    </row>
    <row r="85" spans="1:16" x14ac:dyDescent="0.2">
      <c r="A85" s="2"/>
      <c r="B85" s="2"/>
      <c r="C85" s="2"/>
      <c r="D85" s="2"/>
      <c r="E85" s="2"/>
      <c r="F85" s="2"/>
      <c r="G85" s="2"/>
      <c r="H85" s="2"/>
      <c r="I85" s="2"/>
      <c r="J85" s="2"/>
      <c r="K85" s="2"/>
      <c r="L85" s="2"/>
      <c r="M85" s="369"/>
      <c r="N85" s="2"/>
      <c r="O85" s="2"/>
      <c r="P85" s="2"/>
    </row>
    <row r="86" spans="1:16" ht="12.75" thickBot="1" x14ac:dyDescent="0.25">
      <c r="A86" s="91" t="s">
        <v>74</v>
      </c>
      <c r="B86" s="2"/>
      <c r="C86" s="2"/>
      <c r="D86" s="2"/>
      <c r="E86" s="2"/>
      <c r="F86" s="2"/>
      <c r="G86" s="2"/>
      <c r="H86" s="2"/>
      <c r="I86" s="2"/>
      <c r="J86" s="2"/>
      <c r="K86" s="2"/>
      <c r="L86" s="2"/>
      <c r="M86" s="369"/>
      <c r="N86" s="2"/>
      <c r="O86" s="2"/>
      <c r="P86" s="2"/>
    </row>
    <row r="87" spans="1:16" ht="72.75" thickBot="1" x14ac:dyDescent="0.25">
      <c r="A87" s="3" t="s">
        <v>0</v>
      </c>
      <c r="B87" s="4" t="s">
        <v>1</v>
      </c>
      <c r="C87" s="4" t="s">
        <v>2</v>
      </c>
      <c r="D87" s="4" t="s">
        <v>3</v>
      </c>
      <c r="E87" s="5" t="s">
        <v>4</v>
      </c>
      <c r="F87" s="6" t="s">
        <v>5</v>
      </c>
      <c r="G87" s="6" t="s">
        <v>6</v>
      </c>
      <c r="H87" s="7" t="s">
        <v>7</v>
      </c>
      <c r="I87" s="7" t="s">
        <v>8</v>
      </c>
      <c r="J87" s="7" t="s">
        <v>9</v>
      </c>
      <c r="K87" s="7" t="s">
        <v>10</v>
      </c>
      <c r="L87" s="24" t="s">
        <v>11</v>
      </c>
      <c r="M87" s="257" t="s">
        <v>61</v>
      </c>
      <c r="N87" s="257" t="s">
        <v>9</v>
      </c>
      <c r="O87" s="257" t="s">
        <v>62</v>
      </c>
      <c r="P87" s="257" t="s">
        <v>63</v>
      </c>
    </row>
    <row r="88" spans="1:16" ht="60.75" thickBot="1" x14ac:dyDescent="0.25">
      <c r="A88" s="120">
        <v>1</v>
      </c>
      <c r="B88" s="160" t="s">
        <v>45</v>
      </c>
      <c r="C88" s="122" t="s">
        <v>27</v>
      </c>
      <c r="D88" s="123" t="s">
        <v>46</v>
      </c>
      <c r="E88" s="124"/>
      <c r="F88" s="125"/>
      <c r="G88" s="125"/>
      <c r="H88" s="161"/>
      <c r="I88" s="15"/>
      <c r="J88" s="16">
        <f>H88*D88</f>
        <v>0</v>
      </c>
      <c r="K88" s="16">
        <f>J88*I88+J88</f>
        <v>0</v>
      </c>
      <c r="L88" s="127"/>
      <c r="M88" s="267">
        <v>10</v>
      </c>
      <c r="N88" s="273">
        <f>M88*H88</f>
        <v>0</v>
      </c>
      <c r="O88" s="274"/>
      <c r="P88" s="273">
        <f>N88+N88*O88</f>
        <v>0</v>
      </c>
    </row>
    <row r="89" spans="1:16" ht="12.75" thickBot="1" x14ac:dyDescent="0.25">
      <c r="A89" s="35"/>
      <c r="B89" s="36"/>
      <c r="C89" s="35"/>
      <c r="D89" s="35"/>
      <c r="E89" s="37"/>
      <c r="F89" s="38"/>
      <c r="G89" s="38"/>
      <c r="H89" s="39"/>
      <c r="I89" s="40" t="s">
        <v>158</v>
      </c>
      <c r="J89" s="227">
        <f>SUM(J88:J88)</f>
        <v>0</v>
      </c>
      <c r="K89" s="228">
        <f>SUM(K88:K88)</f>
        <v>0</v>
      </c>
      <c r="L89" s="2"/>
      <c r="M89" s="370" t="s">
        <v>159</v>
      </c>
      <c r="N89" s="265">
        <f>SUM(N88)</f>
        <v>0</v>
      </c>
      <c r="O89" s="266"/>
      <c r="P89" s="234">
        <f>SUM(P88)</f>
        <v>0</v>
      </c>
    </row>
    <row r="90" spans="1:16" x14ac:dyDescent="0.2">
      <c r="A90" s="2"/>
      <c r="B90" s="2"/>
      <c r="C90" s="2"/>
      <c r="D90" s="2"/>
      <c r="E90" s="2"/>
      <c r="F90" s="2"/>
      <c r="G90" s="2"/>
      <c r="H90" s="2"/>
      <c r="I90" s="2"/>
      <c r="J90" s="2"/>
      <c r="K90" s="2"/>
      <c r="L90" s="2"/>
      <c r="M90" s="369"/>
      <c r="N90" s="2"/>
      <c r="O90" s="2"/>
      <c r="P90" s="2"/>
    </row>
    <row r="91" spans="1:16" ht="12.75" thickBot="1" x14ac:dyDescent="0.25">
      <c r="A91" s="91" t="s">
        <v>75</v>
      </c>
      <c r="B91" s="2"/>
      <c r="C91" s="2"/>
      <c r="D91" s="2"/>
      <c r="E91" s="2"/>
      <c r="F91" s="2"/>
      <c r="G91" s="2"/>
      <c r="H91" s="2"/>
      <c r="I91" s="2"/>
      <c r="J91" s="2"/>
      <c r="K91" s="2"/>
      <c r="L91" s="2"/>
      <c r="M91" s="369"/>
      <c r="N91" s="2"/>
      <c r="O91" s="2"/>
      <c r="P91" s="2"/>
    </row>
    <row r="92" spans="1:16" ht="72.75" thickBot="1" x14ac:dyDescent="0.25">
      <c r="A92" s="3" t="s">
        <v>0</v>
      </c>
      <c r="B92" s="4" t="s">
        <v>1</v>
      </c>
      <c r="C92" s="4" t="s">
        <v>2</v>
      </c>
      <c r="D92" s="4" t="s">
        <v>3</v>
      </c>
      <c r="E92" s="5" t="s">
        <v>4</v>
      </c>
      <c r="F92" s="6" t="s">
        <v>5</v>
      </c>
      <c r="G92" s="6" t="s">
        <v>6</v>
      </c>
      <c r="H92" s="7" t="s">
        <v>7</v>
      </c>
      <c r="I92" s="7" t="s">
        <v>8</v>
      </c>
      <c r="J92" s="7" t="s">
        <v>9</v>
      </c>
      <c r="K92" s="7" t="s">
        <v>10</v>
      </c>
      <c r="L92" s="24" t="s">
        <v>11</v>
      </c>
      <c r="M92" s="257" t="s">
        <v>61</v>
      </c>
      <c r="N92" s="257" t="s">
        <v>9</v>
      </c>
      <c r="O92" s="257" t="s">
        <v>62</v>
      </c>
      <c r="P92" s="257" t="s">
        <v>63</v>
      </c>
    </row>
    <row r="93" spans="1:16" ht="24.75" thickBot="1" x14ac:dyDescent="0.25">
      <c r="A93" s="120">
        <v>1</v>
      </c>
      <c r="B93" s="162" t="s">
        <v>47</v>
      </c>
      <c r="C93" s="122" t="s">
        <v>16</v>
      </c>
      <c r="D93" s="123" t="s">
        <v>17</v>
      </c>
      <c r="E93" s="124"/>
      <c r="F93" s="125"/>
      <c r="G93" s="125"/>
      <c r="H93" s="161"/>
      <c r="I93" s="15"/>
      <c r="J93" s="16">
        <f>H93*D93</f>
        <v>0</v>
      </c>
      <c r="K93" s="16">
        <f>J93*I93+J93</f>
        <v>0</v>
      </c>
      <c r="L93" s="127"/>
      <c r="M93" s="267">
        <v>5</v>
      </c>
      <c r="N93" s="273">
        <f>M93*H93</f>
        <v>0</v>
      </c>
      <c r="O93" s="274"/>
      <c r="P93" s="273">
        <f>N93+N93*O93</f>
        <v>0</v>
      </c>
    </row>
    <row r="94" spans="1:16" ht="12.75" thickBot="1" x14ac:dyDescent="0.25">
      <c r="A94" s="35"/>
      <c r="B94" s="36"/>
      <c r="C94" s="35"/>
      <c r="D94" s="35"/>
      <c r="E94" s="37"/>
      <c r="F94" s="38"/>
      <c r="G94" s="38"/>
      <c r="H94" s="39"/>
      <c r="I94" s="40" t="s">
        <v>158</v>
      </c>
      <c r="J94" s="227">
        <f>SUM(J93:J93)</f>
        <v>0</v>
      </c>
      <c r="K94" s="228">
        <f>SUM(K93:K93)</f>
        <v>0</v>
      </c>
      <c r="L94" s="2"/>
      <c r="M94" s="370" t="s">
        <v>159</v>
      </c>
      <c r="N94" s="265">
        <f>SUM(N93)</f>
        <v>0</v>
      </c>
      <c r="O94" s="266"/>
      <c r="P94" s="234">
        <f>SUM(P93)</f>
        <v>0</v>
      </c>
    </row>
    <row r="95" spans="1:16" x14ac:dyDescent="0.2">
      <c r="A95" s="2"/>
      <c r="B95" s="2"/>
      <c r="C95" s="2"/>
      <c r="D95" s="2"/>
      <c r="E95" s="2"/>
      <c r="F95" s="2"/>
      <c r="G95" s="2"/>
      <c r="H95" s="2"/>
      <c r="I95" s="2"/>
      <c r="J95" s="2"/>
      <c r="K95" s="2"/>
      <c r="L95" s="2"/>
      <c r="M95" s="369"/>
      <c r="N95" s="2"/>
      <c r="O95" s="2"/>
      <c r="P95" s="2"/>
    </row>
    <row r="96" spans="1:16" x14ac:dyDescent="0.2">
      <c r="A96" s="2"/>
      <c r="B96" s="2"/>
      <c r="C96" s="2"/>
      <c r="D96" s="2"/>
      <c r="E96" s="2"/>
      <c r="F96" s="2"/>
      <c r="G96" s="2"/>
      <c r="H96" s="2"/>
      <c r="I96" s="2"/>
      <c r="J96" s="2"/>
      <c r="K96" s="2"/>
      <c r="L96" s="2"/>
      <c r="M96" s="369"/>
      <c r="N96" s="2"/>
      <c r="O96" s="2"/>
      <c r="P96" s="2"/>
    </row>
    <row r="97" spans="1:16" ht="12.75" thickBot="1" x14ac:dyDescent="0.25">
      <c r="A97" s="91" t="s">
        <v>76</v>
      </c>
      <c r="B97" s="2"/>
      <c r="C97" s="2"/>
      <c r="D97" s="2"/>
      <c r="E97" s="2"/>
      <c r="F97" s="2"/>
      <c r="G97" s="2"/>
      <c r="H97" s="2"/>
      <c r="I97" s="2"/>
      <c r="J97" s="2"/>
      <c r="K97" s="2"/>
      <c r="L97" s="2"/>
      <c r="M97" s="369"/>
      <c r="N97" s="2"/>
      <c r="O97" s="2"/>
      <c r="P97" s="2"/>
    </row>
    <row r="98" spans="1:16" ht="72.75" thickBot="1" x14ac:dyDescent="0.25">
      <c r="A98" s="3" t="s">
        <v>0</v>
      </c>
      <c r="B98" s="4" t="s">
        <v>1</v>
      </c>
      <c r="C98" s="4" t="s">
        <v>2</v>
      </c>
      <c r="D98" s="4" t="s">
        <v>3</v>
      </c>
      <c r="E98" s="5" t="s">
        <v>4</v>
      </c>
      <c r="F98" s="6" t="s">
        <v>5</v>
      </c>
      <c r="G98" s="6" t="s">
        <v>6</v>
      </c>
      <c r="H98" s="7" t="s">
        <v>7</v>
      </c>
      <c r="I98" s="7" t="s">
        <v>8</v>
      </c>
      <c r="J98" s="7" t="s">
        <v>9</v>
      </c>
      <c r="K98" s="7" t="s">
        <v>10</v>
      </c>
      <c r="L98" s="24" t="s">
        <v>11</v>
      </c>
      <c r="M98" s="257" t="s">
        <v>61</v>
      </c>
      <c r="N98" s="257" t="s">
        <v>9</v>
      </c>
      <c r="O98" s="257" t="s">
        <v>62</v>
      </c>
      <c r="P98" s="257" t="s">
        <v>63</v>
      </c>
    </row>
    <row r="99" spans="1:16" ht="24.75" thickBot="1" x14ac:dyDescent="0.25">
      <c r="A99" s="120">
        <v>1</v>
      </c>
      <c r="B99" s="162" t="s">
        <v>48</v>
      </c>
      <c r="C99" s="122" t="s">
        <v>27</v>
      </c>
      <c r="D99" s="123" t="s">
        <v>20</v>
      </c>
      <c r="E99" s="124"/>
      <c r="F99" s="125"/>
      <c r="G99" s="125"/>
      <c r="H99" s="161"/>
      <c r="I99" s="15"/>
      <c r="J99" s="16">
        <f>H99*D99</f>
        <v>0</v>
      </c>
      <c r="K99" s="16">
        <f>J99*I99+J99</f>
        <v>0</v>
      </c>
      <c r="L99" s="56"/>
      <c r="M99" s="267">
        <v>75</v>
      </c>
      <c r="N99" s="273">
        <f>M99*H99</f>
        <v>0</v>
      </c>
      <c r="O99" s="274"/>
      <c r="P99" s="273">
        <f>N99+N99*O99</f>
        <v>0</v>
      </c>
    </row>
    <row r="100" spans="1:16" ht="12.75" thickBot="1" x14ac:dyDescent="0.25">
      <c r="A100" s="35"/>
      <c r="B100" s="36"/>
      <c r="C100" s="35"/>
      <c r="D100" s="35"/>
      <c r="E100" s="37"/>
      <c r="F100" s="38"/>
      <c r="G100" s="38"/>
      <c r="H100" s="39"/>
      <c r="I100" s="40" t="s">
        <v>158</v>
      </c>
      <c r="J100" s="227">
        <f>SUM(J99)</f>
        <v>0</v>
      </c>
      <c r="K100" s="228">
        <f>SUM(K99)</f>
        <v>0</v>
      </c>
      <c r="L100" s="2"/>
      <c r="M100" s="370" t="s">
        <v>159</v>
      </c>
      <c r="N100" s="265">
        <f>SUM(N99)</f>
        <v>0</v>
      </c>
      <c r="O100" s="266"/>
      <c r="P100" s="234">
        <f>SUM(P99)</f>
        <v>0</v>
      </c>
    </row>
    <row r="101" spans="1:16" x14ac:dyDescent="0.2">
      <c r="A101" s="2"/>
      <c r="B101" s="2"/>
      <c r="C101" s="2"/>
      <c r="D101" s="2"/>
      <c r="E101" s="2"/>
      <c r="F101" s="2"/>
      <c r="G101" s="2"/>
      <c r="H101" s="2"/>
      <c r="I101" s="2"/>
      <c r="J101" s="2"/>
      <c r="K101" s="2"/>
      <c r="L101" s="2"/>
      <c r="M101" s="369"/>
      <c r="N101" s="2"/>
      <c r="O101" s="2"/>
      <c r="P101" s="2"/>
    </row>
    <row r="102" spans="1:16" ht="12.75" thickBot="1" x14ac:dyDescent="0.25">
      <c r="A102" s="91" t="s">
        <v>77</v>
      </c>
      <c r="B102" s="2"/>
      <c r="C102" s="2"/>
      <c r="D102" s="2"/>
      <c r="E102" s="2"/>
      <c r="F102" s="2"/>
      <c r="G102" s="2"/>
      <c r="H102" s="2"/>
      <c r="I102" s="2"/>
      <c r="J102" s="2"/>
      <c r="K102" s="2"/>
      <c r="L102" s="2"/>
      <c r="M102" s="369"/>
      <c r="N102" s="2"/>
      <c r="O102" s="2"/>
      <c r="P102" s="2"/>
    </row>
    <row r="103" spans="1:16" ht="72.75" thickBot="1" x14ac:dyDescent="0.25">
      <c r="A103" s="3" t="s">
        <v>0</v>
      </c>
      <c r="B103" s="4" t="s">
        <v>1</v>
      </c>
      <c r="C103" s="4" t="s">
        <v>2</v>
      </c>
      <c r="D103" s="4" t="s">
        <v>3</v>
      </c>
      <c r="E103" s="5" t="s">
        <v>4</v>
      </c>
      <c r="F103" s="6" t="s">
        <v>5</v>
      </c>
      <c r="G103" s="6" t="s">
        <v>6</v>
      </c>
      <c r="H103" s="7" t="s">
        <v>7</v>
      </c>
      <c r="I103" s="7" t="s">
        <v>8</v>
      </c>
      <c r="J103" s="7" t="s">
        <v>9</v>
      </c>
      <c r="K103" s="7" t="s">
        <v>10</v>
      </c>
      <c r="L103" s="163" t="s">
        <v>41</v>
      </c>
      <c r="M103" s="277" t="s">
        <v>61</v>
      </c>
      <c r="N103" s="277" t="s">
        <v>9</v>
      </c>
      <c r="O103" s="277" t="s">
        <v>62</v>
      </c>
      <c r="P103" s="277" t="s">
        <v>63</v>
      </c>
    </row>
    <row r="104" spans="1:16" ht="24" x14ac:dyDescent="0.2">
      <c r="A104" s="164">
        <v>1</v>
      </c>
      <c r="B104" s="165" t="s">
        <v>49</v>
      </c>
      <c r="C104" s="166" t="s">
        <v>16</v>
      </c>
      <c r="D104" s="167" t="s">
        <v>20</v>
      </c>
      <c r="E104" s="168"/>
      <c r="F104" s="169"/>
      <c r="G104" s="169"/>
      <c r="H104" s="170"/>
      <c r="I104" s="65"/>
      <c r="J104" s="171">
        <f>H104*D104</f>
        <v>0</v>
      </c>
      <c r="K104" s="171">
        <f>J104*I104+J104</f>
        <v>0</v>
      </c>
      <c r="L104" s="17"/>
      <c r="M104" s="100">
        <v>75</v>
      </c>
      <c r="N104" s="270">
        <f>M104*H104</f>
        <v>0</v>
      </c>
      <c r="O104" s="271"/>
      <c r="P104" s="270">
        <f>N104+N104*O104</f>
        <v>0</v>
      </c>
    </row>
    <row r="105" spans="1:16" ht="24.75" thickBot="1" x14ac:dyDescent="0.25">
      <c r="A105" s="110">
        <v>2</v>
      </c>
      <c r="B105" s="172" t="s">
        <v>50</v>
      </c>
      <c r="C105" s="112" t="s">
        <v>16</v>
      </c>
      <c r="D105" s="113" t="s">
        <v>51</v>
      </c>
      <c r="E105" s="114"/>
      <c r="F105" s="115"/>
      <c r="G105" s="115"/>
      <c r="H105" s="173"/>
      <c r="I105" s="117"/>
      <c r="J105" s="118">
        <f>H105*D105</f>
        <v>0</v>
      </c>
      <c r="K105" s="118">
        <f t="shared" ref="K105" si="15">J105*I105+J105</f>
        <v>0</v>
      </c>
      <c r="L105" s="17"/>
      <c r="M105" s="267">
        <v>40</v>
      </c>
      <c r="N105" s="273">
        <f>M105*H105</f>
        <v>0</v>
      </c>
      <c r="O105" s="274"/>
      <c r="P105" s="273">
        <f>N105+N105*O105</f>
        <v>0</v>
      </c>
    </row>
    <row r="106" spans="1:16" ht="12.75" thickBot="1" x14ac:dyDescent="0.25">
      <c r="A106" s="35"/>
      <c r="B106" s="36"/>
      <c r="C106" s="35"/>
      <c r="D106" s="35"/>
      <c r="E106" s="37"/>
      <c r="F106" s="38"/>
      <c r="G106" s="38"/>
      <c r="H106" s="39"/>
      <c r="I106" s="40" t="s">
        <v>158</v>
      </c>
      <c r="J106" s="227">
        <f>SUM(J104:J105)</f>
        <v>0</v>
      </c>
      <c r="K106" s="228">
        <f>SUM(K104:K105)</f>
        <v>0</v>
      </c>
      <c r="L106" s="2"/>
      <c r="M106" s="370" t="s">
        <v>159</v>
      </c>
      <c r="N106" s="265">
        <f>SUM(N104:N105)</f>
        <v>0</v>
      </c>
      <c r="O106" s="266"/>
      <c r="P106" s="234">
        <f>SUM(P104:P105)</f>
        <v>0</v>
      </c>
    </row>
    <row r="107" spans="1:16" x14ac:dyDescent="0.2">
      <c r="A107" s="2"/>
      <c r="B107" s="2"/>
      <c r="C107" s="2"/>
      <c r="D107" s="2"/>
      <c r="E107" s="2"/>
      <c r="F107" s="2"/>
      <c r="G107" s="2"/>
      <c r="H107" s="2"/>
      <c r="I107" s="2"/>
      <c r="J107" s="2"/>
      <c r="K107" s="2"/>
      <c r="L107" s="2"/>
      <c r="M107" s="369"/>
      <c r="N107" s="2"/>
      <c r="O107" s="2"/>
      <c r="P107" s="2"/>
    </row>
    <row r="108" spans="1:16" x14ac:dyDescent="0.2">
      <c r="A108" s="2"/>
      <c r="B108" s="2"/>
      <c r="C108" s="2"/>
      <c r="D108" s="2"/>
      <c r="E108" s="2"/>
      <c r="F108" s="2"/>
      <c r="G108" s="2"/>
      <c r="H108" s="2"/>
      <c r="I108" s="2"/>
      <c r="J108" s="2"/>
      <c r="K108" s="2"/>
      <c r="L108" s="2"/>
      <c r="M108" s="369"/>
      <c r="N108" s="2"/>
      <c r="O108" s="2"/>
      <c r="P108" s="2"/>
    </row>
    <row r="109" spans="1:16" ht="12.75" thickBot="1" x14ac:dyDescent="0.25">
      <c r="A109" s="91" t="s">
        <v>78</v>
      </c>
      <c r="B109" s="2"/>
      <c r="C109" s="2"/>
      <c r="D109" s="2"/>
      <c r="E109" s="2"/>
      <c r="F109" s="2"/>
      <c r="G109" s="2"/>
      <c r="H109" s="2"/>
      <c r="I109" s="2"/>
      <c r="J109" s="2"/>
      <c r="K109" s="2"/>
      <c r="L109" s="2"/>
      <c r="M109" s="369"/>
      <c r="N109" s="2"/>
      <c r="O109" s="2"/>
      <c r="P109" s="2"/>
    </row>
    <row r="110" spans="1:16" ht="72.75" thickBot="1" x14ac:dyDescent="0.25">
      <c r="A110" s="3" t="s">
        <v>0</v>
      </c>
      <c r="B110" s="4" t="s">
        <v>1</v>
      </c>
      <c r="C110" s="4" t="s">
        <v>2</v>
      </c>
      <c r="D110" s="4" t="s">
        <v>3</v>
      </c>
      <c r="E110" s="5" t="s">
        <v>4</v>
      </c>
      <c r="F110" s="6" t="s">
        <v>5</v>
      </c>
      <c r="G110" s="6" t="s">
        <v>6</v>
      </c>
      <c r="H110" s="7" t="s">
        <v>7</v>
      </c>
      <c r="I110" s="7" t="s">
        <v>8</v>
      </c>
      <c r="J110" s="7" t="s">
        <v>9</v>
      </c>
      <c r="K110" s="7" t="s">
        <v>10</v>
      </c>
      <c r="L110" s="24" t="s">
        <v>11</v>
      </c>
      <c r="M110" s="277" t="s">
        <v>61</v>
      </c>
      <c r="N110" s="277" t="s">
        <v>9</v>
      </c>
      <c r="O110" s="277" t="s">
        <v>62</v>
      </c>
      <c r="P110" s="277" t="s">
        <v>63</v>
      </c>
    </row>
    <row r="111" spans="1:16" ht="24.75" thickBot="1" x14ac:dyDescent="0.25">
      <c r="A111" s="120">
        <v>1</v>
      </c>
      <c r="B111" s="160" t="s">
        <v>52</v>
      </c>
      <c r="C111" s="122" t="s">
        <v>16</v>
      </c>
      <c r="D111" s="123" t="s">
        <v>53</v>
      </c>
      <c r="E111" s="124"/>
      <c r="F111" s="125"/>
      <c r="G111" s="125"/>
      <c r="H111" s="161"/>
      <c r="I111" s="15"/>
      <c r="J111" s="16">
        <f>H111*D111</f>
        <v>0</v>
      </c>
      <c r="K111" s="16">
        <f>J111*I111+J111</f>
        <v>0</v>
      </c>
      <c r="L111" s="127"/>
      <c r="M111" s="267">
        <v>3</v>
      </c>
      <c r="N111" s="273">
        <f>M111*H111</f>
        <v>0</v>
      </c>
      <c r="O111" s="274"/>
      <c r="P111" s="273">
        <f>N111+N111*O111</f>
        <v>0</v>
      </c>
    </row>
    <row r="112" spans="1:16" ht="12.75" thickBot="1" x14ac:dyDescent="0.25">
      <c r="A112" s="35"/>
      <c r="B112" s="36"/>
      <c r="C112" s="35"/>
      <c r="D112" s="35"/>
      <c r="E112" s="37"/>
      <c r="F112" s="38"/>
      <c r="G112" s="38"/>
      <c r="H112" s="39"/>
      <c r="I112" s="40" t="s">
        <v>158</v>
      </c>
      <c r="J112" s="227">
        <f>SUM(J111:J111)</f>
        <v>0</v>
      </c>
      <c r="K112" s="228">
        <f>SUM(K111:K111)</f>
        <v>0</v>
      </c>
      <c r="L112" s="2"/>
      <c r="M112" s="370" t="s">
        <v>159</v>
      </c>
      <c r="N112" s="265">
        <f>SUM(N111)</f>
        <v>0</v>
      </c>
      <c r="O112" s="266"/>
      <c r="P112" s="234">
        <f>SUM(P111)</f>
        <v>0</v>
      </c>
    </row>
    <row r="113" spans="1:18" x14ac:dyDescent="0.2">
      <c r="A113" s="35"/>
      <c r="B113" s="36"/>
      <c r="C113" s="35"/>
      <c r="D113" s="35"/>
      <c r="E113" s="37"/>
      <c r="F113" s="38"/>
      <c r="G113" s="38"/>
      <c r="H113" s="39"/>
      <c r="I113" s="145"/>
      <c r="J113" s="146"/>
      <c r="K113" s="146"/>
      <c r="L113" s="2"/>
      <c r="M113" s="369"/>
      <c r="N113" s="2"/>
      <c r="O113" s="2"/>
      <c r="P113" s="2"/>
    </row>
    <row r="114" spans="1:18" ht="12.75" thickBot="1" x14ac:dyDescent="0.25">
      <c r="A114" s="91" t="s">
        <v>79</v>
      </c>
      <c r="B114" s="91"/>
      <c r="C114" s="91"/>
      <c r="D114" s="91"/>
      <c r="E114" s="91"/>
      <c r="F114" s="91"/>
      <c r="G114" s="91"/>
      <c r="H114" s="91"/>
      <c r="I114" s="91"/>
      <c r="J114" s="91"/>
      <c r="K114" s="91"/>
      <c r="L114" s="91"/>
      <c r="M114" s="369"/>
      <c r="N114" s="2"/>
      <c r="O114" s="2"/>
      <c r="P114" s="2"/>
    </row>
    <row r="115" spans="1:18" ht="72.75" thickBot="1" x14ac:dyDescent="0.25">
      <c r="A115" s="147" t="s">
        <v>0</v>
      </c>
      <c r="B115" s="148" t="s">
        <v>21</v>
      </c>
      <c r="C115" s="148" t="s">
        <v>22</v>
      </c>
      <c r="D115" s="149" t="s">
        <v>23</v>
      </c>
      <c r="E115" s="150" t="s">
        <v>24</v>
      </c>
      <c r="F115" s="151" t="s">
        <v>5</v>
      </c>
      <c r="G115" s="151" t="s">
        <v>6</v>
      </c>
      <c r="H115" s="149" t="s">
        <v>25</v>
      </c>
      <c r="I115" s="7" t="s">
        <v>8</v>
      </c>
      <c r="J115" s="7" t="s">
        <v>9</v>
      </c>
      <c r="K115" s="7" t="s">
        <v>10</v>
      </c>
      <c r="L115" s="24" t="s">
        <v>11</v>
      </c>
      <c r="M115" s="277" t="s">
        <v>61</v>
      </c>
      <c r="N115" s="277" t="s">
        <v>9</v>
      </c>
      <c r="O115" s="277" t="s">
        <v>62</v>
      </c>
      <c r="P115" s="277" t="s">
        <v>63</v>
      </c>
    </row>
    <row r="116" spans="1:18" ht="72" x14ac:dyDescent="0.2">
      <c r="A116" s="92">
        <v>1</v>
      </c>
      <c r="B116" s="174" t="s">
        <v>54</v>
      </c>
      <c r="C116" s="94" t="s">
        <v>27</v>
      </c>
      <c r="D116" s="175">
        <v>2</v>
      </c>
      <c r="E116" s="176"/>
      <c r="F116" s="177"/>
      <c r="G116" s="177"/>
      <c r="H116" s="221"/>
      <c r="I116" s="65"/>
      <c r="J116" s="171">
        <f>H116*D116</f>
        <v>0</v>
      </c>
      <c r="K116" s="171">
        <f>J116*I116+J116</f>
        <v>0</v>
      </c>
      <c r="L116" s="67"/>
      <c r="M116" s="100">
        <v>1</v>
      </c>
      <c r="N116" s="270">
        <f>M116*H116</f>
        <v>0</v>
      </c>
      <c r="O116" s="271"/>
      <c r="P116" s="270">
        <f>N116+N116*O116</f>
        <v>0</v>
      </c>
    </row>
    <row r="117" spans="1:18" ht="120.75" thickBot="1" x14ac:dyDescent="0.25">
      <c r="A117" s="102">
        <v>2</v>
      </c>
      <c r="B117" s="179" t="s">
        <v>55</v>
      </c>
      <c r="C117" s="180" t="s">
        <v>16</v>
      </c>
      <c r="D117" s="180">
        <v>15</v>
      </c>
      <c r="E117" s="181"/>
      <c r="F117" s="105"/>
      <c r="G117" s="105"/>
      <c r="H117" s="222"/>
      <c r="I117" s="89"/>
      <c r="J117" s="182">
        <f>H117*D117</f>
        <v>0</v>
      </c>
      <c r="K117" s="182">
        <f>J117*I117+J117</f>
        <v>0</v>
      </c>
      <c r="L117" s="159"/>
      <c r="M117" s="371">
        <v>7</v>
      </c>
      <c r="N117" s="273">
        <f>M117*H117</f>
        <v>0</v>
      </c>
      <c r="O117" s="274"/>
      <c r="P117" s="273">
        <f>N117+N117*O117</f>
        <v>0</v>
      </c>
      <c r="R117" s="287">
        <f>7.5*H117-N117</f>
        <v>0</v>
      </c>
    </row>
    <row r="118" spans="1:18" ht="12.75" thickBot="1" x14ac:dyDescent="0.25">
      <c r="A118" s="35"/>
      <c r="B118" s="36"/>
      <c r="C118" s="35"/>
      <c r="D118" s="35"/>
      <c r="E118" s="37"/>
      <c r="F118" s="38"/>
      <c r="G118" s="38"/>
      <c r="H118" s="39"/>
      <c r="I118" s="40" t="s">
        <v>158</v>
      </c>
      <c r="J118" s="227">
        <f>SUM(J116:J117)</f>
        <v>0</v>
      </c>
      <c r="K118" s="228">
        <f>SUM(K116:K117)</f>
        <v>0</v>
      </c>
      <c r="L118" s="2"/>
      <c r="M118" s="370" t="s">
        <v>159</v>
      </c>
      <c r="N118" s="265">
        <f>SUM(N116:N117)</f>
        <v>0</v>
      </c>
      <c r="O118" s="266"/>
      <c r="P118" s="234">
        <f>SUM(P116:P117)</f>
        <v>0</v>
      </c>
    </row>
    <row r="119" spans="1:18" x14ac:dyDescent="0.2">
      <c r="A119" s="2"/>
      <c r="B119" s="2"/>
      <c r="C119" s="2"/>
      <c r="D119" s="2"/>
      <c r="E119" s="2"/>
      <c r="F119" s="2"/>
      <c r="G119" s="2"/>
      <c r="H119" s="2"/>
      <c r="I119" s="2"/>
      <c r="J119" s="2"/>
      <c r="K119" s="2"/>
      <c r="L119" s="2"/>
      <c r="M119" s="369"/>
      <c r="N119" s="2"/>
      <c r="O119" s="2"/>
      <c r="P119" s="2"/>
    </row>
    <row r="120" spans="1:18" x14ac:dyDescent="0.2">
      <c r="A120" s="2"/>
      <c r="B120" s="2"/>
      <c r="C120" s="2"/>
      <c r="D120" s="2"/>
      <c r="E120" s="2"/>
      <c r="F120" s="2"/>
      <c r="G120" s="2"/>
      <c r="H120" s="2"/>
      <c r="I120" s="2"/>
      <c r="J120" s="2"/>
      <c r="K120" s="2"/>
      <c r="L120" s="2"/>
      <c r="M120" s="369"/>
      <c r="N120" s="2"/>
      <c r="O120" s="2"/>
      <c r="P120" s="2"/>
    </row>
    <row r="121" spans="1:18" ht="12.75" thickBot="1" x14ac:dyDescent="0.25">
      <c r="A121" s="91" t="s">
        <v>142</v>
      </c>
      <c r="B121" s="2"/>
      <c r="C121" s="2"/>
      <c r="D121" s="2"/>
      <c r="E121" s="2"/>
      <c r="F121" s="2"/>
      <c r="G121" s="2"/>
      <c r="H121" s="2"/>
      <c r="I121" s="2"/>
      <c r="J121" s="2"/>
      <c r="K121" s="2"/>
      <c r="L121" s="2"/>
      <c r="M121" s="369"/>
      <c r="N121" s="2"/>
      <c r="O121" s="2"/>
      <c r="P121" s="2"/>
    </row>
    <row r="122" spans="1:18" ht="72.75" thickBot="1" x14ac:dyDescent="0.25">
      <c r="A122" s="3" t="s">
        <v>0</v>
      </c>
      <c r="B122" s="4" t="s">
        <v>1</v>
      </c>
      <c r="C122" s="4" t="s">
        <v>2</v>
      </c>
      <c r="D122" s="4" t="s">
        <v>3</v>
      </c>
      <c r="E122" s="5" t="s">
        <v>4</v>
      </c>
      <c r="F122" s="6" t="s">
        <v>5</v>
      </c>
      <c r="G122" s="6" t="s">
        <v>6</v>
      </c>
      <c r="H122" s="7" t="s">
        <v>7</v>
      </c>
      <c r="I122" s="7" t="s">
        <v>8</v>
      </c>
      <c r="J122" s="7" t="s">
        <v>9</v>
      </c>
      <c r="K122" s="7" t="s">
        <v>10</v>
      </c>
      <c r="L122" s="24" t="s">
        <v>11</v>
      </c>
      <c r="M122" s="277" t="s">
        <v>61</v>
      </c>
      <c r="N122" s="277" t="s">
        <v>9</v>
      </c>
      <c r="O122" s="277" t="s">
        <v>62</v>
      </c>
      <c r="P122" s="277" t="s">
        <v>63</v>
      </c>
    </row>
    <row r="123" spans="1:18" ht="60" x14ac:dyDescent="0.2">
      <c r="A123" s="164">
        <v>1</v>
      </c>
      <c r="B123" s="183" t="s">
        <v>56</v>
      </c>
      <c r="C123" s="166" t="s">
        <v>27</v>
      </c>
      <c r="D123" s="167" t="s">
        <v>65</v>
      </c>
      <c r="E123" s="168"/>
      <c r="F123" s="169"/>
      <c r="G123" s="169"/>
      <c r="H123" s="170"/>
      <c r="I123" s="65"/>
      <c r="J123" s="171">
        <f>H123*D123</f>
        <v>0</v>
      </c>
      <c r="K123" s="171">
        <f>J123*I123+J123</f>
        <v>0</v>
      </c>
      <c r="L123" s="97"/>
      <c r="M123" s="100">
        <v>400</v>
      </c>
      <c r="N123" s="270">
        <f>M123*H123</f>
        <v>0</v>
      </c>
      <c r="O123" s="271"/>
      <c r="P123" s="270">
        <f>N123+N123*O123</f>
        <v>0</v>
      </c>
    </row>
    <row r="124" spans="1:18" ht="24.75" thickBot="1" x14ac:dyDescent="0.25">
      <c r="A124" s="110">
        <v>2</v>
      </c>
      <c r="B124" s="184" t="s">
        <v>57</v>
      </c>
      <c r="C124" s="112" t="s">
        <v>27</v>
      </c>
      <c r="D124" s="113" t="s">
        <v>65</v>
      </c>
      <c r="E124" s="114"/>
      <c r="F124" s="115"/>
      <c r="G124" s="115"/>
      <c r="H124" s="173"/>
      <c r="I124" s="117"/>
      <c r="J124" s="118">
        <f>H124*D124</f>
        <v>0</v>
      </c>
      <c r="K124" s="118">
        <f>J124*I124+J124</f>
        <v>0</v>
      </c>
      <c r="L124" s="90"/>
      <c r="M124" s="267">
        <v>400</v>
      </c>
      <c r="N124" s="273">
        <f>M124*H124</f>
        <v>0</v>
      </c>
      <c r="O124" s="274"/>
      <c r="P124" s="273">
        <f>N124+N124*O124</f>
        <v>0</v>
      </c>
    </row>
    <row r="125" spans="1:18" ht="12.75" thickBot="1" x14ac:dyDescent="0.25">
      <c r="A125" s="35"/>
      <c r="B125" s="36"/>
      <c r="C125" s="35"/>
      <c r="D125" s="35"/>
      <c r="E125" s="37"/>
      <c r="F125" s="38"/>
      <c r="G125" s="38"/>
      <c r="H125" s="39"/>
      <c r="I125" s="40" t="s">
        <v>158</v>
      </c>
      <c r="J125" s="227">
        <f>SUM(J123:J124)</f>
        <v>0</v>
      </c>
      <c r="K125" s="228">
        <f>SUM(K123:K124)</f>
        <v>0</v>
      </c>
      <c r="L125" s="2"/>
      <c r="M125" s="370" t="s">
        <v>159</v>
      </c>
      <c r="N125" s="265">
        <f>SUM(N123:N124)</f>
        <v>0</v>
      </c>
      <c r="O125" s="266"/>
      <c r="P125" s="234">
        <f>SUM(P123:P124)</f>
        <v>0</v>
      </c>
    </row>
    <row r="126" spans="1:18" x14ac:dyDescent="0.2">
      <c r="A126" s="2"/>
      <c r="B126" s="2"/>
      <c r="C126" s="2"/>
      <c r="D126" s="2"/>
      <c r="E126" s="2"/>
      <c r="F126" s="2"/>
      <c r="G126" s="2"/>
      <c r="H126" s="2"/>
      <c r="I126" s="2"/>
      <c r="J126" s="2"/>
      <c r="K126" s="2"/>
      <c r="L126" s="2"/>
      <c r="M126" s="369"/>
      <c r="N126" s="2"/>
      <c r="O126" s="2"/>
      <c r="P126" s="2"/>
    </row>
    <row r="127" spans="1:18" ht="12.75" thickBot="1" x14ac:dyDescent="0.25">
      <c r="A127" s="2"/>
      <c r="B127" s="91" t="s">
        <v>80</v>
      </c>
      <c r="C127" s="2"/>
      <c r="D127" s="2"/>
      <c r="E127" s="2"/>
      <c r="F127" s="2"/>
      <c r="G127" s="2"/>
      <c r="H127" s="2"/>
      <c r="I127" s="2"/>
      <c r="J127" s="2"/>
      <c r="K127" s="2"/>
      <c r="L127" s="2"/>
      <c r="M127" s="369"/>
      <c r="N127" s="2"/>
      <c r="O127" s="2"/>
      <c r="P127" s="2"/>
    </row>
    <row r="128" spans="1:18" ht="72.75" thickBot="1" x14ac:dyDescent="0.25">
      <c r="A128" s="3" t="s">
        <v>0</v>
      </c>
      <c r="B128" s="4" t="s">
        <v>58</v>
      </c>
      <c r="C128" s="4" t="s">
        <v>2</v>
      </c>
      <c r="D128" s="4" t="s">
        <v>3</v>
      </c>
      <c r="E128" s="5" t="s">
        <v>4</v>
      </c>
      <c r="F128" s="6" t="s">
        <v>5</v>
      </c>
      <c r="G128" s="6" t="s">
        <v>6</v>
      </c>
      <c r="H128" s="7" t="s">
        <v>7</v>
      </c>
      <c r="I128" s="7" t="s">
        <v>8</v>
      </c>
      <c r="J128" s="7" t="s">
        <v>9</v>
      </c>
      <c r="K128" s="7" t="s">
        <v>10</v>
      </c>
      <c r="L128" s="24" t="s">
        <v>11</v>
      </c>
      <c r="M128" s="277" t="s">
        <v>61</v>
      </c>
      <c r="N128" s="277" t="s">
        <v>9</v>
      </c>
      <c r="O128" s="277" t="s">
        <v>62</v>
      </c>
      <c r="P128" s="277" t="s">
        <v>63</v>
      </c>
    </row>
    <row r="129" spans="1:18" ht="24.75" thickBot="1" x14ac:dyDescent="0.25">
      <c r="A129" s="120">
        <v>1</v>
      </c>
      <c r="B129" s="185" t="s">
        <v>59</v>
      </c>
      <c r="C129" s="186" t="s">
        <v>27</v>
      </c>
      <c r="D129" s="186">
        <v>15</v>
      </c>
      <c r="E129" s="187"/>
      <c r="F129" s="187"/>
      <c r="G129" s="187"/>
      <c r="H129" s="188"/>
      <c r="I129" s="189"/>
      <c r="J129" s="190">
        <f>H129*D129</f>
        <v>0</v>
      </c>
      <c r="K129" s="190">
        <f>J129*I129+J129</f>
        <v>0</v>
      </c>
      <c r="L129" s="56"/>
      <c r="M129" s="267">
        <v>6</v>
      </c>
      <c r="N129" s="273">
        <f>M129*H129</f>
        <v>0</v>
      </c>
      <c r="O129" s="274"/>
      <c r="P129" s="273">
        <f>N129+N129*O129</f>
        <v>0</v>
      </c>
      <c r="R129" s="287">
        <f>7.5*H129-N129</f>
        <v>0</v>
      </c>
    </row>
    <row r="130" spans="1:18" ht="12.75" thickBot="1" x14ac:dyDescent="0.25">
      <c r="A130" s="2"/>
      <c r="B130" s="2"/>
      <c r="C130" s="2"/>
      <c r="D130" s="2"/>
      <c r="E130" s="2"/>
      <c r="F130" s="2"/>
      <c r="G130" s="2"/>
      <c r="H130" s="2"/>
      <c r="I130" s="191" t="s">
        <v>158</v>
      </c>
      <c r="J130" s="232">
        <f>SUM(J129:J129)</f>
        <v>0</v>
      </c>
      <c r="K130" s="234">
        <f>SUM(K129:K129)</f>
        <v>0</v>
      </c>
      <c r="L130" s="2"/>
      <c r="M130" s="370" t="s">
        <v>159</v>
      </c>
      <c r="N130" s="265">
        <f>SUM(N129)</f>
        <v>0</v>
      </c>
      <c r="O130" s="266"/>
      <c r="P130" s="234">
        <f>SUM(P129)</f>
        <v>0</v>
      </c>
    </row>
    <row r="131" spans="1:18" x14ac:dyDescent="0.2">
      <c r="A131" s="2"/>
      <c r="B131" s="2"/>
      <c r="C131" s="2"/>
      <c r="D131" s="2"/>
      <c r="E131" s="2"/>
      <c r="F131" s="2"/>
      <c r="G131" s="2"/>
      <c r="H131" s="2"/>
      <c r="I131" s="2"/>
      <c r="J131" s="2"/>
      <c r="K131" s="2"/>
      <c r="L131" s="2"/>
      <c r="M131" s="369"/>
      <c r="N131" s="2"/>
      <c r="O131" s="2"/>
      <c r="P131" s="2"/>
    </row>
    <row r="132" spans="1:18" x14ac:dyDescent="0.2">
      <c r="A132" s="2"/>
      <c r="B132" s="2"/>
      <c r="C132" s="2"/>
      <c r="D132" s="2"/>
      <c r="E132" s="2"/>
      <c r="F132" s="2"/>
      <c r="G132" s="2"/>
      <c r="H132" s="2"/>
      <c r="I132" s="2"/>
      <c r="J132" s="2"/>
      <c r="K132" s="2"/>
      <c r="L132" s="2"/>
      <c r="M132" s="369"/>
      <c r="N132" s="2"/>
      <c r="O132" s="2"/>
      <c r="P132" s="2"/>
    </row>
    <row r="133" spans="1:18" ht="12.75" thickBot="1" x14ac:dyDescent="0.25">
      <c r="A133" s="2"/>
      <c r="B133" s="91" t="s">
        <v>81</v>
      </c>
      <c r="C133" s="2"/>
      <c r="D133" s="2"/>
      <c r="E133" s="2"/>
      <c r="F133" s="2"/>
      <c r="G133" s="2"/>
      <c r="H133" s="2"/>
      <c r="I133" s="2"/>
      <c r="J133" s="2"/>
      <c r="K133" s="2"/>
      <c r="L133" s="2"/>
      <c r="M133" s="369"/>
      <c r="N133" s="2"/>
      <c r="O133" s="2"/>
      <c r="P133" s="2"/>
    </row>
    <row r="134" spans="1:18" ht="72.75" thickBot="1" x14ac:dyDescent="0.25">
      <c r="A134" s="3" t="s">
        <v>0</v>
      </c>
      <c r="B134" s="4" t="s">
        <v>1</v>
      </c>
      <c r="C134" s="4" t="s">
        <v>2</v>
      </c>
      <c r="D134" s="4" t="s">
        <v>3</v>
      </c>
      <c r="E134" s="5" t="s">
        <v>4</v>
      </c>
      <c r="F134" s="6" t="s">
        <v>5</v>
      </c>
      <c r="G134" s="6" t="s">
        <v>6</v>
      </c>
      <c r="H134" s="7" t="s">
        <v>7</v>
      </c>
      <c r="I134" s="7" t="s">
        <v>8</v>
      </c>
      <c r="J134" s="7" t="s">
        <v>9</v>
      </c>
      <c r="K134" s="7" t="s">
        <v>10</v>
      </c>
      <c r="L134" s="24" t="s">
        <v>11</v>
      </c>
      <c r="M134" s="277" t="s">
        <v>61</v>
      </c>
      <c r="N134" s="277" t="s">
        <v>9</v>
      </c>
      <c r="O134" s="277" t="s">
        <v>62</v>
      </c>
      <c r="P134" s="277" t="s">
        <v>63</v>
      </c>
    </row>
    <row r="135" spans="1:18" ht="60.75" thickBot="1" x14ac:dyDescent="0.25">
      <c r="A135" s="120">
        <v>1</v>
      </c>
      <c r="B135" s="185" t="s">
        <v>60</v>
      </c>
      <c r="C135" s="186" t="s">
        <v>27</v>
      </c>
      <c r="D135" s="186">
        <v>200</v>
      </c>
      <c r="E135" s="187"/>
      <c r="F135" s="187"/>
      <c r="G135" s="187"/>
      <c r="H135" s="188"/>
      <c r="I135" s="189"/>
      <c r="J135" s="190">
        <f>H135*D135</f>
        <v>0</v>
      </c>
      <c r="K135" s="190">
        <f>J135*I135+J135</f>
        <v>0</v>
      </c>
      <c r="L135" s="56"/>
      <c r="M135" s="267">
        <v>100</v>
      </c>
      <c r="N135" s="273">
        <f>M135*H135</f>
        <v>0</v>
      </c>
      <c r="O135" s="274"/>
      <c r="P135" s="273">
        <f>N135+N135*O135</f>
        <v>0</v>
      </c>
    </row>
    <row r="136" spans="1:18" ht="12.75" thickBot="1" x14ac:dyDescent="0.25">
      <c r="A136" s="2"/>
      <c r="B136" s="2"/>
      <c r="C136" s="2"/>
      <c r="D136" s="2"/>
      <c r="E136" s="2"/>
      <c r="F136" s="2"/>
      <c r="G136" s="2"/>
      <c r="H136" s="2"/>
      <c r="I136" s="191" t="s">
        <v>158</v>
      </c>
      <c r="J136" s="232">
        <f>SUM(J135:J135)</f>
        <v>0</v>
      </c>
      <c r="K136" s="234">
        <f>SUM(K135:K135)</f>
        <v>0</v>
      </c>
      <c r="L136" s="2"/>
      <c r="M136" s="370" t="s">
        <v>159</v>
      </c>
      <c r="N136" s="265">
        <f>SUM(N135)</f>
        <v>0</v>
      </c>
      <c r="O136" s="266"/>
      <c r="P136" s="234">
        <f>SUM(P135)</f>
        <v>0</v>
      </c>
    </row>
    <row r="137" spans="1:18" x14ac:dyDescent="0.2">
      <c r="A137" s="278"/>
      <c r="B137" s="278"/>
    </row>
    <row r="138" spans="1:18" x14ac:dyDescent="0.2">
      <c r="A138" s="278"/>
      <c r="B138" s="278"/>
    </row>
    <row r="139" spans="1:18" ht="12.75" thickBot="1" x14ac:dyDescent="0.25">
      <c r="A139" s="247" t="s">
        <v>168</v>
      </c>
      <c r="B139" s="223"/>
      <c r="C139" s="91"/>
      <c r="D139" s="91"/>
      <c r="E139" s="91"/>
      <c r="F139" s="91"/>
      <c r="G139" s="91"/>
      <c r="H139" s="91"/>
      <c r="I139" s="91"/>
      <c r="J139" s="91"/>
      <c r="K139" s="91"/>
      <c r="L139" s="91"/>
      <c r="M139" s="369"/>
      <c r="N139" s="2"/>
      <c r="O139" s="2"/>
      <c r="P139" s="2"/>
    </row>
    <row r="140" spans="1:18" ht="72.75" thickBot="1" x14ac:dyDescent="0.25">
      <c r="A140" s="147" t="s">
        <v>0</v>
      </c>
      <c r="B140" s="148" t="s">
        <v>21</v>
      </c>
      <c r="C140" s="148" t="s">
        <v>22</v>
      </c>
      <c r="D140" s="149" t="s">
        <v>23</v>
      </c>
      <c r="E140" s="150" t="s">
        <v>24</v>
      </c>
      <c r="F140" s="151" t="s">
        <v>5</v>
      </c>
      <c r="G140" s="151" t="s">
        <v>6</v>
      </c>
      <c r="H140" s="149" t="s">
        <v>25</v>
      </c>
      <c r="I140" s="7" t="s">
        <v>8</v>
      </c>
      <c r="J140" s="7" t="s">
        <v>9</v>
      </c>
      <c r="K140" s="7" t="s">
        <v>10</v>
      </c>
      <c r="L140" s="24" t="s">
        <v>11</v>
      </c>
      <c r="M140" s="277" t="s">
        <v>61</v>
      </c>
      <c r="N140" s="277" t="s">
        <v>9</v>
      </c>
      <c r="O140" s="277" t="s">
        <v>62</v>
      </c>
      <c r="P140" s="277" t="s">
        <v>63</v>
      </c>
    </row>
    <row r="141" spans="1:18" ht="60" x14ac:dyDescent="0.2">
      <c r="A141" s="92">
        <v>1</v>
      </c>
      <c r="B141" s="174" t="s">
        <v>84</v>
      </c>
      <c r="C141" s="94" t="s">
        <v>27</v>
      </c>
      <c r="D141" s="175">
        <v>60</v>
      </c>
      <c r="E141" s="176"/>
      <c r="F141" s="177"/>
      <c r="G141" s="177"/>
      <c r="H141" s="178"/>
      <c r="I141" s="65"/>
      <c r="J141" s="171">
        <f>H141*D141</f>
        <v>0</v>
      </c>
      <c r="K141" s="171">
        <f>J141*I141+J141</f>
        <v>0</v>
      </c>
      <c r="L141" s="97"/>
      <c r="M141" s="100">
        <v>30</v>
      </c>
      <c r="N141" s="270">
        <f>M141*H141</f>
        <v>0</v>
      </c>
      <c r="O141" s="271"/>
      <c r="P141" s="270">
        <f>N141+N141*O141</f>
        <v>0</v>
      </c>
    </row>
    <row r="142" spans="1:18" ht="60" x14ac:dyDescent="0.2">
      <c r="A142" s="192">
        <v>2</v>
      </c>
      <c r="B142" s="193" t="s">
        <v>85</v>
      </c>
      <c r="C142" s="194" t="s">
        <v>27</v>
      </c>
      <c r="D142" s="194">
        <v>60</v>
      </c>
      <c r="E142" s="195"/>
      <c r="F142" s="196"/>
      <c r="G142" s="196"/>
      <c r="H142" s="197"/>
      <c r="I142" s="65"/>
      <c r="J142" s="171">
        <f>H142*D142</f>
        <v>0</v>
      </c>
      <c r="K142" s="171">
        <f t="shared" ref="K142:K143" si="16">J142*I142+J142</f>
        <v>0</v>
      </c>
      <c r="L142" s="81"/>
      <c r="M142" s="100">
        <v>30</v>
      </c>
      <c r="N142" s="270">
        <f>M142*H142</f>
        <v>0</v>
      </c>
      <c r="O142" s="271"/>
      <c r="P142" s="270">
        <f t="shared" ref="P142:P143" si="17">N142+N142*O142</f>
        <v>0</v>
      </c>
    </row>
    <row r="143" spans="1:18" ht="60.75" thickBot="1" x14ac:dyDescent="0.25">
      <c r="A143" s="100">
        <v>3</v>
      </c>
      <c r="B143" s="198" t="s">
        <v>86</v>
      </c>
      <c r="C143" s="199" t="s">
        <v>27</v>
      </c>
      <c r="D143" s="199">
        <v>60</v>
      </c>
      <c r="E143" s="200"/>
      <c r="F143" s="17"/>
      <c r="G143" s="17"/>
      <c r="H143" s="201"/>
      <c r="I143" s="189"/>
      <c r="J143" s="309">
        <f>H143*D143</f>
        <v>0</v>
      </c>
      <c r="K143" s="309">
        <f t="shared" si="16"/>
        <v>0</v>
      </c>
      <c r="L143" s="310"/>
      <c r="M143" s="194">
        <v>30</v>
      </c>
      <c r="N143" s="197">
        <f>M143*H143</f>
        <v>0</v>
      </c>
      <c r="O143" s="255"/>
      <c r="P143" s="197">
        <f t="shared" si="17"/>
        <v>0</v>
      </c>
    </row>
    <row r="144" spans="1:18" ht="12.75" thickBot="1" x14ac:dyDescent="0.25">
      <c r="A144" s="35"/>
      <c r="B144" s="36"/>
      <c r="C144" s="35"/>
      <c r="D144" s="35"/>
      <c r="E144" s="37"/>
      <c r="F144" s="38"/>
      <c r="G144" s="38"/>
      <c r="H144" s="39"/>
      <c r="I144" s="40" t="s">
        <v>158</v>
      </c>
      <c r="J144" s="240">
        <f>SUM(J141:J143)</f>
        <v>0</v>
      </c>
      <c r="K144" s="240">
        <f>SUM(K141:K143)</f>
        <v>0</v>
      </c>
      <c r="L144" s="2"/>
      <c r="M144" s="370" t="s">
        <v>159</v>
      </c>
      <c r="N144" s="279">
        <f>SUM(N141:N143)</f>
        <v>0</v>
      </c>
      <c r="O144" s="280"/>
      <c r="P144" s="281">
        <f>SUM(P141:P143)</f>
        <v>0</v>
      </c>
    </row>
    <row r="147" spans="1:16" ht="12.75" thickBot="1" x14ac:dyDescent="0.25">
      <c r="A147" s="91" t="s">
        <v>91</v>
      </c>
      <c r="B147" s="2"/>
      <c r="C147" s="2"/>
      <c r="D147" s="2"/>
      <c r="E147" s="2"/>
      <c r="F147" s="2"/>
      <c r="G147" s="2"/>
      <c r="H147" s="2"/>
      <c r="I147" s="2"/>
      <c r="J147" s="2"/>
      <c r="K147" s="2"/>
      <c r="L147" s="2"/>
      <c r="M147" s="369"/>
      <c r="N147" s="2"/>
      <c r="O147" s="2"/>
      <c r="P147" s="2"/>
    </row>
    <row r="148" spans="1:16" ht="72.75" thickBot="1" x14ac:dyDescent="0.25">
      <c r="A148" s="3" t="s">
        <v>0</v>
      </c>
      <c r="B148" s="4" t="s">
        <v>1</v>
      </c>
      <c r="C148" s="4" t="s">
        <v>2</v>
      </c>
      <c r="D148" s="4" t="s">
        <v>3</v>
      </c>
      <c r="E148" s="5" t="s">
        <v>4</v>
      </c>
      <c r="F148" s="6" t="s">
        <v>5</v>
      </c>
      <c r="G148" s="6" t="s">
        <v>6</v>
      </c>
      <c r="H148" s="7" t="s">
        <v>7</v>
      </c>
      <c r="I148" s="7" t="s">
        <v>8</v>
      </c>
      <c r="J148" s="7" t="s">
        <v>9</v>
      </c>
      <c r="K148" s="7" t="s">
        <v>10</v>
      </c>
      <c r="L148" s="24" t="s">
        <v>11</v>
      </c>
      <c r="M148" s="277" t="s">
        <v>61</v>
      </c>
      <c r="N148" s="277" t="s">
        <v>9</v>
      </c>
      <c r="O148" s="277" t="s">
        <v>62</v>
      </c>
      <c r="P148" s="277" t="s">
        <v>63</v>
      </c>
    </row>
    <row r="149" spans="1:16" ht="168" x14ac:dyDescent="0.2">
      <c r="A149" s="164">
        <v>1</v>
      </c>
      <c r="B149" s="183" t="s">
        <v>87</v>
      </c>
      <c r="C149" s="166" t="s">
        <v>27</v>
      </c>
      <c r="D149" s="167" t="s">
        <v>89</v>
      </c>
      <c r="E149" s="168"/>
      <c r="F149" s="169"/>
      <c r="G149" s="169"/>
      <c r="H149" s="170"/>
      <c r="I149" s="65"/>
      <c r="J149" s="171">
        <f>H149*D149</f>
        <v>0</v>
      </c>
      <c r="K149" s="171">
        <f>J149*I149+J149</f>
        <v>0</v>
      </c>
      <c r="L149" s="97"/>
      <c r="M149" s="100">
        <v>200</v>
      </c>
      <c r="N149" s="270">
        <f>M149*H149</f>
        <v>0</v>
      </c>
      <c r="O149" s="271"/>
      <c r="P149" s="270">
        <f>N149+N149*O149</f>
        <v>0</v>
      </c>
    </row>
    <row r="150" spans="1:16" ht="168.75" thickBot="1" x14ac:dyDescent="0.25">
      <c r="A150" s="110">
        <v>2</v>
      </c>
      <c r="B150" s="184" t="s">
        <v>88</v>
      </c>
      <c r="C150" s="112" t="s">
        <v>27</v>
      </c>
      <c r="D150" s="113" t="s">
        <v>90</v>
      </c>
      <c r="E150" s="114"/>
      <c r="F150" s="115"/>
      <c r="G150" s="115"/>
      <c r="H150" s="173"/>
      <c r="I150" s="117"/>
      <c r="J150" s="118">
        <f>H150*D150</f>
        <v>0</v>
      </c>
      <c r="K150" s="118">
        <f>J150*I150+J150</f>
        <v>0</v>
      </c>
      <c r="L150" s="90"/>
      <c r="M150" s="267">
        <v>250</v>
      </c>
      <c r="N150" s="273">
        <f>M150*H150</f>
        <v>0</v>
      </c>
      <c r="O150" s="274"/>
      <c r="P150" s="273">
        <f>N150+N150*O150</f>
        <v>0</v>
      </c>
    </row>
    <row r="151" spans="1:16" ht="12.75" thickBot="1" x14ac:dyDescent="0.25">
      <c r="A151" s="35"/>
      <c r="B151" s="36"/>
      <c r="C151" s="35"/>
      <c r="D151" s="35"/>
      <c r="E151" s="37"/>
      <c r="F151" s="38"/>
      <c r="G151" s="38"/>
      <c r="H151" s="39"/>
      <c r="I151" s="40" t="s">
        <v>158</v>
      </c>
      <c r="J151" s="227">
        <f>SUM(J149:J150)</f>
        <v>0</v>
      </c>
      <c r="K151" s="228">
        <f>SUM(K149:K150)</f>
        <v>0</v>
      </c>
      <c r="L151" s="2"/>
      <c r="M151" s="370" t="s">
        <v>159</v>
      </c>
      <c r="N151" s="265">
        <f>SUM(N149:N150)</f>
        <v>0</v>
      </c>
      <c r="O151" s="266"/>
      <c r="P151" s="234">
        <f>SUM(P149:P150)</f>
        <v>0</v>
      </c>
    </row>
    <row r="152" spans="1:16" x14ac:dyDescent="0.2">
      <c r="A152" s="35"/>
      <c r="B152" s="36"/>
      <c r="C152" s="35"/>
      <c r="D152" s="35"/>
      <c r="E152" s="37"/>
      <c r="F152" s="38"/>
      <c r="G152" s="38"/>
      <c r="H152" s="39"/>
      <c r="I152" s="217"/>
      <c r="J152" s="146"/>
      <c r="K152" s="146"/>
      <c r="L152" s="2"/>
      <c r="M152" s="369"/>
      <c r="N152" s="261"/>
      <c r="O152" s="2"/>
      <c r="P152" s="261"/>
    </row>
    <row r="154" spans="1:16" ht="12.75" thickBot="1" x14ac:dyDescent="0.25">
      <c r="A154" s="91" t="s">
        <v>93</v>
      </c>
      <c r="B154" s="91"/>
      <c r="C154" s="91"/>
      <c r="D154" s="91"/>
      <c r="E154" s="91"/>
      <c r="F154" s="91"/>
      <c r="G154" s="91"/>
      <c r="H154" s="91"/>
      <c r="I154" s="91"/>
      <c r="J154" s="91"/>
      <c r="K154" s="91"/>
      <c r="L154" s="91"/>
      <c r="M154" s="369"/>
      <c r="N154" s="2"/>
      <c r="O154" s="2"/>
      <c r="P154" s="2"/>
    </row>
    <row r="155" spans="1:16" ht="72.75" thickBot="1" x14ac:dyDescent="0.25">
      <c r="A155" s="147" t="s">
        <v>0</v>
      </c>
      <c r="B155" s="148" t="s">
        <v>21</v>
      </c>
      <c r="C155" s="148" t="s">
        <v>22</v>
      </c>
      <c r="D155" s="149" t="s">
        <v>23</v>
      </c>
      <c r="E155" s="150" t="s">
        <v>24</v>
      </c>
      <c r="F155" s="151" t="s">
        <v>5</v>
      </c>
      <c r="G155" s="151" t="s">
        <v>6</v>
      </c>
      <c r="H155" s="149" t="s">
        <v>25</v>
      </c>
      <c r="I155" s="7" t="s">
        <v>8</v>
      </c>
      <c r="J155" s="7" t="s">
        <v>9</v>
      </c>
      <c r="K155" s="7" t="s">
        <v>10</v>
      </c>
      <c r="L155" s="24" t="s">
        <v>11</v>
      </c>
      <c r="M155" s="277" t="s">
        <v>61</v>
      </c>
      <c r="N155" s="277" t="s">
        <v>9</v>
      </c>
      <c r="O155" s="277" t="s">
        <v>62</v>
      </c>
      <c r="P155" s="277" t="s">
        <v>63</v>
      </c>
    </row>
    <row r="156" spans="1:16" ht="192" x14ac:dyDescent="0.2">
      <c r="A156" s="92">
        <v>1</v>
      </c>
      <c r="B156" s="60" t="s">
        <v>178</v>
      </c>
      <c r="C156" s="94" t="s">
        <v>27</v>
      </c>
      <c r="D156" s="175">
        <v>60</v>
      </c>
      <c r="E156" s="176"/>
      <c r="F156" s="177"/>
      <c r="G156" s="177"/>
      <c r="H156" s="178"/>
      <c r="I156" s="65"/>
      <c r="J156" s="171">
        <f>H156*D156</f>
        <v>0</v>
      </c>
      <c r="K156" s="171">
        <f>J156*I156+J156</f>
        <v>0</v>
      </c>
      <c r="L156" s="97"/>
      <c r="M156" s="100">
        <v>30</v>
      </c>
      <c r="N156" s="270">
        <f>M156*H156</f>
        <v>0</v>
      </c>
      <c r="O156" s="271"/>
      <c r="P156" s="270">
        <f>N156+N156*O156</f>
        <v>0</v>
      </c>
    </row>
    <row r="157" spans="1:16" ht="72" x14ac:dyDescent="0.2">
      <c r="A157" s="100">
        <v>2</v>
      </c>
      <c r="B157" s="198" t="s">
        <v>92</v>
      </c>
      <c r="C157" s="199" t="s">
        <v>27</v>
      </c>
      <c r="D157" s="199">
        <v>300</v>
      </c>
      <c r="E157" s="200"/>
      <c r="F157" s="17"/>
      <c r="G157" s="17"/>
      <c r="H157" s="201"/>
      <c r="I157" s="65"/>
      <c r="J157" s="171">
        <f>H157*D157</f>
        <v>0</v>
      </c>
      <c r="K157" s="171">
        <f t="shared" ref="K157:K158" si="18">J157*I157+J157</f>
        <v>0</v>
      </c>
      <c r="L157" s="34"/>
      <c r="M157" s="100">
        <v>150</v>
      </c>
      <c r="N157" s="270">
        <f>M157*H157</f>
        <v>0</v>
      </c>
      <c r="O157" s="271"/>
      <c r="P157" s="270">
        <f t="shared" ref="P157:P158" si="19">N157+N157*O157</f>
        <v>0</v>
      </c>
    </row>
    <row r="158" spans="1:16" ht="168.75" thickBot="1" x14ac:dyDescent="0.25">
      <c r="A158" s="100">
        <v>3</v>
      </c>
      <c r="B158" s="198" t="s">
        <v>179</v>
      </c>
      <c r="C158" s="199" t="s">
        <v>27</v>
      </c>
      <c r="D158" s="199">
        <v>30</v>
      </c>
      <c r="E158" s="200"/>
      <c r="F158" s="17"/>
      <c r="G158" s="17"/>
      <c r="H158" s="201"/>
      <c r="I158" s="189"/>
      <c r="J158" s="171">
        <f>H158*D158</f>
        <v>0</v>
      </c>
      <c r="K158" s="171">
        <f t="shared" si="18"/>
        <v>0</v>
      </c>
      <c r="L158" s="17"/>
      <c r="M158" s="267">
        <v>15</v>
      </c>
      <c r="N158" s="273">
        <f>M158*H158</f>
        <v>0</v>
      </c>
      <c r="O158" s="274"/>
      <c r="P158" s="273">
        <f t="shared" si="19"/>
        <v>0</v>
      </c>
    </row>
    <row r="159" spans="1:16" ht="12.75" thickBot="1" x14ac:dyDescent="0.25">
      <c r="A159" s="35"/>
      <c r="B159" s="36"/>
      <c r="C159" s="35"/>
      <c r="D159" s="35"/>
      <c r="E159" s="37"/>
      <c r="F159" s="38"/>
      <c r="G159" s="38"/>
      <c r="H159" s="39"/>
      <c r="I159" s="40" t="s">
        <v>158</v>
      </c>
      <c r="J159" s="241">
        <f>SUM(J156:J158)</f>
        <v>0</v>
      </c>
      <c r="K159" s="238">
        <f>SUM(K156:K158)</f>
        <v>0</v>
      </c>
      <c r="L159" s="2"/>
      <c r="M159" s="370" t="s">
        <v>159</v>
      </c>
      <c r="N159" s="265">
        <f>SUM(N156:N158)</f>
        <v>0</v>
      </c>
      <c r="O159" s="266"/>
      <c r="P159" s="234">
        <f>SUM(P156:P158)</f>
        <v>0</v>
      </c>
    </row>
    <row r="160" spans="1:16" x14ac:dyDescent="0.2">
      <c r="A160" s="35"/>
      <c r="B160" s="36"/>
      <c r="C160" s="35"/>
      <c r="D160" s="35"/>
      <c r="E160" s="37"/>
      <c r="F160" s="38"/>
      <c r="G160" s="38"/>
      <c r="H160" s="39"/>
      <c r="I160" s="217"/>
      <c r="J160" s="146"/>
      <c r="K160" s="146"/>
      <c r="L160" s="2"/>
      <c r="M160" s="372"/>
      <c r="N160" s="318"/>
      <c r="O160" s="119"/>
      <c r="P160" s="318"/>
    </row>
    <row r="161" spans="1:18" ht="48.75" customHeight="1" x14ac:dyDescent="0.2">
      <c r="A161" s="35"/>
      <c r="B161" s="36" t="s">
        <v>180</v>
      </c>
      <c r="C161" s="35"/>
      <c r="D161" s="35"/>
      <c r="E161" s="37"/>
      <c r="F161" s="38"/>
      <c r="G161" s="38"/>
      <c r="H161" s="39"/>
      <c r="I161" s="217"/>
      <c r="J161" s="146"/>
      <c r="K161" s="146"/>
      <c r="L161" s="2"/>
      <c r="M161" s="372"/>
      <c r="N161" s="318"/>
      <c r="O161" s="119"/>
      <c r="P161" s="318"/>
    </row>
    <row r="162" spans="1:18" x14ac:dyDescent="0.2">
      <c r="A162" s="35"/>
      <c r="B162" s="36"/>
      <c r="C162" s="35"/>
      <c r="D162" s="35"/>
      <c r="E162" s="37"/>
      <c r="F162" s="38"/>
      <c r="G162" s="38"/>
      <c r="H162" s="39"/>
      <c r="I162" s="217"/>
      <c r="J162" s="146"/>
      <c r="K162" s="146"/>
      <c r="L162" s="2"/>
      <c r="M162" s="372"/>
      <c r="N162" s="318"/>
      <c r="O162" s="119"/>
      <c r="P162" s="318"/>
    </row>
    <row r="163" spans="1:18" ht="36" x14ac:dyDescent="0.2">
      <c r="B163" s="305" t="s">
        <v>203</v>
      </c>
      <c r="C163" s="305"/>
      <c r="D163" s="305"/>
      <c r="E163" s="305"/>
      <c r="F163" s="305"/>
      <c r="G163" s="305"/>
      <c r="H163" s="305"/>
      <c r="I163" s="305"/>
      <c r="J163" s="319"/>
      <c r="K163" s="319"/>
      <c r="L163" s="319"/>
      <c r="M163" s="373"/>
      <c r="N163" s="319"/>
      <c r="O163" s="319"/>
      <c r="P163" s="319"/>
      <c r="Q163" s="305"/>
      <c r="R163" s="305"/>
    </row>
    <row r="165" spans="1:18" ht="12.75" thickBot="1" x14ac:dyDescent="0.25">
      <c r="A165" s="91" t="s">
        <v>94</v>
      </c>
      <c r="B165" s="91"/>
      <c r="C165" s="91"/>
      <c r="D165" s="91"/>
      <c r="E165" s="91"/>
      <c r="F165" s="91"/>
      <c r="G165" s="91"/>
      <c r="H165" s="91"/>
      <c r="I165" s="91"/>
      <c r="J165" s="91"/>
      <c r="K165" s="91"/>
      <c r="L165" s="91"/>
      <c r="M165" s="369"/>
      <c r="N165" s="2"/>
      <c r="O165" s="2"/>
      <c r="P165" s="2"/>
    </row>
    <row r="166" spans="1:18" ht="72.75" thickBot="1" x14ac:dyDescent="0.25">
      <c r="A166" s="147" t="s">
        <v>0</v>
      </c>
      <c r="B166" s="148" t="s">
        <v>21</v>
      </c>
      <c r="C166" s="148" t="s">
        <v>22</v>
      </c>
      <c r="D166" s="149" t="s">
        <v>23</v>
      </c>
      <c r="E166" s="150" t="s">
        <v>24</v>
      </c>
      <c r="F166" s="151" t="s">
        <v>5</v>
      </c>
      <c r="G166" s="151" t="s">
        <v>6</v>
      </c>
      <c r="H166" s="149" t="s">
        <v>25</v>
      </c>
      <c r="I166" s="7" t="s">
        <v>8</v>
      </c>
      <c r="J166" s="7" t="s">
        <v>9</v>
      </c>
      <c r="K166" s="7" t="s">
        <v>10</v>
      </c>
      <c r="L166" s="24" t="s">
        <v>11</v>
      </c>
      <c r="M166" s="277" t="s">
        <v>61</v>
      </c>
      <c r="N166" s="277" t="s">
        <v>9</v>
      </c>
      <c r="O166" s="277" t="s">
        <v>62</v>
      </c>
      <c r="P166" s="277" t="s">
        <v>63</v>
      </c>
    </row>
    <row r="167" spans="1:18" ht="108" x14ac:dyDescent="0.2">
      <c r="A167" s="92">
        <v>1</v>
      </c>
      <c r="B167" s="174" t="s">
        <v>95</v>
      </c>
      <c r="C167" s="153" t="s">
        <v>27</v>
      </c>
      <c r="D167" s="175">
        <v>1950</v>
      </c>
      <c r="E167" s="176"/>
      <c r="F167" s="177"/>
      <c r="G167" s="177"/>
      <c r="H167" s="178"/>
      <c r="I167" s="65"/>
      <c r="J167" s="171">
        <f>H167*D167</f>
        <v>0</v>
      </c>
      <c r="K167" s="171">
        <f>J167*I167+J167</f>
        <v>0</v>
      </c>
      <c r="L167" s="97"/>
      <c r="M167" s="100">
        <v>975</v>
      </c>
      <c r="N167" s="270">
        <f>M167*H167</f>
        <v>0</v>
      </c>
      <c r="O167" s="271"/>
      <c r="P167" s="270">
        <f>N167+N167*O167</f>
        <v>0</v>
      </c>
    </row>
    <row r="168" spans="1:18" ht="108" x14ac:dyDescent="0.2">
      <c r="A168" s="192">
        <v>2</v>
      </c>
      <c r="B168" s="193" t="s">
        <v>96</v>
      </c>
      <c r="C168" s="194" t="s">
        <v>27</v>
      </c>
      <c r="D168" s="194">
        <v>1000</v>
      </c>
      <c r="E168" s="195"/>
      <c r="F168" s="196"/>
      <c r="G168" s="196"/>
      <c r="H168" s="197"/>
      <c r="I168" s="65"/>
      <c r="J168" s="171">
        <f>H168*D168</f>
        <v>0</v>
      </c>
      <c r="K168" s="171">
        <f t="shared" ref="K168:K170" si="20">J168*I168+J168</f>
        <v>0</v>
      </c>
      <c r="L168" s="81"/>
      <c r="M168" s="100">
        <v>500</v>
      </c>
      <c r="N168" s="270">
        <f>M168*H168</f>
        <v>0</v>
      </c>
      <c r="O168" s="271"/>
      <c r="P168" s="270">
        <f t="shared" ref="P168:P170" si="21">N168+N168*O168</f>
        <v>0</v>
      </c>
    </row>
    <row r="169" spans="1:18" ht="108" x14ac:dyDescent="0.2">
      <c r="A169" s="100">
        <v>3</v>
      </c>
      <c r="B169" s="198" t="s">
        <v>97</v>
      </c>
      <c r="C169" s="199" t="s">
        <v>27</v>
      </c>
      <c r="D169" s="199">
        <v>1000</v>
      </c>
      <c r="E169" s="200"/>
      <c r="F169" s="17"/>
      <c r="G169" s="17"/>
      <c r="H169" s="201"/>
      <c r="I169" s="65"/>
      <c r="J169" s="171">
        <f>H169*D169</f>
        <v>0</v>
      </c>
      <c r="K169" s="171">
        <f t="shared" si="20"/>
        <v>0</v>
      </c>
      <c r="L169" s="34"/>
      <c r="M169" s="100">
        <v>500</v>
      </c>
      <c r="N169" s="270">
        <f>M169*H169</f>
        <v>0</v>
      </c>
      <c r="O169" s="271"/>
      <c r="P169" s="270">
        <f t="shared" si="21"/>
        <v>0</v>
      </c>
    </row>
    <row r="170" spans="1:18" ht="108.75" thickBot="1" x14ac:dyDescent="0.25">
      <c r="A170" s="100">
        <v>4</v>
      </c>
      <c r="B170" s="198" t="s">
        <v>98</v>
      </c>
      <c r="C170" s="199" t="s">
        <v>27</v>
      </c>
      <c r="D170" s="199">
        <v>500</v>
      </c>
      <c r="E170" s="200"/>
      <c r="F170" s="17"/>
      <c r="G170" s="17"/>
      <c r="H170" s="201"/>
      <c r="I170" s="189"/>
      <c r="J170" s="190">
        <f>H170*D170</f>
        <v>0</v>
      </c>
      <c r="K170" s="190">
        <f t="shared" si="20"/>
        <v>0</v>
      </c>
      <c r="L170" s="17"/>
      <c r="M170" s="267">
        <v>250</v>
      </c>
      <c r="N170" s="273">
        <f>M170*H170</f>
        <v>0</v>
      </c>
      <c r="O170" s="274"/>
      <c r="P170" s="273">
        <f t="shared" si="21"/>
        <v>0</v>
      </c>
    </row>
    <row r="171" spans="1:18" ht="12.75" thickBot="1" x14ac:dyDescent="0.25">
      <c r="A171" s="35"/>
      <c r="B171" s="36"/>
      <c r="C171" s="35"/>
      <c r="D171" s="35"/>
      <c r="E171" s="37"/>
      <c r="F171" s="38"/>
      <c r="G171" s="38"/>
      <c r="H171" s="39"/>
      <c r="I171" s="40" t="s">
        <v>158</v>
      </c>
      <c r="J171" s="242">
        <f>SUM(J167:J170)</f>
        <v>0</v>
      </c>
      <c r="K171" s="228">
        <f>SUM(K167:K170)</f>
        <v>0</v>
      </c>
      <c r="L171" s="2"/>
      <c r="M171" s="370" t="s">
        <v>159</v>
      </c>
      <c r="N171" s="265">
        <f>SUM(N167:N170)</f>
        <v>0</v>
      </c>
      <c r="O171" s="266"/>
      <c r="P171" s="234">
        <f>SUM(P167:P170)</f>
        <v>0</v>
      </c>
    </row>
    <row r="172" spans="1:18" x14ac:dyDescent="0.2">
      <c r="A172" s="35"/>
      <c r="B172" s="36"/>
      <c r="C172" s="35"/>
      <c r="D172" s="35"/>
      <c r="E172" s="37"/>
      <c r="F172" s="38"/>
      <c r="G172" s="38"/>
      <c r="H172" s="39"/>
      <c r="I172" s="217"/>
      <c r="J172" s="146"/>
      <c r="K172" s="146"/>
      <c r="L172" s="2"/>
      <c r="M172" s="369"/>
      <c r="N172" s="261"/>
      <c r="O172" s="2"/>
      <c r="P172" s="261"/>
    </row>
    <row r="174" spans="1:18" ht="12.75" thickBot="1" x14ac:dyDescent="0.25">
      <c r="A174" s="91" t="s">
        <v>101</v>
      </c>
      <c r="B174" s="91"/>
      <c r="C174" s="91"/>
      <c r="D174" s="91"/>
      <c r="E174" s="91"/>
      <c r="F174" s="91"/>
      <c r="G174" s="91"/>
      <c r="H174" s="91"/>
      <c r="I174" s="91"/>
      <c r="J174" s="91"/>
      <c r="K174" s="91"/>
      <c r="L174" s="91"/>
      <c r="M174" s="369"/>
      <c r="N174" s="2"/>
      <c r="O174" s="2"/>
      <c r="P174" s="2"/>
    </row>
    <row r="175" spans="1:18" ht="72.75" thickBot="1" x14ac:dyDescent="0.25">
      <c r="A175" s="147" t="s">
        <v>0</v>
      </c>
      <c r="B175" s="148" t="s">
        <v>21</v>
      </c>
      <c r="C175" s="148" t="s">
        <v>22</v>
      </c>
      <c r="D175" s="149" t="s">
        <v>23</v>
      </c>
      <c r="E175" s="150" t="s">
        <v>24</v>
      </c>
      <c r="F175" s="151" t="s">
        <v>5</v>
      </c>
      <c r="G175" s="151" t="s">
        <v>6</v>
      </c>
      <c r="H175" s="149" t="s">
        <v>25</v>
      </c>
      <c r="I175" s="7" t="s">
        <v>8</v>
      </c>
      <c r="J175" s="7" t="s">
        <v>9</v>
      </c>
      <c r="K175" s="7" t="s">
        <v>10</v>
      </c>
      <c r="L175" s="24" t="s">
        <v>11</v>
      </c>
      <c r="M175" s="277" t="s">
        <v>61</v>
      </c>
      <c r="N175" s="277" t="s">
        <v>9</v>
      </c>
      <c r="O175" s="277" t="s">
        <v>62</v>
      </c>
      <c r="P175" s="277" t="s">
        <v>63</v>
      </c>
    </row>
    <row r="176" spans="1:18" x14ac:dyDescent="0.2">
      <c r="A176" s="92">
        <v>1</v>
      </c>
      <c r="B176" s="174" t="s">
        <v>99</v>
      </c>
      <c r="C176" s="94" t="s">
        <v>16</v>
      </c>
      <c r="D176" s="175">
        <v>10</v>
      </c>
      <c r="E176" s="176"/>
      <c r="F176" s="177"/>
      <c r="G176" s="177"/>
      <c r="H176" s="178"/>
      <c r="I176" s="65"/>
      <c r="J176" s="171">
        <f>H176*D176</f>
        <v>0</v>
      </c>
      <c r="K176" s="171">
        <f>J176*I176+J176</f>
        <v>0</v>
      </c>
      <c r="L176" s="97"/>
      <c r="M176" s="366">
        <v>5</v>
      </c>
      <c r="N176" s="259">
        <f>M176*H176</f>
        <v>0</v>
      </c>
      <c r="O176" s="260"/>
      <c r="P176" s="259">
        <f>N176+N176*O176</f>
        <v>0</v>
      </c>
    </row>
    <row r="177" spans="1:16" ht="12.75" thickBot="1" x14ac:dyDescent="0.25">
      <c r="A177" s="100">
        <v>2</v>
      </c>
      <c r="B177" s="198" t="s">
        <v>100</v>
      </c>
      <c r="C177" s="199" t="s">
        <v>16</v>
      </c>
      <c r="D177" s="199">
        <v>10</v>
      </c>
      <c r="E177" s="200"/>
      <c r="F177" s="17"/>
      <c r="G177" s="17"/>
      <c r="H177" s="201"/>
      <c r="I177" s="89"/>
      <c r="J177" s="182">
        <f>H177*D177</f>
        <v>0</v>
      </c>
      <c r="K177" s="182">
        <f t="shared" ref="K177" si="22">J177*I177+J177</f>
        <v>0</v>
      </c>
      <c r="L177" s="17"/>
      <c r="M177" s="367">
        <v>5</v>
      </c>
      <c r="N177" s="218">
        <f>M177*H177</f>
        <v>0</v>
      </c>
      <c r="O177" s="219"/>
      <c r="P177" s="218">
        <f t="shared" ref="P177" si="23">N177+N177*O177</f>
        <v>0</v>
      </c>
    </row>
    <row r="178" spans="1:16" ht="12.75" thickBot="1" x14ac:dyDescent="0.25">
      <c r="A178" s="35"/>
      <c r="B178" s="36"/>
      <c r="C178" s="35"/>
      <c r="D178" s="35"/>
      <c r="E178" s="37"/>
      <c r="F178" s="38"/>
      <c r="G178" s="38"/>
      <c r="H178" s="39"/>
      <c r="I178" s="40" t="s">
        <v>158</v>
      </c>
      <c r="J178" s="227">
        <f>SUM(J176:J177)</f>
        <v>0</v>
      </c>
      <c r="K178" s="228">
        <f>SUM(K176:K177)</f>
        <v>0</v>
      </c>
      <c r="L178" s="2"/>
      <c r="M178" s="370" t="s">
        <v>159</v>
      </c>
      <c r="N178" s="265">
        <f>SUM(N176:N177)</f>
        <v>0</v>
      </c>
      <c r="O178" s="266"/>
      <c r="P178" s="234">
        <f>SUM(P176:P177)</f>
        <v>0</v>
      </c>
    </row>
    <row r="181" spans="1:16" ht="12.75" thickBot="1" x14ac:dyDescent="0.25">
      <c r="A181" s="91" t="s">
        <v>143</v>
      </c>
      <c r="B181" s="91"/>
      <c r="C181" s="91"/>
      <c r="D181" s="91"/>
      <c r="E181" s="91"/>
      <c r="F181" s="91"/>
      <c r="G181" s="91"/>
      <c r="H181" s="91"/>
      <c r="I181" s="91"/>
      <c r="J181" s="91"/>
      <c r="K181" s="91"/>
      <c r="L181" s="91"/>
      <c r="M181" s="369"/>
      <c r="N181" s="2"/>
      <c r="O181" s="2"/>
      <c r="P181" s="2"/>
    </row>
    <row r="182" spans="1:16" ht="72.75" thickBot="1" x14ac:dyDescent="0.25">
      <c r="A182" s="147" t="s">
        <v>0</v>
      </c>
      <c r="B182" s="148" t="s">
        <v>21</v>
      </c>
      <c r="C182" s="148" t="s">
        <v>22</v>
      </c>
      <c r="D182" s="149" t="s">
        <v>23</v>
      </c>
      <c r="E182" s="150" t="s">
        <v>24</v>
      </c>
      <c r="F182" s="151" t="s">
        <v>5</v>
      </c>
      <c r="G182" s="151" t="s">
        <v>6</v>
      </c>
      <c r="H182" s="149" t="s">
        <v>25</v>
      </c>
      <c r="I182" s="7" t="s">
        <v>8</v>
      </c>
      <c r="J182" s="7" t="s">
        <v>9</v>
      </c>
      <c r="K182" s="7" t="s">
        <v>10</v>
      </c>
      <c r="L182" s="24" t="s">
        <v>11</v>
      </c>
      <c r="M182" s="277" t="s">
        <v>61</v>
      </c>
      <c r="N182" s="277" t="s">
        <v>9</v>
      </c>
      <c r="O182" s="277" t="s">
        <v>62</v>
      </c>
      <c r="P182" s="277" t="s">
        <v>63</v>
      </c>
    </row>
    <row r="183" spans="1:16" ht="12.75" thickBot="1" x14ac:dyDescent="0.25">
      <c r="A183" s="92">
        <v>1</v>
      </c>
      <c r="B183" s="174" t="s">
        <v>103</v>
      </c>
      <c r="C183" s="94" t="s">
        <v>16</v>
      </c>
      <c r="D183" s="175">
        <v>4</v>
      </c>
      <c r="E183" s="176"/>
      <c r="F183" s="177"/>
      <c r="G183" s="177"/>
      <c r="H183" s="178"/>
      <c r="I183" s="189"/>
      <c r="J183" s="190">
        <f>H183*D183</f>
        <v>0</v>
      </c>
      <c r="K183" s="190">
        <f>J183*I183+J183</f>
        <v>0</v>
      </c>
      <c r="L183" s="97"/>
      <c r="M183" s="367">
        <v>2</v>
      </c>
      <c r="N183" s="218">
        <f>M183*H183</f>
        <v>0</v>
      </c>
      <c r="O183" s="219"/>
      <c r="P183" s="218">
        <f>N183+N183*O183</f>
        <v>0</v>
      </c>
    </row>
    <row r="184" spans="1:16" ht="12.75" thickBot="1" x14ac:dyDescent="0.25">
      <c r="A184" s="35"/>
      <c r="B184" s="36"/>
      <c r="C184" s="35"/>
      <c r="D184" s="35"/>
      <c r="E184" s="37"/>
      <c r="F184" s="38"/>
      <c r="G184" s="38"/>
      <c r="H184" s="39"/>
      <c r="I184" s="40" t="s">
        <v>158</v>
      </c>
      <c r="J184" s="227">
        <f>SUM(J183:J183)</f>
        <v>0</v>
      </c>
      <c r="K184" s="228">
        <f>SUM(K183:K183)</f>
        <v>0</v>
      </c>
      <c r="L184" s="2"/>
      <c r="M184" s="370" t="s">
        <v>159</v>
      </c>
      <c r="N184" s="265">
        <f>SUM(N183:N183)</f>
        <v>0</v>
      </c>
      <c r="O184" s="266"/>
      <c r="P184" s="234">
        <f>SUM(P183:P183)</f>
        <v>0</v>
      </c>
    </row>
    <row r="187" spans="1:16" ht="12.75" thickBot="1" x14ac:dyDescent="0.25">
      <c r="A187" s="23" t="s">
        <v>144</v>
      </c>
      <c r="B187" s="23"/>
      <c r="C187" s="23"/>
      <c r="D187" s="23"/>
      <c r="E187" s="23"/>
      <c r="F187" s="23"/>
      <c r="G187" s="23"/>
      <c r="H187" s="23"/>
      <c r="I187" s="23"/>
      <c r="J187" s="23"/>
      <c r="K187" s="23"/>
      <c r="L187" s="2"/>
      <c r="M187" s="369"/>
      <c r="N187" s="2"/>
      <c r="O187" s="2"/>
      <c r="P187" s="2"/>
    </row>
    <row r="188" spans="1:16" ht="72.75" thickBot="1" x14ac:dyDescent="0.25">
      <c r="A188" s="3" t="s">
        <v>0</v>
      </c>
      <c r="B188" s="4" t="s">
        <v>1</v>
      </c>
      <c r="C188" s="4" t="s">
        <v>2</v>
      </c>
      <c r="D188" s="4" t="s">
        <v>3</v>
      </c>
      <c r="E188" s="5" t="s">
        <v>4</v>
      </c>
      <c r="F188" s="6" t="s">
        <v>5</v>
      </c>
      <c r="G188" s="6" t="s">
        <v>6</v>
      </c>
      <c r="H188" s="7" t="s">
        <v>7</v>
      </c>
      <c r="I188" s="7" t="s">
        <v>8</v>
      </c>
      <c r="J188" s="7" t="s">
        <v>9</v>
      </c>
      <c r="K188" s="7" t="s">
        <v>10</v>
      </c>
      <c r="L188" s="24" t="s">
        <v>11</v>
      </c>
      <c r="M188" s="257" t="s">
        <v>61</v>
      </c>
      <c r="N188" s="257" t="s">
        <v>9</v>
      </c>
      <c r="O188" s="257" t="s">
        <v>62</v>
      </c>
      <c r="P188" s="257" t="s">
        <v>63</v>
      </c>
    </row>
    <row r="189" spans="1:16" ht="84.75" thickBot="1" x14ac:dyDescent="0.25">
      <c r="A189" s="202">
        <v>5</v>
      </c>
      <c r="B189" s="203" t="s">
        <v>18</v>
      </c>
      <c r="C189" s="86" t="s">
        <v>19</v>
      </c>
      <c r="D189" s="113" t="s">
        <v>20</v>
      </c>
      <c r="E189" s="114"/>
      <c r="F189" s="115"/>
      <c r="G189" s="115"/>
      <c r="H189" s="116"/>
      <c r="I189" s="117"/>
      <c r="J189" s="204">
        <f>H189*D189</f>
        <v>0</v>
      </c>
      <c r="K189" s="204">
        <f t="shared" ref="K189" si="24">J189*I189+J189</f>
        <v>0</v>
      </c>
      <c r="L189" s="90"/>
      <c r="M189" s="267">
        <v>75</v>
      </c>
      <c r="N189" s="273">
        <f>M189*H189</f>
        <v>0</v>
      </c>
      <c r="O189" s="274"/>
      <c r="P189" s="273">
        <f>N189+N189*O189</f>
        <v>0</v>
      </c>
    </row>
    <row r="190" spans="1:16" ht="12.75" thickBot="1" x14ac:dyDescent="0.25">
      <c r="A190" s="35"/>
      <c r="B190" s="36"/>
      <c r="C190" s="35"/>
      <c r="D190" s="35"/>
      <c r="E190" s="37"/>
      <c r="F190" s="38"/>
      <c r="G190" s="38"/>
      <c r="H190" s="39"/>
      <c r="I190" s="40" t="s">
        <v>158</v>
      </c>
      <c r="J190" s="227">
        <f>SUM(J186:J189)</f>
        <v>0</v>
      </c>
      <c r="K190" s="228">
        <f>SUM(K189)</f>
        <v>0</v>
      </c>
      <c r="L190" s="2"/>
      <c r="M190" s="370" t="s">
        <v>159</v>
      </c>
      <c r="N190" s="265">
        <f>SUM(N189:N189)</f>
        <v>0</v>
      </c>
      <c r="O190" s="266"/>
      <c r="P190" s="234">
        <f>SUM(P189:P189)</f>
        <v>0</v>
      </c>
    </row>
    <row r="191" spans="1:16" x14ac:dyDescent="0.2">
      <c r="A191" s="2"/>
      <c r="B191" s="2"/>
      <c r="C191" s="2"/>
      <c r="D191" s="2"/>
      <c r="E191" s="2"/>
      <c r="F191" s="2"/>
      <c r="G191" s="2"/>
      <c r="H191" s="2"/>
      <c r="I191" s="2"/>
      <c r="J191" s="2"/>
      <c r="K191" s="2"/>
      <c r="L191" s="2"/>
      <c r="M191" s="369"/>
      <c r="N191" s="2"/>
      <c r="O191" s="2"/>
      <c r="P191" s="2"/>
    </row>
    <row r="194" spans="1:16" ht="12.75" thickBot="1" x14ac:dyDescent="0.25">
      <c r="A194" s="23" t="s">
        <v>145</v>
      </c>
      <c r="B194" s="23"/>
      <c r="C194" s="23"/>
      <c r="D194" s="23"/>
      <c r="E194" s="23"/>
      <c r="F194" s="23"/>
      <c r="G194" s="23"/>
      <c r="H194" s="23"/>
      <c r="I194" s="23"/>
      <c r="J194" s="23"/>
      <c r="K194" s="23"/>
      <c r="L194" s="2"/>
      <c r="M194" s="369"/>
      <c r="N194" s="2"/>
      <c r="O194" s="2"/>
      <c r="P194" s="2"/>
    </row>
    <row r="195" spans="1:16" ht="72.75" thickBot="1" x14ac:dyDescent="0.25">
      <c r="A195" s="3" t="s">
        <v>0</v>
      </c>
      <c r="B195" s="4" t="s">
        <v>1</v>
      </c>
      <c r="C195" s="4" t="s">
        <v>2</v>
      </c>
      <c r="D195" s="4" t="s">
        <v>3</v>
      </c>
      <c r="E195" s="5" t="s">
        <v>4</v>
      </c>
      <c r="F195" s="6" t="s">
        <v>5</v>
      </c>
      <c r="G195" s="6" t="s">
        <v>6</v>
      </c>
      <c r="H195" s="7" t="s">
        <v>7</v>
      </c>
      <c r="I195" s="7" t="s">
        <v>8</v>
      </c>
      <c r="J195" s="7" t="s">
        <v>9</v>
      </c>
      <c r="K195" s="7" t="s">
        <v>10</v>
      </c>
      <c r="L195" s="24" t="s">
        <v>11</v>
      </c>
      <c r="M195" s="257" t="s">
        <v>61</v>
      </c>
      <c r="N195" s="257" t="s">
        <v>9</v>
      </c>
      <c r="O195" s="257" t="s">
        <v>62</v>
      </c>
      <c r="P195" s="257" t="s">
        <v>63</v>
      </c>
    </row>
    <row r="196" spans="1:16" ht="12.75" thickBot="1" x14ac:dyDescent="0.25">
      <c r="A196" s="202">
        <v>5</v>
      </c>
      <c r="B196" s="203" t="s">
        <v>105</v>
      </c>
      <c r="C196" s="86" t="s">
        <v>19</v>
      </c>
      <c r="D196" s="113" t="s">
        <v>44</v>
      </c>
      <c r="E196" s="114"/>
      <c r="F196" s="115"/>
      <c r="G196" s="115"/>
      <c r="H196" s="116"/>
      <c r="I196" s="117"/>
      <c r="J196" s="204">
        <f>H196*D196</f>
        <v>0</v>
      </c>
      <c r="K196" s="204">
        <f t="shared" ref="K196" si="25">J196*I196+J196</f>
        <v>0</v>
      </c>
      <c r="L196" s="90"/>
      <c r="M196" s="367">
        <v>100</v>
      </c>
      <c r="N196" s="218">
        <f>M196*H196</f>
        <v>0</v>
      </c>
      <c r="O196" s="219"/>
      <c r="P196" s="218">
        <f>N196+N196*O196</f>
        <v>0</v>
      </c>
    </row>
    <row r="197" spans="1:16" ht="12.75" thickBot="1" x14ac:dyDescent="0.25">
      <c r="A197" s="35"/>
      <c r="B197" s="36"/>
      <c r="C197" s="35"/>
      <c r="D197" s="35"/>
      <c r="E197" s="37"/>
      <c r="F197" s="38"/>
      <c r="G197" s="38"/>
      <c r="H197" s="39"/>
      <c r="I197" s="40" t="s">
        <v>158</v>
      </c>
      <c r="J197" s="227">
        <f>SUM(J193:J196)</f>
        <v>0</v>
      </c>
      <c r="K197" s="228">
        <f>SUM(K196)</f>
        <v>0</v>
      </c>
      <c r="L197" s="2"/>
      <c r="M197" s="370" t="s">
        <v>159</v>
      </c>
      <c r="N197" s="265">
        <f>SUM(N196:N196)</f>
        <v>0</v>
      </c>
      <c r="O197" s="266"/>
      <c r="P197" s="234">
        <f>SUM(P196:P196)</f>
        <v>0</v>
      </c>
    </row>
    <row r="200" spans="1:16" ht="12.75" thickBot="1" x14ac:dyDescent="0.25">
      <c r="A200" s="23" t="s">
        <v>146</v>
      </c>
      <c r="B200" s="23"/>
      <c r="C200" s="23"/>
      <c r="D200" s="23"/>
      <c r="E200" s="23"/>
      <c r="F200" s="23"/>
      <c r="G200" s="23"/>
      <c r="H200" s="23"/>
      <c r="I200" s="23"/>
      <c r="J200" s="23"/>
      <c r="K200" s="23"/>
      <c r="L200" s="2"/>
      <c r="M200" s="369"/>
      <c r="N200" s="2"/>
      <c r="O200" s="2"/>
      <c r="P200" s="2"/>
    </row>
    <row r="201" spans="1:16" ht="72.75" thickBot="1" x14ac:dyDescent="0.25">
      <c r="A201" s="3" t="s">
        <v>0</v>
      </c>
      <c r="B201" s="4" t="s">
        <v>1</v>
      </c>
      <c r="C201" s="4" t="s">
        <v>2</v>
      </c>
      <c r="D201" s="4" t="s">
        <v>3</v>
      </c>
      <c r="E201" s="5" t="s">
        <v>4</v>
      </c>
      <c r="F201" s="6" t="s">
        <v>5</v>
      </c>
      <c r="G201" s="6" t="s">
        <v>6</v>
      </c>
      <c r="H201" s="7" t="s">
        <v>7</v>
      </c>
      <c r="I201" s="7" t="s">
        <v>8</v>
      </c>
      <c r="J201" s="7" t="s">
        <v>9</v>
      </c>
      <c r="K201" s="7" t="s">
        <v>10</v>
      </c>
      <c r="L201" s="24" t="s">
        <v>11</v>
      </c>
      <c r="M201" s="257" t="s">
        <v>61</v>
      </c>
      <c r="N201" s="257" t="s">
        <v>9</v>
      </c>
      <c r="O201" s="257" t="s">
        <v>62</v>
      </c>
      <c r="P201" s="257" t="s">
        <v>63</v>
      </c>
    </row>
    <row r="202" spans="1:16" ht="24.75" thickBot="1" x14ac:dyDescent="0.25">
      <c r="A202" s="202">
        <v>5</v>
      </c>
      <c r="B202" s="203" t="s">
        <v>106</v>
      </c>
      <c r="C202" s="86" t="s">
        <v>19</v>
      </c>
      <c r="D202" s="113" t="s">
        <v>107</v>
      </c>
      <c r="E202" s="114"/>
      <c r="F202" s="115"/>
      <c r="G202" s="115"/>
      <c r="H202" s="116"/>
      <c r="I202" s="117"/>
      <c r="J202" s="204">
        <f>H202*D202</f>
        <v>0</v>
      </c>
      <c r="K202" s="204">
        <f t="shared" ref="K202" si="26">J202*I202+J202</f>
        <v>0</v>
      </c>
      <c r="L202" s="90"/>
      <c r="M202" s="267">
        <v>45</v>
      </c>
      <c r="N202" s="273">
        <f>M202*H202</f>
        <v>0</v>
      </c>
      <c r="O202" s="274"/>
      <c r="P202" s="273">
        <f>N202+N202*O202</f>
        <v>0</v>
      </c>
    </row>
    <row r="203" spans="1:16" ht="12.75" thickBot="1" x14ac:dyDescent="0.25">
      <c r="A203" s="35"/>
      <c r="B203" s="36"/>
      <c r="C203" s="35"/>
      <c r="D203" s="35"/>
      <c r="E203" s="37"/>
      <c r="F203" s="38"/>
      <c r="G203" s="38"/>
      <c r="H203" s="39"/>
      <c r="I203" s="40" t="s">
        <v>158</v>
      </c>
      <c r="J203" s="227">
        <f>SUM(J199:J202)</f>
        <v>0</v>
      </c>
      <c r="K203" s="228">
        <f>SUM(K202)</f>
        <v>0</v>
      </c>
      <c r="L203" s="2"/>
      <c r="M203" s="370" t="s">
        <v>159</v>
      </c>
      <c r="N203" s="265">
        <f>SUM(N202:N202)</f>
        <v>0</v>
      </c>
      <c r="O203" s="266"/>
      <c r="P203" s="234">
        <f>SUM(P202:P202)</f>
        <v>0</v>
      </c>
    </row>
    <row r="206" spans="1:16" ht="12.75" thickBot="1" x14ac:dyDescent="0.25">
      <c r="A206" s="23" t="s">
        <v>109</v>
      </c>
      <c r="B206" s="23"/>
      <c r="C206" s="23"/>
      <c r="D206" s="23"/>
      <c r="E206" s="23"/>
      <c r="F206" s="23"/>
      <c r="G206" s="23"/>
      <c r="H206" s="23"/>
      <c r="I206" s="23"/>
      <c r="J206" s="23"/>
      <c r="K206" s="23"/>
      <c r="L206" s="2"/>
      <c r="M206" s="369"/>
      <c r="N206" s="2"/>
      <c r="O206" s="2"/>
      <c r="P206" s="2"/>
    </row>
    <row r="207" spans="1:16" ht="72.75" thickBot="1" x14ac:dyDescent="0.25">
      <c r="A207" s="3" t="s">
        <v>0</v>
      </c>
      <c r="B207" s="4" t="s">
        <v>1</v>
      </c>
      <c r="C207" s="4" t="s">
        <v>2</v>
      </c>
      <c r="D207" s="4" t="s">
        <v>3</v>
      </c>
      <c r="E207" s="5" t="s">
        <v>4</v>
      </c>
      <c r="F207" s="6" t="s">
        <v>5</v>
      </c>
      <c r="G207" s="6" t="s">
        <v>6</v>
      </c>
      <c r="H207" s="7" t="s">
        <v>7</v>
      </c>
      <c r="I207" s="7" t="s">
        <v>8</v>
      </c>
      <c r="J207" s="7" t="s">
        <v>9</v>
      </c>
      <c r="K207" s="7" t="s">
        <v>10</v>
      </c>
      <c r="L207" s="24" t="s">
        <v>11</v>
      </c>
      <c r="M207" s="257" t="s">
        <v>61</v>
      </c>
      <c r="N207" s="257" t="s">
        <v>9</v>
      </c>
      <c r="O207" s="257" t="s">
        <v>62</v>
      </c>
      <c r="P207" s="257" t="s">
        <v>63</v>
      </c>
    </row>
    <row r="208" spans="1:16" ht="24.75" thickBot="1" x14ac:dyDescent="0.25">
      <c r="A208" s="202">
        <v>5</v>
      </c>
      <c r="B208" s="203" t="s">
        <v>108</v>
      </c>
      <c r="C208" s="86" t="s">
        <v>19</v>
      </c>
      <c r="D208" s="113" t="s">
        <v>107</v>
      </c>
      <c r="E208" s="114"/>
      <c r="F208" s="115"/>
      <c r="G208" s="115"/>
      <c r="H208" s="116"/>
      <c r="I208" s="117"/>
      <c r="J208" s="204">
        <f>H208*D208</f>
        <v>0</v>
      </c>
      <c r="K208" s="204">
        <f t="shared" ref="K208" si="27">J208*I208+J208</f>
        <v>0</v>
      </c>
      <c r="L208" s="90"/>
      <c r="M208" s="267">
        <v>45</v>
      </c>
      <c r="N208" s="273">
        <f>M208*H208</f>
        <v>0</v>
      </c>
      <c r="O208" s="274"/>
      <c r="P208" s="273">
        <f>N208+N208*O208</f>
        <v>0</v>
      </c>
    </row>
    <row r="209" spans="1:18" ht="12.75" thickBot="1" x14ac:dyDescent="0.25">
      <c r="A209" s="35"/>
      <c r="B209" s="36"/>
      <c r="C209" s="35"/>
      <c r="D209" s="35"/>
      <c r="E209" s="37"/>
      <c r="F209" s="38"/>
      <c r="G209" s="38"/>
      <c r="H209" s="39"/>
      <c r="I209" s="40" t="s">
        <v>158</v>
      </c>
      <c r="J209" s="227">
        <f>SUM(J205:J208)</f>
        <v>0</v>
      </c>
      <c r="K209" s="228">
        <f>SUM(K208)</f>
        <v>0</v>
      </c>
      <c r="L209" s="2"/>
      <c r="M209" s="370" t="s">
        <v>159</v>
      </c>
      <c r="N209" s="265">
        <f>SUM(N208:N208)</f>
        <v>0</v>
      </c>
      <c r="O209" s="266"/>
      <c r="P209" s="234">
        <f>SUM(P208:P208)</f>
        <v>0</v>
      </c>
    </row>
    <row r="212" spans="1:18" ht="12.75" thickBot="1" x14ac:dyDescent="0.25">
      <c r="A212" s="243" t="s">
        <v>173</v>
      </c>
      <c r="B212" s="224"/>
      <c r="C212" s="23"/>
      <c r="D212" s="23"/>
      <c r="E212" s="23"/>
      <c r="F212" s="23"/>
      <c r="G212" s="23"/>
      <c r="H212" s="23"/>
      <c r="I212" s="23"/>
      <c r="J212" s="23"/>
      <c r="K212" s="23"/>
      <c r="L212" s="2"/>
      <c r="M212" s="369"/>
      <c r="N212" s="2"/>
      <c r="O212" s="2"/>
      <c r="P212" s="2"/>
    </row>
    <row r="213" spans="1:18" ht="72.75" thickBot="1" x14ac:dyDescent="0.25">
      <c r="A213" s="3" t="s">
        <v>0</v>
      </c>
      <c r="B213" s="4" t="s">
        <v>1</v>
      </c>
      <c r="C213" s="4" t="s">
        <v>2</v>
      </c>
      <c r="D213" s="4" t="s">
        <v>3</v>
      </c>
      <c r="E213" s="5" t="s">
        <v>4</v>
      </c>
      <c r="F213" s="6" t="s">
        <v>5</v>
      </c>
      <c r="G213" s="6" t="s">
        <v>6</v>
      </c>
      <c r="H213" s="7" t="s">
        <v>7</v>
      </c>
      <c r="I213" s="7" t="s">
        <v>8</v>
      </c>
      <c r="J213" s="7" t="s">
        <v>9</v>
      </c>
      <c r="K213" s="7" t="s">
        <v>10</v>
      </c>
      <c r="L213" s="24" t="s">
        <v>11</v>
      </c>
      <c r="M213" s="257" t="s">
        <v>61</v>
      </c>
      <c r="N213" s="257" t="s">
        <v>9</v>
      </c>
      <c r="O213" s="257" t="s">
        <v>62</v>
      </c>
      <c r="P213" s="257" t="s">
        <v>63</v>
      </c>
    </row>
    <row r="214" spans="1:18" ht="48.75" thickBot="1" x14ac:dyDescent="0.25">
      <c r="A214" s="202">
        <v>5</v>
      </c>
      <c r="B214" s="203" t="s">
        <v>110</v>
      </c>
      <c r="C214" s="86" t="s">
        <v>19</v>
      </c>
      <c r="D214" s="113" t="s">
        <v>111</v>
      </c>
      <c r="E214" s="114"/>
      <c r="F214" s="115"/>
      <c r="G214" s="115"/>
      <c r="H214" s="116"/>
      <c r="I214" s="117"/>
      <c r="J214" s="204">
        <f>H214*D214</f>
        <v>0</v>
      </c>
      <c r="K214" s="204">
        <f t="shared" ref="K214" si="28">J214*I214+J214</f>
        <v>0</v>
      </c>
      <c r="L214" s="90"/>
      <c r="M214" s="267">
        <v>30</v>
      </c>
      <c r="N214" s="273">
        <f>M214*H214</f>
        <v>0</v>
      </c>
      <c r="O214" s="274"/>
      <c r="P214" s="273">
        <f>N214+N214*O214</f>
        <v>0</v>
      </c>
    </row>
    <row r="215" spans="1:18" ht="12.75" thickBot="1" x14ac:dyDescent="0.25">
      <c r="A215" s="35"/>
      <c r="B215" s="36"/>
      <c r="C215" s="35"/>
      <c r="D215" s="35"/>
      <c r="E215" s="37"/>
      <c r="F215" s="38"/>
      <c r="G215" s="38"/>
      <c r="H215" s="39"/>
      <c r="I215" s="40" t="s">
        <v>158</v>
      </c>
      <c r="J215" s="227">
        <f>SUM(J211:J214)</f>
        <v>0</v>
      </c>
      <c r="K215" s="228">
        <f>SUM(K214)</f>
        <v>0</v>
      </c>
      <c r="L215" s="2"/>
      <c r="M215" s="370" t="s">
        <v>159</v>
      </c>
      <c r="N215" s="265">
        <f>SUM(N214:N214)</f>
        <v>0</v>
      </c>
      <c r="O215" s="266"/>
      <c r="P215" s="234">
        <f>SUM(P214:P214)</f>
        <v>0</v>
      </c>
    </row>
    <row r="218" spans="1:18" ht="12.75" thickBot="1" x14ac:dyDescent="0.25">
      <c r="A218" s="91" t="s">
        <v>147</v>
      </c>
      <c r="B218" s="91"/>
      <c r="C218" s="91"/>
      <c r="D218" s="91"/>
      <c r="E218" s="91"/>
      <c r="F218" s="91"/>
      <c r="G218" s="91"/>
      <c r="H218" s="91"/>
      <c r="I218" s="91"/>
      <c r="J218" s="91"/>
      <c r="K218" s="91"/>
      <c r="L218" s="91"/>
      <c r="M218" s="369"/>
      <c r="N218" s="2"/>
      <c r="O218" s="2"/>
      <c r="P218" s="2"/>
    </row>
    <row r="219" spans="1:18" ht="72.75" thickBot="1" x14ac:dyDescent="0.25">
      <c r="A219" s="147" t="s">
        <v>0</v>
      </c>
      <c r="B219" s="148" t="s">
        <v>21</v>
      </c>
      <c r="C219" s="148" t="s">
        <v>22</v>
      </c>
      <c r="D219" s="149" t="s">
        <v>23</v>
      </c>
      <c r="E219" s="150" t="s">
        <v>24</v>
      </c>
      <c r="F219" s="151" t="s">
        <v>5</v>
      </c>
      <c r="G219" s="151" t="s">
        <v>6</v>
      </c>
      <c r="H219" s="149" t="s">
        <v>25</v>
      </c>
      <c r="I219" s="7" t="s">
        <v>8</v>
      </c>
      <c r="J219" s="7" t="s">
        <v>9</v>
      </c>
      <c r="K219" s="7" t="s">
        <v>10</v>
      </c>
      <c r="L219" s="24" t="s">
        <v>11</v>
      </c>
      <c r="M219" s="277" t="s">
        <v>61</v>
      </c>
      <c r="N219" s="277" t="s">
        <v>9</v>
      </c>
      <c r="O219" s="277" t="s">
        <v>62</v>
      </c>
      <c r="P219" s="277" t="s">
        <v>63</v>
      </c>
    </row>
    <row r="220" spans="1:18" ht="24" x14ac:dyDescent="0.2">
      <c r="A220" s="92">
        <v>1</v>
      </c>
      <c r="B220" s="174" t="s">
        <v>114</v>
      </c>
      <c r="C220" s="94" t="s">
        <v>27</v>
      </c>
      <c r="D220" s="175">
        <v>50</v>
      </c>
      <c r="E220" s="176"/>
      <c r="F220" s="177"/>
      <c r="G220" s="177"/>
      <c r="H220" s="221"/>
      <c r="I220" s="65"/>
      <c r="J220" s="171">
        <f>H220*D220</f>
        <v>0</v>
      </c>
      <c r="K220" s="171">
        <f>J220*I220+J220</f>
        <v>0</v>
      </c>
      <c r="L220" s="97"/>
      <c r="M220" s="100">
        <v>20</v>
      </c>
      <c r="N220" s="270">
        <f>M220*H220</f>
        <v>0</v>
      </c>
      <c r="O220" s="271"/>
      <c r="P220" s="270">
        <f>N220+N220*O220</f>
        <v>0</v>
      </c>
      <c r="R220" s="287">
        <f>25*H220-N220</f>
        <v>0</v>
      </c>
    </row>
    <row r="221" spans="1:18" ht="24" x14ac:dyDescent="0.2">
      <c r="A221" s="100">
        <v>2</v>
      </c>
      <c r="B221" s="198" t="s">
        <v>113</v>
      </c>
      <c r="C221" s="199" t="s">
        <v>27</v>
      </c>
      <c r="D221" s="199">
        <v>50</v>
      </c>
      <c r="E221" s="200"/>
      <c r="F221" s="17"/>
      <c r="G221" s="17"/>
      <c r="H221" s="201"/>
      <c r="I221" s="65"/>
      <c r="J221" s="171">
        <f>H221*D221</f>
        <v>0</v>
      </c>
      <c r="K221" s="171">
        <f t="shared" ref="K221:K222" si="29">J221*I221+J221</f>
        <v>0</v>
      </c>
      <c r="L221" s="34"/>
      <c r="M221" s="100">
        <v>20</v>
      </c>
      <c r="N221" s="270">
        <f>M221*H221</f>
        <v>0</v>
      </c>
      <c r="O221" s="271"/>
      <c r="P221" s="270">
        <f t="shared" ref="P221:P222" si="30">N221+N221*O221</f>
        <v>0</v>
      </c>
      <c r="R221" s="287">
        <f t="shared" ref="R221:R222" si="31">25*H221-N221</f>
        <v>0</v>
      </c>
    </row>
    <row r="222" spans="1:18" ht="24.75" thickBot="1" x14ac:dyDescent="0.25">
      <c r="A222" s="100">
        <v>3</v>
      </c>
      <c r="B222" s="198" t="s">
        <v>112</v>
      </c>
      <c r="C222" s="199" t="s">
        <v>27</v>
      </c>
      <c r="D222" s="199">
        <v>50</v>
      </c>
      <c r="E222" s="200"/>
      <c r="F222" s="17"/>
      <c r="G222" s="17"/>
      <c r="H222" s="201"/>
      <c r="I222" s="189"/>
      <c r="J222" s="190">
        <f>H222*D222</f>
        <v>0</v>
      </c>
      <c r="K222" s="190">
        <f t="shared" si="29"/>
        <v>0</v>
      </c>
      <c r="L222" s="17"/>
      <c r="M222" s="267">
        <v>20</v>
      </c>
      <c r="N222" s="273">
        <f>M222*H222</f>
        <v>0</v>
      </c>
      <c r="O222" s="274"/>
      <c r="P222" s="273">
        <f t="shared" si="30"/>
        <v>0</v>
      </c>
      <c r="R222" s="287">
        <f t="shared" si="31"/>
        <v>0</v>
      </c>
    </row>
    <row r="223" spans="1:18" ht="12.75" thickBot="1" x14ac:dyDescent="0.25">
      <c r="A223" s="35"/>
      <c r="B223" s="36"/>
      <c r="C223" s="35"/>
      <c r="D223" s="35"/>
      <c r="E223" s="37"/>
      <c r="F223" s="38"/>
      <c r="G223" s="38"/>
      <c r="H223" s="39"/>
      <c r="I223" s="40" t="s">
        <v>158</v>
      </c>
      <c r="J223" s="227">
        <f>SUM(J220:J222)</f>
        <v>0</v>
      </c>
      <c r="K223" s="228">
        <f>SUM(K220:K222)</f>
        <v>0</v>
      </c>
      <c r="L223" s="2"/>
      <c r="M223" s="370" t="s">
        <v>159</v>
      </c>
      <c r="N223" s="265">
        <f>SUM(N220:N222)</f>
        <v>0</v>
      </c>
      <c r="O223" s="266"/>
      <c r="P223" s="234">
        <f>SUM(P220:P222)</f>
        <v>0</v>
      </c>
      <c r="R223" s="287">
        <f>SUM(R220:R222)</f>
        <v>0</v>
      </c>
    </row>
    <row r="224" spans="1:18" x14ac:dyDescent="0.2">
      <c r="A224" s="35"/>
      <c r="B224" s="36"/>
      <c r="C224" s="35"/>
      <c r="D224" s="35"/>
      <c r="E224" s="37"/>
      <c r="F224" s="38"/>
      <c r="G224" s="38"/>
      <c r="H224" s="39"/>
      <c r="I224" s="145"/>
      <c r="J224" s="146"/>
      <c r="K224" s="146"/>
      <c r="L224" s="2"/>
      <c r="M224" s="369"/>
      <c r="N224" s="261"/>
      <c r="O224" s="2"/>
      <c r="P224" s="261"/>
    </row>
    <row r="225" spans="1:16" ht="12.75" thickBot="1" x14ac:dyDescent="0.25">
      <c r="A225" s="91" t="s">
        <v>148</v>
      </c>
      <c r="B225" s="91"/>
      <c r="C225" s="91"/>
      <c r="D225" s="91"/>
      <c r="E225" s="91"/>
      <c r="F225" s="91"/>
      <c r="G225" s="91"/>
      <c r="H225" s="91"/>
      <c r="I225" s="91"/>
      <c r="J225" s="91"/>
      <c r="K225" s="91"/>
      <c r="L225" s="91"/>
      <c r="M225" s="369"/>
      <c r="N225" s="2"/>
      <c r="O225" s="2"/>
      <c r="P225" s="2"/>
    </row>
    <row r="226" spans="1:16" ht="72.75" thickBot="1" x14ac:dyDescent="0.25">
      <c r="A226" s="147" t="s">
        <v>0</v>
      </c>
      <c r="B226" s="148" t="s">
        <v>21</v>
      </c>
      <c r="C226" s="148" t="s">
        <v>22</v>
      </c>
      <c r="D226" s="149" t="s">
        <v>23</v>
      </c>
      <c r="E226" s="150" t="s">
        <v>24</v>
      </c>
      <c r="F226" s="151" t="s">
        <v>5</v>
      </c>
      <c r="G226" s="151" t="s">
        <v>6</v>
      </c>
      <c r="H226" s="149" t="s">
        <v>25</v>
      </c>
      <c r="I226" s="7" t="s">
        <v>8</v>
      </c>
      <c r="J226" s="7" t="s">
        <v>9</v>
      </c>
      <c r="K226" s="7" t="s">
        <v>10</v>
      </c>
      <c r="L226" s="24" t="s">
        <v>11</v>
      </c>
      <c r="M226" s="277" t="s">
        <v>61</v>
      </c>
      <c r="N226" s="277" t="s">
        <v>9</v>
      </c>
      <c r="O226" s="277" t="s">
        <v>62</v>
      </c>
      <c r="P226" s="277" t="s">
        <v>63</v>
      </c>
    </row>
    <row r="227" spans="1:16" ht="48.75" thickBot="1" x14ac:dyDescent="0.25">
      <c r="A227" s="92">
        <v>1</v>
      </c>
      <c r="B227" s="174" t="s">
        <v>115</v>
      </c>
      <c r="C227" s="94" t="s">
        <v>27</v>
      </c>
      <c r="D227" s="175">
        <v>100</v>
      </c>
      <c r="E227" s="176"/>
      <c r="F227" s="177"/>
      <c r="G227" s="177"/>
      <c r="H227" s="178"/>
      <c r="I227" s="189"/>
      <c r="J227" s="190">
        <f>H227*D227</f>
        <v>0</v>
      </c>
      <c r="K227" s="190">
        <f>J227*I227+J227</f>
        <v>0</v>
      </c>
      <c r="L227" s="97"/>
      <c r="M227" s="267">
        <v>50</v>
      </c>
      <c r="N227" s="273">
        <f>M227*H227</f>
        <v>0</v>
      </c>
      <c r="O227" s="274"/>
      <c r="P227" s="273">
        <f>N227+N227*O227</f>
        <v>0</v>
      </c>
    </row>
    <row r="228" spans="1:16" ht="12.75" thickBot="1" x14ac:dyDescent="0.25">
      <c r="A228" s="35"/>
      <c r="B228" s="36"/>
      <c r="C228" s="35"/>
      <c r="D228" s="35"/>
      <c r="E228" s="37"/>
      <c r="F228" s="38"/>
      <c r="G228" s="38"/>
      <c r="H228" s="39"/>
      <c r="I228" s="40" t="s">
        <v>158</v>
      </c>
      <c r="J228" s="227">
        <f>SUM(J227:J227)</f>
        <v>0</v>
      </c>
      <c r="K228" s="228">
        <f>SUM(K227:K227)</f>
        <v>0</v>
      </c>
      <c r="L228" s="2"/>
      <c r="M228" s="370" t="s">
        <v>159</v>
      </c>
      <c r="N228" s="265">
        <f>SUM(N227:N227)</f>
        <v>0</v>
      </c>
      <c r="O228" s="266"/>
      <c r="P228" s="234">
        <f>SUM(P227:P227)</f>
        <v>0</v>
      </c>
    </row>
    <row r="229" spans="1:16" x14ac:dyDescent="0.2">
      <c r="A229" s="35"/>
      <c r="B229" s="36"/>
      <c r="C229" s="35"/>
      <c r="D229" s="35"/>
      <c r="E229" s="37"/>
      <c r="F229" s="38"/>
      <c r="G229" s="38"/>
      <c r="H229" s="39"/>
      <c r="I229" s="145"/>
      <c r="J229" s="146"/>
      <c r="K229" s="146"/>
      <c r="L229" s="2"/>
      <c r="M229" s="369"/>
      <c r="N229" s="261"/>
      <c r="O229" s="2"/>
      <c r="P229" s="261" t="s">
        <v>116</v>
      </c>
    </row>
    <row r="230" spans="1:16" x14ac:dyDescent="0.2">
      <c r="A230" s="35"/>
      <c r="B230" s="36"/>
      <c r="C230" s="35"/>
      <c r="D230" s="35"/>
      <c r="E230" s="37"/>
      <c r="F230" s="38"/>
      <c r="G230" s="38"/>
      <c r="H230" s="39"/>
      <c r="I230" s="145"/>
      <c r="J230" s="146"/>
      <c r="K230" s="146"/>
      <c r="L230" s="2"/>
      <c r="M230" s="369"/>
      <c r="N230" s="261"/>
      <c r="O230" s="2"/>
      <c r="P230" s="261"/>
    </row>
    <row r="233" spans="1:16" ht="12.75" thickBot="1" x14ac:dyDescent="0.25">
      <c r="A233" s="91" t="s">
        <v>149</v>
      </c>
      <c r="B233" s="91"/>
      <c r="C233" s="91"/>
      <c r="D233" s="91"/>
      <c r="E233" s="91"/>
      <c r="F233" s="91"/>
      <c r="G233" s="91"/>
      <c r="H233" s="91"/>
      <c r="I233" s="91"/>
      <c r="J233" s="91"/>
      <c r="K233" s="91"/>
      <c r="L233" s="91"/>
      <c r="M233" s="369"/>
      <c r="N233" s="2"/>
      <c r="O233" s="2"/>
      <c r="P233" s="2"/>
    </row>
    <row r="234" spans="1:16" ht="72.75" thickBot="1" x14ac:dyDescent="0.25">
      <c r="A234" s="147" t="s">
        <v>0</v>
      </c>
      <c r="B234" s="148" t="s">
        <v>21</v>
      </c>
      <c r="C234" s="148" t="s">
        <v>22</v>
      </c>
      <c r="D234" s="149" t="s">
        <v>23</v>
      </c>
      <c r="E234" s="150" t="s">
        <v>24</v>
      </c>
      <c r="F234" s="151" t="s">
        <v>5</v>
      </c>
      <c r="G234" s="151" t="s">
        <v>6</v>
      </c>
      <c r="H234" s="149" t="s">
        <v>25</v>
      </c>
      <c r="I234" s="7" t="s">
        <v>8</v>
      </c>
      <c r="J234" s="7" t="s">
        <v>9</v>
      </c>
      <c r="K234" s="7" t="s">
        <v>10</v>
      </c>
      <c r="L234" s="24" t="s">
        <v>11</v>
      </c>
      <c r="M234" s="277" t="s">
        <v>61</v>
      </c>
      <c r="N234" s="277" t="s">
        <v>9</v>
      </c>
      <c r="O234" s="277" t="s">
        <v>62</v>
      </c>
      <c r="P234" s="277" t="s">
        <v>63</v>
      </c>
    </row>
    <row r="235" spans="1:16" ht="84" x14ac:dyDescent="0.2">
      <c r="A235" s="29">
        <v>1</v>
      </c>
      <c r="B235" s="282" t="s">
        <v>175</v>
      </c>
      <c r="C235" s="71" t="s">
        <v>27</v>
      </c>
      <c r="D235" s="283">
        <v>250000</v>
      </c>
      <c r="E235" s="72"/>
      <c r="F235" s="284"/>
      <c r="G235" s="285"/>
      <c r="H235" s="285"/>
      <c r="I235" s="65"/>
      <c r="J235" s="171">
        <f>H235*D235</f>
        <v>0</v>
      </c>
      <c r="K235" s="171">
        <f>J235*I235+J235</f>
        <v>0</v>
      </c>
      <c r="L235" s="97"/>
      <c r="M235" s="199">
        <f>D235/2</f>
        <v>125000</v>
      </c>
      <c r="N235" s="201">
        <f>M235*H235</f>
        <v>0</v>
      </c>
      <c r="O235" s="254"/>
      <c r="P235" s="201">
        <f>N235+N235*O235</f>
        <v>0</v>
      </c>
    </row>
    <row r="236" spans="1:16" ht="108.75" thickBot="1" x14ac:dyDescent="0.25">
      <c r="A236" s="29">
        <v>2</v>
      </c>
      <c r="B236" s="286" t="s">
        <v>176</v>
      </c>
      <c r="C236" s="71" t="s">
        <v>27</v>
      </c>
      <c r="D236" s="283">
        <v>250000</v>
      </c>
      <c r="E236" s="17"/>
      <c r="F236" s="284"/>
      <c r="G236" s="285"/>
      <c r="H236" s="285"/>
      <c r="I236" s="189"/>
      <c r="J236" s="190">
        <f>H236*D236</f>
        <v>0</v>
      </c>
      <c r="K236" s="190">
        <f>J236*I236+J236</f>
        <v>0</v>
      </c>
      <c r="L236" s="97"/>
      <c r="M236" s="194">
        <f>D236/2</f>
        <v>125000</v>
      </c>
      <c r="N236" s="197">
        <f>M236*H236</f>
        <v>0</v>
      </c>
      <c r="O236" s="255"/>
      <c r="P236" s="197">
        <f>N236+N236*O236</f>
        <v>0</v>
      </c>
    </row>
    <row r="237" spans="1:16" ht="12.75" thickBot="1" x14ac:dyDescent="0.25">
      <c r="A237" s="35"/>
      <c r="B237" s="36"/>
      <c r="C237" s="35"/>
      <c r="D237" s="35"/>
      <c r="E237" s="37"/>
      <c r="F237" s="38"/>
      <c r="G237" s="38"/>
      <c r="H237" s="39"/>
      <c r="I237" s="40" t="s">
        <v>158</v>
      </c>
      <c r="J237" s="227">
        <f>SUM(J235:J236)</f>
        <v>0</v>
      </c>
      <c r="K237" s="228">
        <f>SUM(K235:K236)</f>
        <v>0</v>
      </c>
      <c r="L237" s="2"/>
      <c r="M237" s="370" t="s">
        <v>159</v>
      </c>
      <c r="N237" s="265">
        <f>SUM(N235:N236)</f>
        <v>0</v>
      </c>
      <c r="O237" s="266"/>
      <c r="P237" s="234">
        <f>SUM(P235:P236)</f>
        <v>0</v>
      </c>
    </row>
    <row r="240" spans="1:16" x14ac:dyDescent="0.2">
      <c r="K240" s="287"/>
    </row>
    <row r="242" spans="1:18" ht="12.75" thickBot="1" x14ac:dyDescent="0.25">
      <c r="A242" s="91" t="s">
        <v>150</v>
      </c>
      <c r="B242" s="91"/>
      <c r="C242" s="91"/>
      <c r="D242" s="91"/>
      <c r="E242" s="91"/>
      <c r="F242" s="91"/>
      <c r="G242" s="91"/>
      <c r="H242" s="91"/>
      <c r="I242" s="91"/>
      <c r="J242" s="91"/>
      <c r="K242" s="91"/>
      <c r="L242" s="91"/>
      <c r="M242" s="369"/>
      <c r="N242" s="2"/>
      <c r="O242" s="2"/>
      <c r="P242" s="2"/>
    </row>
    <row r="243" spans="1:18" ht="72.75" thickBot="1" x14ac:dyDescent="0.25">
      <c r="A243" s="147" t="s">
        <v>0</v>
      </c>
      <c r="B243" s="148" t="s">
        <v>21</v>
      </c>
      <c r="C243" s="148" t="s">
        <v>22</v>
      </c>
      <c r="D243" s="149" t="s">
        <v>23</v>
      </c>
      <c r="E243" s="150" t="s">
        <v>24</v>
      </c>
      <c r="F243" s="151" t="s">
        <v>5</v>
      </c>
      <c r="G243" s="151" t="s">
        <v>6</v>
      </c>
      <c r="H243" s="149" t="s">
        <v>25</v>
      </c>
      <c r="I243" s="7" t="s">
        <v>8</v>
      </c>
      <c r="J243" s="7" t="s">
        <v>9</v>
      </c>
      <c r="K243" s="7" t="s">
        <v>10</v>
      </c>
      <c r="L243" s="24" t="s">
        <v>11</v>
      </c>
      <c r="M243" s="277" t="s">
        <v>61</v>
      </c>
      <c r="N243" s="277" t="s">
        <v>9</v>
      </c>
      <c r="O243" s="277" t="s">
        <v>62</v>
      </c>
      <c r="P243" s="277" t="s">
        <v>63</v>
      </c>
    </row>
    <row r="244" spans="1:18" ht="36.75" thickBot="1" x14ac:dyDescent="0.25">
      <c r="A244" s="29">
        <v>1</v>
      </c>
      <c r="B244" s="282" t="s">
        <v>117</v>
      </c>
      <c r="C244" s="71" t="s">
        <v>27</v>
      </c>
      <c r="D244" s="288">
        <v>2000</v>
      </c>
      <c r="E244" s="72"/>
      <c r="F244" s="284"/>
      <c r="G244" s="285"/>
      <c r="H244" s="285"/>
      <c r="I244" s="189"/>
      <c r="J244" s="190">
        <f>H244*D244</f>
        <v>0</v>
      </c>
      <c r="K244" s="190">
        <f>J244*I244+J244</f>
        <v>0</v>
      </c>
      <c r="L244" s="97"/>
      <c r="M244" s="267">
        <f>D244/2</f>
        <v>1000</v>
      </c>
      <c r="N244" s="273">
        <f>M244*H244</f>
        <v>0</v>
      </c>
      <c r="O244" s="274"/>
      <c r="P244" s="273">
        <f>N244+N244*O244</f>
        <v>0</v>
      </c>
    </row>
    <row r="245" spans="1:18" ht="12.75" thickBot="1" x14ac:dyDescent="0.25">
      <c r="A245" s="35"/>
      <c r="B245" s="36"/>
      <c r="C245" s="35"/>
      <c r="D245" s="35"/>
      <c r="E245" s="37"/>
      <c r="F245" s="38"/>
      <c r="G245" s="38"/>
      <c r="H245" s="39"/>
      <c r="I245" s="40" t="s">
        <v>158</v>
      </c>
      <c r="J245" s="227">
        <f>SUM(J244:J244)</f>
        <v>0</v>
      </c>
      <c r="K245" s="228">
        <f>SUM(K244:K244)</f>
        <v>0</v>
      </c>
      <c r="L245" s="2"/>
      <c r="M245" s="370" t="s">
        <v>159</v>
      </c>
      <c r="N245" s="265">
        <f>SUM(N244:N244)</f>
        <v>0</v>
      </c>
      <c r="O245" s="266"/>
      <c r="P245" s="234">
        <f>SUM(P244:P244)</f>
        <v>0</v>
      </c>
    </row>
    <row r="248" spans="1:18" ht="12.75" thickBot="1" x14ac:dyDescent="0.25">
      <c r="A248" s="91" t="s">
        <v>151</v>
      </c>
      <c r="B248" s="91"/>
      <c r="C248" s="91"/>
      <c r="D248" s="91"/>
      <c r="E248" s="91"/>
      <c r="F248" s="91"/>
      <c r="G248" s="91"/>
      <c r="H248" s="91"/>
      <c r="I248" s="91"/>
      <c r="J248" s="91"/>
      <c r="K248" s="91"/>
      <c r="L248" s="91"/>
      <c r="M248" s="369"/>
      <c r="N248" s="2"/>
      <c r="O248" s="2"/>
      <c r="P248" s="2"/>
    </row>
    <row r="249" spans="1:18" ht="72" x14ac:dyDescent="0.2">
      <c r="A249" s="205" t="s">
        <v>0</v>
      </c>
      <c r="B249" s="206" t="s">
        <v>21</v>
      </c>
      <c r="C249" s="206" t="s">
        <v>22</v>
      </c>
      <c r="D249" s="207" t="s">
        <v>23</v>
      </c>
      <c r="E249" s="208" t="s">
        <v>24</v>
      </c>
      <c r="F249" s="209" t="s">
        <v>5</v>
      </c>
      <c r="G249" s="209" t="s">
        <v>6</v>
      </c>
      <c r="H249" s="207" t="s">
        <v>25</v>
      </c>
      <c r="I249" s="133" t="s">
        <v>8</v>
      </c>
      <c r="J249" s="133" t="s">
        <v>9</v>
      </c>
      <c r="K249" s="133" t="s">
        <v>10</v>
      </c>
      <c r="L249" s="163" t="s">
        <v>11</v>
      </c>
      <c r="M249" s="277" t="s">
        <v>61</v>
      </c>
      <c r="N249" s="277" t="s">
        <v>9</v>
      </c>
      <c r="O249" s="277" t="s">
        <v>62</v>
      </c>
      <c r="P249" s="277" t="s">
        <v>63</v>
      </c>
    </row>
    <row r="250" spans="1:18" ht="48.75" thickBot="1" x14ac:dyDescent="0.25">
      <c r="A250" s="29">
        <v>1</v>
      </c>
      <c r="B250" s="289" t="s">
        <v>118</v>
      </c>
      <c r="C250" s="71" t="s">
        <v>16</v>
      </c>
      <c r="D250" s="288">
        <v>30</v>
      </c>
      <c r="E250" s="72"/>
      <c r="F250" s="284"/>
      <c r="G250" s="285"/>
      <c r="H250" s="285"/>
      <c r="I250" s="89"/>
      <c r="J250" s="182">
        <f>H250*D250</f>
        <v>0</v>
      </c>
      <c r="K250" s="182">
        <f>J250*I250+J250</f>
        <v>0</v>
      </c>
      <c r="L250" s="17"/>
      <c r="M250" s="267">
        <f>D250/2</f>
        <v>15</v>
      </c>
      <c r="N250" s="273">
        <f>M250*H250</f>
        <v>0</v>
      </c>
      <c r="O250" s="274"/>
      <c r="P250" s="273">
        <f>N250+N250*O250</f>
        <v>0</v>
      </c>
    </row>
    <row r="251" spans="1:18" ht="12.75" thickBot="1" x14ac:dyDescent="0.25">
      <c r="A251" s="35"/>
      <c r="B251" s="36"/>
      <c r="C251" s="35"/>
      <c r="D251" s="35"/>
      <c r="E251" s="37"/>
      <c r="F251" s="38"/>
      <c r="G251" s="38"/>
      <c r="H251" s="39"/>
      <c r="I251" s="40" t="s">
        <v>158</v>
      </c>
      <c r="J251" s="227">
        <f>SUM(J250:J250)</f>
        <v>0</v>
      </c>
      <c r="K251" s="228">
        <f>SUM(K250:K250)</f>
        <v>0</v>
      </c>
      <c r="L251" s="2"/>
      <c r="M251" s="370" t="s">
        <v>159</v>
      </c>
      <c r="N251" s="265">
        <f>SUM(N250:N250)</f>
        <v>0</v>
      </c>
      <c r="O251" s="266"/>
      <c r="P251" s="234">
        <f>SUM(P250:P250)</f>
        <v>0</v>
      </c>
      <c r="R251" s="287"/>
    </row>
    <row r="253" spans="1:18" s="245" customFormat="1" x14ac:dyDescent="0.2">
      <c r="J253" s="246"/>
      <c r="K253" s="246"/>
      <c r="M253" s="374"/>
    </row>
    <row r="254" spans="1:18" x14ac:dyDescent="0.2">
      <c r="J254" s="287"/>
      <c r="K254" s="287"/>
    </row>
    <row r="255" spans="1:18" ht="12.75" thickBot="1" x14ac:dyDescent="0.25">
      <c r="A255" s="91" t="s">
        <v>120</v>
      </c>
      <c r="B255" s="91"/>
      <c r="C255" s="91"/>
      <c r="D255" s="91"/>
      <c r="E255" s="91"/>
      <c r="F255" s="91"/>
      <c r="G255" s="91"/>
      <c r="H255" s="91"/>
      <c r="I255" s="91"/>
      <c r="J255" s="91"/>
      <c r="K255" s="91"/>
      <c r="L255" s="91"/>
      <c r="M255" s="369"/>
      <c r="N255" s="2"/>
      <c r="O255" s="2"/>
      <c r="P255" s="2"/>
    </row>
    <row r="256" spans="1:18" ht="72" x14ac:dyDescent="0.2">
      <c r="A256" s="205" t="s">
        <v>0</v>
      </c>
      <c r="B256" s="206" t="s">
        <v>21</v>
      </c>
      <c r="C256" s="206" t="s">
        <v>22</v>
      </c>
      <c r="D256" s="207" t="s">
        <v>23</v>
      </c>
      <c r="E256" s="208" t="s">
        <v>24</v>
      </c>
      <c r="F256" s="209" t="s">
        <v>5</v>
      </c>
      <c r="G256" s="209" t="s">
        <v>6</v>
      </c>
      <c r="H256" s="207" t="s">
        <v>25</v>
      </c>
      <c r="I256" s="133" t="s">
        <v>8</v>
      </c>
      <c r="J256" s="133" t="s">
        <v>9</v>
      </c>
      <c r="K256" s="133" t="s">
        <v>10</v>
      </c>
      <c r="L256" s="163" t="s">
        <v>11</v>
      </c>
      <c r="M256" s="277" t="s">
        <v>61</v>
      </c>
      <c r="N256" s="277" t="s">
        <v>9</v>
      </c>
      <c r="O256" s="277" t="s">
        <v>62</v>
      </c>
      <c r="P256" s="277" t="s">
        <v>63</v>
      </c>
    </row>
    <row r="257" spans="1:16" ht="120.75" thickBot="1" x14ac:dyDescent="0.25">
      <c r="A257" s="29">
        <v>1</v>
      </c>
      <c r="B257" s="282" t="s">
        <v>119</v>
      </c>
      <c r="C257" s="71" t="s">
        <v>27</v>
      </c>
      <c r="D257" s="288">
        <v>1000</v>
      </c>
      <c r="E257" s="72"/>
      <c r="F257" s="284"/>
      <c r="G257" s="285"/>
      <c r="H257" s="285"/>
      <c r="I257" s="89"/>
      <c r="J257" s="182">
        <f>H257*D257</f>
        <v>0</v>
      </c>
      <c r="K257" s="182">
        <f>J257*I257+J257</f>
        <v>0</v>
      </c>
      <c r="L257" s="17"/>
      <c r="M257" s="267">
        <f>D257/2</f>
        <v>500</v>
      </c>
      <c r="N257" s="273">
        <f>M257*H257</f>
        <v>0</v>
      </c>
      <c r="O257" s="274"/>
      <c r="P257" s="273">
        <f>N257+N257*O257</f>
        <v>0</v>
      </c>
    </row>
    <row r="258" spans="1:16" ht="12.75" thickBot="1" x14ac:dyDescent="0.25">
      <c r="A258" s="35"/>
      <c r="B258" s="36"/>
      <c r="C258" s="35"/>
      <c r="D258" s="35"/>
      <c r="E258" s="37"/>
      <c r="F258" s="38"/>
      <c r="G258" s="38"/>
      <c r="H258" s="39"/>
      <c r="I258" s="40" t="s">
        <v>158</v>
      </c>
      <c r="J258" s="227">
        <f>SUM(J257:J257)</f>
        <v>0</v>
      </c>
      <c r="K258" s="228">
        <f>SUM(K257:K257)</f>
        <v>0</v>
      </c>
      <c r="L258" s="2"/>
      <c r="M258" s="370" t="s">
        <v>159</v>
      </c>
      <c r="N258" s="265">
        <f>SUM(N257:N257)</f>
        <v>0</v>
      </c>
      <c r="O258" s="266"/>
      <c r="P258" s="234">
        <f>SUM(P257:P257)</f>
        <v>0</v>
      </c>
    </row>
    <row r="262" spans="1:16" ht="12.75" thickBot="1" x14ac:dyDescent="0.25">
      <c r="A262" s="91" t="s">
        <v>152</v>
      </c>
      <c r="B262" s="91"/>
      <c r="C262" s="91"/>
      <c r="D262" s="91"/>
      <c r="E262" s="91"/>
      <c r="F262" s="91"/>
      <c r="G262" s="91"/>
      <c r="H262" s="91"/>
      <c r="I262" s="91"/>
      <c r="J262" s="91"/>
      <c r="K262" s="91"/>
      <c r="L262" s="91"/>
      <c r="M262" s="369"/>
      <c r="N262" s="2"/>
      <c r="O262" s="2"/>
      <c r="P262" s="2"/>
    </row>
    <row r="263" spans="1:16" ht="72" x14ac:dyDescent="0.2">
      <c r="A263" s="205" t="s">
        <v>0</v>
      </c>
      <c r="B263" s="206" t="s">
        <v>21</v>
      </c>
      <c r="C263" s="206" t="s">
        <v>22</v>
      </c>
      <c r="D263" s="207" t="s">
        <v>23</v>
      </c>
      <c r="E263" s="208" t="s">
        <v>24</v>
      </c>
      <c r="F263" s="209" t="s">
        <v>5</v>
      </c>
      <c r="G263" s="209" t="s">
        <v>6</v>
      </c>
      <c r="H263" s="207" t="s">
        <v>25</v>
      </c>
      <c r="I263" s="133" t="s">
        <v>8</v>
      </c>
      <c r="J263" s="133" t="s">
        <v>9</v>
      </c>
      <c r="K263" s="133" t="s">
        <v>10</v>
      </c>
      <c r="L263" s="163" t="s">
        <v>11</v>
      </c>
      <c r="M263" s="277" t="s">
        <v>61</v>
      </c>
      <c r="N263" s="277" t="s">
        <v>9</v>
      </c>
      <c r="O263" s="277" t="s">
        <v>62</v>
      </c>
      <c r="P263" s="277" t="s">
        <v>63</v>
      </c>
    </row>
    <row r="264" spans="1:16" ht="24.75" thickBot="1" x14ac:dyDescent="0.25">
      <c r="A264" s="29">
        <v>1</v>
      </c>
      <c r="B264" s="282" t="s">
        <v>140</v>
      </c>
      <c r="C264" s="71" t="s">
        <v>16</v>
      </c>
      <c r="D264" s="288">
        <v>500</v>
      </c>
      <c r="E264" s="72"/>
      <c r="F264" s="284"/>
      <c r="G264" s="285"/>
      <c r="H264" s="285"/>
      <c r="I264" s="89"/>
      <c r="J264" s="182">
        <f>H264*D264</f>
        <v>0</v>
      </c>
      <c r="K264" s="182">
        <f>J264*I264+J264</f>
        <v>0</v>
      </c>
      <c r="L264" s="17"/>
      <c r="M264" s="267">
        <f>D264/2</f>
        <v>250</v>
      </c>
      <c r="N264" s="273">
        <f>M264*H264</f>
        <v>0</v>
      </c>
      <c r="O264" s="274"/>
      <c r="P264" s="273">
        <f>N264+N264*O264</f>
        <v>0</v>
      </c>
    </row>
    <row r="265" spans="1:16" ht="12.75" thickBot="1" x14ac:dyDescent="0.25">
      <c r="A265" s="35"/>
      <c r="B265" s="36"/>
      <c r="C265" s="35"/>
      <c r="D265" s="35"/>
      <c r="E265" s="37"/>
      <c r="F265" s="38"/>
      <c r="G265" s="38"/>
      <c r="H265" s="39"/>
      <c r="I265" s="40" t="s">
        <v>158</v>
      </c>
      <c r="J265" s="227">
        <f>SUM(J264:J264)</f>
        <v>0</v>
      </c>
      <c r="K265" s="228">
        <f>SUM(K264:K264)</f>
        <v>0</v>
      </c>
      <c r="L265" s="2"/>
      <c r="M265" s="370" t="s">
        <v>159</v>
      </c>
      <c r="N265" s="265">
        <f>SUM(N264:N264)</f>
        <v>0</v>
      </c>
      <c r="O265" s="266"/>
      <c r="P265" s="234">
        <f>SUM(P264:P264)</f>
        <v>0</v>
      </c>
    </row>
    <row r="268" spans="1:16" ht="12.75" thickBot="1" x14ac:dyDescent="0.25">
      <c r="A268" s="247" t="s">
        <v>153</v>
      </c>
      <c r="B268" s="223"/>
      <c r="C268" s="91"/>
      <c r="D268" s="91"/>
      <c r="E268" s="91"/>
      <c r="F268" s="91"/>
      <c r="G268" s="91"/>
      <c r="H268" s="91"/>
      <c r="I268" s="91"/>
      <c r="J268" s="91"/>
      <c r="K268" s="91"/>
      <c r="L268" s="91"/>
      <c r="M268" s="369"/>
      <c r="N268" s="2"/>
      <c r="O268" s="2"/>
      <c r="P268" s="2"/>
    </row>
    <row r="269" spans="1:16" ht="72" x14ac:dyDescent="0.2">
      <c r="A269" s="205" t="s">
        <v>0</v>
      </c>
      <c r="B269" s="206" t="s">
        <v>21</v>
      </c>
      <c r="C269" s="206" t="s">
        <v>22</v>
      </c>
      <c r="D269" s="207" t="s">
        <v>23</v>
      </c>
      <c r="E269" s="208" t="s">
        <v>24</v>
      </c>
      <c r="F269" s="209" t="s">
        <v>5</v>
      </c>
      <c r="G269" s="209" t="s">
        <v>6</v>
      </c>
      <c r="H269" s="207" t="s">
        <v>25</v>
      </c>
      <c r="I269" s="133" t="s">
        <v>8</v>
      </c>
      <c r="J269" s="133" t="s">
        <v>9</v>
      </c>
      <c r="K269" s="133" t="s">
        <v>10</v>
      </c>
      <c r="L269" s="163" t="s">
        <v>11</v>
      </c>
      <c r="M269" s="277" t="s">
        <v>61</v>
      </c>
      <c r="N269" s="277" t="s">
        <v>9</v>
      </c>
      <c r="O269" s="277" t="s">
        <v>62</v>
      </c>
      <c r="P269" s="277" t="s">
        <v>63</v>
      </c>
    </row>
    <row r="270" spans="1:16" ht="24" x14ac:dyDescent="0.2">
      <c r="A270" s="29">
        <v>1</v>
      </c>
      <c r="B270" s="282" t="s">
        <v>121</v>
      </c>
      <c r="C270" s="71" t="s">
        <v>16</v>
      </c>
      <c r="D270" s="288">
        <v>150</v>
      </c>
      <c r="E270" s="72"/>
      <c r="F270" s="284"/>
      <c r="G270" s="285"/>
      <c r="H270" s="285"/>
      <c r="I270" s="32"/>
      <c r="J270" s="109">
        <f>H270*D270</f>
        <v>0</v>
      </c>
      <c r="K270" s="109">
        <f>J270*I270+J270</f>
        <v>0</v>
      </c>
      <c r="L270" s="17"/>
      <c r="M270" s="100">
        <f>D270/2</f>
        <v>75</v>
      </c>
      <c r="N270" s="270">
        <f>M270*H270</f>
        <v>0</v>
      </c>
      <c r="O270" s="271"/>
      <c r="P270" s="270">
        <f>N270+N270*O270</f>
        <v>0</v>
      </c>
    </row>
    <row r="271" spans="1:16" ht="24" x14ac:dyDescent="0.2">
      <c r="A271" s="29">
        <v>2</v>
      </c>
      <c r="B271" s="282" t="s">
        <v>122</v>
      </c>
      <c r="C271" s="71" t="s">
        <v>16</v>
      </c>
      <c r="D271" s="288">
        <v>30</v>
      </c>
      <c r="E271" s="72"/>
      <c r="F271" s="284"/>
      <c r="G271" s="285"/>
      <c r="H271" s="285"/>
      <c r="I271" s="32"/>
      <c r="J271" s="109">
        <f>H271*D271</f>
        <v>0</v>
      </c>
      <c r="K271" s="109">
        <f t="shared" ref="K271:K273" si="32">J271*I271+J271</f>
        <v>0</v>
      </c>
      <c r="L271" s="17"/>
      <c r="M271" s="100">
        <f>D271/2</f>
        <v>15</v>
      </c>
      <c r="N271" s="270">
        <f>M271*H271</f>
        <v>0</v>
      </c>
      <c r="O271" s="271"/>
      <c r="P271" s="270">
        <f t="shared" ref="P271:P273" si="33">N271+N271*O271</f>
        <v>0</v>
      </c>
    </row>
    <row r="272" spans="1:16" x14ac:dyDescent="0.2">
      <c r="A272" s="29">
        <v>3</v>
      </c>
      <c r="B272" s="282" t="s">
        <v>123</v>
      </c>
      <c r="C272" s="71" t="s">
        <v>33</v>
      </c>
      <c r="D272" s="288">
        <v>100</v>
      </c>
      <c r="E272" s="72"/>
      <c r="F272" s="284"/>
      <c r="G272" s="285"/>
      <c r="H272" s="285"/>
      <c r="I272" s="32"/>
      <c r="J272" s="109">
        <f>H272*D272</f>
        <v>0</v>
      </c>
      <c r="K272" s="109">
        <f t="shared" si="32"/>
        <v>0</v>
      </c>
      <c r="L272" s="17"/>
      <c r="M272" s="100">
        <f>D272/2</f>
        <v>50</v>
      </c>
      <c r="N272" s="270">
        <f>M272*H272</f>
        <v>0</v>
      </c>
      <c r="O272" s="271"/>
      <c r="P272" s="270">
        <f t="shared" si="33"/>
        <v>0</v>
      </c>
    </row>
    <row r="273" spans="1:16" s="307" customFormat="1" ht="12.75" thickBot="1" x14ac:dyDescent="0.25">
      <c r="A273" s="199">
        <v>4</v>
      </c>
      <c r="B273" s="289" t="s">
        <v>141</v>
      </c>
      <c r="C273" s="290" t="s">
        <v>33</v>
      </c>
      <c r="D273" s="283">
        <v>300</v>
      </c>
      <c r="E273" s="291"/>
      <c r="F273" s="292"/>
      <c r="G273" s="293"/>
      <c r="H273" s="293"/>
      <c r="I273" s="248"/>
      <c r="J273" s="249">
        <f>H273*D273</f>
        <v>0</v>
      </c>
      <c r="K273" s="249">
        <f t="shared" si="32"/>
        <v>0</v>
      </c>
      <c r="L273" s="244"/>
      <c r="M273" s="194">
        <f>D273/2</f>
        <v>150</v>
      </c>
      <c r="N273" s="197">
        <f>M273*H273</f>
        <v>0</v>
      </c>
      <c r="O273" s="255"/>
      <c r="P273" s="270">
        <f t="shared" si="33"/>
        <v>0</v>
      </c>
    </row>
    <row r="274" spans="1:16" ht="12.75" thickBot="1" x14ac:dyDescent="0.25">
      <c r="A274" s="35"/>
      <c r="B274" s="36"/>
      <c r="C274" s="35"/>
      <c r="D274" s="35"/>
      <c r="E274" s="37"/>
      <c r="F274" s="38"/>
      <c r="G274" s="38"/>
      <c r="H274" s="39"/>
      <c r="I274" s="210" t="s">
        <v>158</v>
      </c>
      <c r="J274" s="250">
        <f>SUM(J270:J273)</f>
        <v>0</v>
      </c>
      <c r="K274" s="228">
        <f>SUM(K270:K273)</f>
        <v>0</v>
      </c>
      <c r="L274" s="2"/>
      <c r="M274" s="370" t="s">
        <v>159</v>
      </c>
      <c r="N274" s="265">
        <f>SUM(N270:N273)</f>
        <v>0</v>
      </c>
      <c r="O274" s="266"/>
      <c r="P274" s="234">
        <f>SUM(P270:P273)</f>
        <v>0</v>
      </c>
    </row>
    <row r="277" spans="1:16" ht="12.75" thickBot="1" x14ac:dyDescent="0.25">
      <c r="A277" s="91" t="s">
        <v>154</v>
      </c>
      <c r="B277" s="91"/>
      <c r="C277" s="91"/>
      <c r="D277" s="91"/>
      <c r="E277" s="91"/>
      <c r="F277" s="91"/>
      <c r="G277" s="91"/>
      <c r="H277" s="91"/>
      <c r="I277" s="91"/>
      <c r="J277" s="91"/>
      <c r="K277" s="91"/>
      <c r="L277" s="91"/>
      <c r="M277" s="369"/>
      <c r="N277" s="2"/>
      <c r="O277" s="2"/>
      <c r="P277" s="2"/>
    </row>
    <row r="278" spans="1:16" ht="72" x14ac:dyDescent="0.2">
      <c r="A278" s="205" t="s">
        <v>0</v>
      </c>
      <c r="B278" s="206" t="s">
        <v>21</v>
      </c>
      <c r="C278" s="206" t="s">
        <v>22</v>
      </c>
      <c r="D278" s="207" t="s">
        <v>23</v>
      </c>
      <c r="E278" s="208" t="s">
        <v>24</v>
      </c>
      <c r="F278" s="209" t="s">
        <v>5</v>
      </c>
      <c r="G278" s="209" t="s">
        <v>6</v>
      </c>
      <c r="H278" s="207" t="s">
        <v>25</v>
      </c>
      <c r="I278" s="133" t="s">
        <v>8</v>
      </c>
      <c r="J278" s="133" t="s">
        <v>9</v>
      </c>
      <c r="K278" s="133" t="s">
        <v>10</v>
      </c>
      <c r="L278" s="163" t="s">
        <v>11</v>
      </c>
      <c r="M278" s="277" t="s">
        <v>61</v>
      </c>
      <c r="N278" s="277" t="s">
        <v>9</v>
      </c>
      <c r="O278" s="277" t="s">
        <v>62</v>
      </c>
      <c r="P278" s="277" t="s">
        <v>63</v>
      </c>
    </row>
    <row r="279" spans="1:16" ht="60.75" thickBot="1" x14ac:dyDescent="0.25">
      <c r="A279" s="29">
        <v>1</v>
      </c>
      <c r="B279" s="282" t="s">
        <v>124</v>
      </c>
      <c r="C279" s="71" t="s">
        <v>33</v>
      </c>
      <c r="D279" s="288">
        <v>200</v>
      </c>
      <c r="E279" s="72"/>
      <c r="F279" s="284"/>
      <c r="G279" s="285"/>
      <c r="H279" s="285"/>
      <c r="I279" s="89"/>
      <c r="J279" s="182">
        <f>H279*D279</f>
        <v>0</v>
      </c>
      <c r="K279" s="182">
        <f>J279*I279+J279</f>
        <v>0</v>
      </c>
      <c r="L279" s="17"/>
      <c r="M279" s="367">
        <f>D279/2</f>
        <v>100</v>
      </c>
      <c r="N279" s="218">
        <f>M279*H279</f>
        <v>0</v>
      </c>
      <c r="O279" s="219"/>
      <c r="P279" s="218">
        <f>N279+N279*O279</f>
        <v>0</v>
      </c>
    </row>
    <row r="280" spans="1:16" ht="12.75" thickBot="1" x14ac:dyDescent="0.25">
      <c r="A280" s="35"/>
      <c r="B280" s="36"/>
      <c r="C280" s="35"/>
      <c r="D280" s="35"/>
      <c r="E280" s="37"/>
      <c r="F280" s="38"/>
      <c r="G280" s="38"/>
      <c r="H280" s="39"/>
      <c r="I280" s="40" t="s">
        <v>158</v>
      </c>
      <c r="J280" s="227">
        <f>SUM(J279:J279)</f>
        <v>0</v>
      </c>
      <c r="K280" s="228">
        <f>SUM(K279:K279)</f>
        <v>0</v>
      </c>
      <c r="L280" s="2"/>
      <c r="M280" s="370" t="s">
        <v>159</v>
      </c>
      <c r="N280" s="265">
        <f>SUM(N279:N279)</f>
        <v>0</v>
      </c>
      <c r="O280" s="266"/>
      <c r="P280" s="234">
        <f>SUM(P279:P279)</f>
        <v>0</v>
      </c>
    </row>
    <row r="284" spans="1:16" x14ac:dyDescent="0.2">
      <c r="I284" s="287"/>
      <c r="J284" s="287"/>
    </row>
    <row r="285" spans="1:16" s="220" customFormat="1" x14ac:dyDescent="0.2">
      <c r="A285" s="220" t="s">
        <v>155</v>
      </c>
      <c r="M285" s="375"/>
    </row>
    <row r="286" spans="1:16" ht="72" x14ac:dyDescent="0.2">
      <c r="A286" s="100" t="s">
        <v>0</v>
      </c>
      <c r="B286" s="100" t="s">
        <v>21</v>
      </c>
      <c r="C286" s="100" t="s">
        <v>22</v>
      </c>
      <c r="D286" s="8" t="s">
        <v>23</v>
      </c>
      <c r="E286" s="211" t="s">
        <v>24</v>
      </c>
      <c r="F286" s="212" t="s">
        <v>5</v>
      </c>
      <c r="G286" s="212" t="s">
        <v>6</v>
      </c>
      <c r="H286" s="8" t="s">
        <v>25</v>
      </c>
      <c r="I286" s="134" t="s">
        <v>8</v>
      </c>
      <c r="J286" s="134" t="s">
        <v>9</v>
      </c>
      <c r="K286" s="134" t="s">
        <v>10</v>
      </c>
      <c r="L286" s="8" t="s">
        <v>11</v>
      </c>
      <c r="M286" s="257" t="s">
        <v>61</v>
      </c>
      <c r="N286" s="257" t="s">
        <v>9</v>
      </c>
      <c r="O286" s="257" t="s">
        <v>62</v>
      </c>
      <c r="P286" s="257" t="s">
        <v>63</v>
      </c>
    </row>
    <row r="287" spans="1:16" x14ac:dyDescent="0.2">
      <c r="A287" s="294">
        <v>1</v>
      </c>
      <c r="B287" s="215" t="s">
        <v>125</v>
      </c>
      <c r="C287" s="295" t="s">
        <v>16</v>
      </c>
      <c r="D287" s="296">
        <v>30</v>
      </c>
      <c r="E287" s="294"/>
      <c r="F287" s="297"/>
      <c r="G287" s="298"/>
      <c r="H287" s="298"/>
      <c r="I287" s="299"/>
      <c r="J287" s="109">
        <f t="shared" ref="J287:J297" si="34">H287*D287</f>
        <v>0</v>
      </c>
      <c r="K287" s="109">
        <f>J287*I287+J287</f>
        <v>0</v>
      </c>
      <c r="L287" s="17"/>
      <c r="M287" s="366">
        <f t="shared" ref="M287:M297" si="35">D287/2</f>
        <v>15</v>
      </c>
      <c r="N287" s="259">
        <f t="shared" ref="N287:N297" si="36">M287*H287</f>
        <v>0</v>
      </c>
      <c r="O287" s="260"/>
      <c r="P287" s="259">
        <f>N287+N287*O287</f>
        <v>0</v>
      </c>
    </row>
    <row r="288" spans="1:16" x14ac:dyDescent="0.2">
      <c r="A288" s="300">
        <v>2</v>
      </c>
      <c r="B288" s="215" t="s">
        <v>126</v>
      </c>
      <c r="C288" s="295" t="s">
        <v>16</v>
      </c>
      <c r="D288" s="301">
        <v>400</v>
      </c>
      <c r="E288" s="300"/>
      <c r="F288" s="302"/>
      <c r="G288" s="300"/>
      <c r="H288" s="300"/>
      <c r="I288" s="299"/>
      <c r="J288" s="109">
        <f t="shared" si="34"/>
        <v>0</v>
      </c>
      <c r="K288" s="109">
        <f t="shared" ref="K288:K297" si="37">J288*I288+J288</f>
        <v>0</v>
      </c>
      <c r="L288" s="300"/>
      <c r="M288" s="366">
        <f t="shared" si="35"/>
        <v>200</v>
      </c>
      <c r="N288" s="259">
        <f t="shared" si="36"/>
        <v>0</v>
      </c>
      <c r="O288" s="260"/>
      <c r="P288" s="259">
        <f t="shared" ref="P288:P297" si="38">N288+N288*O288</f>
        <v>0</v>
      </c>
    </row>
    <row r="289" spans="1:16" x14ac:dyDescent="0.2">
      <c r="A289" s="300">
        <v>3</v>
      </c>
      <c r="B289" s="215" t="s">
        <v>127</v>
      </c>
      <c r="C289" s="295" t="s">
        <v>16</v>
      </c>
      <c r="D289" s="301">
        <v>30</v>
      </c>
      <c r="E289" s="300"/>
      <c r="F289" s="302"/>
      <c r="G289" s="300"/>
      <c r="H289" s="300"/>
      <c r="I289" s="299"/>
      <c r="J289" s="109">
        <f t="shared" si="34"/>
        <v>0</v>
      </c>
      <c r="K289" s="109">
        <f t="shared" si="37"/>
        <v>0</v>
      </c>
      <c r="L289" s="300"/>
      <c r="M289" s="366">
        <f t="shared" si="35"/>
        <v>15</v>
      </c>
      <c r="N289" s="259">
        <f t="shared" si="36"/>
        <v>0</v>
      </c>
      <c r="O289" s="260"/>
      <c r="P289" s="259">
        <f t="shared" si="38"/>
        <v>0</v>
      </c>
    </row>
    <row r="290" spans="1:16" x14ac:dyDescent="0.2">
      <c r="A290" s="300">
        <v>4</v>
      </c>
      <c r="B290" s="215" t="s">
        <v>128</v>
      </c>
      <c r="C290" s="295" t="s">
        <v>16</v>
      </c>
      <c r="D290" s="301">
        <v>150</v>
      </c>
      <c r="E290" s="300"/>
      <c r="F290" s="302"/>
      <c r="G290" s="300"/>
      <c r="H290" s="300"/>
      <c r="I290" s="299"/>
      <c r="J290" s="109">
        <f t="shared" si="34"/>
        <v>0</v>
      </c>
      <c r="K290" s="109">
        <f t="shared" si="37"/>
        <v>0</v>
      </c>
      <c r="L290" s="300"/>
      <c r="M290" s="366">
        <f t="shared" si="35"/>
        <v>75</v>
      </c>
      <c r="N290" s="259">
        <f t="shared" si="36"/>
        <v>0</v>
      </c>
      <c r="O290" s="260"/>
      <c r="P290" s="259">
        <f t="shared" si="38"/>
        <v>0</v>
      </c>
    </row>
    <row r="291" spans="1:16" x14ac:dyDescent="0.2">
      <c r="A291" s="300">
        <v>5</v>
      </c>
      <c r="B291" s="215" t="s">
        <v>127</v>
      </c>
      <c r="C291" s="295" t="s">
        <v>16</v>
      </c>
      <c r="D291" s="301">
        <v>30</v>
      </c>
      <c r="E291" s="300"/>
      <c r="F291" s="302"/>
      <c r="G291" s="300"/>
      <c r="H291" s="300"/>
      <c r="I291" s="299"/>
      <c r="J291" s="109">
        <f t="shared" si="34"/>
        <v>0</v>
      </c>
      <c r="K291" s="109">
        <f t="shared" si="37"/>
        <v>0</v>
      </c>
      <c r="L291" s="300"/>
      <c r="M291" s="366">
        <f t="shared" si="35"/>
        <v>15</v>
      </c>
      <c r="N291" s="259">
        <f t="shared" si="36"/>
        <v>0</v>
      </c>
      <c r="O291" s="260"/>
      <c r="P291" s="259">
        <f t="shared" si="38"/>
        <v>0</v>
      </c>
    </row>
    <row r="292" spans="1:16" x14ac:dyDescent="0.2">
      <c r="A292" s="300">
        <v>6</v>
      </c>
      <c r="B292" s="215" t="s">
        <v>129</v>
      </c>
      <c r="C292" s="295" t="s">
        <v>16</v>
      </c>
      <c r="D292" s="301">
        <v>200</v>
      </c>
      <c r="E292" s="300"/>
      <c r="F292" s="302"/>
      <c r="G292" s="300"/>
      <c r="H292" s="300"/>
      <c r="I292" s="299"/>
      <c r="J292" s="109">
        <f t="shared" si="34"/>
        <v>0</v>
      </c>
      <c r="K292" s="109">
        <f t="shared" si="37"/>
        <v>0</v>
      </c>
      <c r="L292" s="300"/>
      <c r="M292" s="366">
        <f t="shared" si="35"/>
        <v>100</v>
      </c>
      <c r="N292" s="259">
        <f t="shared" si="36"/>
        <v>0</v>
      </c>
      <c r="O292" s="260"/>
      <c r="P292" s="259">
        <f t="shared" si="38"/>
        <v>0</v>
      </c>
    </row>
    <row r="293" spans="1:16" x14ac:dyDescent="0.2">
      <c r="A293" s="300">
        <v>7</v>
      </c>
      <c r="B293" s="215" t="s">
        <v>130</v>
      </c>
      <c r="C293" s="295" t="s">
        <v>16</v>
      </c>
      <c r="D293" s="301">
        <v>30</v>
      </c>
      <c r="E293" s="300"/>
      <c r="F293" s="302"/>
      <c r="G293" s="300"/>
      <c r="H293" s="300"/>
      <c r="I293" s="299"/>
      <c r="J293" s="109">
        <f t="shared" si="34"/>
        <v>0</v>
      </c>
      <c r="K293" s="109">
        <f t="shared" si="37"/>
        <v>0</v>
      </c>
      <c r="L293" s="300"/>
      <c r="M293" s="366">
        <f t="shared" si="35"/>
        <v>15</v>
      </c>
      <c r="N293" s="259">
        <f t="shared" si="36"/>
        <v>0</v>
      </c>
      <c r="O293" s="260"/>
      <c r="P293" s="259">
        <f t="shared" si="38"/>
        <v>0</v>
      </c>
    </row>
    <row r="294" spans="1:16" x14ac:dyDescent="0.2">
      <c r="A294" s="300">
        <v>8</v>
      </c>
      <c r="B294" s="215" t="s">
        <v>131</v>
      </c>
      <c r="C294" s="295" t="s">
        <v>16</v>
      </c>
      <c r="D294" s="301">
        <v>200</v>
      </c>
      <c r="E294" s="300"/>
      <c r="F294" s="302"/>
      <c r="G294" s="300"/>
      <c r="H294" s="300"/>
      <c r="I294" s="299"/>
      <c r="J294" s="109">
        <f t="shared" si="34"/>
        <v>0</v>
      </c>
      <c r="K294" s="109">
        <f t="shared" si="37"/>
        <v>0</v>
      </c>
      <c r="L294" s="300"/>
      <c r="M294" s="366">
        <f t="shared" si="35"/>
        <v>100</v>
      </c>
      <c r="N294" s="259">
        <f t="shared" si="36"/>
        <v>0</v>
      </c>
      <c r="O294" s="260"/>
      <c r="P294" s="259">
        <f t="shared" si="38"/>
        <v>0</v>
      </c>
    </row>
    <row r="295" spans="1:16" x14ac:dyDescent="0.2">
      <c r="A295" s="300">
        <v>9</v>
      </c>
      <c r="B295" s="215" t="s">
        <v>132</v>
      </c>
      <c r="C295" s="295" t="s">
        <v>16</v>
      </c>
      <c r="D295" s="301">
        <v>50</v>
      </c>
      <c r="E295" s="300"/>
      <c r="F295" s="302"/>
      <c r="G295" s="300"/>
      <c r="H295" s="300"/>
      <c r="I295" s="299"/>
      <c r="J295" s="109">
        <f t="shared" si="34"/>
        <v>0</v>
      </c>
      <c r="K295" s="109">
        <f t="shared" si="37"/>
        <v>0</v>
      </c>
      <c r="L295" s="300"/>
      <c r="M295" s="366">
        <f t="shared" si="35"/>
        <v>25</v>
      </c>
      <c r="N295" s="259">
        <f t="shared" si="36"/>
        <v>0</v>
      </c>
      <c r="O295" s="260"/>
      <c r="P295" s="259">
        <f t="shared" si="38"/>
        <v>0</v>
      </c>
    </row>
    <row r="296" spans="1:16" x14ac:dyDescent="0.2">
      <c r="A296" s="300">
        <v>10</v>
      </c>
      <c r="B296" s="215" t="s">
        <v>133</v>
      </c>
      <c r="C296" s="295" t="s">
        <v>16</v>
      </c>
      <c r="D296" s="301">
        <v>100</v>
      </c>
      <c r="E296" s="300"/>
      <c r="F296" s="302"/>
      <c r="G296" s="300"/>
      <c r="H296" s="300"/>
      <c r="I296" s="299"/>
      <c r="J296" s="109">
        <f t="shared" si="34"/>
        <v>0</v>
      </c>
      <c r="K296" s="109">
        <f t="shared" si="37"/>
        <v>0</v>
      </c>
      <c r="L296" s="300"/>
      <c r="M296" s="366">
        <f t="shared" si="35"/>
        <v>50</v>
      </c>
      <c r="N296" s="259">
        <f t="shared" si="36"/>
        <v>0</v>
      </c>
      <c r="O296" s="260"/>
      <c r="P296" s="259">
        <f t="shared" si="38"/>
        <v>0</v>
      </c>
    </row>
    <row r="297" spans="1:16" ht="12.75" thickBot="1" x14ac:dyDescent="0.25">
      <c r="A297" s="300">
        <v>11</v>
      </c>
      <c r="B297" s="215" t="s">
        <v>134</v>
      </c>
      <c r="C297" s="295" t="s">
        <v>16</v>
      </c>
      <c r="D297" s="301">
        <v>20</v>
      </c>
      <c r="E297" s="300"/>
      <c r="F297" s="302"/>
      <c r="G297" s="300"/>
      <c r="H297" s="300"/>
      <c r="I297" s="303"/>
      <c r="J297" s="182">
        <f t="shared" si="34"/>
        <v>0</v>
      </c>
      <c r="K297" s="182">
        <f t="shared" si="37"/>
        <v>0</v>
      </c>
      <c r="L297" s="300"/>
      <c r="M297" s="367">
        <f t="shared" si="35"/>
        <v>10</v>
      </c>
      <c r="N297" s="218">
        <f t="shared" si="36"/>
        <v>0</v>
      </c>
      <c r="O297" s="219"/>
      <c r="P297" s="218">
        <f t="shared" si="38"/>
        <v>0</v>
      </c>
    </row>
    <row r="298" spans="1:16" ht="12.75" thickBot="1" x14ac:dyDescent="0.25">
      <c r="I298" s="213" t="s">
        <v>158</v>
      </c>
      <c r="J298" s="251">
        <f>SUM(J287:J297)</f>
        <v>0</v>
      </c>
      <c r="K298" s="252">
        <f>SUM(K287:K297)</f>
        <v>0</v>
      </c>
      <c r="M298" s="376" t="s">
        <v>159</v>
      </c>
      <c r="N298" s="265">
        <f>SUM(N287:N297)</f>
        <v>0</v>
      </c>
      <c r="O298" s="304"/>
      <c r="P298" s="234">
        <f>SUM(P287:P297)</f>
        <v>0</v>
      </c>
    </row>
    <row r="301" spans="1:16" s="220" customFormat="1" x14ac:dyDescent="0.2">
      <c r="A301" s="220" t="s">
        <v>156</v>
      </c>
      <c r="M301" s="375"/>
    </row>
    <row r="302" spans="1:16" ht="72" x14ac:dyDescent="0.2">
      <c r="A302" s="100" t="s">
        <v>0</v>
      </c>
      <c r="B302" s="100" t="s">
        <v>21</v>
      </c>
      <c r="C302" s="100" t="s">
        <v>22</v>
      </c>
      <c r="D302" s="8" t="s">
        <v>23</v>
      </c>
      <c r="E302" s="211" t="s">
        <v>24</v>
      </c>
      <c r="F302" s="212" t="s">
        <v>5</v>
      </c>
      <c r="G302" s="212" t="s">
        <v>6</v>
      </c>
      <c r="H302" s="8" t="s">
        <v>25</v>
      </c>
      <c r="I302" s="134" t="s">
        <v>8</v>
      </c>
      <c r="J302" s="134" t="s">
        <v>9</v>
      </c>
      <c r="K302" s="134" t="s">
        <v>10</v>
      </c>
      <c r="L302" s="8" t="s">
        <v>11</v>
      </c>
      <c r="M302" s="257" t="s">
        <v>61</v>
      </c>
      <c r="N302" s="257" t="s">
        <v>9</v>
      </c>
      <c r="O302" s="257" t="s">
        <v>62</v>
      </c>
      <c r="P302" s="257" t="s">
        <v>63</v>
      </c>
    </row>
    <row r="303" spans="1:16" ht="36.75" thickBot="1" x14ac:dyDescent="0.25">
      <c r="A303" s="294">
        <v>1</v>
      </c>
      <c r="B303" s="215" t="s">
        <v>135</v>
      </c>
      <c r="C303" s="295" t="s">
        <v>16</v>
      </c>
      <c r="D303" s="296">
        <v>100</v>
      </c>
      <c r="E303" s="294"/>
      <c r="F303" s="297"/>
      <c r="G303" s="298"/>
      <c r="H303" s="298"/>
      <c r="I303" s="303"/>
      <c r="J303" s="182">
        <f>H303*D303</f>
        <v>0</v>
      </c>
      <c r="K303" s="182">
        <f>J303*I303+J303</f>
        <v>0</v>
      </c>
      <c r="L303" s="17"/>
      <c r="M303" s="367">
        <f>D303/2</f>
        <v>50</v>
      </c>
      <c r="N303" s="218">
        <f>M303*H303</f>
        <v>0</v>
      </c>
      <c r="O303" s="219"/>
      <c r="P303" s="218">
        <f>N303+N303*O303</f>
        <v>0</v>
      </c>
    </row>
    <row r="304" spans="1:16" ht="24.75" thickBot="1" x14ac:dyDescent="0.25">
      <c r="B304" s="305" t="s">
        <v>136</v>
      </c>
      <c r="I304" s="213" t="s">
        <v>158</v>
      </c>
      <c r="J304" s="308">
        <f>SUM(J303:J303)</f>
        <v>0</v>
      </c>
      <c r="K304" s="253">
        <f>SUM(K303:K303)</f>
        <v>0</v>
      </c>
      <c r="M304" s="376" t="s">
        <v>159</v>
      </c>
      <c r="N304" s="265">
        <f>SUM(N303:N303)</f>
        <v>0</v>
      </c>
      <c r="O304" s="304"/>
      <c r="P304" s="234">
        <f>SUM(P303:P303)</f>
        <v>0</v>
      </c>
    </row>
    <row r="308" spans="1:19" s="220" customFormat="1" ht="12.75" thickBot="1" x14ac:dyDescent="0.25">
      <c r="A308" s="91" t="s">
        <v>157</v>
      </c>
      <c r="B308" s="91"/>
      <c r="C308" s="91"/>
      <c r="D308" s="91"/>
      <c r="E308" s="91"/>
      <c r="F308" s="91"/>
      <c r="G308" s="91"/>
      <c r="H308" s="91"/>
      <c r="I308" s="91"/>
      <c r="J308" s="91"/>
      <c r="K308" s="91"/>
      <c r="L308" s="91"/>
      <c r="M308" s="377"/>
      <c r="N308" s="91"/>
      <c r="O308" s="91"/>
      <c r="P308" s="91"/>
    </row>
    <row r="309" spans="1:19" ht="72" x14ac:dyDescent="0.2">
      <c r="A309" s="205" t="s">
        <v>0</v>
      </c>
      <c r="B309" s="206" t="s">
        <v>21</v>
      </c>
      <c r="C309" s="206" t="s">
        <v>22</v>
      </c>
      <c r="D309" s="207" t="s">
        <v>23</v>
      </c>
      <c r="E309" s="208" t="s">
        <v>24</v>
      </c>
      <c r="F309" s="209" t="s">
        <v>5</v>
      </c>
      <c r="G309" s="209" t="s">
        <v>6</v>
      </c>
      <c r="H309" s="207" t="s">
        <v>25</v>
      </c>
      <c r="I309" s="133" t="s">
        <v>8</v>
      </c>
      <c r="J309" s="133" t="s">
        <v>9</v>
      </c>
      <c r="K309" s="133" t="s">
        <v>10</v>
      </c>
      <c r="L309" s="163" t="s">
        <v>11</v>
      </c>
      <c r="M309" s="277" t="s">
        <v>61</v>
      </c>
      <c r="N309" s="277" t="s">
        <v>9</v>
      </c>
      <c r="O309" s="277" t="s">
        <v>62</v>
      </c>
      <c r="P309" s="277" t="s">
        <v>63</v>
      </c>
    </row>
    <row r="310" spans="1:19" ht="60" x14ac:dyDescent="0.2">
      <c r="A310" s="29">
        <v>1</v>
      </c>
      <c r="B310" s="214" t="s">
        <v>137</v>
      </c>
      <c r="C310" s="71" t="s">
        <v>16</v>
      </c>
      <c r="D310" s="288">
        <v>40</v>
      </c>
      <c r="E310" s="72"/>
      <c r="F310" s="284"/>
      <c r="G310" s="285"/>
      <c r="H310" s="285"/>
      <c r="I310" s="32"/>
      <c r="J310" s="109">
        <f>H310*D310</f>
        <v>0</v>
      </c>
      <c r="K310" s="109">
        <f>J310*I310+J310</f>
        <v>0</v>
      </c>
      <c r="L310" s="17"/>
      <c r="M310" s="100">
        <f>D310/2</f>
        <v>20</v>
      </c>
      <c r="N310" s="101">
        <f>M310*H310</f>
        <v>0</v>
      </c>
      <c r="O310" s="306"/>
      <c r="P310" s="101">
        <f>N310+N310*O310</f>
        <v>0</v>
      </c>
    </row>
    <row r="311" spans="1:19" ht="96" x14ac:dyDescent="0.2">
      <c r="A311" s="29">
        <v>2</v>
      </c>
      <c r="B311" s="214" t="s">
        <v>138</v>
      </c>
      <c r="C311" s="71" t="s">
        <v>16</v>
      </c>
      <c r="D311" s="288">
        <v>180</v>
      </c>
      <c r="E311" s="72"/>
      <c r="F311" s="284"/>
      <c r="G311" s="285"/>
      <c r="H311" s="285"/>
      <c r="I311" s="32"/>
      <c r="J311" s="109">
        <f>H311*D311</f>
        <v>0</v>
      </c>
      <c r="K311" s="109">
        <f t="shared" ref="K311:K312" si="39">J311*I311+J311</f>
        <v>0</v>
      </c>
      <c r="L311" s="17"/>
      <c r="M311" s="100">
        <f>D311/2</f>
        <v>90</v>
      </c>
      <c r="N311" s="101">
        <f>M311*H311</f>
        <v>0</v>
      </c>
      <c r="O311" s="306"/>
      <c r="P311" s="101">
        <f t="shared" ref="P311:P312" si="40">N311+N311*O311</f>
        <v>0</v>
      </c>
    </row>
    <row r="312" spans="1:19" ht="60.75" thickBot="1" x14ac:dyDescent="0.25">
      <c r="A312" s="29">
        <v>3</v>
      </c>
      <c r="B312" s="215" t="s">
        <v>139</v>
      </c>
      <c r="C312" s="71" t="s">
        <v>16</v>
      </c>
      <c r="D312" s="288">
        <v>300</v>
      </c>
      <c r="E312" s="72"/>
      <c r="F312" s="284"/>
      <c r="G312" s="285"/>
      <c r="H312" s="285"/>
      <c r="I312" s="89"/>
      <c r="J312" s="182">
        <f>H312*D312</f>
        <v>0</v>
      </c>
      <c r="K312" s="182">
        <f t="shared" si="39"/>
        <v>0</v>
      </c>
      <c r="L312" s="17"/>
      <c r="M312" s="267">
        <f>D312/2</f>
        <v>150</v>
      </c>
      <c r="N312" s="268">
        <f>M312*H312</f>
        <v>0</v>
      </c>
      <c r="O312" s="269"/>
      <c r="P312" s="268">
        <f t="shared" si="40"/>
        <v>0</v>
      </c>
      <c r="R312" s="287"/>
    </row>
    <row r="313" spans="1:19" ht="12.75" thickBot="1" x14ac:dyDescent="0.25">
      <c r="A313" s="35"/>
      <c r="B313" s="36"/>
      <c r="C313" s="35"/>
      <c r="D313" s="35"/>
      <c r="E313" s="37"/>
      <c r="F313" s="38"/>
      <c r="G313" s="38"/>
      <c r="H313" s="39"/>
      <c r="I313" s="40" t="s">
        <v>158</v>
      </c>
      <c r="J313" s="227">
        <f>SUM(J310:J312)</f>
        <v>0</v>
      </c>
      <c r="K313" s="228">
        <f>SUM(K310:K312)</f>
        <v>0</v>
      </c>
      <c r="L313" s="2"/>
      <c r="M313" s="370" t="s">
        <v>159</v>
      </c>
      <c r="N313" s="265">
        <f>SUM(N310:N312)</f>
        <v>0</v>
      </c>
      <c r="O313" s="266"/>
      <c r="P313" s="234">
        <f>SUM(P310:P312)</f>
        <v>0</v>
      </c>
      <c r="R313" s="258" t="s">
        <v>174</v>
      </c>
    </row>
    <row r="315" spans="1:19" ht="15.75" customHeight="1" thickBot="1" x14ac:dyDescent="0.25">
      <c r="A315" s="382" t="s">
        <v>169</v>
      </c>
      <c r="B315" s="382"/>
      <c r="C315" s="382"/>
      <c r="D315" s="382"/>
      <c r="E315" s="382"/>
      <c r="F315" s="382"/>
      <c r="G315" s="382"/>
      <c r="H315" s="382"/>
      <c r="I315" s="382"/>
      <c r="J315" s="216"/>
      <c r="K315" s="1"/>
      <c r="L315" s="2"/>
      <c r="M315" s="369"/>
      <c r="N315" s="2"/>
      <c r="O315" s="2"/>
      <c r="P315" s="2"/>
    </row>
    <row r="316" spans="1:19" ht="72.75" thickBot="1" x14ac:dyDescent="0.25">
      <c r="A316" s="3" t="s">
        <v>0</v>
      </c>
      <c r="B316" s="4" t="s">
        <v>1</v>
      </c>
      <c r="C316" s="4" t="s">
        <v>2</v>
      </c>
      <c r="D316" s="4" t="s">
        <v>3</v>
      </c>
      <c r="E316" s="5" t="s">
        <v>4</v>
      </c>
      <c r="F316" s="6" t="s">
        <v>5</v>
      </c>
      <c r="G316" s="6" t="s">
        <v>6</v>
      </c>
      <c r="H316" s="7" t="s">
        <v>7</v>
      </c>
      <c r="I316" s="7" t="s">
        <v>8</v>
      </c>
      <c r="J316" s="7" t="s">
        <v>9</v>
      </c>
      <c r="K316" s="7" t="s">
        <v>10</v>
      </c>
      <c r="L316" s="8" t="s">
        <v>11</v>
      </c>
      <c r="M316" s="257" t="s">
        <v>61</v>
      </c>
      <c r="N316" s="257" t="s">
        <v>9</v>
      </c>
      <c r="O316" s="257" t="s">
        <v>62</v>
      </c>
      <c r="P316" s="257" t="s">
        <v>63</v>
      </c>
    </row>
    <row r="317" spans="1:19" ht="24.75" thickBot="1" x14ac:dyDescent="0.25">
      <c r="A317" s="9" t="s">
        <v>12</v>
      </c>
      <c r="B317" s="256" t="s">
        <v>170</v>
      </c>
      <c r="C317" s="365" t="s">
        <v>27</v>
      </c>
      <c r="D317" s="11">
        <v>16000</v>
      </c>
      <c r="E317" s="12"/>
      <c r="F317" s="13"/>
      <c r="G317" s="13"/>
      <c r="H317" s="14"/>
      <c r="I317" s="15"/>
      <c r="J317" s="16">
        <f>H317*D317</f>
        <v>0</v>
      </c>
      <c r="K317" s="16">
        <f>J317*I317+J317</f>
        <v>0</v>
      </c>
      <c r="L317" s="17"/>
      <c r="M317" s="100">
        <v>8000</v>
      </c>
      <c r="N317" s="273">
        <f>M317*H317</f>
        <v>0</v>
      </c>
      <c r="O317" s="274"/>
      <c r="P317" s="273">
        <f>N317+N317*O317</f>
        <v>0</v>
      </c>
    </row>
    <row r="318" spans="1:19" ht="12.75" thickBot="1" x14ac:dyDescent="0.25">
      <c r="A318" s="18"/>
      <c r="B318" s="18"/>
      <c r="C318" s="19"/>
      <c r="D318" s="20"/>
      <c r="E318" s="20"/>
      <c r="F318" s="20"/>
      <c r="G318" s="20"/>
      <c r="H318" s="21"/>
      <c r="I318" s="40" t="s">
        <v>158</v>
      </c>
      <c r="J318" s="262">
        <f>SUM(J317)</f>
        <v>0</v>
      </c>
      <c r="K318" s="226">
        <f>SUM(K317)</f>
        <v>0</v>
      </c>
      <c r="L318" s="2"/>
      <c r="M318" s="378" t="s">
        <v>159</v>
      </c>
      <c r="N318" s="263">
        <f>SUM(N317)</f>
        <v>0</v>
      </c>
      <c r="O318" s="264"/>
      <c r="P318" s="263">
        <f>SUM(P317)</f>
        <v>0</v>
      </c>
    </row>
    <row r="320" spans="1:19" x14ac:dyDescent="0.2">
      <c r="Q320" s="220"/>
      <c r="R320" s="220"/>
      <c r="S320" s="220"/>
    </row>
    <row r="321" spans="1:19" x14ac:dyDescent="0.2">
      <c r="R321" s="287"/>
    </row>
    <row r="322" spans="1:19" ht="15.75" customHeight="1" thickBot="1" x14ac:dyDescent="0.25">
      <c r="A322" s="382" t="s">
        <v>171</v>
      </c>
      <c r="B322" s="382"/>
      <c r="C322" s="382"/>
      <c r="D322" s="382"/>
      <c r="E322" s="382"/>
      <c r="F322" s="382"/>
      <c r="G322" s="382"/>
      <c r="H322" s="382"/>
      <c r="I322" s="382"/>
      <c r="J322" s="216"/>
      <c r="K322" s="1"/>
      <c r="L322" s="2"/>
      <c r="M322" s="369"/>
      <c r="N322" s="2"/>
      <c r="O322" s="2"/>
      <c r="P322" s="2"/>
    </row>
    <row r="323" spans="1:19" ht="72.75" thickBot="1" x14ac:dyDescent="0.25">
      <c r="A323" s="3" t="s">
        <v>0</v>
      </c>
      <c r="B323" s="4" t="s">
        <v>1</v>
      </c>
      <c r="C323" s="4" t="s">
        <v>2</v>
      </c>
      <c r="D323" s="4" t="s">
        <v>3</v>
      </c>
      <c r="E323" s="5" t="s">
        <v>4</v>
      </c>
      <c r="F323" s="6" t="s">
        <v>5</v>
      </c>
      <c r="G323" s="6" t="s">
        <v>6</v>
      </c>
      <c r="H323" s="7" t="s">
        <v>7</v>
      </c>
      <c r="I323" s="7" t="s">
        <v>8</v>
      </c>
      <c r="J323" s="7" t="s">
        <v>9</v>
      </c>
      <c r="K323" s="7" t="s">
        <v>10</v>
      </c>
      <c r="L323" s="8" t="s">
        <v>11</v>
      </c>
      <c r="M323" s="257" t="s">
        <v>61</v>
      </c>
      <c r="N323" s="257" t="s">
        <v>9</v>
      </c>
      <c r="O323" s="257" t="s">
        <v>62</v>
      </c>
      <c r="P323" s="257" t="s">
        <v>63</v>
      </c>
    </row>
    <row r="324" spans="1:19" ht="48.75" thickBot="1" x14ac:dyDescent="0.25">
      <c r="A324" s="9" t="s">
        <v>12</v>
      </c>
      <c r="B324" s="256" t="s">
        <v>172</v>
      </c>
      <c r="C324" s="11" t="s">
        <v>27</v>
      </c>
      <c r="D324" s="11">
        <v>640</v>
      </c>
      <c r="E324" s="12"/>
      <c r="F324" s="13"/>
      <c r="G324" s="13"/>
      <c r="H324" s="14"/>
      <c r="I324" s="15"/>
      <c r="J324" s="16">
        <f>H324*D324</f>
        <v>0</v>
      </c>
      <c r="K324" s="16">
        <f>J324*I324+J324</f>
        <v>0</v>
      </c>
      <c r="L324" s="17"/>
      <c r="M324" s="100">
        <v>320</v>
      </c>
      <c r="N324" s="270">
        <f>M324*H324</f>
        <v>0</v>
      </c>
      <c r="O324" s="271"/>
      <c r="P324" s="270">
        <f>N324+N324*O324</f>
        <v>0</v>
      </c>
    </row>
    <row r="325" spans="1:19" ht="12.75" thickBot="1" x14ac:dyDescent="0.25">
      <c r="A325" s="18"/>
      <c r="B325" s="18"/>
      <c r="C325" s="19"/>
      <c r="D325" s="20"/>
      <c r="E325" s="20"/>
      <c r="F325" s="20"/>
      <c r="G325" s="20"/>
      <c r="H325" s="21"/>
      <c r="I325" s="40" t="s">
        <v>158</v>
      </c>
      <c r="J325" s="262">
        <f>SUM(J324)</f>
        <v>0</v>
      </c>
      <c r="K325" s="226">
        <f>SUM(K324)</f>
        <v>0</v>
      </c>
      <c r="L325" s="2"/>
      <c r="M325" s="378" t="s">
        <v>159</v>
      </c>
      <c r="N325" s="263">
        <f>SUM(N324)</f>
        <v>0</v>
      </c>
      <c r="O325" s="264"/>
      <c r="P325" s="263">
        <f>SUM(P324)</f>
        <v>0</v>
      </c>
    </row>
    <row r="327" spans="1:19" x14ac:dyDescent="0.2">
      <c r="A327" s="317"/>
      <c r="B327" s="317"/>
      <c r="C327" s="317"/>
      <c r="D327" s="317"/>
      <c r="E327" s="317"/>
      <c r="F327" s="317"/>
      <c r="G327" s="317"/>
      <c r="H327" s="317"/>
      <c r="I327" s="317"/>
      <c r="J327" s="317"/>
      <c r="K327" s="317"/>
      <c r="L327" s="317"/>
      <c r="M327" s="379"/>
      <c r="N327" s="317"/>
      <c r="O327" s="317"/>
      <c r="P327" s="317"/>
      <c r="Q327" s="316"/>
      <c r="R327" s="316"/>
      <c r="S327" s="316"/>
    </row>
    <row r="328" spans="1:19" ht="15" customHeight="1" x14ac:dyDescent="0.25">
      <c r="A328" s="382" t="s">
        <v>186</v>
      </c>
      <c r="B328" s="382"/>
      <c r="C328" s="382"/>
      <c r="D328" s="382"/>
      <c r="E328" s="382"/>
      <c r="F328" s="382"/>
      <c r="G328" s="382"/>
      <c r="H328" s="382"/>
      <c r="I328" s="382"/>
      <c r="J328"/>
      <c r="K328"/>
      <c r="L328"/>
      <c r="M328" s="380"/>
      <c r="N328"/>
      <c r="O328"/>
      <c r="P328"/>
    </row>
    <row r="329" spans="1:19" ht="36" x14ac:dyDescent="0.2">
      <c r="A329" s="325" t="s">
        <v>0</v>
      </c>
      <c r="B329" s="326" t="s">
        <v>187</v>
      </c>
      <c r="C329" s="327" t="s">
        <v>2</v>
      </c>
      <c r="D329" s="71" t="s">
        <v>3</v>
      </c>
      <c r="E329" s="328" t="s">
        <v>188</v>
      </c>
      <c r="F329" s="329" t="s">
        <v>189</v>
      </c>
      <c r="G329" s="325" t="s">
        <v>190</v>
      </c>
      <c r="H329" s="325" t="s">
        <v>191</v>
      </c>
      <c r="I329" s="330" t="s">
        <v>192</v>
      </c>
      <c r="J329" s="330" t="s">
        <v>9</v>
      </c>
      <c r="K329" s="331" t="s">
        <v>63</v>
      </c>
      <c r="L329" s="330" t="s">
        <v>193</v>
      </c>
      <c r="M329" s="332" t="s">
        <v>61</v>
      </c>
      <c r="N329" s="332" t="s">
        <v>9</v>
      </c>
      <c r="O329" s="332" t="s">
        <v>62</v>
      </c>
      <c r="P329" s="332" t="s">
        <v>63</v>
      </c>
    </row>
    <row r="330" spans="1:19" ht="36.75" thickBot="1" x14ac:dyDescent="0.25">
      <c r="A330" s="327" t="s">
        <v>12</v>
      </c>
      <c r="B330" s="333" t="s">
        <v>194</v>
      </c>
      <c r="C330" s="334" t="s">
        <v>27</v>
      </c>
      <c r="D330" s="334">
        <v>600</v>
      </c>
      <c r="E330" s="335"/>
      <c r="F330" s="327"/>
      <c r="G330" s="327"/>
      <c r="H330" s="336"/>
      <c r="I330" s="337"/>
      <c r="J330" s="338">
        <f>H330*D330</f>
        <v>0</v>
      </c>
      <c r="K330" s="339">
        <f>J330+J330*I330</f>
        <v>0</v>
      </c>
      <c r="L330" s="340"/>
      <c r="M330" s="341">
        <f>D330*0.5</f>
        <v>300</v>
      </c>
      <c r="N330" s="342">
        <f>M330*H330</f>
        <v>0</v>
      </c>
      <c r="O330" s="343"/>
      <c r="P330" s="339">
        <f>N330+O330*N330</f>
        <v>0</v>
      </c>
    </row>
    <row r="331" spans="1:19" ht="12.75" thickBot="1" x14ac:dyDescent="0.25">
      <c r="A331" s="344"/>
      <c r="B331" s="344"/>
      <c r="C331" s="344"/>
      <c r="D331" s="344"/>
      <c r="E331" s="344"/>
      <c r="F331" s="344"/>
      <c r="G331" s="344"/>
      <c r="H331" s="344"/>
      <c r="I331" s="40" t="s">
        <v>158</v>
      </c>
      <c r="J331" s="262">
        <f>SUM(J330)</f>
        <v>0</v>
      </c>
      <c r="K331" s="226">
        <f>SUM(K330)</f>
        <v>0</v>
      </c>
      <c r="L331" s="2"/>
      <c r="M331" s="378" t="s">
        <v>159</v>
      </c>
      <c r="N331" s="263">
        <f>SUM(N330)</f>
        <v>0</v>
      </c>
      <c r="O331" s="264"/>
      <c r="P331" s="263">
        <f>SUM(P330)</f>
        <v>0</v>
      </c>
    </row>
    <row r="332" spans="1:19" x14ac:dyDescent="0.2">
      <c r="A332" s="345"/>
      <c r="B332" s="345"/>
      <c r="C332" s="345"/>
      <c r="D332" s="345"/>
      <c r="E332" s="345"/>
      <c r="F332" s="345"/>
      <c r="G332" s="345"/>
      <c r="H332" s="345"/>
      <c r="I332" s="345"/>
      <c r="J332" s="345"/>
      <c r="K332" s="345"/>
      <c r="L332" s="345"/>
      <c r="M332" s="381"/>
      <c r="N332" s="345"/>
      <c r="O332" s="345"/>
      <c r="P332" s="345"/>
    </row>
    <row r="333" spans="1:19" x14ac:dyDescent="0.2">
      <c r="A333" s="345"/>
      <c r="B333" s="345"/>
      <c r="C333" s="345"/>
      <c r="D333" s="345"/>
      <c r="E333" s="345"/>
      <c r="F333" s="345"/>
      <c r="G333" s="345"/>
      <c r="H333" s="345"/>
      <c r="I333" s="345"/>
      <c r="J333" s="345"/>
      <c r="K333" s="345"/>
      <c r="L333" s="345"/>
      <c r="M333" s="381"/>
      <c r="N333" s="345"/>
      <c r="O333" s="345"/>
      <c r="P333" s="345"/>
    </row>
    <row r="334" spans="1:19" x14ac:dyDescent="0.2">
      <c r="A334" s="345"/>
      <c r="B334" s="345"/>
      <c r="C334" s="345"/>
      <c r="D334" s="345"/>
      <c r="E334" s="345"/>
      <c r="F334" s="345"/>
      <c r="G334" s="345"/>
      <c r="H334" s="345"/>
      <c r="I334" s="345"/>
      <c r="J334" s="345"/>
      <c r="K334" s="345"/>
      <c r="L334" s="345"/>
      <c r="M334" s="381"/>
      <c r="N334" s="345"/>
      <c r="O334" s="345"/>
      <c r="P334" s="345"/>
    </row>
    <row r="335" spans="1:19" x14ac:dyDescent="0.2">
      <c r="A335" s="382" t="s">
        <v>195</v>
      </c>
      <c r="B335" s="382"/>
      <c r="C335" s="382"/>
      <c r="D335" s="382"/>
      <c r="E335" s="382"/>
      <c r="F335" s="382"/>
      <c r="G335" s="382"/>
      <c r="H335" s="382"/>
      <c r="I335" s="382"/>
      <c r="J335" s="345"/>
      <c r="K335" s="345"/>
      <c r="L335" s="345"/>
      <c r="M335" s="381"/>
      <c r="N335" s="345"/>
      <c r="O335" s="345"/>
      <c r="P335" s="345"/>
    </row>
    <row r="336" spans="1:19" ht="36" x14ac:dyDescent="0.2">
      <c r="A336" s="346" t="s">
        <v>0</v>
      </c>
      <c r="B336" s="347" t="s">
        <v>187</v>
      </c>
      <c r="C336" s="327" t="s">
        <v>2</v>
      </c>
      <c r="D336" s="71" t="s">
        <v>3</v>
      </c>
      <c r="E336" s="328" t="s">
        <v>188</v>
      </c>
      <c r="F336" s="329" t="s">
        <v>189</v>
      </c>
      <c r="G336" s="325" t="s">
        <v>190</v>
      </c>
      <c r="H336" s="325" t="s">
        <v>191</v>
      </c>
      <c r="I336" s="330" t="s">
        <v>192</v>
      </c>
      <c r="J336" s="330" t="s">
        <v>9</v>
      </c>
      <c r="K336" s="331" t="s">
        <v>63</v>
      </c>
      <c r="L336" s="330" t="s">
        <v>193</v>
      </c>
      <c r="M336" s="332" t="s">
        <v>61</v>
      </c>
      <c r="N336" s="332" t="s">
        <v>9</v>
      </c>
      <c r="O336" s="332" t="s">
        <v>62</v>
      </c>
      <c r="P336" s="332" t="s">
        <v>63</v>
      </c>
    </row>
    <row r="337" spans="1:16" x14ac:dyDescent="0.2">
      <c r="A337" s="383" t="s">
        <v>196</v>
      </c>
      <c r="B337" s="383"/>
      <c r="C337" s="384"/>
      <c r="D337" s="384"/>
      <c r="E337" s="384"/>
      <c r="F337" s="383"/>
      <c r="G337" s="383"/>
      <c r="H337" s="383"/>
      <c r="I337" s="383"/>
      <c r="J337" s="383"/>
      <c r="K337" s="383"/>
      <c r="L337" s="383"/>
      <c r="M337" s="381"/>
      <c r="N337" s="345"/>
      <c r="O337" s="345"/>
      <c r="P337" s="345"/>
    </row>
    <row r="338" spans="1:16" ht="48.75" thickBot="1" x14ac:dyDescent="0.25">
      <c r="A338" s="348" t="s">
        <v>12</v>
      </c>
      <c r="B338" s="333" t="s">
        <v>197</v>
      </c>
      <c r="C338" s="331" t="s">
        <v>27</v>
      </c>
      <c r="D338" s="332">
        <v>6</v>
      </c>
      <c r="E338" s="348"/>
      <c r="F338" s="348"/>
      <c r="G338" s="348"/>
      <c r="H338" s="349"/>
      <c r="I338" s="343"/>
      <c r="J338" s="339">
        <f>H338*D338</f>
        <v>0</v>
      </c>
      <c r="K338" s="339">
        <f>J338+J338*I338</f>
        <v>0</v>
      </c>
      <c r="L338" s="340"/>
      <c r="M338" s="341">
        <f>D338*0.5</f>
        <v>3</v>
      </c>
      <c r="N338" s="342">
        <f>M338*H338</f>
        <v>0</v>
      </c>
      <c r="O338" s="343"/>
      <c r="P338" s="339">
        <f>N338+O338*N338</f>
        <v>0</v>
      </c>
    </row>
    <row r="339" spans="1:16" ht="12.75" thickBot="1" x14ac:dyDescent="0.25">
      <c r="A339" s="350"/>
      <c r="B339" s="350"/>
      <c r="C339" s="350"/>
      <c r="D339" s="350"/>
      <c r="E339" s="350"/>
      <c r="F339" s="350"/>
      <c r="G339" s="350"/>
      <c r="H339" s="350"/>
      <c r="I339" s="40" t="s">
        <v>158</v>
      </c>
      <c r="J339" s="262">
        <f>SUM(J338)</f>
        <v>0</v>
      </c>
      <c r="K339" s="226">
        <f>SUM(K338)</f>
        <v>0</v>
      </c>
      <c r="L339" s="2"/>
      <c r="M339" s="378" t="s">
        <v>159</v>
      </c>
      <c r="N339" s="263">
        <f>SUM(N338)</f>
        <v>0</v>
      </c>
      <c r="O339" s="264"/>
      <c r="P339" s="263">
        <f>SUM(P338)</f>
        <v>0</v>
      </c>
    </row>
    <row r="340" spans="1:16" x14ac:dyDescent="0.2">
      <c r="A340" s="345"/>
      <c r="B340" s="345"/>
      <c r="C340" s="345"/>
      <c r="D340" s="345"/>
      <c r="E340" s="345"/>
      <c r="F340" s="345"/>
      <c r="G340" s="345"/>
      <c r="H340" s="345"/>
      <c r="I340" s="345"/>
      <c r="J340" s="345"/>
      <c r="K340" s="345"/>
      <c r="L340" s="345"/>
      <c r="M340" s="381"/>
      <c r="N340" s="345"/>
      <c r="O340" s="345"/>
      <c r="P340" s="345"/>
    </row>
    <row r="341" spans="1:16" x14ac:dyDescent="0.2">
      <c r="A341" s="345"/>
      <c r="B341" s="345"/>
      <c r="C341" s="345"/>
      <c r="D341" s="345"/>
      <c r="E341" s="345"/>
      <c r="F341" s="345"/>
      <c r="G341" s="345"/>
      <c r="H341" s="345"/>
      <c r="I341" s="345"/>
      <c r="J341" s="345"/>
      <c r="K341" s="345"/>
      <c r="L341" s="345"/>
      <c r="M341" s="381"/>
      <c r="N341" s="345"/>
      <c r="O341" s="345"/>
      <c r="P341" s="345"/>
    </row>
    <row r="342" spans="1:16" x14ac:dyDescent="0.2">
      <c r="A342" s="345"/>
      <c r="B342" s="345"/>
      <c r="C342" s="345"/>
      <c r="D342" s="345"/>
      <c r="E342" s="345"/>
      <c r="F342" s="345"/>
      <c r="G342" s="345"/>
      <c r="H342" s="345"/>
      <c r="I342" s="345"/>
      <c r="J342" s="345"/>
      <c r="K342" s="345"/>
      <c r="L342" s="345"/>
      <c r="M342" s="381"/>
      <c r="N342" s="345"/>
      <c r="O342" s="345"/>
      <c r="P342" s="345"/>
    </row>
    <row r="343" spans="1:16" x14ac:dyDescent="0.2">
      <c r="A343" s="345"/>
      <c r="B343" s="345"/>
      <c r="C343" s="345"/>
      <c r="D343" s="345"/>
      <c r="E343" s="345"/>
      <c r="F343" s="345"/>
      <c r="G343" s="345"/>
      <c r="H343" s="345"/>
      <c r="I343" s="345"/>
      <c r="J343" s="345"/>
      <c r="K343" s="345"/>
      <c r="L343" s="345"/>
      <c r="M343" s="381"/>
      <c r="N343" s="345"/>
      <c r="O343" s="345"/>
      <c r="P343" s="345"/>
    </row>
    <row r="344" spans="1:16" ht="12" customHeight="1" x14ac:dyDescent="0.2">
      <c r="A344" s="382" t="s">
        <v>198</v>
      </c>
      <c r="B344" s="382"/>
      <c r="C344" s="382"/>
      <c r="D344" s="382"/>
      <c r="E344" s="382"/>
      <c r="F344" s="382"/>
      <c r="G344" s="382"/>
      <c r="H344" s="382"/>
      <c r="I344" s="382"/>
      <c r="J344" s="345"/>
      <c r="K344" s="345"/>
      <c r="L344" s="345"/>
      <c r="M344" s="381"/>
      <c r="N344" s="345"/>
      <c r="O344" s="345"/>
      <c r="P344" s="345"/>
    </row>
    <row r="345" spans="1:16" ht="36" x14ac:dyDescent="0.2">
      <c r="A345" s="346" t="s">
        <v>0</v>
      </c>
      <c r="B345" s="347" t="s">
        <v>187</v>
      </c>
      <c r="C345" s="327" t="s">
        <v>2</v>
      </c>
      <c r="D345" s="71" t="s">
        <v>3</v>
      </c>
      <c r="E345" s="328" t="s">
        <v>188</v>
      </c>
      <c r="F345" s="329" t="s">
        <v>189</v>
      </c>
      <c r="G345" s="325" t="s">
        <v>190</v>
      </c>
      <c r="H345" s="325" t="s">
        <v>191</v>
      </c>
      <c r="I345" s="330" t="s">
        <v>192</v>
      </c>
      <c r="J345" s="330" t="s">
        <v>9</v>
      </c>
      <c r="K345" s="331" t="s">
        <v>63</v>
      </c>
      <c r="L345" s="330" t="s">
        <v>193</v>
      </c>
      <c r="M345" s="332" t="s">
        <v>61</v>
      </c>
      <c r="N345" s="332" t="s">
        <v>9</v>
      </c>
      <c r="O345" s="332" t="s">
        <v>62</v>
      </c>
      <c r="P345" s="332" t="s">
        <v>63</v>
      </c>
    </row>
    <row r="346" spans="1:16" x14ac:dyDescent="0.2">
      <c r="A346" s="383" t="s">
        <v>196</v>
      </c>
      <c r="B346" s="383"/>
      <c r="C346" s="383"/>
      <c r="D346" s="383"/>
      <c r="E346" s="383"/>
      <c r="F346" s="383"/>
      <c r="G346" s="383"/>
      <c r="H346" s="383"/>
      <c r="I346" s="383"/>
      <c r="J346" s="383"/>
      <c r="K346" s="383"/>
      <c r="L346" s="383"/>
      <c r="M346" s="381"/>
      <c r="N346" s="345"/>
      <c r="O346" s="345"/>
      <c r="P346" s="345"/>
    </row>
    <row r="347" spans="1:16" ht="72" x14ac:dyDescent="0.2">
      <c r="A347" s="351" t="s">
        <v>12</v>
      </c>
      <c r="B347" s="352" t="s">
        <v>199</v>
      </c>
      <c r="C347" s="353" t="s">
        <v>27</v>
      </c>
      <c r="D347" s="354">
        <v>200</v>
      </c>
      <c r="E347" s="351"/>
      <c r="F347" s="351"/>
      <c r="G347" s="351"/>
      <c r="H347" s="351"/>
      <c r="I347" s="355"/>
      <c r="J347" s="356">
        <f>H347*D347</f>
        <v>0</v>
      </c>
      <c r="K347" s="356">
        <f>J347+J347*I347</f>
        <v>0</v>
      </c>
      <c r="L347" s="357"/>
      <c r="M347" s="358">
        <f>D347*0.5</f>
        <v>100</v>
      </c>
      <c r="N347" s="359">
        <f>M347*H347</f>
        <v>0</v>
      </c>
      <c r="O347" s="355"/>
      <c r="P347" s="360">
        <f>N347+O347*N347</f>
        <v>0</v>
      </c>
    </row>
    <row r="348" spans="1:16" ht="84" x14ac:dyDescent="0.2">
      <c r="A348" s="327">
        <v>2</v>
      </c>
      <c r="B348" s="333" t="s">
        <v>200</v>
      </c>
      <c r="C348" s="331" t="s">
        <v>27</v>
      </c>
      <c r="D348" s="332">
        <v>200</v>
      </c>
      <c r="E348" s="327"/>
      <c r="F348" s="327"/>
      <c r="G348" s="327"/>
      <c r="H348" s="327"/>
      <c r="I348" s="355"/>
      <c r="J348" s="356">
        <f t="shared" ref="J348:J350" si="41">H348*D348</f>
        <v>0</v>
      </c>
      <c r="K348" s="356">
        <f t="shared" ref="K348:K350" si="42">J348+J348*I348</f>
        <v>0</v>
      </c>
      <c r="L348" s="357"/>
      <c r="M348" s="358">
        <f>D348*0.5</f>
        <v>100</v>
      </c>
      <c r="N348" s="359">
        <f t="shared" ref="N348:N350" si="43">M348*H348</f>
        <v>0</v>
      </c>
      <c r="O348" s="355"/>
      <c r="P348" s="360">
        <f t="shared" ref="P348:P350" si="44">N348+O348*N348</f>
        <v>0</v>
      </c>
    </row>
    <row r="349" spans="1:16" ht="72" x14ac:dyDescent="0.2">
      <c r="A349" s="361">
        <v>3</v>
      </c>
      <c r="B349" s="352" t="s">
        <v>201</v>
      </c>
      <c r="C349" s="353" t="s">
        <v>27</v>
      </c>
      <c r="D349" s="354">
        <v>100</v>
      </c>
      <c r="E349" s="361"/>
      <c r="F349" s="361"/>
      <c r="G349" s="361"/>
      <c r="H349" s="361"/>
      <c r="I349" s="355"/>
      <c r="J349" s="356">
        <f t="shared" si="41"/>
        <v>0</v>
      </c>
      <c r="K349" s="356">
        <f t="shared" si="42"/>
        <v>0</v>
      </c>
      <c r="L349" s="357"/>
      <c r="M349" s="358">
        <f>D349*0.5</f>
        <v>50</v>
      </c>
      <c r="N349" s="359">
        <f t="shared" si="43"/>
        <v>0</v>
      </c>
      <c r="O349" s="355"/>
      <c r="P349" s="360">
        <f t="shared" si="44"/>
        <v>0</v>
      </c>
    </row>
    <row r="350" spans="1:16" ht="36.75" thickBot="1" x14ac:dyDescent="0.25">
      <c r="A350" s="327">
        <v>4</v>
      </c>
      <c r="B350" s="333" t="s">
        <v>202</v>
      </c>
      <c r="C350" s="331" t="s">
        <v>27</v>
      </c>
      <c r="D350" s="332">
        <v>4</v>
      </c>
      <c r="E350" s="327"/>
      <c r="F350" s="327"/>
      <c r="G350" s="327"/>
      <c r="H350" s="327"/>
      <c r="I350" s="362"/>
      <c r="J350" s="356">
        <f t="shared" si="41"/>
        <v>0</v>
      </c>
      <c r="K350" s="356">
        <f t="shared" si="42"/>
        <v>0</v>
      </c>
      <c r="L350" s="363"/>
      <c r="M350" s="341">
        <f>D350*0.5</f>
        <v>2</v>
      </c>
      <c r="N350" s="359">
        <f t="shared" si="43"/>
        <v>0</v>
      </c>
      <c r="O350" s="362"/>
      <c r="P350" s="364">
        <f t="shared" si="44"/>
        <v>0</v>
      </c>
    </row>
    <row r="351" spans="1:16" ht="12.75" thickBot="1" x14ac:dyDescent="0.25">
      <c r="A351" s="344"/>
      <c r="B351" s="344"/>
      <c r="C351" s="344"/>
      <c r="D351" s="344"/>
      <c r="E351" s="344"/>
      <c r="F351" s="344"/>
      <c r="G351" s="344"/>
      <c r="H351" s="344"/>
      <c r="I351" s="40" t="s">
        <v>158</v>
      </c>
      <c r="J351" s="262">
        <f>SUM(J347:J350)</f>
        <v>0</v>
      </c>
      <c r="K351" s="262">
        <f>SUM(K347:K350)</f>
        <v>0</v>
      </c>
      <c r="L351" s="2"/>
      <c r="M351" s="378" t="s">
        <v>159</v>
      </c>
      <c r="N351" s="263">
        <f>SUM(N347:N350)</f>
        <v>0</v>
      </c>
      <c r="O351" s="264"/>
      <c r="P351" s="263">
        <f>SUM(P347:P350)</f>
        <v>0</v>
      </c>
    </row>
  </sheetData>
  <mergeCells count="13">
    <mergeCell ref="A61:K61"/>
    <mergeCell ref="A315:I315"/>
    <mergeCell ref="A322:I322"/>
    <mergeCell ref="A4:J4"/>
    <mergeCell ref="A5:J5"/>
    <mergeCell ref="A6:J6"/>
    <mergeCell ref="A11:I11"/>
    <mergeCell ref="A54:K54"/>
    <mergeCell ref="A328:I328"/>
    <mergeCell ref="A335:I335"/>
    <mergeCell ref="A337:L337"/>
    <mergeCell ref="A344:I344"/>
    <mergeCell ref="A346:L346"/>
  </mergeCells>
  <pageMargins left="0.7" right="0.7" top="0.75" bottom="0.75" header="0.3" footer="0.3"/>
  <pageSetup paperSize="9"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2022-09-14T07:48:49Z</dcterms:modified>
</cp:coreProperties>
</file>