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opia 30_11_18\Drogi\2023 r\wykaszanie 2023 r\zał wykaszanie dróg 2023\"/>
    </mc:Choice>
  </mc:AlternateContent>
  <xr:revisionPtr revIDLastSave="0" documentId="8_{8FC5C18E-1823-4936-9035-CB275D8C2D9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Opis prz zam" sheetId="1" r:id="rId1"/>
  </sheets>
  <calcPr calcId="191029"/>
</workbook>
</file>

<file path=xl/calcChain.xml><?xml version="1.0" encoding="utf-8"?>
<calcChain xmlns="http://schemas.openxmlformats.org/spreadsheetml/2006/main">
  <c r="I36" i="1" l="1"/>
  <c r="H36" i="1" l="1"/>
  <c r="H29" i="1"/>
  <c r="I25" i="1"/>
  <c r="I23" i="1"/>
  <c r="I22" i="1"/>
  <c r="I21" i="1"/>
  <c r="I19" i="1"/>
  <c r="I18" i="1"/>
  <c r="I10" i="1"/>
  <c r="I9" i="1"/>
  <c r="I14" i="1"/>
  <c r="I17" i="1"/>
  <c r="I16" i="1"/>
  <c r="I15" i="1"/>
  <c r="I8" i="1" l="1"/>
  <c r="H32" i="1"/>
  <c r="G36" i="1"/>
  <c r="I24" i="1"/>
  <c r="I20" i="1"/>
  <c r="I13" i="1"/>
  <c r="I12" i="1"/>
  <c r="I11" i="1"/>
  <c r="I7" i="1"/>
  <c r="I6" i="1"/>
</calcChain>
</file>

<file path=xl/sharedStrings.xml><?xml version="1.0" encoding="utf-8"?>
<sst xmlns="http://schemas.openxmlformats.org/spreadsheetml/2006/main" count="129" uniqueCount="113">
  <si>
    <t>Leśnictwo</t>
  </si>
  <si>
    <t>Rzepin</t>
  </si>
  <si>
    <t>Wyjaśnienia:</t>
  </si>
  <si>
    <t>Wanacja</t>
  </si>
  <si>
    <t>Parszów</t>
  </si>
  <si>
    <t>Ciechostowice</t>
  </si>
  <si>
    <t>Kierz Niedźwiedzi</t>
  </si>
  <si>
    <t>Sadek</t>
  </si>
  <si>
    <t>Budki</t>
  </si>
  <si>
    <t>Węglów</t>
  </si>
  <si>
    <t>Lp</t>
  </si>
  <si>
    <t>Numer inwentarzowy</t>
  </si>
  <si>
    <t>Inwentarz - nazwa</t>
  </si>
  <si>
    <t>Oddz.</t>
  </si>
  <si>
    <t xml:space="preserve">1105/220    </t>
  </si>
  <si>
    <t>96-137</t>
  </si>
  <si>
    <t>Węglów, Wanacja</t>
  </si>
  <si>
    <t xml:space="preserve">1238/220    </t>
  </si>
  <si>
    <t xml:space="preserve">Droga leśna L.Sadek 12/12     </t>
  </si>
  <si>
    <t>93, 94, 113, 114, 133, 134</t>
  </si>
  <si>
    <t xml:space="preserve">1239/220    </t>
  </si>
  <si>
    <t>7,16,36,63,94</t>
  </si>
  <si>
    <t xml:space="preserve">1242/220    </t>
  </si>
  <si>
    <t xml:space="preserve">Droga leśna L.S-ko Książęce   </t>
  </si>
  <si>
    <t>69, 84, 104</t>
  </si>
  <si>
    <t xml:space="preserve">Droga leśna L.Wanacja         </t>
  </si>
  <si>
    <t>59,90,91,124</t>
  </si>
  <si>
    <t xml:space="preserve">144/220     </t>
  </si>
  <si>
    <t xml:space="preserve">Dojazd poż.L.Książęce(DP-6)   </t>
  </si>
  <si>
    <t>88-138</t>
  </si>
  <si>
    <t xml:space="preserve">431/220     </t>
  </si>
  <si>
    <t>93, 94, 95</t>
  </si>
  <si>
    <t xml:space="preserve">462/220     </t>
  </si>
  <si>
    <t xml:space="preserve">Dojazd poż.L.Rzepin(DP3)      </t>
  </si>
  <si>
    <t>24, 52-168</t>
  </si>
  <si>
    <t xml:space="preserve">469/220     </t>
  </si>
  <si>
    <t>157,161</t>
  </si>
  <si>
    <t>N.Kamienną</t>
  </si>
  <si>
    <t xml:space="preserve">486/220     </t>
  </si>
  <si>
    <t xml:space="preserve">Droga L.Ciechostowice         </t>
  </si>
  <si>
    <t>119,137</t>
  </si>
  <si>
    <t xml:space="preserve">487/220     </t>
  </si>
  <si>
    <t xml:space="preserve">Droga l.Ciechostowice         </t>
  </si>
  <si>
    <t xml:space="preserve">488/220     </t>
  </si>
  <si>
    <t xml:space="preserve">Dojazd poż.10 l.Ciechostowice </t>
  </si>
  <si>
    <t>92,93,115,116,134,142</t>
  </si>
  <si>
    <t xml:space="preserve">489/220     </t>
  </si>
  <si>
    <t>89,90,112</t>
  </si>
  <si>
    <t xml:space="preserve">515/220     </t>
  </si>
  <si>
    <t xml:space="preserve">Dojazd poż.9 l.Budki          </t>
  </si>
  <si>
    <t>Budki,Majdów</t>
  </si>
  <si>
    <t xml:space="preserve">526/220     </t>
  </si>
  <si>
    <t>26,12-20</t>
  </si>
  <si>
    <t>SK, Majdów</t>
  </si>
  <si>
    <t xml:space="preserve">592/220     </t>
  </si>
  <si>
    <t xml:space="preserve">Dojazd poż.16 L.Sadek         </t>
  </si>
  <si>
    <t>69, 79</t>
  </si>
  <si>
    <t xml:space="preserve">593/220     </t>
  </si>
  <si>
    <t xml:space="preserve">Dojazd poż.9 L.Budki          </t>
  </si>
  <si>
    <t>Budki, SK, Majdów</t>
  </si>
  <si>
    <t xml:space="preserve">709/220     </t>
  </si>
  <si>
    <t>27-31,58-92</t>
  </si>
  <si>
    <t>Wanacja,Węglów</t>
  </si>
  <si>
    <t xml:space="preserve">732/220     </t>
  </si>
  <si>
    <t xml:space="preserve">Dojazd poż.5 L.Parszów        </t>
  </si>
  <si>
    <t>45,71,102</t>
  </si>
  <si>
    <t xml:space="preserve">751/220     </t>
  </si>
  <si>
    <t>86,87,92,112-180</t>
  </si>
  <si>
    <t xml:space="preserve">959/220     </t>
  </si>
  <si>
    <t>90-96</t>
  </si>
  <si>
    <t>1440/220</t>
  </si>
  <si>
    <t>Dojazd poż. 15 L.Kierz N.</t>
  </si>
  <si>
    <t>100,101,102-107</t>
  </si>
  <si>
    <t>DR/01/4</t>
  </si>
  <si>
    <t>DR/09/3</t>
  </si>
  <si>
    <t>Dojazd ppoż 12</t>
  </si>
  <si>
    <t>DR/14/1</t>
  </si>
  <si>
    <t>Dojazd ppoż 18</t>
  </si>
  <si>
    <t>5, 6</t>
  </si>
  <si>
    <t xml:space="preserve">ul. Myśliwska, Starachowice </t>
  </si>
  <si>
    <t>Dojazd ppoż 1</t>
  </si>
  <si>
    <t>1. Średnia szerokość pobocza - 0,75 m *</t>
  </si>
  <si>
    <t>Pobocza*</t>
  </si>
  <si>
    <t>2. Pobocza + rowy lub w przypadku braku rowów pobocza + 1 m poza poboczem **</t>
  </si>
  <si>
    <r>
      <t xml:space="preserve">Rodzaj wykaszania - mb drogi </t>
    </r>
    <r>
      <rPr>
        <b/>
        <i/>
        <u/>
        <sz val="8"/>
        <color rgb="FFFF0000"/>
        <rFont val="Arial"/>
        <family val="2"/>
        <charset val="238"/>
      </rPr>
      <t>jednostronnie</t>
    </r>
  </si>
  <si>
    <t>Pobocza+Rowy lub Pobocza+ 1 m poza poboczem**</t>
  </si>
  <si>
    <t>Pobocza+Rowy+1m za rowem</t>
  </si>
  <si>
    <t xml:space="preserve">1243/220    </t>
  </si>
  <si>
    <t>Skarżysko Książęce</t>
  </si>
  <si>
    <t>DR/12/9</t>
  </si>
  <si>
    <t>162, 163</t>
  </si>
  <si>
    <t>141,140,132,133, 114,113,112</t>
  </si>
  <si>
    <t>Dojazd ppoż 17</t>
  </si>
  <si>
    <t>164,182-187</t>
  </si>
  <si>
    <t>188-194</t>
  </si>
  <si>
    <t>Droga tłucz.Ciechost.-Rędocin (DP-20)</t>
  </si>
  <si>
    <t>Droga l.Nad Kamienną "Pleśniówka" (DP-12)</t>
  </si>
  <si>
    <t xml:space="preserve">Dojaz poż.L.Węglów (DP-4)        </t>
  </si>
  <si>
    <t xml:space="preserve">Droga 3/4 L.Węglów (DP-13)           </t>
  </si>
  <si>
    <t xml:space="preserve">Droga leśna "Zuzelanka" (DP-19)      </t>
  </si>
  <si>
    <t>ZAŁ. NR 1 - OPIS PRZEDMIOTU ZAMÓWIENIA</t>
  </si>
  <si>
    <t>WYKASZANIE DRÓG NA TERENIE NADLEŚNICTWA SKARŻYSKO W ROKU 2023</t>
  </si>
  <si>
    <t>DR/02/4</t>
  </si>
  <si>
    <t>Droga leśnictwo Wanacja</t>
  </si>
  <si>
    <t>DR/05/4</t>
  </si>
  <si>
    <t>Dojazd ppoż nr 7</t>
  </si>
  <si>
    <t>67, 68, 69, 70, 71</t>
  </si>
  <si>
    <t>Skarżysko Książęce, Majdów</t>
  </si>
  <si>
    <t>Dojazd poż.8 "Cisowa" Sk.-Książęce</t>
  </si>
  <si>
    <t>Dojazd poż.4 L.Wanacja/Węglów</t>
  </si>
  <si>
    <t>Dojazd ppoż 2</t>
  </si>
  <si>
    <t>DR/01/6</t>
  </si>
  <si>
    <t>55,56,87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</si>
</sst>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5"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sz val="11"/>
      <color theme="1"/>
      <name val="Czcionka tekstu podstawowego"/>
      <family val="2"/>
      <charset val="238"/>
    </font>
    <font>
      <sz val="9"/>
      <color indexed="63"/>
      <name val="Arial"/>
      <family val="2"/>
      <charset val="238"/>
    </font>
    <font>
      <sz val="12"/>
      <color indexed="63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7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63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i/>
      <u/>
      <sz val="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42"/>
        <b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4"/>
      </left>
      <right/>
      <top style="thin">
        <color indexed="54"/>
      </top>
      <bottom style="thin">
        <color indexed="54"/>
      </bottom>
      <diagonal/>
    </border>
    <border>
      <left/>
      <right/>
      <top style="thin">
        <color indexed="54"/>
      </top>
      <bottom style="thin">
        <color indexed="54"/>
      </bottom>
      <diagonal/>
    </border>
    <border>
      <left/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/>
      <diagonal/>
    </border>
    <border>
      <left style="thin">
        <color indexed="54"/>
      </left>
      <right style="thin">
        <color indexed="5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</cellStyleXfs>
  <cellXfs count="35">
    <xf numFmtId="0" fontId="0" fillId="0" borderId="0" xfId="0"/>
    <xf numFmtId="0" fontId="0" fillId="0" borderId="1" xfId="0" applyBorder="1"/>
    <xf numFmtId="0" fontId="0" fillId="0" borderId="0" xfId="0"/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49" fontId="7" fillId="3" borderId="5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left"/>
    </xf>
    <xf numFmtId="2" fontId="10" fillId="2" borderId="1" xfId="0" applyNumberFormat="1" applyFont="1" applyFill="1" applyBorder="1" applyAlignment="1" applyProtection="1">
      <alignment horizontal="center" vertical="center"/>
      <protection locked="0"/>
    </xf>
    <xf numFmtId="2" fontId="10" fillId="2" borderId="1" xfId="0" applyNumberFormat="1" applyFont="1" applyFill="1" applyBorder="1" applyAlignment="1">
      <alignment horizontal="left"/>
    </xf>
    <xf numFmtId="0" fontId="11" fillId="0" borderId="1" xfId="0" applyFont="1" applyBorder="1"/>
    <xf numFmtId="0" fontId="11" fillId="0" borderId="1" xfId="0" applyFont="1" applyBorder="1" applyAlignment="1">
      <alignment horizontal="left"/>
    </xf>
    <xf numFmtId="49" fontId="11" fillId="0" borderId="1" xfId="0" applyNumberFormat="1" applyFont="1" applyBorder="1"/>
    <xf numFmtId="2" fontId="11" fillId="0" borderId="1" xfId="0" applyNumberFormat="1" applyFont="1" applyBorder="1" applyAlignment="1" applyProtection="1">
      <alignment horizontal="center" vertical="center"/>
      <protection locked="0"/>
    </xf>
    <xf numFmtId="0" fontId="10" fillId="2" borderId="0" xfId="0" applyFont="1" applyFill="1" applyBorder="1" applyAlignment="1">
      <alignment horizontal="right"/>
    </xf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49" fontId="11" fillId="0" borderId="0" xfId="0" applyNumberFormat="1" applyFont="1" applyBorder="1"/>
    <xf numFmtId="2" fontId="12" fillId="0" borderId="1" xfId="0" applyNumberFormat="1" applyFont="1" applyBorder="1" applyAlignment="1" applyProtection="1">
      <alignment horizontal="center"/>
      <protection locked="0"/>
    </xf>
    <xf numFmtId="49" fontId="11" fillId="0" borderId="1" xfId="0" applyNumberFormat="1" applyFont="1" applyBorder="1" applyAlignment="1">
      <alignment horizontal="left"/>
    </xf>
    <xf numFmtId="16" fontId="1" fillId="0" borderId="1" xfId="5" applyNumberFormat="1" applyFont="1" applyFill="1" applyBorder="1" applyAlignment="1">
      <alignment horizontal="left"/>
    </xf>
    <xf numFmtId="2" fontId="11" fillId="0" borderId="1" xfId="0" applyNumberFormat="1" applyFont="1" applyBorder="1" applyAlignment="1">
      <alignment horizontal="center" vertical="center"/>
    </xf>
    <xf numFmtId="2" fontId="1" fillId="0" borderId="1" xfId="5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5" fillId="2" borderId="1" xfId="0" applyNumberFormat="1" applyFont="1" applyFill="1" applyBorder="1" applyAlignment="1" applyProtection="1">
      <alignment horizontal="center" vertical="center"/>
      <protection locked="0"/>
    </xf>
    <xf numFmtId="2" fontId="5" fillId="2" borderId="1" xfId="0" applyNumberFormat="1" applyFont="1" applyFill="1" applyBorder="1" applyAlignment="1">
      <alignment horizontal="left" wrapText="1"/>
    </xf>
    <xf numFmtId="0" fontId="13" fillId="3" borderId="2" xfId="0" applyNumberFormat="1" applyFont="1" applyFill="1" applyBorder="1" applyAlignment="1">
      <alignment horizontal="center" vertical="center"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3" borderId="4" xfId="0" applyNumberFormat="1" applyFont="1" applyFill="1" applyBorder="1" applyAlignment="1">
      <alignment horizontal="center" vertical="center" wrapText="1"/>
    </xf>
    <xf numFmtId="2" fontId="8" fillId="3" borderId="5" xfId="0" applyNumberFormat="1" applyFont="1" applyFill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6">
    <cellStyle name="Normalny" xfId="0" builtinId="0"/>
    <cellStyle name="Normalny 2" xfId="1" xr:uid="{00000000-0005-0000-0000-000001000000}"/>
    <cellStyle name="Normalny 3" xfId="2" xr:uid="{00000000-0005-0000-0000-000002000000}"/>
    <cellStyle name="Normalny 4" xfId="5" xr:uid="{00000000-0005-0000-0000-000003000000}"/>
    <cellStyle name="Walutowy 2" xfId="4" xr:uid="{00000000-0005-0000-0000-000004000000}"/>
    <cellStyle name="Walutowy 3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39"/>
  <sheetViews>
    <sheetView tabSelected="1" zoomScale="115" zoomScaleNormal="115" workbookViewId="0">
      <selection activeCell="L28" sqref="L28"/>
    </sheetView>
  </sheetViews>
  <sheetFormatPr defaultRowHeight="14.25"/>
  <cols>
    <col min="1" max="1" width="3.125" customWidth="1"/>
    <col min="2" max="2" width="5.25" customWidth="1"/>
    <col min="3" max="3" width="9.5" customWidth="1"/>
    <col min="4" max="4" width="31.25" customWidth="1"/>
    <col min="5" max="5" width="21.5" customWidth="1"/>
    <col min="6" max="6" width="14.125" customWidth="1"/>
    <col min="7" max="7" width="9.125" customWidth="1"/>
    <col min="8" max="8" width="18.5" customWidth="1"/>
    <col min="9" max="9" width="8.375" customWidth="1"/>
    <col min="11" max="11" width="16.625" customWidth="1"/>
  </cols>
  <sheetData>
    <row r="1" spans="2:9">
      <c r="B1" t="s">
        <v>100</v>
      </c>
    </row>
    <row r="2" spans="2:9">
      <c r="B2" s="2" t="s">
        <v>101</v>
      </c>
    </row>
    <row r="3" spans="2:9" ht="15" customHeight="1">
      <c r="B3" s="3"/>
      <c r="C3" s="3"/>
      <c r="D3" s="4"/>
      <c r="E3" s="3"/>
      <c r="F3" s="3"/>
      <c r="G3" s="3"/>
      <c r="H3" s="3"/>
      <c r="I3" s="3"/>
    </row>
    <row r="4" spans="2:9" ht="27" customHeight="1">
      <c r="B4" s="33" t="s">
        <v>10</v>
      </c>
      <c r="C4" s="31" t="s">
        <v>11</v>
      </c>
      <c r="D4" s="33" t="s">
        <v>12</v>
      </c>
      <c r="E4" s="33" t="s">
        <v>13</v>
      </c>
      <c r="F4" s="33" t="s">
        <v>0</v>
      </c>
      <c r="G4" s="28" t="s">
        <v>84</v>
      </c>
      <c r="H4" s="29"/>
      <c r="I4" s="30"/>
    </row>
    <row r="5" spans="2:9" ht="34.5" customHeight="1">
      <c r="B5" s="34"/>
      <c r="C5" s="32"/>
      <c r="D5" s="34"/>
      <c r="E5" s="34"/>
      <c r="F5" s="34"/>
      <c r="G5" s="6" t="s">
        <v>82</v>
      </c>
      <c r="H5" s="6" t="s">
        <v>85</v>
      </c>
      <c r="I5" s="5" t="s">
        <v>86</v>
      </c>
    </row>
    <row r="6" spans="2:9">
      <c r="B6" s="7">
        <v>1</v>
      </c>
      <c r="C6" s="8" t="s">
        <v>14</v>
      </c>
      <c r="D6" s="8" t="s">
        <v>99</v>
      </c>
      <c r="E6" s="9" t="s">
        <v>15</v>
      </c>
      <c r="F6" s="9" t="s">
        <v>16</v>
      </c>
      <c r="G6" s="10"/>
      <c r="H6" s="1"/>
      <c r="I6" s="10">
        <f>6534*2</f>
        <v>13068</v>
      </c>
    </row>
    <row r="7" spans="2:9">
      <c r="B7" s="7">
        <v>2</v>
      </c>
      <c r="C7" s="8" t="s">
        <v>17</v>
      </c>
      <c r="D7" s="8" t="s">
        <v>18</v>
      </c>
      <c r="E7" s="9" t="s">
        <v>19</v>
      </c>
      <c r="F7" s="9" t="s">
        <v>7</v>
      </c>
      <c r="G7" s="10"/>
      <c r="I7" s="10">
        <f>1499*2</f>
        <v>2998</v>
      </c>
    </row>
    <row r="8" spans="2:9">
      <c r="B8" s="7">
        <v>3</v>
      </c>
      <c r="C8" s="8" t="s">
        <v>20</v>
      </c>
      <c r="D8" s="8" t="s">
        <v>98</v>
      </c>
      <c r="E8" s="9" t="s">
        <v>21</v>
      </c>
      <c r="F8" s="9" t="s">
        <v>9</v>
      </c>
      <c r="G8" s="10"/>
      <c r="H8" s="10"/>
      <c r="I8" s="10">
        <f>2987*2</f>
        <v>5974</v>
      </c>
    </row>
    <row r="9" spans="2:9" ht="14.25" customHeight="1">
      <c r="B9" s="7">
        <v>4</v>
      </c>
      <c r="C9" s="8" t="s">
        <v>22</v>
      </c>
      <c r="D9" s="8" t="s">
        <v>23</v>
      </c>
      <c r="E9" s="9" t="s">
        <v>24</v>
      </c>
      <c r="F9" s="8" t="s">
        <v>88</v>
      </c>
      <c r="G9" s="10"/>
      <c r="H9" s="10"/>
      <c r="I9" s="10">
        <f>1719*2</f>
        <v>3438</v>
      </c>
    </row>
    <row r="10" spans="2:9" ht="14.25" customHeight="1">
      <c r="B10" s="7">
        <v>5</v>
      </c>
      <c r="C10" s="8" t="s">
        <v>87</v>
      </c>
      <c r="D10" s="8" t="s">
        <v>25</v>
      </c>
      <c r="E10" s="9" t="s">
        <v>26</v>
      </c>
      <c r="F10" s="9" t="s">
        <v>3</v>
      </c>
      <c r="H10" s="26"/>
      <c r="I10" s="26">
        <f>1221*2</f>
        <v>2442</v>
      </c>
    </row>
    <row r="11" spans="2:9" ht="14.25" customHeight="1">
      <c r="B11" s="7">
        <v>6</v>
      </c>
      <c r="C11" s="8" t="s">
        <v>27</v>
      </c>
      <c r="D11" s="8" t="s">
        <v>28</v>
      </c>
      <c r="E11" s="9" t="s">
        <v>29</v>
      </c>
      <c r="F11" s="8" t="s">
        <v>88</v>
      </c>
      <c r="G11" s="10"/>
      <c r="H11" s="1"/>
      <c r="I11" s="10">
        <f>4105*2</f>
        <v>8210</v>
      </c>
    </row>
    <row r="12" spans="2:9">
      <c r="B12" s="7">
        <v>7</v>
      </c>
      <c r="C12" s="8" t="s">
        <v>30</v>
      </c>
      <c r="D12" s="8" t="s">
        <v>97</v>
      </c>
      <c r="E12" s="9" t="s">
        <v>31</v>
      </c>
      <c r="F12" s="9" t="s">
        <v>9</v>
      </c>
      <c r="G12" s="10"/>
      <c r="H12" s="1"/>
      <c r="I12" s="10">
        <f>1459*2</f>
        <v>2918</v>
      </c>
    </row>
    <row r="13" spans="2:9">
      <c r="B13" s="7">
        <v>8</v>
      </c>
      <c r="C13" s="8" t="s">
        <v>32</v>
      </c>
      <c r="D13" s="8" t="s">
        <v>33</v>
      </c>
      <c r="E13" s="9" t="s">
        <v>34</v>
      </c>
      <c r="F13" s="9" t="s">
        <v>1</v>
      </c>
      <c r="G13" s="10"/>
      <c r="I13" s="10">
        <f>3740*2</f>
        <v>7480</v>
      </c>
    </row>
    <row r="14" spans="2:9">
      <c r="B14" s="7">
        <v>9</v>
      </c>
      <c r="C14" s="8" t="s">
        <v>35</v>
      </c>
      <c r="D14" s="8" t="s">
        <v>96</v>
      </c>
      <c r="E14" s="9" t="s">
        <v>36</v>
      </c>
      <c r="F14" s="9" t="s">
        <v>37</v>
      </c>
      <c r="G14" s="10"/>
      <c r="H14" s="10"/>
      <c r="I14" s="10">
        <f>1100*2</f>
        <v>2200</v>
      </c>
    </row>
    <row r="15" spans="2:9" ht="16.5" customHeight="1">
      <c r="B15" s="7">
        <v>10</v>
      </c>
      <c r="C15" s="8" t="s">
        <v>38</v>
      </c>
      <c r="D15" s="8" t="s">
        <v>39</v>
      </c>
      <c r="E15" s="9" t="s">
        <v>40</v>
      </c>
      <c r="F15" s="9" t="s">
        <v>5</v>
      </c>
      <c r="G15" s="1"/>
      <c r="H15" s="10"/>
      <c r="I15" s="10">
        <f>548*2</f>
        <v>1096</v>
      </c>
    </row>
    <row r="16" spans="2:9" ht="16.5" customHeight="1">
      <c r="B16" s="7">
        <v>11</v>
      </c>
      <c r="C16" s="8" t="s">
        <v>41</v>
      </c>
      <c r="D16" s="8" t="s">
        <v>42</v>
      </c>
      <c r="E16" s="8" t="s">
        <v>91</v>
      </c>
      <c r="F16" s="9" t="s">
        <v>5</v>
      </c>
      <c r="H16" s="10"/>
      <c r="I16" s="10">
        <f>2540*2</f>
        <v>5080</v>
      </c>
    </row>
    <row r="17" spans="2:11">
      <c r="B17" s="7">
        <v>12</v>
      </c>
      <c r="C17" s="8" t="s">
        <v>43</v>
      </c>
      <c r="D17" s="8" t="s">
        <v>44</v>
      </c>
      <c r="E17" s="9" t="s">
        <v>45</v>
      </c>
      <c r="F17" s="9" t="s">
        <v>5</v>
      </c>
      <c r="G17" s="10"/>
      <c r="H17" s="10"/>
      <c r="I17" s="10">
        <f>3000*2</f>
        <v>6000</v>
      </c>
    </row>
    <row r="18" spans="2:11">
      <c r="B18" s="7">
        <v>13</v>
      </c>
      <c r="C18" s="8" t="s">
        <v>46</v>
      </c>
      <c r="D18" s="8" t="s">
        <v>42</v>
      </c>
      <c r="E18" s="9" t="s">
        <v>47</v>
      </c>
      <c r="F18" s="9" t="s">
        <v>5</v>
      </c>
      <c r="H18" s="10"/>
      <c r="I18" s="10">
        <f>788*2</f>
        <v>1576</v>
      </c>
    </row>
    <row r="19" spans="2:11" ht="15" customHeight="1">
      <c r="B19" s="7">
        <v>14</v>
      </c>
      <c r="C19" s="8" t="s">
        <v>48</v>
      </c>
      <c r="D19" s="8" t="s">
        <v>49</v>
      </c>
      <c r="E19" s="8" t="s">
        <v>94</v>
      </c>
      <c r="F19" s="9" t="s">
        <v>50</v>
      </c>
      <c r="G19" s="10"/>
      <c r="H19" s="10"/>
      <c r="I19" s="10">
        <f>3264*2</f>
        <v>6528</v>
      </c>
    </row>
    <row r="20" spans="2:11">
      <c r="B20" s="7">
        <v>15</v>
      </c>
      <c r="C20" s="8" t="s">
        <v>51</v>
      </c>
      <c r="D20" s="8" t="s">
        <v>108</v>
      </c>
      <c r="E20" s="9" t="s">
        <v>52</v>
      </c>
      <c r="F20" s="9" t="s">
        <v>53</v>
      </c>
      <c r="G20" s="10"/>
      <c r="I20" s="10">
        <f>4428*2</f>
        <v>8856</v>
      </c>
    </row>
    <row r="21" spans="2:11">
      <c r="B21" s="7">
        <v>16</v>
      </c>
      <c r="C21" s="8" t="s">
        <v>54</v>
      </c>
      <c r="D21" s="8" t="s">
        <v>55</v>
      </c>
      <c r="E21" s="9" t="s">
        <v>56</v>
      </c>
      <c r="F21" s="9" t="s">
        <v>7</v>
      </c>
      <c r="H21" s="10"/>
      <c r="I21" s="10">
        <f>1603*2</f>
        <v>3206</v>
      </c>
    </row>
    <row r="22" spans="2:11">
      <c r="B22" s="7">
        <v>17</v>
      </c>
      <c r="C22" s="8" t="s">
        <v>57</v>
      </c>
      <c r="D22" s="8" t="s">
        <v>58</v>
      </c>
      <c r="E22" s="8" t="s">
        <v>93</v>
      </c>
      <c r="F22" s="9" t="s">
        <v>59</v>
      </c>
      <c r="G22" s="10"/>
      <c r="H22" s="10"/>
      <c r="I22" s="10">
        <f>3492*2</f>
        <v>6984</v>
      </c>
    </row>
    <row r="23" spans="2:11">
      <c r="B23" s="7">
        <v>18</v>
      </c>
      <c r="C23" s="8" t="s">
        <v>60</v>
      </c>
      <c r="D23" s="8" t="s">
        <v>109</v>
      </c>
      <c r="E23" s="9" t="s">
        <v>61</v>
      </c>
      <c r="F23" s="9" t="s">
        <v>62</v>
      </c>
      <c r="H23" s="10"/>
      <c r="I23" s="10">
        <f>3845*2</f>
        <v>7690</v>
      </c>
    </row>
    <row r="24" spans="2:11">
      <c r="B24" s="7">
        <v>19</v>
      </c>
      <c r="C24" s="8" t="s">
        <v>63</v>
      </c>
      <c r="D24" s="8" t="s">
        <v>64</v>
      </c>
      <c r="E24" s="9" t="s">
        <v>65</v>
      </c>
      <c r="F24" s="9" t="s">
        <v>4</v>
      </c>
      <c r="G24" s="10"/>
      <c r="H24" s="10"/>
      <c r="I24" s="10">
        <f>2038*2</f>
        <v>4076</v>
      </c>
    </row>
    <row r="25" spans="2:11">
      <c r="B25" s="7">
        <v>20</v>
      </c>
      <c r="C25" s="8" t="s">
        <v>66</v>
      </c>
      <c r="D25" s="8" t="s">
        <v>55</v>
      </c>
      <c r="E25" s="9" t="s">
        <v>67</v>
      </c>
      <c r="F25" s="11" t="s">
        <v>7</v>
      </c>
      <c r="G25" s="10"/>
      <c r="H25" s="10"/>
      <c r="I25" s="10">
        <f>4160*2</f>
        <v>8320</v>
      </c>
    </row>
    <row r="26" spans="2:11">
      <c r="B26" s="7">
        <v>21</v>
      </c>
      <c r="C26" s="8" t="s">
        <v>68</v>
      </c>
      <c r="D26" s="8" t="s">
        <v>95</v>
      </c>
      <c r="E26" s="9" t="s">
        <v>69</v>
      </c>
      <c r="F26" s="11" t="s">
        <v>5</v>
      </c>
      <c r="G26" s="10"/>
      <c r="H26" s="10"/>
      <c r="I26" s="10">
        <v>5578</v>
      </c>
    </row>
    <row r="27" spans="2:11">
      <c r="B27" s="7">
        <v>22</v>
      </c>
      <c r="C27" s="12" t="s">
        <v>70</v>
      </c>
      <c r="D27" s="12" t="s">
        <v>71</v>
      </c>
      <c r="E27" s="13" t="s">
        <v>72</v>
      </c>
      <c r="F27" s="14" t="s">
        <v>6</v>
      </c>
      <c r="G27" s="15"/>
      <c r="H27" s="15"/>
      <c r="I27" s="15">
        <v>11240</v>
      </c>
      <c r="K27" s="25"/>
    </row>
    <row r="28" spans="2:11" s="2" customFormat="1">
      <c r="B28" s="7">
        <v>23</v>
      </c>
      <c r="C28" s="12"/>
      <c r="D28" s="12" t="s">
        <v>79</v>
      </c>
      <c r="E28" s="13"/>
      <c r="F28" s="14" t="s">
        <v>3</v>
      </c>
      <c r="G28" s="15">
        <v>640</v>
      </c>
      <c r="H28" s="15"/>
      <c r="I28" s="15"/>
      <c r="K28" s="25"/>
    </row>
    <row r="29" spans="2:11" s="2" customFormat="1">
      <c r="B29" s="7">
        <v>24</v>
      </c>
      <c r="C29" s="13" t="s">
        <v>73</v>
      </c>
      <c r="D29" s="13" t="s">
        <v>80</v>
      </c>
      <c r="E29" s="13">
        <v>149</v>
      </c>
      <c r="F29" s="21" t="s">
        <v>1</v>
      </c>
      <c r="G29" s="23"/>
      <c r="H29" s="23">
        <f>900*2</f>
        <v>1800</v>
      </c>
      <c r="I29" s="21"/>
      <c r="K29" s="25"/>
    </row>
    <row r="30" spans="2:11" s="2" customFormat="1">
      <c r="B30" s="7">
        <v>25</v>
      </c>
      <c r="C30" s="13" t="s">
        <v>111</v>
      </c>
      <c r="D30" s="13" t="s">
        <v>110</v>
      </c>
      <c r="E30" s="13">
        <v>113</v>
      </c>
      <c r="F30" s="21" t="s">
        <v>1</v>
      </c>
      <c r="G30" s="23"/>
      <c r="H30" s="23">
        <v>500</v>
      </c>
      <c r="I30" s="21"/>
      <c r="K30" s="25"/>
    </row>
    <row r="31" spans="2:11" s="2" customFormat="1">
      <c r="B31" s="7">
        <v>26</v>
      </c>
      <c r="C31" s="22" t="s">
        <v>74</v>
      </c>
      <c r="D31" s="13" t="s">
        <v>75</v>
      </c>
      <c r="E31" s="13">
        <v>151.15700000000001</v>
      </c>
      <c r="F31" s="21" t="s">
        <v>37</v>
      </c>
      <c r="G31" s="23"/>
      <c r="H31" s="23">
        <v>1600</v>
      </c>
      <c r="I31" s="21"/>
      <c r="K31" s="25"/>
    </row>
    <row r="32" spans="2:11" s="2" customFormat="1">
      <c r="B32" s="7">
        <v>27</v>
      </c>
      <c r="C32" s="13" t="s">
        <v>76</v>
      </c>
      <c r="D32" s="13" t="s">
        <v>77</v>
      </c>
      <c r="E32" s="13" t="s">
        <v>78</v>
      </c>
      <c r="F32" s="13" t="s">
        <v>8</v>
      </c>
      <c r="G32" s="1"/>
      <c r="H32" s="24">
        <f>600*2</f>
        <v>1200</v>
      </c>
      <c r="I32" s="21"/>
      <c r="K32" s="25"/>
    </row>
    <row r="33" spans="2:11" s="2" customFormat="1">
      <c r="B33" s="7">
        <v>28</v>
      </c>
      <c r="C33" s="13" t="s">
        <v>89</v>
      </c>
      <c r="D33" s="13" t="s">
        <v>92</v>
      </c>
      <c r="E33" s="13" t="s">
        <v>90</v>
      </c>
      <c r="F33" s="13" t="s">
        <v>7</v>
      </c>
      <c r="G33" s="1"/>
      <c r="H33" s="24">
        <v>2000</v>
      </c>
      <c r="I33" s="21"/>
      <c r="K33" s="25"/>
    </row>
    <row r="34" spans="2:11" s="2" customFormat="1">
      <c r="B34" s="7">
        <v>29</v>
      </c>
      <c r="C34" s="13" t="s">
        <v>102</v>
      </c>
      <c r="D34" s="13" t="s">
        <v>103</v>
      </c>
      <c r="E34" s="13" t="s">
        <v>112</v>
      </c>
      <c r="F34" s="13" t="s">
        <v>3</v>
      </c>
      <c r="G34" s="1"/>
      <c r="H34" s="24">
        <v>1100</v>
      </c>
      <c r="I34" s="21"/>
      <c r="K34" s="25"/>
    </row>
    <row r="35" spans="2:11" s="2" customFormat="1" ht="24">
      <c r="B35" s="7">
        <v>30</v>
      </c>
      <c r="C35" s="13" t="s">
        <v>104</v>
      </c>
      <c r="D35" s="13" t="s">
        <v>105</v>
      </c>
      <c r="E35" s="13" t="s">
        <v>106</v>
      </c>
      <c r="F35" s="27" t="s">
        <v>107</v>
      </c>
      <c r="G35" s="1"/>
      <c r="H35" s="24">
        <v>4400</v>
      </c>
      <c r="I35" s="21"/>
      <c r="K35" s="25"/>
    </row>
    <row r="36" spans="2:11">
      <c r="B36" s="16"/>
      <c r="C36" s="17"/>
      <c r="D36" s="17"/>
      <c r="E36" s="18"/>
      <c r="F36" s="19"/>
      <c r="G36" s="20">
        <f>SUM(G6:G32)</f>
        <v>640</v>
      </c>
      <c r="H36" s="20">
        <f>SUM(H6:H35)</f>
        <v>12600</v>
      </c>
      <c r="I36" s="20">
        <f>SUM(I6:I35)</f>
        <v>124958</v>
      </c>
    </row>
    <row r="37" spans="2:11">
      <c r="B37" t="s">
        <v>2</v>
      </c>
    </row>
    <row r="38" spans="2:11">
      <c r="B38" t="s">
        <v>81</v>
      </c>
    </row>
    <row r="39" spans="2:11">
      <c r="B39" t="s">
        <v>83</v>
      </c>
    </row>
  </sheetData>
  <mergeCells count="6">
    <mergeCell ref="G4:I4"/>
    <mergeCell ref="C4:C5"/>
    <mergeCell ref="B4:B5"/>
    <mergeCell ref="D4:D5"/>
    <mergeCell ref="E4:E5"/>
    <mergeCell ref="F4:F5"/>
  </mergeCells>
  <pageMargins left="0.23622047244094491" right="0.23622047244094491" top="0.35433070866141736" bottom="0.39370078740157483" header="0.31496062992125984" footer="0.31496062992125984"/>
  <pageSetup paperSize="9" scale="93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Opis prz zam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sylwester.olszewski</dc:creator>
  <cp:lastModifiedBy>sylwester.olszewski</cp:lastModifiedBy>
  <cp:lastPrinted>2023-02-10T10:50:34Z</cp:lastPrinted>
  <dcterms:created xsi:type="dcterms:W3CDTF">2013-08-07T11:25:36Z</dcterms:created>
  <dcterms:modified xsi:type="dcterms:W3CDTF">2023-02-13T15:19:44Z</dcterms:modified>
</cp:coreProperties>
</file>