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8\dr\EMILIA NAWROCKA\DR.272.86.2021_MOST_MROŻYCA\dla Moniki\"/>
    </mc:Choice>
  </mc:AlternateContent>
  <xr:revisionPtr revIDLastSave="0" documentId="13_ncr:1_{93E172E2-3581-4418-BEB5-74EFB4EAA41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DSUMOWANIE" sheetId="5" r:id="rId1"/>
    <sheet name="kładka-kosztorys" sheetId="1" r:id="rId2"/>
    <sheet name="rysunki kładki" sheetId="3" r:id="rId3"/>
    <sheet name="remont mostu-kosztorys" sheetId="4" r:id="rId4"/>
    <sheet name="GUS-aktualizacja kosztorysu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2" l="1"/>
  <c r="J7" i="2"/>
  <c r="C96" i="4"/>
  <c r="C97" i="4" s="1"/>
  <c r="C99" i="4" s="1"/>
  <c r="I5" i="2"/>
  <c r="I6" i="2" s="1"/>
  <c r="I7" i="2" s="1"/>
  <c r="I8" i="2" s="1"/>
  <c r="I9" i="2" s="1"/>
  <c r="I10" i="2" s="1"/>
  <c r="I13" i="2" s="1"/>
  <c r="I16" i="2" s="1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1" i="2" s="1"/>
  <c r="C24" i="2" s="1"/>
  <c r="C23" i="2" l="1"/>
  <c r="D23" i="2" s="1"/>
  <c r="G49" i="1"/>
  <c r="G47" i="1"/>
  <c r="G44" i="1"/>
  <c r="G45" i="1"/>
  <c r="G43" i="1"/>
  <c r="G40" i="1"/>
  <c r="G37" i="1"/>
  <c r="G35" i="1"/>
  <c r="G32" i="1"/>
  <c r="G30" i="1"/>
  <c r="G29" i="1"/>
  <c r="G26" i="1"/>
  <c r="G22" i="1"/>
  <c r="G18" i="1"/>
  <c r="G19" i="1"/>
  <c r="G20" i="1"/>
  <c r="G17" i="1"/>
  <c r="G14" i="1"/>
  <c r="G13" i="1"/>
  <c r="G10" i="1"/>
  <c r="G9" i="1"/>
  <c r="G50" i="1" l="1"/>
  <c r="F53" i="1"/>
  <c r="G53" i="1" s="1"/>
  <c r="G54" i="1" s="1"/>
  <c r="G55" i="1" s="1"/>
  <c r="I15" i="2" s="1"/>
  <c r="I18" i="2" l="1"/>
  <c r="G4" i="5"/>
  <c r="C26" i="2"/>
  <c r="G5" i="5"/>
  <c r="G6" i="5" l="1"/>
  <c r="G7" i="5" s="1"/>
  <c r="G8" i="5" s="1"/>
</calcChain>
</file>

<file path=xl/sharedStrings.xml><?xml version="1.0" encoding="utf-8"?>
<sst xmlns="http://schemas.openxmlformats.org/spreadsheetml/2006/main" count="382" uniqueCount="344">
  <si>
    <t>m3</t>
  </si>
  <si>
    <t>m2</t>
  </si>
  <si>
    <t>j.m.</t>
  </si>
  <si>
    <t>t</t>
  </si>
  <si>
    <t>m</t>
  </si>
  <si>
    <t>ryczałt</t>
  </si>
  <si>
    <t xml:space="preserve">Zasypanie obiektu mostowego gruntem </t>
  </si>
  <si>
    <t>a) wymiana gruntu pod konstrukcję przepustu</t>
  </si>
  <si>
    <t>b) zasypanie obiektu</t>
  </si>
  <si>
    <t>Umocnienie powierzchniowe</t>
  </si>
  <si>
    <t>a) umocnienie skarp i dna cieku przy przepuście narzutem kamiennym o frakcji 50-120mm (gr.warstwy 25cm)</t>
  </si>
  <si>
    <t>b) umocnienie skarp i stożków ścieżki w bezpośrednim sąsiedztwie przepustu elementami betonowymi drobnowymiarowymi (kostką) o gr. 8 cm na podsypce cementowo-kruszywowej o gr. 10 cm</t>
  </si>
  <si>
    <t>d) ograniczniki umocnienia powierzchni obrzeżami betonow 30 x 8 x 100 cm na ławach betonowych</t>
  </si>
  <si>
    <t xml:space="preserve"> d) ograniczniki umocnienia powierzchni obrzeżami betonow 30 x 8 x 100 cm na ławach betonowych</t>
  </si>
  <si>
    <t>Wykonanie i profilacja koryta cieku</t>
  </si>
  <si>
    <t>ROBOTY MOSTOWE</t>
  </si>
  <si>
    <t xml:space="preserve">Stal zbrojeniowa klasy C  </t>
  </si>
  <si>
    <t>Zbrojenie stalą B 500 SP: - zbrojenie konstrukcji przepustu żelbetowego</t>
  </si>
  <si>
    <t>Beton konstrukcyjny w obiekcie mostowym</t>
  </si>
  <si>
    <t>b) beton C 25/30; klasa ekspozycji XC4+XD3+XF4: - beton ochronny gr. 8cm nad izolacją rolową</t>
  </si>
  <si>
    <t>a) beton konstrukcyjny C 30/37; klasa ekspozycji XC4+XD3 +XF4: - beton konstrukcji przepustu</t>
  </si>
  <si>
    <t>Beton niekonstrukcyjny w obiekcie mostowym (C 12/15)</t>
  </si>
  <si>
    <t>beton C 12/15 o klasie ekspozycji X0 na podłoże pod konstrukcję przepustu o gr. 40 cm</t>
  </si>
  <si>
    <t>Izolacja bitumiczna wykonywana na zimno Trzywarstwowa izolacja bitumiczna powłokowa łącznie z oczyszczeniem powierzchni metodą strumieniowo-ścierną</t>
  </si>
  <si>
    <t>ściany konstrukcji przepustu i skrzydeł na styku z gruntem</t>
  </si>
  <si>
    <t>Izolacja obiektu mostowego z papy termozgrzewalnej</t>
  </si>
  <si>
    <t>na wierzchu części przelotowej</t>
  </si>
  <si>
    <t>Balustrady aluminiowe na obiektach mostowych</t>
  </si>
  <si>
    <t>dostawa i montaż balustrady z elementów z aluminium (typ ciężki) o wysokości 1,1m (łącznie z zabezpieczeniem antykorozyjnym) na beleczkach podporęczowych porzepustów</t>
  </si>
  <si>
    <t>Zabezpieczenie antykorozyjne powierzchni betonowych</t>
  </si>
  <si>
    <t>a) oczyszczenie powierzchni przed zabezpieczeniem -skrzydła i część przelotowa</t>
  </si>
  <si>
    <t>b) warstwa wyprawy - szpachlowanie zaprawą typu PCC o gr.śr.4 mm - pow.jw. c)</t>
  </si>
  <si>
    <t>c) 2 powłoki ze zdolnością pokrywania zarysowań (elastycz. farbami akrylowymi o gr. 400 pm w stanie suchym -pow.jw.</t>
  </si>
  <si>
    <t>Polimerobetonowy gzyms mostowy Okładzina z polimerobetonowych gzymsu o grubości 4 cm jako zakończenie gzymsów</t>
  </si>
  <si>
    <t xml:space="preserve"> o wysokości 30 cm na odpływie i dopływie</t>
  </si>
  <si>
    <t>Prace pomiarowe na budowie</t>
  </si>
  <si>
    <t>prace polowe i kameralne</t>
  </si>
  <si>
    <t>Roboty budowlane</t>
  </si>
  <si>
    <t>Prace projektowe</t>
  </si>
  <si>
    <t>Lp.</t>
  </si>
  <si>
    <t>Pozycja specyfikacji technicznej</t>
  </si>
  <si>
    <t>Ilość</t>
  </si>
  <si>
    <t>Cena jednostkowa zł.</t>
  </si>
  <si>
    <t>Wartość zł.</t>
  </si>
  <si>
    <t>ROBOTY ZIEMNE</t>
  </si>
  <si>
    <t>D.02.01.02.</t>
  </si>
  <si>
    <t>Wykopy obiektowe w gruntach niespoistych wraz z umocnieniem</t>
  </si>
  <si>
    <t>a) wykopy dla wykonania konstrukcji obiektu</t>
  </si>
  <si>
    <t>b) wykonanie ścianek szczelnych z grodzic GU 7-600 (G46) wciskanych w grunt na głębokość 5,5m, wysokość elementów</t>
  </si>
  <si>
    <t>6,0 m, długość ścianek 2*5,0 m - dla zabezpieczenia gazociągu (po wykonaniu robót ścianki obciąć)</t>
  </si>
  <si>
    <t>D.02.03.02.</t>
  </si>
  <si>
    <t>ROBOTY WYKOŃCZENIOWE</t>
  </si>
  <si>
    <t>D.06.01.01.</t>
  </si>
  <si>
    <t>ROBOTY ZWIĄZANE</t>
  </si>
  <si>
    <t>-</t>
  </si>
  <si>
    <t>ZBROJENIE</t>
  </si>
  <si>
    <t>M.12.01.00.</t>
  </si>
  <si>
    <t>BETON KONSTRUKCYJNY</t>
  </si>
  <si>
    <t>M.13.01.00.</t>
  </si>
  <si>
    <t>M.13.02.00.</t>
  </si>
  <si>
    <t>IZOLACJA</t>
  </si>
  <si>
    <t>M.15.01.04.</t>
  </si>
  <si>
    <t>M.15.02.03.</t>
  </si>
  <si>
    <t>ELEMENTY ZABEZPIECZENIA</t>
  </si>
  <si>
    <t>M.19.01.04a.</t>
  </si>
  <si>
    <t>INNE ROBOTY MOSTOWE</t>
  </si>
  <si>
    <t>M.20.01.08.</t>
  </si>
  <si>
    <t>M.20.01.13.</t>
  </si>
  <si>
    <t>M.20.04.01.</t>
  </si>
  <si>
    <t>RAZEM ROBOTY:</t>
  </si>
  <si>
    <t>Przyjęto za projekt 5% wartości robót budowlanych</t>
  </si>
  <si>
    <t>RAZEM PROJEKT:</t>
  </si>
  <si>
    <t>data</t>
  </si>
  <si>
    <t>wskażnik GUS w kwartałach i latach</t>
  </si>
  <si>
    <t>wskażnik GUS odniesiony do I KW 2016</t>
  </si>
  <si>
    <t>Monitor Polski</t>
  </si>
  <si>
    <t>IV KW 2017</t>
  </si>
  <si>
    <t>M.P.2018.96</t>
  </si>
  <si>
    <t>I KW 2018</t>
  </si>
  <si>
    <t>M.P.2018.413</t>
  </si>
  <si>
    <t>II KW 2018</t>
  </si>
  <si>
    <t>M.P.2018.700</t>
  </si>
  <si>
    <t>III KW 2018</t>
  </si>
  <si>
    <t>M.P.2018.1001</t>
  </si>
  <si>
    <t>IV KW 2018</t>
  </si>
  <si>
    <t>M.P.2019.47</t>
  </si>
  <si>
    <t>I KW 2019</t>
  </si>
  <si>
    <t>M.P.2019.368</t>
  </si>
  <si>
    <t>II KW 2019</t>
  </si>
  <si>
    <t>M.P.2019.690</t>
  </si>
  <si>
    <t>III KW 2019</t>
  </si>
  <si>
    <t>M.P.2019.1013</t>
  </si>
  <si>
    <t>IV KW 2019</t>
  </si>
  <si>
    <t>M.P.2020.71</t>
  </si>
  <si>
    <t>I KW 2020</t>
  </si>
  <si>
    <t>M.P.2020.356</t>
  </si>
  <si>
    <t>II KW 2020</t>
  </si>
  <si>
    <t>Komunikat
Prezesa GUS
z dnia 15.07.2020 r.</t>
  </si>
  <si>
    <t>III KW 2020</t>
  </si>
  <si>
    <t>Komunikat
Prezesa GUS
z dnia 15.10.2020 r.</t>
  </si>
  <si>
    <t>IV KW 2020</t>
  </si>
  <si>
    <t>Komunikat
Prezesa GUS
z dnia 15.01.2021 r.</t>
  </si>
  <si>
    <t>I KW 2021</t>
  </si>
  <si>
    <t>Komunikat
Prezesa GUS
z dnia 15.04.2021 r.</t>
  </si>
  <si>
    <t>II KW 2021</t>
  </si>
  <si>
    <t>Kwota kosztorysowa netto:</t>
  </si>
  <si>
    <t>Wskaźnik GUS (złożony):</t>
  </si>
  <si>
    <t>Zaktualizowana kwota kosztorysowa netto:</t>
  </si>
  <si>
    <t>Zaktualizowana wg. GUS kwota kosztorysowa brutto (VAT 23%):</t>
  </si>
  <si>
    <t>Przebudowa drogi powiatowej Nr 5103 E – remont mostu nad rzeką Mrożycą oraz wykonanie kładki pieszo-rowerowej</t>
  </si>
  <si>
    <r>
      <rPr>
        <b/>
        <sz val="10"/>
        <rFont val="Calibri Light"/>
        <family val="2"/>
        <charset val="238"/>
      </rPr>
      <t>KOSZTORYS INWESTORSKI</t>
    </r>
  </si>
  <si>
    <r>
      <rPr>
        <b/>
        <sz val="10"/>
        <rFont val="Calibri Light"/>
        <family val="2"/>
        <charset val="238"/>
      </rPr>
      <t>Inwestycja:</t>
    </r>
  </si>
  <si>
    <r>
      <rPr>
        <b/>
        <sz val="10"/>
        <rFont val="Calibri Light"/>
        <family val="2"/>
        <charset val="238"/>
      </rPr>
      <t>Remont mostu przez rzekę Mrożycę w ciągu drogi powiatowej nr 5103E w miejscowości Niesułków, gm. Stryków</t>
    </r>
  </si>
  <si>
    <r>
      <rPr>
        <b/>
        <sz val="10"/>
        <rFont val="Calibri Light"/>
        <family val="2"/>
        <charset val="238"/>
      </rPr>
      <t>Inwestor:</t>
    </r>
  </si>
  <si>
    <r>
      <rPr>
        <b/>
        <sz val="10"/>
        <rFont val="Calibri Light"/>
        <family val="2"/>
        <charset val="238"/>
      </rPr>
      <t xml:space="preserve">Powiat Zgierski </t>
    </r>
    <r>
      <rPr>
        <sz val="10"/>
        <rFont val="Calibri Light"/>
        <family val="2"/>
        <charset val="238"/>
      </rPr>
      <t xml:space="preserve">reprezentowany przez: </t>
    </r>
    <r>
      <rPr>
        <b/>
        <sz val="10"/>
        <rFont val="Calibri Light"/>
        <family val="2"/>
        <charset val="238"/>
      </rPr>
      <t xml:space="preserve">Zarząd Powiatu Zgierskiego </t>
    </r>
    <r>
      <rPr>
        <sz val="10"/>
        <rFont val="Calibri Light"/>
        <family val="2"/>
        <charset val="238"/>
      </rPr>
      <t>95-100 Zgierz, ul. Sadowa 6a</t>
    </r>
  </si>
  <si>
    <r>
      <rPr>
        <b/>
        <sz val="10"/>
        <rFont val="Calibri Light"/>
        <family val="2"/>
        <charset val="238"/>
      </rPr>
      <t>Stadium:</t>
    </r>
  </si>
  <si>
    <r>
      <rPr>
        <b/>
        <sz val="10"/>
        <rFont val="Calibri Light"/>
        <family val="2"/>
        <charset val="238"/>
      </rPr>
      <t>Zgłoszenie Robót Budowlanych</t>
    </r>
  </si>
  <si>
    <r>
      <rPr>
        <b/>
        <sz val="10"/>
        <rFont val="Calibri Light"/>
        <family val="2"/>
        <charset val="238"/>
      </rPr>
      <t>Rodzaj opracowania:</t>
    </r>
  </si>
  <si>
    <r>
      <rPr>
        <b/>
        <sz val="10"/>
        <rFont val="Calibri Light"/>
        <family val="2"/>
        <charset val="238"/>
      </rPr>
      <t>KOSZTORYS INWESTORSKI UPROSZCZONY</t>
    </r>
  </si>
  <si>
    <r>
      <rPr>
        <b/>
        <sz val="10"/>
        <rFont val="Calibri Light"/>
        <family val="2"/>
        <charset val="238"/>
      </rPr>
      <t>Branża:</t>
    </r>
  </si>
  <si>
    <t>Obiekty inżynierskie</t>
  </si>
  <si>
    <r>
      <rPr>
        <b/>
        <sz val="10"/>
        <rFont val="Calibri Light"/>
        <family val="2"/>
        <charset val="238"/>
      </rPr>
      <t>Kategoria obiektu:</t>
    </r>
  </si>
  <si>
    <t>XXVIII</t>
  </si>
  <si>
    <r>
      <rPr>
        <b/>
        <sz val="10"/>
        <rFont val="Calibri Light"/>
        <family val="2"/>
        <charset val="238"/>
      </rPr>
      <t>Lokalizacja:</t>
    </r>
  </si>
  <si>
    <r>
      <t xml:space="preserve">województwo: </t>
    </r>
    <r>
      <rPr>
        <b/>
        <sz val="10"/>
        <rFont val="Calibri Light"/>
        <family val="2"/>
        <charset val="238"/>
      </rPr>
      <t xml:space="preserve">łódzkie </t>
    </r>
    <r>
      <rPr>
        <sz val="10"/>
        <rFont val="Calibri Light"/>
        <family val="2"/>
        <charset val="238"/>
      </rPr>
      <t xml:space="preserve">powiat: </t>
    </r>
    <r>
      <rPr>
        <b/>
        <sz val="10"/>
        <rFont val="Calibri Light"/>
        <family val="2"/>
        <charset val="238"/>
      </rPr>
      <t xml:space="preserve">zgierski </t>
    </r>
    <r>
      <rPr>
        <sz val="10"/>
        <rFont val="Calibri Light"/>
        <family val="2"/>
        <charset val="238"/>
      </rPr>
      <t xml:space="preserve">obręb: </t>
    </r>
    <r>
      <rPr>
        <b/>
        <sz val="10"/>
        <rFont val="Calibri Light"/>
        <family val="2"/>
        <charset val="238"/>
      </rPr>
      <t xml:space="preserve">Niesułków Kolonia </t>
    </r>
    <r>
      <rPr>
        <sz val="10"/>
        <rFont val="Calibri Light"/>
        <family val="2"/>
        <charset val="238"/>
      </rPr>
      <t xml:space="preserve">dz. ewid.: </t>
    </r>
    <r>
      <rPr>
        <b/>
        <sz val="10"/>
        <rFont val="Calibri Light"/>
        <family val="2"/>
        <charset val="238"/>
      </rPr>
      <t>1/1, 1/2, 105, 106</t>
    </r>
  </si>
  <si>
    <r>
      <rPr>
        <b/>
        <sz val="10"/>
        <rFont val="Calibri Light"/>
        <family val="2"/>
        <charset val="238"/>
      </rPr>
      <t>Numer umowy:</t>
    </r>
  </si>
  <si>
    <t>36/2017 z dnia 4 lipca 2017 r.</t>
  </si>
  <si>
    <r>
      <rPr>
        <b/>
        <sz val="10"/>
        <rFont val="Calibri Light"/>
        <family val="2"/>
        <charset val="238"/>
      </rPr>
      <t>Data opracowania:</t>
    </r>
  </si>
  <si>
    <t>październik 2017 r.</t>
  </si>
  <si>
    <r>
      <rPr>
        <b/>
        <u/>
        <sz val="10"/>
        <rFont val="Calibri Light"/>
        <family val="2"/>
        <charset val="238"/>
      </rPr>
      <t>WIODĄCE NARZUTY I STAWKI KOSZTORYSU</t>
    </r>
  </si>
  <si>
    <t>Stawka roboczogodziny R-g : 15,90 zt/ r-g</t>
  </si>
  <si>
    <t>Narzut kosztów pośrednich Kp : 67,00 % od Robocizny [Kp_R] + 67,00 % od Sprzętu [Kp_S]</t>
  </si>
  <si>
    <t>Narzut zysku Z : 12,00 % od (R + Kp_R) + 12,00 % od (S + Kp_S)</t>
  </si>
  <si>
    <r>
      <rPr>
        <b/>
        <sz val="10"/>
        <rFont val="Calibri Light"/>
        <family val="2"/>
        <charset val="238"/>
      </rPr>
      <t>TABELA ELEMENTÓW SCALONYCH</t>
    </r>
  </si>
  <si>
    <t>:p.</t>
  </si>
  <si>
    <t>Opis pozycji tabeli</t>
  </si>
  <si>
    <t>Wartość [ zł ]</t>
  </si>
  <si>
    <r>
      <rPr>
        <b/>
        <sz val="10"/>
        <rFont val="Calibri Light"/>
        <family val="2"/>
        <charset val="238"/>
      </rPr>
      <t>1</t>
    </r>
  </si>
  <si>
    <r>
      <rPr>
        <b/>
        <sz val="10"/>
        <rFont val="Calibri Light"/>
        <family val="2"/>
        <charset val="238"/>
      </rPr>
      <t>WYMAGANIA OGÓLNE Numer specyfikacji: D-M.00.00.00</t>
    </r>
  </si>
  <si>
    <t>19 000,00</t>
  </si>
  <si>
    <t>1.1</t>
  </si>
  <si>
    <t>Tymczasowa organizacja robót Numer specyfikacji: D-M.00.00.00</t>
  </si>
  <si>
    <t>10 000,00</t>
  </si>
  <si>
    <r>
      <rPr>
        <b/>
        <sz val="10"/>
        <rFont val="Calibri Light"/>
        <family val="2"/>
        <charset val="238"/>
      </rPr>
      <t>Razem : WYMAGANIA OGÓLNE</t>
    </r>
  </si>
  <si>
    <r>
      <rPr>
        <b/>
        <sz val="10"/>
        <rFont val="Calibri Light"/>
        <family val="2"/>
        <charset val="238"/>
      </rPr>
      <t>29 000,00</t>
    </r>
  </si>
  <si>
    <r>
      <rPr>
        <b/>
        <sz val="10"/>
        <rFont val="Calibri Light"/>
        <family val="2"/>
        <charset val="238"/>
      </rPr>
      <t>2</t>
    </r>
  </si>
  <si>
    <r>
      <rPr>
        <b/>
        <sz val="10"/>
        <rFont val="Calibri Light"/>
        <family val="2"/>
        <charset val="238"/>
      </rPr>
      <t xml:space="preserve">ROBOTY PRZYGOTOWAWCZE </t>
    </r>
    <r>
      <rPr>
        <sz val="10"/>
        <rFont val="Calibri Light"/>
        <family val="2"/>
        <charset val="238"/>
      </rPr>
      <t>Numer specyfikacji: D-01.00.00</t>
    </r>
  </si>
  <si>
    <t>2.2</t>
  </si>
  <si>
    <t>Wyznaczenie trasy i punktów wysokościowych Numer specyfikacji: D-01.01.01</t>
  </si>
  <si>
    <t>115,71</t>
  </si>
  <si>
    <t>2.3</t>
  </si>
  <si>
    <t>Wyburzenia obiektów budowlanych i inżynierskich Numer specyfikacji: D-01.02.03</t>
  </si>
  <si>
    <t>26 423,02</t>
  </si>
  <si>
    <t>2.4</t>
  </si>
  <si>
    <t>Rozbiórka elementów dróg i ulic Numer specyfikacji: D-01.02.04</t>
  </si>
  <si>
    <t>8 711,91</t>
  </si>
  <si>
    <r>
      <rPr>
        <b/>
        <sz val="10"/>
        <rFont val="Calibri Light"/>
        <family val="2"/>
        <charset val="238"/>
      </rPr>
      <t>Razem : ROBOTY PRZYGOTOWAWCZE</t>
    </r>
  </si>
  <si>
    <r>
      <rPr>
        <b/>
        <sz val="10"/>
        <rFont val="Calibri Light"/>
        <family val="2"/>
        <charset val="238"/>
      </rPr>
      <t>35 250,64</t>
    </r>
  </si>
  <si>
    <r>
      <rPr>
        <b/>
        <sz val="10"/>
        <rFont val="Calibri Light"/>
        <family val="2"/>
        <charset val="238"/>
      </rPr>
      <t>3</t>
    </r>
  </si>
  <si>
    <r>
      <rPr>
        <b/>
        <sz val="10"/>
        <rFont val="Calibri Light"/>
        <family val="2"/>
        <charset val="238"/>
      </rPr>
      <t xml:space="preserve">PODBUDOWY </t>
    </r>
    <r>
      <rPr>
        <sz val="10"/>
        <rFont val="Calibri Light"/>
        <family val="2"/>
        <charset val="238"/>
      </rPr>
      <t>Numer specyfikacji: D-04.00.00</t>
    </r>
  </si>
  <si>
    <t>3.5</t>
  </si>
  <si>
    <t>Koryto wraz z profilowaniem i zagęszczeniem podtoża Numer specyfikacji: D-04.01.01</t>
  </si>
  <si>
    <t>116,80</t>
  </si>
  <si>
    <t>3.6</t>
  </si>
  <si>
    <t>Oczyszczenie i skropienie warstw konstrukcyjnych Numer specyfikacji: D-04.03.01</t>
  </si>
  <si>
    <t>882,46</t>
  </si>
  <si>
    <t>3.7</t>
  </si>
  <si>
    <t>Podbudowa z kruszywa tamanego stabilizowanego mechanicznie Numer specyfikacji: D-04.04.02</t>
  </si>
  <si>
    <t>2 408,80</t>
  </si>
  <si>
    <t>3.8</t>
  </si>
  <si>
    <t>Podbudowy i ulepszone podtoża z gruntów lub kruszyw stabilizowanych cementem</t>
  </si>
  <si>
    <t>187,84</t>
  </si>
  <si>
    <t>Numer specyfikacji: D-04.05.01</t>
  </si>
  <si>
    <t>3.9</t>
  </si>
  <si>
    <t>Podbudowa z betonu asfaltowego Numer specyfikacji: D-04.07.01</t>
  </si>
  <si>
    <t>4 810,40</t>
  </si>
  <si>
    <r>
      <rPr>
        <b/>
        <sz val="10"/>
        <rFont val="Calibri Light"/>
        <family val="2"/>
        <charset val="238"/>
      </rPr>
      <t>Razem : PODBUDOWY</t>
    </r>
  </si>
  <si>
    <r>
      <rPr>
        <b/>
        <sz val="10"/>
        <rFont val="Calibri Light"/>
        <family val="2"/>
        <charset val="238"/>
      </rPr>
      <t>8 406,30</t>
    </r>
  </si>
  <si>
    <r>
      <rPr>
        <b/>
        <sz val="10"/>
        <rFont val="Calibri Light"/>
        <family val="2"/>
        <charset val="238"/>
      </rPr>
      <t>4</t>
    </r>
  </si>
  <si>
    <r>
      <rPr>
        <b/>
        <sz val="10"/>
        <rFont val="Calibri Light"/>
        <family val="2"/>
        <charset val="238"/>
      </rPr>
      <t xml:space="preserve">NAWIERZCHNIE </t>
    </r>
    <r>
      <rPr>
        <sz val="10"/>
        <rFont val="Calibri Light"/>
        <family val="2"/>
        <charset val="238"/>
      </rPr>
      <t>Numer specyfikacji: D-05.00.00</t>
    </r>
  </si>
  <si>
    <t>4.10</t>
  </si>
  <si>
    <t>Nawierzchnia z betonu asfaltowego warstwa ścieralna Numer specyfikacji: D-05.03.05b</t>
  </si>
  <si>
    <t>6 664,28</t>
  </si>
  <si>
    <t>4.11</t>
  </si>
  <si>
    <t>Nawierzchnia z kostki brukowej betonowej Numer specyfikacji: D-05.03.23</t>
  </si>
  <si>
    <t>750,24</t>
  </si>
  <si>
    <r>
      <rPr>
        <b/>
        <sz val="10"/>
        <rFont val="Calibri Light"/>
        <family val="2"/>
        <charset val="238"/>
      </rPr>
      <t>Razem : NAWIERZCHNIE</t>
    </r>
  </si>
  <si>
    <r>
      <rPr>
        <b/>
        <sz val="10"/>
        <rFont val="Calibri Light"/>
        <family val="2"/>
        <charset val="238"/>
      </rPr>
      <t>7 414,52</t>
    </r>
  </si>
  <si>
    <r>
      <rPr>
        <b/>
        <sz val="10"/>
        <rFont val="Calibri Light"/>
        <family val="2"/>
        <charset val="238"/>
      </rPr>
      <t>5</t>
    </r>
  </si>
  <si>
    <r>
      <rPr>
        <b/>
        <sz val="10"/>
        <rFont val="Calibri Light"/>
        <family val="2"/>
        <charset val="238"/>
      </rPr>
      <t xml:space="preserve">OZNAKOWANIE I URZĄDZENIA BEZPIECZEŃSTWA RUCHU </t>
    </r>
    <r>
      <rPr>
        <sz val="10"/>
        <rFont val="Calibri Light"/>
        <family val="2"/>
        <charset val="238"/>
      </rPr>
      <t>Numer specyfikacji: D-07.00.00</t>
    </r>
  </si>
  <si>
    <t>5.12</t>
  </si>
  <si>
    <t>Bariery ochronne stalowe Numer specyfikacji: D-07.05.01</t>
  </si>
  <si>
    <t>16 775,68</t>
  </si>
  <si>
    <r>
      <rPr>
        <b/>
        <sz val="10"/>
        <rFont val="Calibri Light"/>
        <family val="2"/>
        <charset val="238"/>
      </rPr>
      <t>Razem : OZNAKOWANIE I URZĄDZENIA BEZPIECZEŃSTWA RUCHU</t>
    </r>
  </si>
  <si>
    <r>
      <rPr>
        <b/>
        <sz val="10"/>
        <rFont val="Calibri Light"/>
        <family val="2"/>
        <charset val="238"/>
      </rPr>
      <t>16 775,68</t>
    </r>
  </si>
  <si>
    <r>
      <rPr>
        <b/>
        <sz val="10"/>
        <rFont val="Calibri Light"/>
        <family val="2"/>
        <charset val="238"/>
      </rPr>
      <t>6</t>
    </r>
  </si>
  <si>
    <r>
      <rPr>
        <b/>
        <sz val="10"/>
        <rFont val="Calibri Light"/>
        <family val="2"/>
        <charset val="238"/>
      </rPr>
      <t xml:space="preserve">ELEMENTY ULIC </t>
    </r>
    <r>
      <rPr>
        <sz val="10"/>
        <rFont val="Calibri Light"/>
        <family val="2"/>
        <charset val="238"/>
      </rPr>
      <t>Numer specyfikacji: D-08.00.00</t>
    </r>
  </si>
  <si>
    <t>6.13</t>
  </si>
  <si>
    <t>Krawężniki betonowe Numer specyfikacji: D-08.01.01</t>
  </si>
  <si>
    <t>1 199,87</t>
  </si>
  <si>
    <t>6.14</t>
  </si>
  <si>
    <t>Ścieki z prefabrykowanych elementów betonowych Numer specyfikacji: D-08.05.01</t>
  </si>
  <si>
    <t>410,40</t>
  </si>
  <si>
    <r>
      <rPr>
        <b/>
        <sz val="10"/>
        <rFont val="Calibri Light"/>
        <family val="2"/>
        <charset val="238"/>
      </rPr>
      <t>Razem : ELEMENTY ULIC</t>
    </r>
  </si>
  <si>
    <r>
      <rPr>
        <b/>
        <sz val="10"/>
        <rFont val="Calibri Light"/>
        <family val="2"/>
        <charset val="238"/>
      </rPr>
      <t>1 610,27</t>
    </r>
  </si>
  <si>
    <r>
      <rPr>
        <b/>
        <sz val="10"/>
        <rFont val="Calibri Light"/>
        <family val="2"/>
        <charset val="238"/>
      </rPr>
      <t>7</t>
    </r>
  </si>
  <si>
    <r>
      <rPr>
        <b/>
        <sz val="10"/>
        <rFont val="Calibri Light"/>
        <family val="2"/>
        <charset val="238"/>
      </rPr>
      <t xml:space="preserve">FUNDAMENTOWANIE </t>
    </r>
    <r>
      <rPr>
        <sz val="10"/>
        <rFont val="Calibri Light"/>
        <family val="2"/>
        <charset val="238"/>
      </rPr>
      <t>Numer specyfikacji: M-11. 00 . 00</t>
    </r>
  </si>
  <si>
    <t>7.15</t>
  </si>
  <si>
    <t>Wykopy w gruncie niespoistym Numer specyfikacji: M-11. 01. 01</t>
  </si>
  <si>
    <t>6 819,00</t>
  </si>
  <si>
    <t>7.16</t>
  </si>
  <si>
    <t>Zasypanie wykopów wraz z zagęszczeniem Numer specyfikacji: M-11.01.04</t>
  </si>
  <si>
    <t>4 281,90</t>
  </si>
  <si>
    <r>
      <rPr>
        <b/>
        <sz val="10"/>
        <rFont val="Calibri Light"/>
        <family val="2"/>
        <charset val="238"/>
      </rPr>
      <t>Razem : FUNDAMENTOWANIE</t>
    </r>
  </si>
  <si>
    <r>
      <rPr>
        <b/>
        <sz val="10"/>
        <rFont val="Calibri Light"/>
        <family val="2"/>
        <charset val="238"/>
      </rPr>
      <t>11 100,90</t>
    </r>
  </si>
  <si>
    <r>
      <rPr>
        <b/>
        <sz val="10"/>
        <rFont val="Calibri Light"/>
        <family val="2"/>
        <charset val="238"/>
      </rPr>
      <t>8</t>
    </r>
  </si>
  <si>
    <r>
      <rPr>
        <b/>
        <sz val="10"/>
        <rFont val="Calibri Light"/>
        <family val="2"/>
        <charset val="238"/>
      </rPr>
      <t xml:space="preserve">ZBROJENIE </t>
    </r>
    <r>
      <rPr>
        <sz val="10"/>
        <rFont val="Calibri Light"/>
        <family val="2"/>
        <charset val="238"/>
      </rPr>
      <t>Numer specyfikacji: M-12.00.00</t>
    </r>
  </si>
  <si>
    <t>8.17</t>
  </si>
  <si>
    <t>Zbrojenie betonu stalą klasy All i A-III Numer specyfikacji: M-12.01.02</t>
  </si>
  <si>
    <t>7 713,61</t>
  </si>
  <si>
    <t>8.18</t>
  </si>
  <si>
    <t>Zbrojenie betonu stalą klasy A-II i A-III Numer specyfikacji: M-12.01.02</t>
  </si>
  <si>
    <t>28 988,51</t>
  </si>
  <si>
    <t>8. 19</t>
  </si>
  <si>
    <t>3 557,05</t>
  </si>
  <si>
    <t>8. 20</t>
  </si>
  <si>
    <t>12 331,85</t>
  </si>
  <si>
    <r>
      <rPr>
        <b/>
        <sz val="10"/>
        <rFont val="Calibri Light"/>
        <family val="2"/>
        <charset val="238"/>
      </rPr>
      <t>Razem : ZBROJENIE</t>
    </r>
  </si>
  <si>
    <r>
      <rPr>
        <b/>
        <sz val="10"/>
        <rFont val="Calibri Light"/>
        <family val="2"/>
        <charset val="238"/>
      </rPr>
      <t>52 591,02</t>
    </r>
  </si>
  <si>
    <r>
      <rPr>
        <b/>
        <sz val="10"/>
        <rFont val="Calibri Light"/>
        <family val="2"/>
        <charset val="238"/>
      </rPr>
      <t>9</t>
    </r>
  </si>
  <si>
    <r>
      <rPr>
        <b/>
        <sz val="10"/>
        <rFont val="Calibri Light"/>
        <family val="2"/>
        <charset val="238"/>
      </rPr>
      <t xml:space="preserve">BETON </t>
    </r>
    <r>
      <rPr>
        <sz val="10"/>
        <rFont val="Calibri Light"/>
        <family val="2"/>
        <charset val="238"/>
      </rPr>
      <t>Numer specyfikacji: M-13.00.00</t>
    </r>
  </si>
  <si>
    <t>9. 21</t>
  </si>
  <si>
    <t>Beton podpór w elementach o grubości &lt; 60 cm Numer specyfikacji: M-13.01.03</t>
  </si>
  <si>
    <t>7 381,74</t>
  </si>
  <si>
    <t>9. 22</t>
  </si>
  <si>
    <t>Beton ustroju nośnego w elementach o grubości &lt; 60 cm Numer specyfikacji: M-13.01.05</t>
  </si>
  <si>
    <t>11 436,96</t>
  </si>
  <si>
    <t>9. 23</t>
  </si>
  <si>
    <t>Beton zabudowy chodników Numer specyfikacji: M-13.01.07</t>
  </si>
  <si>
    <t>1 705,12</t>
  </si>
  <si>
    <t>9. 24</t>
  </si>
  <si>
    <t>Beton płyt przejściowych Numer specyfikacji: M-13.01.08</t>
  </si>
  <si>
    <t>7 741,76</t>
  </si>
  <si>
    <t>9. 25</t>
  </si>
  <si>
    <t>Zaprawa cementowa z dodatkiem żywic syntetycznych Numer specyfikacji: M-13.01.11</t>
  </si>
  <si>
    <t>15 409,80</t>
  </si>
  <si>
    <t>9. 26</t>
  </si>
  <si>
    <t>Beton klasy poniżej B25 bez deskowania Numer specyfikacji: M-13.02.02</t>
  </si>
  <si>
    <t>3 516,90</t>
  </si>
  <si>
    <t>9. 27</t>
  </si>
  <si>
    <t>Montaż prefabrykatów gzymsowych [polimerobetonowych] Numer specyfikacji: M-13.03.04</t>
  </si>
  <si>
    <t>20 430,78</t>
  </si>
  <si>
    <r>
      <rPr>
        <b/>
        <sz val="10"/>
        <rFont val="Calibri Light"/>
        <family val="2"/>
        <charset val="238"/>
      </rPr>
      <t>Razem : BETON</t>
    </r>
  </si>
  <si>
    <r>
      <rPr>
        <b/>
        <sz val="10"/>
        <rFont val="Calibri Light"/>
        <family val="2"/>
        <charset val="238"/>
      </rPr>
      <t>67 623,06</t>
    </r>
  </si>
  <si>
    <r>
      <rPr>
        <b/>
        <sz val="10"/>
        <rFont val="Calibri Light"/>
        <family val="2"/>
        <charset val="238"/>
      </rPr>
      <t>10</t>
    </r>
  </si>
  <si>
    <r>
      <rPr>
        <b/>
        <sz val="10"/>
        <rFont val="Calibri Light"/>
        <family val="2"/>
        <charset val="238"/>
      </rPr>
      <t xml:space="preserve">IZOLACJA </t>
    </r>
    <r>
      <rPr>
        <sz val="10"/>
        <rFont val="Calibri Light"/>
        <family val="2"/>
        <charset val="238"/>
      </rPr>
      <t>Numer specyfikacji: M-15.00.00</t>
    </r>
  </si>
  <si>
    <t>10. 28</t>
  </si>
  <si>
    <t>Izolacja powłokowa asfaltowa wykonana na zimno Numer specyfikacji: M-15.01.02</t>
  </si>
  <si>
    <t>1 039,17</t>
  </si>
  <si>
    <t>10. 29</t>
  </si>
  <si>
    <t>Izolacja płyty pomostu obiektu mostowego z papy termozgrzewalnej Numer specyfikacji: M-15.02.03</t>
  </si>
  <si>
    <t>11 238,60</t>
  </si>
  <si>
    <t>10 . 30</t>
  </si>
  <si>
    <t>Izolacjonawierzchnia na płycie pomostu Numer specyfikacji: M-15.03.01</t>
  </si>
  <si>
    <t>2 418,00</t>
  </si>
  <si>
    <t>10. 31</t>
  </si>
  <si>
    <t>Nawierzchnia z asfaltu lanego Numer specyfikacji: M-15.04.02</t>
  </si>
  <si>
    <t>8 253,00</t>
  </si>
  <si>
    <r>
      <rPr>
        <b/>
        <sz val="10"/>
        <rFont val="Calibri Light"/>
        <family val="2"/>
        <charset val="238"/>
      </rPr>
      <t>Razem : IZOLACJA</t>
    </r>
  </si>
  <si>
    <r>
      <rPr>
        <b/>
        <sz val="10"/>
        <rFont val="Calibri Light"/>
        <family val="2"/>
        <charset val="238"/>
      </rPr>
      <t>22 948,77</t>
    </r>
  </si>
  <si>
    <r>
      <rPr>
        <b/>
        <sz val="10"/>
        <rFont val="Calibri Light"/>
        <family val="2"/>
        <charset val="238"/>
      </rPr>
      <t>11</t>
    </r>
  </si>
  <si>
    <r>
      <rPr>
        <b/>
        <sz val="10"/>
        <rFont val="Calibri Light"/>
        <family val="2"/>
        <charset val="238"/>
      </rPr>
      <t xml:space="preserve">ODWODNIENIE </t>
    </r>
    <r>
      <rPr>
        <sz val="10"/>
        <rFont val="Calibri Light"/>
        <family val="2"/>
        <charset val="238"/>
      </rPr>
      <t>Numer specyfikacji: M-16.00.00</t>
    </r>
  </si>
  <si>
    <t>11.32</t>
  </si>
  <si>
    <t>Sączki odwodnienia izolacji Numer specyfikacji: M-16.01.03</t>
  </si>
  <si>
    <t>2 052,85</t>
  </si>
  <si>
    <r>
      <rPr>
        <b/>
        <sz val="10"/>
        <rFont val="Calibri Light"/>
        <family val="2"/>
        <charset val="238"/>
      </rPr>
      <t>Razem : ODWODNIENIE</t>
    </r>
  </si>
  <si>
    <r>
      <rPr>
        <b/>
        <sz val="10"/>
        <rFont val="Calibri Light"/>
        <family val="2"/>
        <charset val="238"/>
      </rPr>
      <t>2 052,85</t>
    </r>
  </si>
  <si>
    <r>
      <rPr>
        <b/>
        <sz val="10"/>
        <rFont val="Calibri Light"/>
        <family val="2"/>
        <charset val="238"/>
      </rPr>
      <t>12</t>
    </r>
  </si>
  <si>
    <r>
      <rPr>
        <b/>
        <sz val="10"/>
        <rFont val="Calibri Light"/>
        <family val="2"/>
        <charset val="238"/>
      </rPr>
      <t xml:space="preserve">URZĄDZENIA DYLATACYJNE </t>
    </r>
    <r>
      <rPr>
        <sz val="10"/>
        <rFont val="Calibri Light"/>
        <family val="2"/>
        <charset val="238"/>
      </rPr>
      <t>Numer specyfikacji: M-18.00.00</t>
    </r>
  </si>
  <si>
    <t>Numer specyfikacji: M-18.01.03</t>
  </si>
  <si>
    <t>12.34</t>
  </si>
  <si>
    <t>Dylatacja pionowa Numer specyfikacji: M-18.02.01</t>
  </si>
  <si>
    <t>745,45</t>
  </si>
  <si>
    <r>
      <rPr>
        <b/>
        <sz val="10"/>
        <rFont val="Calibri Light"/>
        <family val="2"/>
        <charset val="238"/>
      </rPr>
      <t>Razem : URZĄDZENIA DYLATACYJNE</t>
    </r>
  </si>
  <si>
    <r>
      <rPr>
        <b/>
        <sz val="10"/>
        <rFont val="Calibri Light"/>
        <family val="2"/>
        <charset val="238"/>
      </rPr>
      <t>25 795,45</t>
    </r>
  </si>
  <si>
    <r>
      <rPr>
        <b/>
        <sz val="10"/>
        <rFont val="Calibri Light"/>
        <family val="2"/>
        <charset val="238"/>
      </rPr>
      <t>13</t>
    </r>
  </si>
  <si>
    <r>
      <rPr>
        <b/>
        <sz val="10"/>
        <rFont val="Calibri Light"/>
        <family val="2"/>
        <charset val="238"/>
      </rPr>
      <t xml:space="preserve">ELEMENTY ZABEZPIECZAJĄCE </t>
    </r>
    <r>
      <rPr>
        <sz val="10"/>
        <rFont val="Calibri Light"/>
        <family val="2"/>
        <charset val="238"/>
      </rPr>
      <t>Numer specyfikacji: M-19.00.00</t>
    </r>
  </si>
  <si>
    <t>13.35</t>
  </si>
  <si>
    <t>Krawężnik mostowy typu A Numer specyfikacji: M-19.01.01</t>
  </si>
  <si>
    <t>7 327,93</t>
  </si>
  <si>
    <t>13.36</t>
  </si>
  <si>
    <t>Balustrady na obiektach mostowych Numer specyfikacji: M-19.01.04</t>
  </si>
  <si>
    <t>21 280,81</t>
  </si>
  <si>
    <r>
      <rPr>
        <b/>
        <sz val="10"/>
        <rFont val="Calibri Light"/>
        <family val="2"/>
        <charset val="238"/>
      </rPr>
      <t>Razem : ELEMENTY ZABEZPIECZAJĄCE</t>
    </r>
  </si>
  <si>
    <r>
      <rPr>
        <b/>
        <sz val="10"/>
        <rFont val="Calibri Light"/>
        <family val="2"/>
        <charset val="238"/>
      </rPr>
      <t>28 608,74</t>
    </r>
  </si>
  <si>
    <r>
      <rPr>
        <b/>
        <sz val="10"/>
        <rFont val="Calibri Light"/>
        <family val="2"/>
        <charset val="238"/>
      </rPr>
      <t>14</t>
    </r>
  </si>
  <si>
    <r>
      <rPr>
        <b/>
        <sz val="10"/>
        <rFont val="Calibri Light"/>
        <family val="2"/>
        <charset val="238"/>
      </rPr>
      <t xml:space="preserve">INNE ROBOTY MOSTOWE </t>
    </r>
    <r>
      <rPr>
        <sz val="10"/>
        <rFont val="Calibri Light"/>
        <family val="2"/>
        <charset val="238"/>
      </rPr>
      <t>Numer specyfikacji: M-20.00.00</t>
    </r>
  </si>
  <si>
    <t>14.37</t>
  </si>
  <si>
    <t>Drenaż pionowych ścian konstrukcji Numer specyfikacji: M-20.01.03</t>
  </si>
  <si>
    <t>1 385,67</t>
  </si>
  <si>
    <t>14.38</t>
  </si>
  <si>
    <t>Instalacja urządzeń obcych Numer specyfikacji: M-20.01.04</t>
  </si>
  <si>
    <t>900,00</t>
  </si>
  <si>
    <t>14.39</t>
  </si>
  <si>
    <t>Umocnienie stożków przyczółków Numer specyfikacji: M-20.01.05</t>
  </si>
  <si>
    <t>15 311,74</t>
  </si>
  <si>
    <t>14.40</t>
  </si>
  <si>
    <t>Powierzchniowe zabezpieczenie betonu Numer specyfikacji: M-20.01.12</t>
  </si>
  <si>
    <t>4 844,70</t>
  </si>
  <si>
    <t>14.41</t>
  </si>
  <si>
    <t>Umocnienie koryta rzeki Numer specyfikacji: M-20.02.06</t>
  </si>
  <si>
    <t>2 250,00</t>
  </si>
  <si>
    <r>
      <rPr>
        <b/>
        <sz val="10"/>
        <rFont val="Calibri Light"/>
        <family val="2"/>
        <charset val="238"/>
      </rPr>
      <t>Razem : INNE ROBOTY MOSTOWE</t>
    </r>
  </si>
  <si>
    <r>
      <rPr>
        <b/>
        <sz val="10"/>
        <rFont val="Calibri Light"/>
        <family val="2"/>
        <charset val="238"/>
      </rPr>
      <t>24 692,11</t>
    </r>
  </si>
  <si>
    <t>Podatek VAT 23 % :</t>
  </si>
  <si>
    <t>Wartość kosztorysowa robót :</t>
  </si>
  <si>
    <t>WYKONANIE KŁADKI PIESZO-ROWEROWEJ</t>
  </si>
  <si>
    <t>zgodnie ze przeliczonymi zagregowanymi wskaźnikami GUS w okresie IV KW 2017-II KW 2021</t>
  </si>
  <si>
    <t>zgodnie ze przeliczonymi zagregowanymi wskaźnikami GUS w okresie I KW 2020-II KW 2021</t>
  </si>
  <si>
    <t>KOSZTORYS INWESTORSKI ZAKTUALIZOWANY</t>
  </si>
  <si>
    <t>AKTUALIZACJA PROJEKTU (1%):</t>
  </si>
  <si>
    <t>Wartość projektu i robót ogółem :</t>
  </si>
  <si>
    <t>Łącznie wartość netto (roboty+prace projektowe):</t>
  </si>
  <si>
    <t>1.</t>
  </si>
  <si>
    <t>2.</t>
  </si>
  <si>
    <t>RAZEM (netto)</t>
  </si>
  <si>
    <t>VAT (23%)</t>
  </si>
  <si>
    <t>RAZEM (brutto)</t>
  </si>
  <si>
    <t>L.p.</t>
  </si>
  <si>
    <t>Czynność</t>
  </si>
  <si>
    <t>Wartość</t>
  </si>
  <si>
    <t>Projekt i budowa kładki pieszo-rowerowej</t>
  </si>
  <si>
    <t>Aktualizacja projektu i remont mostu</t>
  </si>
  <si>
    <r>
      <t xml:space="preserve">Aktualizacja kosztorysu: </t>
    </r>
    <r>
      <rPr>
        <sz val="11"/>
        <color theme="1"/>
        <rFont val="Calibri"/>
        <family val="2"/>
        <charset val="238"/>
        <scheme val="minor"/>
      </rPr>
      <t>"Przebudowa drogi powiatowej Nr 5103 E – remont mostu nad rzeką Mrożycą oraz wykonanie kładki pieszo-rowerowej"</t>
    </r>
  </si>
  <si>
    <t xml:space="preserve"> REMONT MOSTU</t>
  </si>
  <si>
    <t>Komunikat Prezesa GUS
z dnia 15.07.2020 r.</t>
  </si>
  <si>
    <r>
      <t xml:space="preserve">Słownie brutto: </t>
    </r>
    <r>
      <rPr>
        <i/>
        <sz val="10"/>
        <rFont val="Arial"/>
        <family val="2"/>
        <charset val="238"/>
      </rPr>
      <t>siedemset osiemdziesiąt dziewięć tysięcy pięćset trzydzieści dwa złote trzydzieści groszy</t>
    </r>
  </si>
  <si>
    <t>,, Przebudowa drogi powiatowej 5103E remont mostu nad rzeką Mrożącą oraz wykonanie kładki pieszo - rowerowej”.</t>
  </si>
  <si>
    <t>Wyszczególnienie elementów rozliczeniowych -  kładka pieszo - rowerowa</t>
  </si>
  <si>
    <t>Projekt i Budowa kładki pieszo - rowerowej</t>
  </si>
  <si>
    <t>Komunikat Prezesa GUS
z dnia 15.04.2021 r.</t>
  </si>
  <si>
    <t>Komunikat Prezesa GUS z dnia 15.04.2021 r.</t>
  </si>
  <si>
    <t>DR.272.85.2021.EN.</t>
  </si>
  <si>
    <t>WZROST CEN W LATACH ZGODNIE Z KOMUNIKATEM GUS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</si>
</sst>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%"/>
    <numFmt numFmtId="165" formatCode="0.0000"/>
    <numFmt numFmtId="166" formatCode="#,##0.00\ &quot;zł&quot;"/>
  </numFmts>
  <fonts count="2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color rgb="FF00206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Calibri Light"/>
      <family val="2"/>
      <charset val="238"/>
    </font>
    <font>
      <b/>
      <sz val="10"/>
      <name val="Calibri Light"/>
      <family val="2"/>
      <charset val="238"/>
    </font>
    <font>
      <b/>
      <u/>
      <sz val="10"/>
      <name val="Calibri Light"/>
      <family val="2"/>
      <charset val="238"/>
    </font>
    <font>
      <b/>
      <sz val="10"/>
      <color rgb="FF002060"/>
      <name val="Calibri Light"/>
      <family val="2"/>
      <charset val="238"/>
    </font>
    <font>
      <sz val="10"/>
      <color rgb="FF002060"/>
      <name val="Calibri Light"/>
      <family val="2"/>
      <charset val="238"/>
    </font>
    <font>
      <b/>
      <sz val="14"/>
      <name val="Arial"/>
      <family val="2"/>
      <charset val="238"/>
    </font>
    <font>
      <b/>
      <sz val="10"/>
      <color rgb="FF002060"/>
      <name val="Arial"/>
      <family val="2"/>
      <charset val="238"/>
    </font>
    <font>
      <b/>
      <sz val="14"/>
      <color rgb="FF00206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/>
    <xf numFmtId="0" fontId="4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justify" wrapText="1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11" xfId="0" applyFont="1" applyBorder="1" applyAlignment="1">
      <alignment vertical="top"/>
    </xf>
    <xf numFmtId="0" fontId="4" fillId="0" borderId="11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wrapText="1"/>
    </xf>
    <xf numFmtId="0" fontId="4" fillId="0" borderId="11" xfId="0" applyFont="1" applyBorder="1" applyAlignment="1">
      <alignment horizontal="left" vertical="top"/>
    </xf>
    <xf numFmtId="0" fontId="4" fillId="0" borderId="11" xfId="0" applyFont="1" applyBorder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top"/>
    </xf>
    <xf numFmtId="4" fontId="4" fillId="0" borderId="11" xfId="0" applyNumberFormat="1" applyFont="1" applyBorder="1" applyAlignment="1">
      <alignment horizontal="right" wrapText="1"/>
    </xf>
    <xf numFmtId="4" fontId="4" fillId="0" borderId="11" xfId="0" applyNumberFormat="1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right"/>
    </xf>
    <xf numFmtId="0" fontId="4" fillId="0" borderId="11" xfId="0" quotePrefix="1" applyFont="1" applyBorder="1"/>
    <xf numFmtId="0" fontId="6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" fontId="4" fillId="0" borderId="10" xfId="0" applyNumberFormat="1" applyFont="1" applyBorder="1" applyAlignment="1">
      <alignment horizontal="right"/>
    </xf>
    <xf numFmtId="0" fontId="4" fillId="0" borderId="17" xfId="0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wrapText="1"/>
    </xf>
    <xf numFmtId="4" fontId="4" fillId="0" borderId="18" xfId="0" applyNumberFormat="1" applyFont="1" applyBorder="1" applyAlignment="1">
      <alignment horizontal="right" wrapText="1"/>
    </xf>
    <xf numFmtId="0" fontId="4" fillId="0" borderId="17" xfId="0" applyFont="1" applyBorder="1" applyAlignment="1">
      <alignment horizontal="left" vertical="center"/>
    </xf>
    <xf numFmtId="4" fontId="4" fillId="0" borderId="18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vertical="center"/>
    </xf>
    <xf numFmtId="0" fontId="4" fillId="0" borderId="10" xfId="0" applyFont="1" applyBorder="1"/>
    <xf numFmtId="0" fontId="4" fillId="0" borderId="10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/>
    </xf>
    <xf numFmtId="0" fontId="4" fillId="0" borderId="24" xfId="0" applyFont="1" applyBorder="1" applyAlignment="1">
      <alignment horizontal="left" vertical="center" wrapText="1"/>
    </xf>
    <xf numFmtId="0" fontId="4" fillId="0" borderId="15" xfId="0" applyFont="1" applyBorder="1" applyAlignment="1">
      <alignment vertical="top"/>
    </xf>
    <xf numFmtId="0" fontId="4" fillId="0" borderId="15" xfId="0" applyFont="1" applyBorder="1" applyAlignment="1"/>
    <xf numFmtId="0" fontId="4" fillId="0" borderId="15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wrapText="1"/>
    </xf>
    <xf numFmtId="4" fontId="4" fillId="0" borderId="25" xfId="0" applyNumberFormat="1" applyFont="1" applyBorder="1" applyAlignment="1">
      <alignment wrapText="1"/>
    </xf>
    <xf numFmtId="0" fontId="6" fillId="0" borderId="9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justify" vertical="top"/>
    </xf>
    <xf numFmtId="0" fontId="4" fillId="0" borderId="16" xfId="0" applyFont="1" applyBorder="1" applyAlignment="1">
      <alignment horizontal="left" wrapText="1"/>
    </xf>
    <xf numFmtId="0" fontId="4" fillId="0" borderId="16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right" wrapText="1"/>
    </xf>
    <xf numFmtId="0" fontId="4" fillId="0" borderId="24" xfId="0" applyFont="1" applyBorder="1" applyAlignment="1">
      <alignment horizontal="left" vertical="center"/>
    </xf>
    <xf numFmtId="0" fontId="4" fillId="0" borderId="15" xfId="0" applyFont="1" applyBorder="1" applyAlignment="1">
      <alignment horizontal="justify" vertical="top"/>
    </xf>
    <xf numFmtId="4" fontId="4" fillId="0" borderId="15" xfId="0" applyNumberFormat="1" applyFont="1" applyBorder="1" applyAlignment="1">
      <alignment horizontal="right" vertical="top"/>
    </xf>
    <xf numFmtId="4" fontId="4" fillId="0" borderId="25" xfId="0" applyNumberFormat="1" applyFont="1" applyBorder="1" applyAlignment="1">
      <alignment horizontal="right" vertical="top"/>
    </xf>
    <xf numFmtId="0" fontId="4" fillId="0" borderId="16" xfId="0" applyFont="1" applyBorder="1"/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center"/>
    </xf>
    <xf numFmtId="0" fontId="4" fillId="0" borderId="31" xfId="0" applyFont="1" applyBorder="1" applyAlignment="1">
      <alignment horizontal="left"/>
    </xf>
    <xf numFmtId="0" fontId="4" fillId="0" borderId="31" xfId="0" applyFont="1" applyBorder="1" applyAlignment="1">
      <alignment horizontal="center" vertical="center"/>
    </xf>
    <xf numFmtId="4" fontId="4" fillId="0" borderId="31" xfId="0" applyNumberFormat="1" applyFont="1" applyBorder="1" applyAlignment="1">
      <alignment horizontal="right"/>
    </xf>
    <xf numFmtId="4" fontId="9" fillId="0" borderId="9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33" xfId="0" applyBorder="1"/>
    <xf numFmtId="165" fontId="2" fillId="0" borderId="35" xfId="0" applyNumberFormat="1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19" xfId="0" applyBorder="1"/>
    <xf numFmtId="0" fontId="0" fillId="0" borderId="36" xfId="0" quotePrefix="1" applyBorder="1" applyAlignment="1">
      <alignment horizontal="left"/>
    </xf>
    <xf numFmtId="0" fontId="0" fillId="0" borderId="35" xfId="0" applyBorder="1"/>
    <xf numFmtId="0" fontId="0" fillId="0" borderId="19" xfId="0" applyBorder="1" applyAlignment="1">
      <alignment vertical="center"/>
    </xf>
    <xf numFmtId="0" fontId="0" fillId="0" borderId="35" xfId="0" applyBorder="1" applyAlignment="1">
      <alignment vertic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/>
    </xf>
    <xf numFmtId="165" fontId="2" fillId="0" borderId="38" xfId="0" applyNumberFormat="1" applyFont="1" applyBorder="1" applyAlignment="1">
      <alignment horizontal="center" vertical="center"/>
    </xf>
    <xf numFmtId="165" fontId="0" fillId="0" borderId="40" xfId="0" applyNumberForma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 applyAlignment="1">
      <alignment horizontal="right" vertical="center"/>
    </xf>
    <xf numFmtId="166" fontId="2" fillId="0" borderId="0" xfId="0" applyNumberFormat="1" applyFont="1"/>
    <xf numFmtId="165" fontId="0" fillId="0" borderId="0" xfId="0" applyNumberFormat="1"/>
    <xf numFmtId="166" fontId="2" fillId="0" borderId="10" xfId="0" applyNumberFormat="1" applyFont="1" applyBorder="1"/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6" fontId="2" fillId="0" borderId="9" xfId="0" applyNumberFormat="1" applyFont="1" applyBorder="1" applyAlignment="1">
      <alignment vertical="center"/>
    </xf>
    <xf numFmtId="166" fontId="2" fillId="0" borderId="10" xfId="0" applyNumberFormat="1" applyFont="1" applyBorder="1" applyAlignment="1">
      <alignment vertical="center"/>
    </xf>
    <xf numFmtId="166" fontId="10" fillId="0" borderId="0" xfId="0" applyNumberFormat="1" applyFont="1"/>
    <xf numFmtId="0" fontId="0" fillId="0" borderId="10" xfId="0" applyBorder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10" xfId="0" applyFont="1" applyBorder="1" applyAlignment="1">
      <alignment vertical="top"/>
    </xf>
    <xf numFmtId="0" fontId="11" fillId="0" borderId="0" xfId="0" applyFont="1"/>
    <xf numFmtId="4" fontId="11" fillId="0" borderId="0" xfId="0" applyNumberFormat="1" applyFont="1" applyAlignment="1">
      <alignment horizontal="right" vertical="center"/>
    </xf>
    <xf numFmtId="0" fontId="11" fillId="0" borderId="5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 wrapText="1" indent="2"/>
    </xf>
    <xf numFmtId="0" fontId="11" fillId="0" borderId="4" xfId="0" applyFont="1" applyBorder="1" applyAlignment="1">
      <alignment horizontal="left" wrapText="1" indent="2"/>
    </xf>
    <xf numFmtId="0" fontId="11" fillId="0" borderId="5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 indent="2"/>
    </xf>
    <xf numFmtId="0" fontId="11" fillId="0" borderId="4" xfId="0" applyFont="1" applyBorder="1" applyAlignment="1">
      <alignment horizontal="left" vertical="center" wrapText="1" indent="2"/>
    </xf>
    <xf numFmtId="0" fontId="11" fillId="0" borderId="5" xfId="0" applyFont="1" applyBorder="1" applyAlignment="1">
      <alignment horizontal="left"/>
    </xf>
    <xf numFmtId="0" fontId="11" fillId="0" borderId="23" xfId="0" applyFont="1" applyBorder="1" applyAlignment="1">
      <alignment horizontal="left" vertical="top" indent="1"/>
    </xf>
    <xf numFmtId="0" fontId="11" fillId="0" borderId="23" xfId="0" applyFont="1" applyBorder="1" applyAlignment="1">
      <alignment horizontal="center" vertical="top"/>
    </xf>
    <xf numFmtId="4" fontId="11" fillId="0" borderId="23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justify"/>
    </xf>
    <xf numFmtId="0" fontId="11" fillId="0" borderId="7" xfId="0" applyFont="1" applyBorder="1" applyAlignment="1">
      <alignment horizontal="center"/>
    </xf>
    <xf numFmtId="4" fontId="11" fillId="0" borderId="7" xfId="0" applyNumberFormat="1" applyFont="1" applyBorder="1" applyAlignment="1">
      <alignment horizontal="right" vertical="center"/>
    </xf>
    <xf numFmtId="0" fontId="11" fillId="0" borderId="29" xfId="0" applyFont="1" applyBorder="1" applyAlignment="1">
      <alignment horizontal="justify" vertical="center"/>
    </xf>
    <xf numFmtId="0" fontId="11" fillId="0" borderId="7" xfId="0" applyFont="1" applyBorder="1" applyAlignment="1">
      <alignment horizontal="left" wrapText="1"/>
    </xf>
    <xf numFmtId="0" fontId="11" fillId="0" borderId="10" xfId="0" applyFont="1" applyBorder="1" applyAlignment="1">
      <alignment horizontal="left" vertical="top" indent="1"/>
    </xf>
    <xf numFmtId="0" fontId="11" fillId="0" borderId="7" xfId="0" applyFont="1" applyBorder="1" applyAlignment="1">
      <alignment horizontal="left" vertical="top"/>
    </xf>
    <xf numFmtId="0" fontId="11" fillId="0" borderId="10" xfId="0" applyFont="1" applyBorder="1" applyAlignment="1">
      <alignment horizontal="justify" vertical="top"/>
    </xf>
    <xf numFmtId="0" fontId="11" fillId="0" borderId="29" xfId="0" applyFont="1" applyBorder="1" applyAlignment="1">
      <alignment horizontal="left" wrapText="1"/>
    </xf>
    <xf numFmtId="4" fontId="11" fillId="0" borderId="29" xfId="0" applyNumberFormat="1" applyFont="1" applyBorder="1" applyAlignment="1">
      <alignment horizontal="right" vertical="center"/>
    </xf>
    <xf numFmtId="0" fontId="11" fillId="0" borderId="23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center"/>
    </xf>
    <xf numFmtId="0" fontId="11" fillId="0" borderId="10" xfId="0" applyFont="1" applyBorder="1" applyAlignment="1">
      <alignment horizontal="justify"/>
    </xf>
    <xf numFmtId="0" fontId="11" fillId="0" borderId="29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7" xfId="0" applyFont="1" applyBorder="1" applyAlignment="1">
      <alignment horizontal="justify" wrapText="1"/>
    </xf>
    <xf numFmtId="0" fontId="11" fillId="0" borderId="7" xfId="0" applyFont="1" applyBorder="1" applyAlignment="1">
      <alignment horizontal="justify" vertical="top" wrapText="1"/>
    </xf>
    <xf numFmtId="0" fontId="11" fillId="0" borderId="7" xfId="0" applyFont="1" applyBorder="1" applyAlignment="1">
      <alignment horizontal="justify" vertical="center"/>
    </xf>
    <xf numFmtId="0" fontId="11" fillId="0" borderId="7" xfId="0" applyFont="1" applyBorder="1" applyAlignment="1">
      <alignment horizontal="justify" vertical="center" wrapText="1"/>
    </xf>
    <xf numFmtId="0" fontId="11" fillId="0" borderId="29" xfId="0" applyFont="1" applyBorder="1" applyAlignment="1">
      <alignment horizontal="left" vertical="top"/>
    </xf>
    <xf numFmtId="0" fontId="11" fillId="0" borderId="29" xfId="0" applyFont="1" applyBorder="1" applyAlignment="1">
      <alignment horizontal="left" vertical="center" indent="2"/>
    </xf>
    <xf numFmtId="0" fontId="12" fillId="0" borderId="10" xfId="0" applyFont="1" applyBorder="1" applyAlignment="1">
      <alignment vertical="top"/>
    </xf>
    <xf numFmtId="0" fontId="12" fillId="0" borderId="10" xfId="0" applyFont="1" applyBorder="1" applyAlignment="1">
      <alignment horizontal="left" vertical="top"/>
    </xf>
    <xf numFmtId="4" fontId="12" fillId="0" borderId="0" xfId="0" applyNumberFormat="1" applyFont="1" applyAlignment="1">
      <alignment horizontal="right" vertical="center"/>
    </xf>
    <xf numFmtId="0" fontId="14" fillId="0" borderId="10" xfId="0" applyFont="1" applyBorder="1" applyAlignment="1">
      <alignment vertical="top"/>
    </xf>
    <xf numFmtId="0" fontId="15" fillId="0" borderId="0" xfId="0" applyFont="1"/>
    <xf numFmtId="4" fontId="14" fillId="0" borderId="0" xfId="0" applyNumberFormat="1" applyFont="1" applyAlignment="1">
      <alignment horizontal="right" vertical="center"/>
    </xf>
    <xf numFmtId="4" fontId="4" fillId="0" borderId="22" xfId="0" applyNumberFormat="1" applyFont="1" applyBorder="1" applyAlignment="1">
      <alignment wrapText="1"/>
    </xf>
    <xf numFmtId="4" fontId="4" fillId="0" borderId="32" xfId="0" applyNumberFormat="1" applyFont="1" applyBorder="1" applyAlignment="1">
      <alignment wrapText="1"/>
    </xf>
    <xf numFmtId="4" fontId="6" fillId="0" borderId="18" xfId="0" applyNumberFormat="1" applyFont="1" applyBorder="1" applyAlignment="1"/>
    <xf numFmtId="4" fontId="6" fillId="0" borderId="22" xfId="0" applyNumberFormat="1" applyFont="1" applyBorder="1"/>
    <xf numFmtId="0" fontId="7" fillId="0" borderId="0" xfId="0" applyFont="1" applyAlignment="1">
      <alignment horizontal="left" vertical="center"/>
    </xf>
    <xf numFmtId="166" fontId="17" fillId="0" borderId="0" xfId="0" applyNumberFormat="1" applyFont="1"/>
    <xf numFmtId="0" fontId="3" fillId="0" borderId="11" xfId="0" applyFont="1" applyBorder="1"/>
    <xf numFmtId="0" fontId="0" fillId="0" borderId="11" xfId="0" applyBorder="1"/>
    <xf numFmtId="0" fontId="3" fillId="0" borderId="15" xfId="0" applyFont="1" applyBorder="1"/>
    <xf numFmtId="0" fontId="0" fillId="0" borderId="15" xfId="0" applyBorder="1"/>
    <xf numFmtId="166" fontId="5" fillId="0" borderId="25" xfId="0" applyNumberFormat="1" applyFont="1" applyBorder="1" applyAlignment="1">
      <alignment horizontal="right"/>
    </xf>
    <xf numFmtId="166" fontId="5" fillId="0" borderId="18" xfId="0" applyNumberFormat="1" applyFont="1" applyBorder="1" applyAlignment="1">
      <alignment horizontal="right"/>
    </xf>
    <xf numFmtId="166" fontId="5" fillId="0" borderId="43" xfId="0" applyNumberFormat="1" applyFont="1" applyBorder="1" applyAlignment="1">
      <alignment horizontal="right"/>
    </xf>
    <xf numFmtId="0" fontId="3" fillId="0" borderId="2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44" xfId="0" applyBorder="1"/>
    <xf numFmtId="0" fontId="3" fillId="0" borderId="13" xfId="0" applyFont="1" applyBorder="1"/>
    <xf numFmtId="0" fontId="5" fillId="0" borderId="45" xfId="0" applyFont="1" applyBorder="1"/>
    <xf numFmtId="0" fontId="5" fillId="0" borderId="23" xfId="0" applyFont="1" applyBorder="1"/>
    <xf numFmtId="0" fontId="0" fillId="0" borderId="13" xfId="0" applyBorder="1"/>
    <xf numFmtId="0" fontId="5" fillId="0" borderId="46" xfId="0" applyFont="1" applyBorder="1"/>
    <xf numFmtId="0" fontId="7" fillId="0" borderId="41" xfId="0" applyFont="1" applyBorder="1" applyAlignment="1">
      <alignment horizontal="left" vertical="center"/>
    </xf>
    <xf numFmtId="0" fontId="5" fillId="0" borderId="47" xfId="0" applyFont="1" applyBorder="1"/>
    <xf numFmtId="0" fontId="5" fillId="0" borderId="48" xfId="0" applyFont="1" applyBorder="1"/>
    <xf numFmtId="166" fontId="5" fillId="0" borderId="42" xfId="0" applyNumberFormat="1" applyFont="1" applyBorder="1" applyAlignment="1">
      <alignment horizontal="right"/>
    </xf>
    <xf numFmtId="0" fontId="0" fillId="0" borderId="4" xfId="0" applyBorder="1"/>
    <xf numFmtId="0" fontId="5" fillId="0" borderId="49" xfId="0" applyFont="1" applyBorder="1"/>
    <xf numFmtId="0" fontId="3" fillId="0" borderId="35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0" xfId="0" applyFont="1"/>
    <xf numFmtId="0" fontId="18" fillId="0" borderId="0" xfId="0" applyFont="1" applyAlignment="1">
      <alignment horizontal="left" vertical="center"/>
    </xf>
    <xf numFmtId="0" fontId="6" fillId="0" borderId="19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2" borderId="3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432816</xdr:colOff>
      <xdr:row>64</xdr:row>
      <xdr:rowOff>60960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376AD7C8-C47A-4B73-9EF8-4878767FA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528816" cy="10424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D5600-B769-45B1-B2B8-10E617B6CE1E}">
  <dimension ref="A1:K10"/>
  <sheetViews>
    <sheetView workbookViewId="0">
      <selection activeCell="A2" sqref="A2"/>
    </sheetView>
  </sheetViews>
  <sheetFormatPr defaultRowHeight="12.75" x14ac:dyDescent="0.2"/>
  <cols>
    <col min="5" max="5" width="15.7109375" customWidth="1"/>
    <col min="6" max="6" width="58.5703125" customWidth="1"/>
    <col min="7" max="7" width="17.140625" style="144" customWidth="1"/>
    <col min="8" max="8" width="4.28515625" customWidth="1"/>
    <col min="9" max="9" width="5.85546875" hidden="1" customWidth="1"/>
    <col min="10" max="10" width="9.140625" hidden="1" customWidth="1"/>
    <col min="11" max="11" width="38" hidden="1" customWidth="1"/>
  </cols>
  <sheetData>
    <row r="1" spans="1:11" ht="45.75" customHeight="1" x14ac:dyDescent="0.2">
      <c r="A1" s="170" t="s">
        <v>319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s="2" customFormat="1" ht="84" customHeight="1" thickBot="1" x14ac:dyDescent="0.25">
      <c r="A2" s="143" t="s">
        <v>337</v>
      </c>
      <c r="G2" s="144"/>
    </row>
    <row r="3" spans="1:11" s="2" customFormat="1" ht="33" customHeight="1" x14ac:dyDescent="0.2">
      <c r="A3" s="160" t="s">
        <v>328</v>
      </c>
      <c r="B3" s="161" t="s">
        <v>329</v>
      </c>
      <c r="C3" s="162"/>
      <c r="D3" s="162"/>
      <c r="E3" s="162"/>
      <c r="F3" s="162"/>
      <c r="G3" s="163" t="s">
        <v>330</v>
      </c>
    </row>
    <row r="4" spans="1:11" x14ac:dyDescent="0.2">
      <c r="A4" s="152" t="s">
        <v>323</v>
      </c>
      <c r="B4" s="147" t="s">
        <v>331</v>
      </c>
      <c r="C4" s="148"/>
      <c r="D4" s="148"/>
      <c r="E4" s="148"/>
      <c r="F4" s="148"/>
      <c r="G4" s="149">
        <f>'GUS-aktualizacja kosztorysu'!I17</f>
        <v>265773.25</v>
      </c>
    </row>
    <row r="5" spans="1:11" x14ac:dyDescent="0.2">
      <c r="A5" s="153" t="s">
        <v>324</v>
      </c>
      <c r="B5" s="145" t="s">
        <v>332</v>
      </c>
      <c r="C5" s="146"/>
      <c r="D5" s="146"/>
      <c r="E5" s="146"/>
      <c r="F5" s="158"/>
      <c r="G5" s="150">
        <f>'GUS-aktualizacja kosztorysu'!C25</f>
        <v>376122.93</v>
      </c>
    </row>
    <row r="6" spans="1:11" x14ac:dyDescent="0.2">
      <c r="A6" s="164"/>
      <c r="B6" s="95"/>
      <c r="C6" s="95"/>
      <c r="D6" s="95"/>
      <c r="E6" s="154"/>
      <c r="F6" s="155" t="s">
        <v>325</v>
      </c>
      <c r="G6" s="150">
        <f>G4+G5</f>
        <v>641896.17999999993</v>
      </c>
    </row>
    <row r="7" spans="1:11" x14ac:dyDescent="0.2">
      <c r="A7" s="164"/>
      <c r="B7" s="95"/>
      <c r="C7" s="95"/>
      <c r="D7" s="95"/>
      <c r="E7" s="154"/>
      <c r="F7" s="155" t="s">
        <v>326</v>
      </c>
      <c r="G7" s="150">
        <f>G6*0.23</f>
        <v>147636.1214</v>
      </c>
    </row>
    <row r="8" spans="1:11" s="2" customFormat="1" ht="13.5" thickBot="1" x14ac:dyDescent="0.25">
      <c r="A8" s="165"/>
      <c r="B8" s="157"/>
      <c r="C8" s="157"/>
      <c r="D8" s="157"/>
      <c r="E8" s="159"/>
      <c r="F8" s="156" t="s">
        <v>327</v>
      </c>
      <c r="G8" s="151">
        <f>G6+G7</f>
        <v>789532.3014</v>
      </c>
    </row>
    <row r="10" spans="1:11" x14ac:dyDescent="0.2">
      <c r="A10" s="6" t="s">
        <v>336</v>
      </c>
    </row>
  </sheetData>
  <mergeCells count="1">
    <mergeCell ref="A1:K1"/>
  </mergeCells>
  <phoneticPr fontId="19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tabSelected="1" topLeftCell="A19" workbookViewId="0">
      <selection sqref="A1:G55"/>
    </sheetView>
  </sheetViews>
  <sheetFormatPr defaultRowHeight="12.75" x14ac:dyDescent="0.2"/>
  <cols>
    <col min="1" max="1" width="4.7109375" style="13"/>
    <col min="2" max="2" width="10.28515625" style="10"/>
    <col min="3" max="3" width="143.140625" style="10" customWidth="1"/>
    <col min="4" max="4" width="9.42578125" style="11" customWidth="1"/>
    <col min="5" max="5" width="15.140625" style="12" customWidth="1"/>
    <col min="6" max="7" width="14.140625" style="12" customWidth="1"/>
    <col min="8" max="16384" width="9.140625" style="10"/>
  </cols>
  <sheetData>
    <row r="1" spans="1:7" s="96" customFormat="1" ht="42.75" customHeight="1" x14ac:dyDescent="0.2">
      <c r="A1" s="182" t="s">
        <v>109</v>
      </c>
      <c r="B1" s="182"/>
      <c r="C1" s="182"/>
      <c r="D1" s="182"/>
      <c r="E1" s="182"/>
      <c r="F1" s="182"/>
      <c r="G1" s="182"/>
    </row>
    <row r="2" spans="1:7" s="7" customFormat="1" x14ac:dyDescent="0.2">
      <c r="A2" s="29" t="s">
        <v>339</v>
      </c>
      <c r="D2" s="8"/>
      <c r="E2" s="9"/>
      <c r="F2" s="9"/>
      <c r="G2" s="9"/>
    </row>
    <row r="4" spans="1:7" x14ac:dyDescent="0.2">
      <c r="A4" s="30" t="s">
        <v>37</v>
      </c>
    </row>
    <row r="5" spans="1:7" ht="13.5" thickBot="1" x14ac:dyDescent="0.25"/>
    <row r="6" spans="1:7" s="14" customFormat="1" ht="51.75" thickBot="1" x14ac:dyDescent="0.25">
      <c r="A6" s="47" t="s">
        <v>39</v>
      </c>
      <c r="B6" s="48" t="s">
        <v>40</v>
      </c>
      <c r="C6" s="47" t="s">
        <v>338</v>
      </c>
      <c r="D6" s="47" t="s">
        <v>2</v>
      </c>
      <c r="E6" s="49" t="s">
        <v>41</v>
      </c>
      <c r="F6" s="49" t="s">
        <v>42</v>
      </c>
      <c r="G6" s="50" t="s">
        <v>43</v>
      </c>
    </row>
    <row r="7" spans="1:7" s="15" customFormat="1" ht="13.5" thickBot="1" x14ac:dyDescent="0.25">
      <c r="A7" s="183" t="s">
        <v>44</v>
      </c>
      <c r="B7" s="184"/>
      <c r="C7" s="184"/>
      <c r="D7" s="184"/>
      <c r="E7" s="184"/>
      <c r="F7" s="184"/>
      <c r="G7" s="185"/>
    </row>
    <row r="8" spans="1:7" x14ac:dyDescent="0.2">
      <c r="A8" s="41"/>
      <c r="B8" s="42" t="s">
        <v>45</v>
      </c>
      <c r="C8" s="43" t="s">
        <v>46</v>
      </c>
      <c r="D8" s="44"/>
      <c r="E8" s="45"/>
      <c r="F8" s="45"/>
      <c r="G8" s="46"/>
    </row>
    <row r="9" spans="1:7" x14ac:dyDescent="0.2">
      <c r="A9" s="32">
        <v>1</v>
      </c>
      <c r="B9" s="16"/>
      <c r="C9" s="19" t="s">
        <v>47</v>
      </c>
      <c r="D9" s="17" t="s">
        <v>0</v>
      </c>
      <c r="E9" s="18">
        <v>311</v>
      </c>
      <c r="F9" s="18">
        <v>40</v>
      </c>
      <c r="G9" s="33">
        <f>E9*F9</f>
        <v>12440</v>
      </c>
    </row>
    <row r="10" spans="1:7" x14ac:dyDescent="0.2">
      <c r="A10" s="32">
        <v>2</v>
      </c>
      <c r="B10" s="16"/>
      <c r="C10" s="20" t="s">
        <v>48</v>
      </c>
      <c r="D10" s="21" t="s">
        <v>1</v>
      </c>
      <c r="E10" s="18">
        <v>60</v>
      </c>
      <c r="F10" s="18">
        <v>1200</v>
      </c>
      <c r="G10" s="33">
        <f>E10*F10</f>
        <v>72000</v>
      </c>
    </row>
    <row r="11" spans="1:7" x14ac:dyDescent="0.2">
      <c r="A11" s="32"/>
      <c r="B11" s="16"/>
      <c r="C11" s="3" t="s">
        <v>49</v>
      </c>
      <c r="D11" s="21"/>
      <c r="E11" s="18"/>
      <c r="F11" s="18"/>
      <c r="G11" s="33"/>
    </row>
    <row r="12" spans="1:7" x14ac:dyDescent="0.2">
      <c r="A12" s="32"/>
      <c r="B12" s="22" t="s">
        <v>50</v>
      </c>
      <c r="C12" s="3" t="s">
        <v>6</v>
      </c>
      <c r="D12" s="21"/>
      <c r="E12" s="23"/>
      <c r="F12" s="23"/>
      <c r="G12" s="34"/>
    </row>
    <row r="13" spans="1:7" x14ac:dyDescent="0.2">
      <c r="A13" s="32">
        <v>3</v>
      </c>
      <c r="B13" s="22"/>
      <c r="C13" s="3" t="s">
        <v>7</v>
      </c>
      <c r="D13" s="21" t="s">
        <v>0</v>
      </c>
      <c r="E13" s="23">
        <v>55</v>
      </c>
      <c r="F13" s="23">
        <v>65</v>
      </c>
      <c r="G13" s="33">
        <f>E13*F13</f>
        <v>3575</v>
      </c>
    </row>
    <row r="14" spans="1:7" ht="13.5" thickBot="1" x14ac:dyDescent="0.25">
      <c r="A14" s="51">
        <v>4</v>
      </c>
      <c r="B14" s="52"/>
      <c r="C14" s="53" t="s">
        <v>8</v>
      </c>
      <c r="D14" s="54" t="s">
        <v>0</v>
      </c>
      <c r="E14" s="55">
        <v>213</v>
      </c>
      <c r="F14" s="55">
        <v>65</v>
      </c>
      <c r="G14" s="139">
        <f>E14*F14</f>
        <v>13845</v>
      </c>
    </row>
    <row r="15" spans="1:7" ht="13.5" thickBot="1" x14ac:dyDescent="0.25">
      <c r="A15" s="183" t="s">
        <v>51</v>
      </c>
      <c r="B15" s="184"/>
      <c r="C15" s="184"/>
      <c r="D15" s="184"/>
      <c r="E15" s="184"/>
      <c r="F15" s="184"/>
      <c r="G15" s="185"/>
    </row>
    <row r="16" spans="1:7" ht="21" customHeight="1" x14ac:dyDescent="0.2">
      <c r="A16" s="56"/>
      <c r="B16" s="57" t="s">
        <v>52</v>
      </c>
      <c r="C16" s="42" t="s">
        <v>9</v>
      </c>
      <c r="D16" s="44"/>
      <c r="E16" s="58"/>
      <c r="F16" s="58"/>
      <c r="G16" s="59"/>
    </row>
    <row r="17" spans="1:7" x14ac:dyDescent="0.2">
      <c r="A17" s="35">
        <v>5</v>
      </c>
      <c r="B17" s="16"/>
      <c r="C17" s="16" t="s">
        <v>10</v>
      </c>
      <c r="D17" s="17" t="s">
        <v>1</v>
      </c>
      <c r="E17" s="24">
        <v>37</v>
      </c>
      <c r="F17" s="24">
        <v>80</v>
      </c>
      <c r="G17" s="33">
        <f>E17*F17</f>
        <v>2960</v>
      </c>
    </row>
    <row r="18" spans="1:7" ht="25.5" x14ac:dyDescent="0.2">
      <c r="A18" s="35">
        <v>6</v>
      </c>
      <c r="B18" s="16"/>
      <c r="C18" s="25" t="s">
        <v>11</v>
      </c>
      <c r="D18" s="17" t="s">
        <v>1</v>
      </c>
      <c r="E18" s="24">
        <v>30.4</v>
      </c>
      <c r="F18" s="24">
        <v>17</v>
      </c>
      <c r="G18" s="33">
        <f t="shared" ref="G18:G22" si="0">E18*F18</f>
        <v>516.79999999999995</v>
      </c>
    </row>
    <row r="19" spans="1:7" x14ac:dyDescent="0.2">
      <c r="A19" s="35">
        <v>7</v>
      </c>
      <c r="B19" s="16"/>
      <c r="C19" s="16" t="s">
        <v>12</v>
      </c>
      <c r="D19" s="17" t="s">
        <v>1</v>
      </c>
      <c r="E19" s="24">
        <v>67.400000000000006</v>
      </c>
      <c r="F19" s="24">
        <v>15</v>
      </c>
      <c r="G19" s="33">
        <f t="shared" si="0"/>
        <v>1011.0000000000001</v>
      </c>
    </row>
    <row r="20" spans="1:7" ht="13.5" thickBot="1" x14ac:dyDescent="0.25">
      <c r="A20" s="51">
        <v>8</v>
      </c>
      <c r="B20" s="60"/>
      <c r="C20" s="53" t="s">
        <v>13</v>
      </c>
      <c r="D20" s="54" t="s">
        <v>4</v>
      </c>
      <c r="E20" s="55">
        <v>20.5</v>
      </c>
      <c r="F20" s="55">
        <v>40</v>
      </c>
      <c r="G20" s="139">
        <f t="shared" si="0"/>
        <v>820</v>
      </c>
    </row>
    <row r="21" spans="1:7" ht="13.5" thickBot="1" x14ac:dyDescent="0.25">
      <c r="A21" s="183" t="s">
        <v>53</v>
      </c>
      <c r="B21" s="184"/>
      <c r="C21" s="184"/>
      <c r="D21" s="184"/>
      <c r="E21" s="184"/>
      <c r="F21" s="184"/>
      <c r="G21" s="185"/>
    </row>
    <row r="22" spans="1:7" ht="13.5" thickBot="1" x14ac:dyDescent="0.25">
      <c r="A22" s="61">
        <v>9</v>
      </c>
      <c r="B22" s="62" t="s">
        <v>54</v>
      </c>
      <c r="C22" s="63" t="s">
        <v>14</v>
      </c>
      <c r="D22" s="64" t="s">
        <v>5</v>
      </c>
      <c r="E22" s="65">
        <v>1</v>
      </c>
      <c r="F22" s="65">
        <v>28000</v>
      </c>
      <c r="G22" s="140">
        <f t="shared" si="0"/>
        <v>28000</v>
      </c>
    </row>
    <row r="23" spans="1:7" ht="13.5" thickBot="1" x14ac:dyDescent="0.25">
      <c r="A23" s="183" t="s">
        <v>15</v>
      </c>
      <c r="B23" s="184"/>
      <c r="C23" s="184"/>
      <c r="D23" s="184"/>
      <c r="E23" s="184"/>
      <c r="F23" s="184"/>
      <c r="G23" s="185"/>
    </row>
    <row r="24" spans="1:7" x14ac:dyDescent="0.2">
      <c r="A24" s="186" t="s">
        <v>55</v>
      </c>
      <c r="B24" s="187"/>
      <c r="C24" s="187"/>
      <c r="D24" s="187"/>
      <c r="E24" s="187"/>
      <c r="F24" s="187"/>
      <c r="G24" s="188"/>
    </row>
    <row r="25" spans="1:7" x14ac:dyDescent="0.2">
      <c r="A25" s="35"/>
      <c r="B25" s="22" t="s">
        <v>56</v>
      </c>
      <c r="C25" s="3" t="s">
        <v>16</v>
      </c>
      <c r="D25" s="17"/>
      <c r="E25" s="27"/>
      <c r="F25" s="27"/>
      <c r="G25" s="36"/>
    </row>
    <row r="26" spans="1:7" x14ac:dyDescent="0.2">
      <c r="A26" s="35">
        <v>10</v>
      </c>
      <c r="B26" s="22"/>
      <c r="C26" s="3" t="s">
        <v>17</v>
      </c>
      <c r="D26" s="17" t="s">
        <v>3</v>
      </c>
      <c r="E26" s="27">
        <v>4.1760000000000002</v>
      </c>
      <c r="F26" s="27">
        <v>4700</v>
      </c>
      <c r="G26" s="33">
        <f t="shared" ref="G26" si="1">E26*F26</f>
        <v>19627.2</v>
      </c>
    </row>
    <row r="27" spans="1:7" x14ac:dyDescent="0.2">
      <c r="A27" s="189" t="s">
        <v>57</v>
      </c>
      <c r="B27" s="190"/>
      <c r="C27" s="190"/>
      <c r="D27" s="190"/>
      <c r="E27" s="190"/>
      <c r="F27" s="190"/>
      <c r="G27" s="191"/>
    </row>
    <row r="28" spans="1:7" x14ac:dyDescent="0.2">
      <c r="A28" s="32">
        <v>11</v>
      </c>
      <c r="B28" s="22" t="s">
        <v>58</v>
      </c>
      <c r="C28" s="3" t="s">
        <v>18</v>
      </c>
      <c r="D28" s="21"/>
      <c r="E28" s="23"/>
      <c r="F28" s="23"/>
      <c r="G28" s="34"/>
    </row>
    <row r="29" spans="1:7" x14ac:dyDescent="0.2">
      <c r="A29" s="32"/>
      <c r="B29" s="22"/>
      <c r="C29" s="3" t="s">
        <v>20</v>
      </c>
      <c r="D29" s="21" t="s">
        <v>0</v>
      </c>
      <c r="E29" s="23">
        <v>22.2</v>
      </c>
      <c r="F29" s="23">
        <v>1800</v>
      </c>
      <c r="G29" s="33">
        <f t="shared" ref="G29:G32" si="2">E29*F29</f>
        <v>39960</v>
      </c>
    </row>
    <row r="30" spans="1:7" x14ac:dyDescent="0.2">
      <c r="A30" s="35"/>
      <c r="B30" s="26"/>
      <c r="C30" s="26" t="s">
        <v>19</v>
      </c>
      <c r="D30" s="17" t="s">
        <v>0</v>
      </c>
      <c r="E30" s="27">
        <v>0.91</v>
      </c>
      <c r="F30" s="27">
        <v>900</v>
      </c>
      <c r="G30" s="33">
        <f t="shared" si="2"/>
        <v>819</v>
      </c>
    </row>
    <row r="31" spans="1:7" x14ac:dyDescent="0.2">
      <c r="A31" s="35"/>
      <c r="B31" s="22" t="s">
        <v>59</v>
      </c>
      <c r="C31" s="4" t="s">
        <v>21</v>
      </c>
      <c r="D31" s="21"/>
      <c r="E31" s="27"/>
      <c r="F31" s="27"/>
      <c r="G31" s="36"/>
    </row>
    <row r="32" spans="1:7" x14ac:dyDescent="0.2">
      <c r="A32" s="35">
        <v>12</v>
      </c>
      <c r="B32" s="26"/>
      <c r="C32" s="28" t="s">
        <v>22</v>
      </c>
      <c r="D32" s="17" t="s">
        <v>0</v>
      </c>
      <c r="E32" s="27">
        <v>17</v>
      </c>
      <c r="F32" s="27">
        <v>480</v>
      </c>
      <c r="G32" s="33">
        <f t="shared" si="2"/>
        <v>8160</v>
      </c>
    </row>
    <row r="33" spans="1:7" x14ac:dyDescent="0.2">
      <c r="A33" s="192" t="s">
        <v>60</v>
      </c>
      <c r="B33" s="193"/>
      <c r="C33" s="193"/>
      <c r="D33" s="193"/>
      <c r="E33" s="193"/>
      <c r="F33" s="193"/>
      <c r="G33" s="194"/>
    </row>
    <row r="34" spans="1:7" x14ac:dyDescent="0.2">
      <c r="A34" s="35"/>
      <c r="B34" s="19" t="s">
        <v>61</v>
      </c>
      <c r="C34" s="3" t="s">
        <v>23</v>
      </c>
      <c r="D34" s="21"/>
      <c r="E34" s="27"/>
      <c r="F34" s="27"/>
      <c r="G34" s="36"/>
    </row>
    <row r="35" spans="1:7" x14ac:dyDescent="0.2">
      <c r="A35" s="35">
        <v>13</v>
      </c>
      <c r="B35" s="19"/>
      <c r="C35" s="3" t="s">
        <v>24</v>
      </c>
      <c r="D35" s="21" t="s">
        <v>1</v>
      </c>
      <c r="E35" s="27">
        <v>82.7</v>
      </c>
      <c r="F35" s="27">
        <v>40</v>
      </c>
      <c r="G35" s="33">
        <f t="shared" ref="G35:G37" si="3">E35*F35</f>
        <v>3308</v>
      </c>
    </row>
    <row r="36" spans="1:7" x14ac:dyDescent="0.2">
      <c r="A36" s="35"/>
      <c r="B36" s="19" t="s">
        <v>62</v>
      </c>
      <c r="C36" s="3" t="s">
        <v>25</v>
      </c>
      <c r="D36" s="21"/>
      <c r="E36" s="27"/>
      <c r="F36" s="27"/>
      <c r="G36" s="36"/>
    </row>
    <row r="37" spans="1:7" x14ac:dyDescent="0.2">
      <c r="A37" s="35">
        <v>14</v>
      </c>
      <c r="B37" s="19"/>
      <c r="C37" s="3" t="s">
        <v>26</v>
      </c>
      <c r="D37" s="21" t="s">
        <v>1</v>
      </c>
      <c r="E37" s="27">
        <v>15.3</v>
      </c>
      <c r="F37" s="27">
        <v>70</v>
      </c>
      <c r="G37" s="33">
        <f t="shared" si="3"/>
        <v>1071</v>
      </c>
    </row>
    <row r="38" spans="1:7" x14ac:dyDescent="0.2">
      <c r="A38" s="192" t="s">
        <v>63</v>
      </c>
      <c r="B38" s="193"/>
      <c r="C38" s="193"/>
      <c r="D38" s="193"/>
      <c r="E38" s="193"/>
      <c r="F38" s="193"/>
      <c r="G38" s="194"/>
    </row>
    <row r="39" spans="1:7" x14ac:dyDescent="0.2">
      <c r="A39" s="35"/>
      <c r="B39" s="19" t="s">
        <v>64</v>
      </c>
      <c r="C39" s="3" t="s">
        <v>27</v>
      </c>
      <c r="D39" s="17"/>
      <c r="E39" s="27"/>
      <c r="F39" s="27"/>
      <c r="G39" s="36"/>
    </row>
    <row r="40" spans="1:7" x14ac:dyDescent="0.2">
      <c r="A40" s="35">
        <v>15</v>
      </c>
      <c r="B40" s="19"/>
      <c r="C40" s="3" t="s">
        <v>28</v>
      </c>
      <c r="D40" s="17" t="s">
        <v>4</v>
      </c>
      <c r="E40" s="27">
        <v>18</v>
      </c>
      <c r="F40" s="27">
        <v>800</v>
      </c>
      <c r="G40" s="33">
        <f t="shared" ref="G40" si="4">E40*F40</f>
        <v>14400</v>
      </c>
    </row>
    <row r="41" spans="1:7" x14ac:dyDescent="0.2">
      <c r="A41" s="192" t="s">
        <v>65</v>
      </c>
      <c r="B41" s="193"/>
      <c r="C41" s="193"/>
      <c r="D41" s="193"/>
      <c r="E41" s="193"/>
      <c r="F41" s="193"/>
      <c r="G41" s="194"/>
    </row>
    <row r="42" spans="1:7" x14ac:dyDescent="0.2">
      <c r="A42" s="32"/>
      <c r="B42" s="19" t="s">
        <v>66</v>
      </c>
      <c r="C42" s="5" t="s">
        <v>29</v>
      </c>
      <c r="D42" s="21"/>
      <c r="E42" s="23"/>
      <c r="F42" s="23"/>
      <c r="G42" s="34"/>
    </row>
    <row r="43" spans="1:7" x14ac:dyDescent="0.2">
      <c r="A43" s="32">
        <v>16</v>
      </c>
      <c r="B43" s="19"/>
      <c r="C43" s="5" t="s">
        <v>30</v>
      </c>
      <c r="D43" s="21" t="s">
        <v>1</v>
      </c>
      <c r="E43" s="23">
        <v>53.2</v>
      </c>
      <c r="F43" s="23">
        <v>25</v>
      </c>
      <c r="G43" s="33">
        <f t="shared" ref="G43:G49" si="5">E43*F43</f>
        <v>1330</v>
      </c>
    </row>
    <row r="44" spans="1:7" x14ac:dyDescent="0.2">
      <c r="A44" s="32">
        <v>17</v>
      </c>
      <c r="B44" s="19"/>
      <c r="C44" s="5" t="s">
        <v>31</v>
      </c>
      <c r="D44" s="21" t="s">
        <v>1</v>
      </c>
      <c r="E44" s="23">
        <v>53.2</v>
      </c>
      <c r="F44" s="23">
        <v>40</v>
      </c>
      <c r="G44" s="33">
        <f t="shared" si="5"/>
        <v>2128</v>
      </c>
    </row>
    <row r="45" spans="1:7" x14ac:dyDescent="0.2">
      <c r="A45" s="32">
        <v>18</v>
      </c>
      <c r="B45" s="19"/>
      <c r="C45" s="5" t="s">
        <v>32</v>
      </c>
      <c r="D45" s="21" t="s">
        <v>1</v>
      </c>
      <c r="E45" s="23">
        <v>53.2</v>
      </c>
      <c r="F45" s="23">
        <v>60</v>
      </c>
      <c r="G45" s="33">
        <f t="shared" si="5"/>
        <v>3192</v>
      </c>
    </row>
    <row r="46" spans="1:7" x14ac:dyDescent="0.2">
      <c r="A46" s="35"/>
      <c r="B46" s="19" t="s">
        <v>67</v>
      </c>
      <c r="C46" s="3" t="s">
        <v>33</v>
      </c>
      <c r="D46" s="17"/>
      <c r="E46" s="27"/>
      <c r="F46" s="27"/>
      <c r="G46" s="36"/>
    </row>
    <row r="47" spans="1:7" x14ac:dyDescent="0.2">
      <c r="A47" s="35">
        <v>19</v>
      </c>
      <c r="B47" s="19"/>
      <c r="C47" s="3" t="s">
        <v>34</v>
      </c>
      <c r="D47" s="17" t="s">
        <v>4</v>
      </c>
      <c r="E47" s="27">
        <v>18</v>
      </c>
      <c r="F47" s="27">
        <v>400</v>
      </c>
      <c r="G47" s="33">
        <f t="shared" si="5"/>
        <v>7200</v>
      </c>
    </row>
    <row r="48" spans="1:7" x14ac:dyDescent="0.2">
      <c r="A48" s="35"/>
      <c r="B48" s="19" t="s">
        <v>68</v>
      </c>
      <c r="C48" s="3" t="s">
        <v>35</v>
      </c>
      <c r="D48" s="17"/>
      <c r="E48" s="27"/>
      <c r="F48" s="27"/>
      <c r="G48" s="36"/>
    </row>
    <row r="49" spans="1:7" x14ac:dyDescent="0.2">
      <c r="A49" s="35">
        <v>20</v>
      </c>
      <c r="B49" s="19"/>
      <c r="C49" s="19" t="s">
        <v>36</v>
      </c>
      <c r="D49" s="17" t="s">
        <v>5</v>
      </c>
      <c r="E49" s="24">
        <v>1</v>
      </c>
      <c r="F49" s="24">
        <v>5000</v>
      </c>
      <c r="G49" s="33">
        <f t="shared" si="5"/>
        <v>5000</v>
      </c>
    </row>
    <row r="50" spans="1:7" s="7" customFormat="1" x14ac:dyDescent="0.2">
      <c r="A50" s="171" t="s">
        <v>69</v>
      </c>
      <c r="B50" s="172"/>
      <c r="C50" s="172"/>
      <c r="D50" s="172"/>
      <c r="E50" s="172"/>
      <c r="F50" s="173"/>
      <c r="G50" s="141">
        <f>G49+G47+G45+G44+G43+G40+G37+G35+G32+G30+G29+G26+G22+G20+G19+G18+G17+G14+G13+G10+G9</f>
        <v>241363</v>
      </c>
    </row>
    <row r="51" spans="1:7" x14ac:dyDescent="0.2">
      <c r="A51" s="37"/>
      <c r="B51" s="38"/>
      <c r="C51" s="38"/>
      <c r="D51" s="39"/>
      <c r="E51" s="31"/>
      <c r="F51" s="31"/>
      <c r="G51" s="40"/>
    </row>
    <row r="52" spans="1:7" x14ac:dyDescent="0.2">
      <c r="A52" s="179" t="s">
        <v>38</v>
      </c>
      <c r="B52" s="180"/>
      <c r="C52" s="180"/>
      <c r="D52" s="180"/>
      <c r="E52" s="180"/>
      <c r="F52" s="180"/>
      <c r="G52" s="181"/>
    </row>
    <row r="53" spans="1:7" x14ac:dyDescent="0.2">
      <c r="A53" s="35">
        <v>21</v>
      </c>
      <c r="B53" s="26"/>
      <c r="C53" s="26" t="s">
        <v>70</v>
      </c>
      <c r="D53" s="17" t="s">
        <v>5</v>
      </c>
      <c r="E53" s="27">
        <v>1</v>
      </c>
      <c r="F53" s="27">
        <f>0.05*G50</f>
        <v>12068.150000000001</v>
      </c>
      <c r="G53" s="36">
        <f>E53*F53</f>
        <v>12068.150000000001</v>
      </c>
    </row>
    <row r="54" spans="1:7" s="7" customFormat="1" ht="13.5" thickBot="1" x14ac:dyDescent="0.25">
      <c r="A54" s="174" t="s">
        <v>71</v>
      </c>
      <c r="B54" s="175"/>
      <c r="C54" s="175"/>
      <c r="D54" s="175"/>
      <c r="E54" s="175"/>
      <c r="F54" s="175"/>
      <c r="G54" s="142">
        <f>G53</f>
        <v>12068.150000000001</v>
      </c>
    </row>
    <row r="55" spans="1:7" ht="13.5" thickBot="1" x14ac:dyDescent="0.25">
      <c r="A55" s="176" t="s">
        <v>322</v>
      </c>
      <c r="B55" s="177"/>
      <c r="C55" s="177"/>
      <c r="D55" s="177"/>
      <c r="E55" s="177"/>
      <c r="F55" s="178"/>
      <c r="G55" s="66">
        <f>G50+G54</f>
        <v>253431.15</v>
      </c>
    </row>
  </sheetData>
  <mergeCells count="14">
    <mergeCell ref="A50:F50"/>
    <mergeCell ref="A54:F54"/>
    <mergeCell ref="A55:F55"/>
    <mergeCell ref="A52:G52"/>
    <mergeCell ref="A1:G1"/>
    <mergeCell ref="A7:G7"/>
    <mergeCell ref="A15:G15"/>
    <mergeCell ref="A21:G21"/>
    <mergeCell ref="A23:G23"/>
    <mergeCell ref="A24:G24"/>
    <mergeCell ref="A27:G27"/>
    <mergeCell ref="A33:G33"/>
    <mergeCell ref="A38:G38"/>
    <mergeCell ref="A41:G41"/>
  </mergeCells>
  <pageMargins left="0.7" right="0.7" top="0.75" bottom="0.75" header="0.3" footer="0.3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837A-C408-45DA-80E0-868E66D70D4D}">
  <sheetPr>
    <pageSetUpPr fitToPage="1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4EA1D-01D5-4ED3-BA0B-33799366B352}">
  <sheetPr>
    <pageSetUpPr fitToPage="1"/>
  </sheetPr>
  <dimension ref="A1:C99"/>
  <sheetViews>
    <sheetView workbookViewId="0">
      <selection activeCell="B12" sqref="B12"/>
    </sheetView>
  </sheetViews>
  <sheetFormatPr defaultRowHeight="12.75" x14ac:dyDescent="0.2"/>
  <cols>
    <col min="1" max="1" width="35.140625" style="99" customWidth="1"/>
    <col min="2" max="2" width="47.140625" style="99" customWidth="1"/>
    <col min="3" max="3" width="35.140625" style="100" customWidth="1"/>
  </cols>
  <sheetData>
    <row r="1" spans="1:2" x14ac:dyDescent="0.2">
      <c r="A1" s="98" t="s">
        <v>110</v>
      </c>
    </row>
    <row r="2" spans="1:2" ht="38.25" x14ac:dyDescent="0.2">
      <c r="A2" s="101" t="s">
        <v>111</v>
      </c>
      <c r="B2" s="102" t="s">
        <v>112</v>
      </c>
    </row>
    <row r="3" spans="1:2" ht="25.5" x14ac:dyDescent="0.2">
      <c r="A3" s="101" t="s">
        <v>113</v>
      </c>
      <c r="B3" s="103" t="s">
        <v>114</v>
      </c>
    </row>
    <row r="4" spans="1:2" x14ac:dyDescent="0.2">
      <c r="A4" s="104" t="s">
        <v>115</v>
      </c>
      <c r="B4" s="105" t="s">
        <v>116</v>
      </c>
    </row>
    <row r="5" spans="1:2" x14ac:dyDescent="0.2">
      <c r="A5" s="104" t="s">
        <v>117</v>
      </c>
      <c r="B5" s="105" t="s">
        <v>118</v>
      </c>
    </row>
    <row r="6" spans="1:2" x14ac:dyDescent="0.2">
      <c r="A6" s="104" t="s">
        <v>119</v>
      </c>
      <c r="B6" s="105" t="s">
        <v>120</v>
      </c>
    </row>
    <row r="7" spans="1:2" x14ac:dyDescent="0.2">
      <c r="A7" s="104" t="s">
        <v>121</v>
      </c>
      <c r="B7" s="105" t="s">
        <v>122</v>
      </c>
    </row>
    <row r="8" spans="1:2" ht="25.5" x14ac:dyDescent="0.2">
      <c r="A8" s="101" t="s">
        <v>123</v>
      </c>
      <c r="B8" s="106" t="s">
        <v>124</v>
      </c>
    </row>
    <row r="9" spans="1:2" x14ac:dyDescent="0.2">
      <c r="A9" s="104" t="s">
        <v>125</v>
      </c>
      <c r="B9" s="105" t="s">
        <v>126</v>
      </c>
    </row>
    <row r="10" spans="1:2" x14ac:dyDescent="0.2">
      <c r="A10" s="107" t="s">
        <v>127</v>
      </c>
      <c r="B10" s="168" t="s">
        <v>128</v>
      </c>
    </row>
    <row r="11" spans="1:2" x14ac:dyDescent="0.2">
      <c r="A11" s="169"/>
      <c r="B11" s="167"/>
    </row>
    <row r="12" spans="1:2" x14ac:dyDescent="0.2">
      <c r="A12" s="98" t="s">
        <v>129</v>
      </c>
    </row>
    <row r="14" spans="1:2" x14ac:dyDescent="0.2">
      <c r="A14" s="98" t="s">
        <v>130</v>
      </c>
    </row>
    <row r="16" spans="1:2" x14ac:dyDescent="0.2">
      <c r="A16" s="98" t="s">
        <v>131</v>
      </c>
    </row>
    <row r="18" spans="1:3" x14ac:dyDescent="0.2">
      <c r="A18" s="98" t="s">
        <v>132</v>
      </c>
    </row>
    <row r="20" spans="1:3" ht="13.5" thickBot="1" x14ac:dyDescent="0.25">
      <c r="A20" s="108"/>
      <c r="B20" s="109" t="s">
        <v>133</v>
      </c>
      <c r="C20" s="110"/>
    </row>
    <row r="21" spans="1:3" ht="13.5" thickBot="1" x14ac:dyDescent="0.25">
      <c r="A21" s="111" t="s">
        <v>134</v>
      </c>
      <c r="B21" s="112" t="s">
        <v>135</v>
      </c>
      <c r="C21" s="113" t="s">
        <v>136</v>
      </c>
    </row>
    <row r="22" spans="1:3" ht="26.25" thickBot="1" x14ac:dyDescent="0.25">
      <c r="A22" s="114" t="s">
        <v>137</v>
      </c>
      <c r="B22" s="115" t="s">
        <v>138</v>
      </c>
      <c r="C22" s="113"/>
    </row>
    <row r="23" spans="1:3" ht="13.5" thickBot="1" x14ac:dyDescent="0.25">
      <c r="A23" s="116"/>
      <c r="B23" s="117"/>
      <c r="C23" s="113" t="s">
        <v>139</v>
      </c>
    </row>
    <row r="24" spans="1:3" ht="25.5" x14ac:dyDescent="0.2">
      <c r="A24" s="118" t="s">
        <v>140</v>
      </c>
      <c r="B24" s="119" t="s">
        <v>141</v>
      </c>
      <c r="C24" s="120" t="s">
        <v>142</v>
      </c>
    </row>
    <row r="25" spans="1:3" ht="13.5" thickBot="1" x14ac:dyDescent="0.25">
      <c r="A25" s="116"/>
      <c r="B25" s="121"/>
      <c r="C25" s="110"/>
    </row>
    <row r="26" spans="1:3" ht="13.5" thickBot="1" x14ac:dyDescent="0.25">
      <c r="A26" s="108"/>
      <c r="B26" s="117" t="s">
        <v>143</v>
      </c>
      <c r="C26" s="113" t="s">
        <v>144</v>
      </c>
    </row>
    <row r="27" spans="1:3" ht="26.25" thickBot="1" x14ac:dyDescent="0.25">
      <c r="A27" s="114" t="s">
        <v>145</v>
      </c>
      <c r="B27" s="115" t="s">
        <v>146</v>
      </c>
      <c r="C27" s="113"/>
    </row>
    <row r="28" spans="1:3" ht="26.25" thickBot="1" x14ac:dyDescent="0.25">
      <c r="A28" s="118" t="s">
        <v>147</v>
      </c>
      <c r="B28" s="122" t="s">
        <v>148</v>
      </c>
      <c r="C28" s="113" t="s">
        <v>149</v>
      </c>
    </row>
    <row r="29" spans="1:3" ht="26.25" thickBot="1" x14ac:dyDescent="0.25">
      <c r="A29" s="118" t="s">
        <v>150</v>
      </c>
      <c r="B29" s="122" t="s">
        <v>151</v>
      </c>
      <c r="C29" s="113" t="s">
        <v>152</v>
      </c>
    </row>
    <row r="30" spans="1:3" ht="26.25" thickBot="1" x14ac:dyDescent="0.25">
      <c r="A30" s="118" t="s">
        <v>153</v>
      </c>
      <c r="B30" s="122" t="s">
        <v>154</v>
      </c>
      <c r="C30" s="113" t="s">
        <v>155</v>
      </c>
    </row>
    <row r="31" spans="1:3" ht="13.5" thickBot="1" x14ac:dyDescent="0.25">
      <c r="A31" s="108"/>
      <c r="B31" s="123" t="s">
        <v>156</v>
      </c>
      <c r="C31" s="113" t="s">
        <v>157</v>
      </c>
    </row>
    <row r="32" spans="1:3" ht="13.5" thickBot="1" x14ac:dyDescent="0.25">
      <c r="A32" s="114" t="s">
        <v>158</v>
      </c>
      <c r="B32" s="115" t="s">
        <v>159</v>
      </c>
      <c r="C32" s="113"/>
    </row>
    <row r="33" spans="1:3" ht="26.25" thickBot="1" x14ac:dyDescent="0.25">
      <c r="A33" s="118" t="s">
        <v>160</v>
      </c>
      <c r="B33" s="122" t="s">
        <v>161</v>
      </c>
      <c r="C33" s="113" t="s">
        <v>162</v>
      </c>
    </row>
    <row r="34" spans="1:3" ht="26.25" thickBot="1" x14ac:dyDescent="0.25">
      <c r="A34" s="118" t="s">
        <v>163</v>
      </c>
      <c r="B34" s="122" t="s">
        <v>164</v>
      </c>
      <c r="C34" s="113" t="s">
        <v>165</v>
      </c>
    </row>
    <row r="35" spans="1:3" ht="26.25" thickBot="1" x14ac:dyDescent="0.25">
      <c r="A35" s="118" t="s">
        <v>166</v>
      </c>
      <c r="B35" s="122" t="s">
        <v>167</v>
      </c>
      <c r="C35" s="113" t="s">
        <v>168</v>
      </c>
    </row>
    <row r="36" spans="1:3" x14ac:dyDescent="0.2">
      <c r="A36" s="124" t="s">
        <v>169</v>
      </c>
      <c r="B36" s="125" t="s">
        <v>170</v>
      </c>
      <c r="C36" s="120" t="s">
        <v>171</v>
      </c>
    </row>
    <row r="37" spans="1:3" ht="13.5" thickBot="1" x14ac:dyDescent="0.25">
      <c r="A37" s="116"/>
      <c r="B37" s="121" t="s">
        <v>172</v>
      </c>
      <c r="C37" s="110"/>
    </row>
    <row r="38" spans="1:3" ht="26.25" thickBot="1" x14ac:dyDescent="0.25">
      <c r="A38" s="118" t="s">
        <v>173</v>
      </c>
      <c r="B38" s="122" t="s">
        <v>174</v>
      </c>
      <c r="C38" s="113" t="s">
        <v>175</v>
      </c>
    </row>
    <row r="39" spans="1:3" ht="13.5" thickBot="1" x14ac:dyDescent="0.25">
      <c r="A39" s="108"/>
      <c r="B39" s="123" t="s">
        <v>176</v>
      </c>
      <c r="C39" s="113" t="s">
        <v>177</v>
      </c>
    </row>
    <row r="40" spans="1:3" ht="13.5" thickBot="1" x14ac:dyDescent="0.25">
      <c r="A40" s="114" t="s">
        <v>178</v>
      </c>
      <c r="B40" s="115" t="s">
        <v>179</v>
      </c>
      <c r="C40" s="113"/>
    </row>
    <row r="41" spans="1:3" ht="26.25" thickBot="1" x14ac:dyDescent="0.25">
      <c r="A41" s="118" t="s">
        <v>180</v>
      </c>
      <c r="B41" s="122" t="s">
        <v>181</v>
      </c>
      <c r="C41" s="113" t="s">
        <v>182</v>
      </c>
    </row>
    <row r="42" spans="1:3" ht="26.25" thickBot="1" x14ac:dyDescent="0.25">
      <c r="A42" s="118" t="s">
        <v>183</v>
      </c>
      <c r="B42" s="122" t="s">
        <v>184</v>
      </c>
      <c r="C42" s="113" t="s">
        <v>185</v>
      </c>
    </row>
    <row r="43" spans="1:3" ht="13.5" thickBot="1" x14ac:dyDescent="0.25">
      <c r="A43" s="108"/>
      <c r="B43" s="123" t="s">
        <v>186</v>
      </c>
      <c r="C43" s="113" t="s">
        <v>187</v>
      </c>
    </row>
    <row r="44" spans="1:3" ht="26.25" thickBot="1" x14ac:dyDescent="0.25">
      <c r="A44" s="114" t="s">
        <v>188</v>
      </c>
      <c r="B44" s="115" t="s">
        <v>189</v>
      </c>
      <c r="C44" s="113"/>
    </row>
    <row r="45" spans="1:3" ht="13.5" thickBot="1" x14ac:dyDescent="0.25">
      <c r="A45" s="118" t="s">
        <v>190</v>
      </c>
      <c r="B45" s="122" t="s">
        <v>191</v>
      </c>
      <c r="C45" s="113" t="s">
        <v>192</v>
      </c>
    </row>
    <row r="46" spans="1:3" ht="13.5" thickBot="1" x14ac:dyDescent="0.25">
      <c r="A46" s="108"/>
      <c r="B46" s="126" t="s">
        <v>193</v>
      </c>
      <c r="C46" s="113" t="s">
        <v>194</v>
      </c>
    </row>
    <row r="47" spans="1:3" ht="13.5" thickBot="1" x14ac:dyDescent="0.25">
      <c r="A47" s="114" t="s">
        <v>195</v>
      </c>
      <c r="B47" s="115" t="s">
        <v>196</v>
      </c>
      <c r="C47" s="113"/>
    </row>
    <row r="48" spans="1:3" ht="13.5" thickBot="1" x14ac:dyDescent="0.25">
      <c r="A48" s="118" t="s">
        <v>197</v>
      </c>
      <c r="B48" s="122" t="s">
        <v>198</v>
      </c>
      <c r="C48" s="113" t="s">
        <v>199</v>
      </c>
    </row>
    <row r="49" spans="1:3" ht="26.25" thickBot="1" x14ac:dyDescent="0.25">
      <c r="A49" s="118" t="s">
        <v>200</v>
      </c>
      <c r="B49" s="122" t="s">
        <v>201</v>
      </c>
      <c r="C49" s="113" t="s">
        <v>202</v>
      </c>
    </row>
    <row r="50" spans="1:3" ht="13.5" thickBot="1" x14ac:dyDescent="0.25">
      <c r="A50" s="108"/>
      <c r="B50" s="123" t="s">
        <v>203</v>
      </c>
      <c r="C50" s="113" t="s">
        <v>204</v>
      </c>
    </row>
    <row r="51" spans="1:3" ht="13.5" thickBot="1" x14ac:dyDescent="0.25">
      <c r="A51" s="114" t="s">
        <v>205</v>
      </c>
      <c r="B51" s="115" t="s">
        <v>206</v>
      </c>
      <c r="C51" s="113"/>
    </row>
    <row r="52" spans="1:3" ht="26.25" thickBot="1" x14ac:dyDescent="0.25">
      <c r="A52" s="118" t="s">
        <v>207</v>
      </c>
      <c r="B52" s="122" t="s">
        <v>208</v>
      </c>
      <c r="C52" s="113" t="s">
        <v>209</v>
      </c>
    </row>
    <row r="53" spans="1:3" ht="26.25" thickBot="1" x14ac:dyDescent="0.25">
      <c r="A53" s="118" t="s">
        <v>210</v>
      </c>
      <c r="B53" s="122" t="s">
        <v>211</v>
      </c>
      <c r="C53" s="113" t="s">
        <v>212</v>
      </c>
    </row>
    <row r="54" spans="1:3" ht="13.5" thickBot="1" x14ac:dyDescent="0.25">
      <c r="A54" s="108"/>
      <c r="B54" s="123" t="s">
        <v>213</v>
      </c>
      <c r="C54" s="113" t="s">
        <v>214</v>
      </c>
    </row>
    <row r="55" spans="1:3" ht="13.5" thickBot="1" x14ac:dyDescent="0.25">
      <c r="A55" s="114" t="s">
        <v>215</v>
      </c>
      <c r="B55" s="115" t="s">
        <v>216</v>
      </c>
      <c r="C55" s="113"/>
    </row>
    <row r="56" spans="1:3" ht="26.25" thickBot="1" x14ac:dyDescent="0.25">
      <c r="A56" s="118" t="s">
        <v>217</v>
      </c>
      <c r="B56" s="122" t="s">
        <v>218</v>
      </c>
      <c r="C56" s="113" t="s">
        <v>219</v>
      </c>
    </row>
    <row r="57" spans="1:3" ht="26.25" thickBot="1" x14ac:dyDescent="0.25">
      <c r="A57" s="118" t="s">
        <v>220</v>
      </c>
      <c r="B57" s="122" t="s">
        <v>221</v>
      </c>
      <c r="C57" s="113" t="s">
        <v>222</v>
      </c>
    </row>
    <row r="58" spans="1:3" ht="26.25" thickBot="1" x14ac:dyDescent="0.25">
      <c r="A58" s="118" t="s">
        <v>223</v>
      </c>
      <c r="B58" s="122" t="s">
        <v>221</v>
      </c>
      <c r="C58" s="113" t="s">
        <v>224</v>
      </c>
    </row>
    <row r="59" spans="1:3" ht="26.25" thickBot="1" x14ac:dyDescent="0.25">
      <c r="A59" s="118" t="s">
        <v>225</v>
      </c>
      <c r="B59" s="122" t="s">
        <v>221</v>
      </c>
      <c r="C59" s="113" t="s">
        <v>226</v>
      </c>
    </row>
    <row r="60" spans="1:3" ht="13.5" thickBot="1" x14ac:dyDescent="0.25">
      <c r="A60" s="108"/>
      <c r="B60" s="123" t="s">
        <v>227</v>
      </c>
      <c r="C60" s="113" t="s">
        <v>228</v>
      </c>
    </row>
    <row r="61" spans="1:3" ht="13.5" thickBot="1" x14ac:dyDescent="0.25">
      <c r="A61" s="114" t="s">
        <v>229</v>
      </c>
      <c r="B61" s="115" t="s">
        <v>230</v>
      </c>
      <c r="C61" s="113"/>
    </row>
    <row r="62" spans="1:3" ht="26.25" thickBot="1" x14ac:dyDescent="0.25">
      <c r="A62" s="118" t="s">
        <v>231</v>
      </c>
      <c r="B62" s="122" t="s">
        <v>232</v>
      </c>
      <c r="C62" s="113" t="s">
        <v>233</v>
      </c>
    </row>
    <row r="63" spans="1:3" ht="26.25" thickBot="1" x14ac:dyDescent="0.25">
      <c r="A63" s="118" t="s">
        <v>234</v>
      </c>
      <c r="B63" s="122" t="s">
        <v>235</v>
      </c>
      <c r="C63" s="113" t="s">
        <v>236</v>
      </c>
    </row>
    <row r="64" spans="1:3" ht="26.25" thickBot="1" x14ac:dyDescent="0.25">
      <c r="A64" s="118" t="s">
        <v>237</v>
      </c>
      <c r="B64" s="122" t="s">
        <v>238</v>
      </c>
      <c r="C64" s="113" t="s">
        <v>239</v>
      </c>
    </row>
    <row r="65" spans="1:3" ht="13.5" thickBot="1" x14ac:dyDescent="0.25">
      <c r="A65" s="118" t="s">
        <v>240</v>
      </c>
      <c r="B65" s="122" t="s">
        <v>241</v>
      </c>
      <c r="C65" s="113" t="s">
        <v>242</v>
      </c>
    </row>
    <row r="66" spans="1:3" ht="26.25" thickBot="1" x14ac:dyDescent="0.25">
      <c r="A66" s="118" t="s">
        <v>243</v>
      </c>
      <c r="B66" s="122" t="s">
        <v>244</v>
      </c>
      <c r="C66" s="113" t="s">
        <v>245</v>
      </c>
    </row>
    <row r="67" spans="1:3" ht="26.25" thickBot="1" x14ac:dyDescent="0.25">
      <c r="A67" s="118" t="s">
        <v>246</v>
      </c>
      <c r="B67" s="122" t="s">
        <v>247</v>
      </c>
      <c r="C67" s="113" t="s">
        <v>248</v>
      </c>
    </row>
    <row r="68" spans="1:3" ht="26.25" thickBot="1" x14ac:dyDescent="0.25">
      <c r="A68" s="118" t="s">
        <v>249</v>
      </c>
      <c r="B68" s="122" t="s">
        <v>250</v>
      </c>
      <c r="C68" s="113" t="s">
        <v>251</v>
      </c>
    </row>
    <row r="69" spans="1:3" ht="13.5" thickBot="1" x14ac:dyDescent="0.25">
      <c r="A69" s="108"/>
      <c r="B69" s="123" t="s">
        <v>252</v>
      </c>
      <c r="C69" s="113" t="s">
        <v>253</v>
      </c>
    </row>
    <row r="70" spans="1:3" ht="13.5" thickBot="1" x14ac:dyDescent="0.25">
      <c r="A70" s="114" t="s">
        <v>254</v>
      </c>
      <c r="B70" s="115" t="s">
        <v>255</v>
      </c>
      <c r="C70" s="113"/>
    </row>
    <row r="71" spans="1:3" ht="26.25" thickBot="1" x14ac:dyDescent="0.25">
      <c r="A71" s="118" t="s">
        <v>256</v>
      </c>
      <c r="B71" s="122" t="s">
        <v>257</v>
      </c>
      <c r="C71" s="113" t="s">
        <v>258</v>
      </c>
    </row>
    <row r="72" spans="1:3" ht="26.25" thickBot="1" x14ac:dyDescent="0.25">
      <c r="A72" s="118" t="s">
        <v>259</v>
      </c>
      <c r="B72" s="122" t="s">
        <v>260</v>
      </c>
      <c r="C72" s="113" t="s">
        <v>261</v>
      </c>
    </row>
    <row r="73" spans="1:3" ht="26.25" thickBot="1" x14ac:dyDescent="0.25">
      <c r="A73" s="118" t="s">
        <v>262</v>
      </c>
      <c r="B73" s="122" t="s">
        <v>263</v>
      </c>
      <c r="C73" s="113" t="s">
        <v>264</v>
      </c>
    </row>
    <row r="74" spans="1:3" ht="26.25" thickBot="1" x14ac:dyDescent="0.25">
      <c r="A74" s="118" t="s">
        <v>265</v>
      </c>
      <c r="B74" s="122" t="s">
        <v>266</v>
      </c>
      <c r="C74" s="113" t="s">
        <v>267</v>
      </c>
    </row>
    <row r="75" spans="1:3" ht="13.5" thickBot="1" x14ac:dyDescent="0.25">
      <c r="A75" s="108"/>
      <c r="B75" s="123" t="s">
        <v>268</v>
      </c>
      <c r="C75" s="113" t="s">
        <v>269</v>
      </c>
    </row>
    <row r="76" spans="1:3" ht="13.5" thickBot="1" x14ac:dyDescent="0.25">
      <c r="A76" s="114" t="s">
        <v>270</v>
      </c>
      <c r="B76" s="127" t="s">
        <v>271</v>
      </c>
      <c r="C76" s="113"/>
    </row>
    <row r="77" spans="1:3" ht="13.5" thickBot="1" x14ac:dyDescent="0.25">
      <c r="A77" s="118" t="s">
        <v>272</v>
      </c>
      <c r="B77" s="128" t="s">
        <v>273</v>
      </c>
      <c r="C77" s="113" t="s">
        <v>274</v>
      </c>
    </row>
    <row r="78" spans="1:3" ht="13.5" thickBot="1" x14ac:dyDescent="0.25">
      <c r="A78" s="108"/>
      <c r="B78" s="129" t="s">
        <v>275</v>
      </c>
      <c r="C78" s="113" t="s">
        <v>276</v>
      </c>
    </row>
    <row r="79" spans="1:3" ht="26.25" thickBot="1" x14ac:dyDescent="0.25">
      <c r="A79" s="114" t="s">
        <v>277</v>
      </c>
      <c r="B79" s="130" t="s">
        <v>278</v>
      </c>
      <c r="C79" s="113"/>
    </row>
    <row r="80" spans="1:3" ht="13.5" thickBot="1" x14ac:dyDescent="0.25">
      <c r="A80" s="131"/>
      <c r="B80" s="123" t="s">
        <v>279</v>
      </c>
      <c r="C80" s="113"/>
    </row>
    <row r="81" spans="1:3" ht="13.5" thickBot="1" x14ac:dyDescent="0.25">
      <c r="A81" s="116" t="s">
        <v>280</v>
      </c>
      <c r="B81" s="122" t="s">
        <v>281</v>
      </c>
      <c r="C81" s="113" t="s">
        <v>282</v>
      </c>
    </row>
    <row r="82" spans="1:3" ht="13.5" thickBot="1" x14ac:dyDescent="0.25">
      <c r="A82" s="121"/>
      <c r="B82" s="126" t="s">
        <v>283</v>
      </c>
      <c r="C82" s="113" t="s">
        <v>284</v>
      </c>
    </row>
    <row r="83" spans="1:3" ht="26.25" thickBot="1" x14ac:dyDescent="0.25">
      <c r="A83" s="132" t="s">
        <v>285</v>
      </c>
      <c r="B83" s="115" t="s">
        <v>286</v>
      </c>
      <c r="C83" s="113"/>
    </row>
    <row r="84" spans="1:3" ht="13.5" thickBot="1" x14ac:dyDescent="0.25">
      <c r="A84" s="116" t="s">
        <v>287</v>
      </c>
      <c r="B84" s="122" t="s">
        <v>288</v>
      </c>
      <c r="C84" s="113" t="s">
        <v>289</v>
      </c>
    </row>
    <row r="85" spans="1:3" ht="26.25" thickBot="1" x14ac:dyDescent="0.25">
      <c r="A85" s="116" t="s">
        <v>290</v>
      </c>
      <c r="B85" s="122" t="s">
        <v>291</v>
      </c>
      <c r="C85" s="113" t="s">
        <v>292</v>
      </c>
    </row>
    <row r="86" spans="1:3" ht="13.5" thickBot="1" x14ac:dyDescent="0.25">
      <c r="A86" s="121"/>
      <c r="B86" s="126" t="s">
        <v>293</v>
      </c>
      <c r="C86" s="113" t="s">
        <v>294</v>
      </c>
    </row>
    <row r="87" spans="1:3" ht="26.25" thickBot="1" x14ac:dyDescent="0.25">
      <c r="A87" s="132" t="s">
        <v>295</v>
      </c>
      <c r="B87" s="115" t="s">
        <v>296</v>
      </c>
      <c r="C87" s="113"/>
    </row>
    <row r="88" spans="1:3" ht="26.25" thickBot="1" x14ac:dyDescent="0.25">
      <c r="A88" s="116" t="s">
        <v>297</v>
      </c>
      <c r="B88" s="122" t="s">
        <v>298</v>
      </c>
      <c r="C88" s="113" t="s">
        <v>299</v>
      </c>
    </row>
    <row r="89" spans="1:3" ht="13.5" thickBot="1" x14ac:dyDescent="0.25">
      <c r="A89" s="116" t="s">
        <v>300</v>
      </c>
      <c r="B89" s="122" t="s">
        <v>301</v>
      </c>
      <c r="C89" s="113" t="s">
        <v>302</v>
      </c>
    </row>
    <row r="90" spans="1:3" ht="26.25" thickBot="1" x14ac:dyDescent="0.25">
      <c r="A90" s="116" t="s">
        <v>303</v>
      </c>
      <c r="B90" s="122" t="s">
        <v>304</v>
      </c>
      <c r="C90" s="113" t="s">
        <v>305</v>
      </c>
    </row>
    <row r="91" spans="1:3" ht="26.25" thickBot="1" x14ac:dyDescent="0.25">
      <c r="A91" s="116" t="s">
        <v>306</v>
      </c>
      <c r="B91" s="122" t="s">
        <v>307</v>
      </c>
      <c r="C91" s="113" t="s">
        <v>308</v>
      </c>
    </row>
    <row r="92" spans="1:3" ht="13.5" thickBot="1" x14ac:dyDescent="0.25">
      <c r="A92" s="116" t="s">
        <v>309</v>
      </c>
      <c r="B92" s="122" t="s">
        <v>310</v>
      </c>
      <c r="C92" s="113" t="s">
        <v>311</v>
      </c>
    </row>
    <row r="93" spans="1:3" ht="13.5" thickBot="1" x14ac:dyDescent="0.25">
      <c r="A93" s="121"/>
      <c r="B93" s="123" t="s">
        <v>312</v>
      </c>
      <c r="C93" s="113" t="s">
        <v>313</v>
      </c>
    </row>
    <row r="95" spans="1:3" x14ac:dyDescent="0.2">
      <c r="A95" s="133" t="s">
        <v>315</v>
      </c>
      <c r="C95" s="135">
        <v>333870.31</v>
      </c>
    </row>
    <row r="96" spans="1:3" x14ac:dyDescent="0.2">
      <c r="A96" s="99" t="s">
        <v>320</v>
      </c>
      <c r="C96" s="135">
        <f>C95*0.01</f>
        <v>3338.7031000000002</v>
      </c>
    </row>
    <row r="97" spans="1:3" x14ac:dyDescent="0.2">
      <c r="A97" s="134" t="s">
        <v>314</v>
      </c>
      <c r="C97" s="135">
        <f>0.23*(C95+C96)</f>
        <v>77558.073013000001</v>
      </c>
    </row>
    <row r="98" spans="1:3" x14ac:dyDescent="0.2">
      <c r="C98" s="135"/>
    </row>
    <row r="99" spans="1:3" x14ac:dyDescent="0.2">
      <c r="A99" s="136" t="s">
        <v>321</v>
      </c>
      <c r="B99" s="137"/>
      <c r="C99" s="138">
        <f>C95+C97+C96</f>
        <v>414767.086113</v>
      </c>
    </row>
  </sheetData>
  <pageMargins left="0.7" right="0.7" top="0.75" bottom="0.75" header="0.3" footer="0.3"/>
  <pageSetup paperSize="9" scale="7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08EA7-BED2-4C68-9440-C479E58B7DD6}">
  <sheetPr>
    <pageSetUpPr fitToPage="1"/>
  </sheetPr>
  <dimension ref="A1:J33"/>
  <sheetViews>
    <sheetView topLeftCell="A7" workbookViewId="0">
      <selection activeCell="C26" sqref="C26"/>
    </sheetView>
  </sheetViews>
  <sheetFormatPr defaultRowHeight="12.75" x14ac:dyDescent="0.2"/>
  <cols>
    <col min="1" max="1" width="20.7109375" customWidth="1"/>
    <col min="2" max="2" width="37.42578125" style="85" customWidth="1"/>
    <col min="3" max="3" width="36.140625" bestFit="1" customWidth="1"/>
    <col min="4" max="4" width="25" customWidth="1"/>
    <col min="6" max="6" width="15.5703125" customWidth="1"/>
    <col min="7" max="7" width="20.7109375" customWidth="1"/>
    <col min="8" max="8" width="37.42578125" style="85" customWidth="1"/>
    <col min="9" max="9" width="36.140625" bestFit="1" customWidth="1"/>
    <col min="10" max="10" width="29" customWidth="1"/>
  </cols>
  <sheetData>
    <row r="1" spans="1:10" x14ac:dyDescent="0.2">
      <c r="A1" s="10" t="s">
        <v>342</v>
      </c>
      <c r="G1" s="10" t="s">
        <v>342</v>
      </c>
    </row>
    <row r="2" spans="1:10" ht="24" customHeight="1" x14ac:dyDescent="0.2">
      <c r="A2" s="198" t="s">
        <v>334</v>
      </c>
      <c r="B2" s="199"/>
      <c r="C2" s="199"/>
      <c r="D2" s="199"/>
      <c r="G2" s="200" t="s">
        <v>316</v>
      </c>
      <c r="H2" s="200"/>
      <c r="I2" s="200"/>
      <c r="J2" s="200"/>
    </row>
    <row r="3" spans="1:10" s="67" customFormat="1" ht="20.25" customHeight="1" thickBot="1" x14ac:dyDescent="0.25">
      <c r="A3" s="195" t="s">
        <v>343</v>
      </c>
      <c r="B3" s="195"/>
      <c r="C3" s="195"/>
      <c r="G3" s="195" t="s">
        <v>343</v>
      </c>
      <c r="H3" s="195"/>
      <c r="I3" s="195"/>
    </row>
    <row r="4" spans="1:10" s="67" customFormat="1" ht="15.75" thickBot="1" x14ac:dyDescent="0.25">
      <c r="A4" s="68" t="s">
        <v>72</v>
      </c>
      <c r="B4" s="69" t="s">
        <v>73</v>
      </c>
      <c r="C4" s="70" t="s">
        <v>74</v>
      </c>
      <c r="D4" s="70" t="s">
        <v>75</v>
      </c>
      <c r="G4" s="68" t="s">
        <v>72</v>
      </c>
      <c r="H4" s="69" t="s">
        <v>73</v>
      </c>
      <c r="I4" s="70" t="s">
        <v>74</v>
      </c>
      <c r="J4" s="70" t="s">
        <v>75</v>
      </c>
    </row>
    <row r="5" spans="1:10" s="67" customFormat="1" ht="27.75" customHeight="1" x14ac:dyDescent="0.2">
      <c r="A5" s="75" t="s">
        <v>76</v>
      </c>
      <c r="B5" s="72">
        <v>1</v>
      </c>
      <c r="C5" s="73">
        <f>B5</f>
        <v>1</v>
      </c>
      <c r="D5" s="74" t="s">
        <v>77</v>
      </c>
      <c r="G5" s="75" t="s">
        <v>94</v>
      </c>
      <c r="H5" s="72">
        <v>1</v>
      </c>
      <c r="I5" s="73">
        <f>H5</f>
        <v>1</v>
      </c>
      <c r="J5" s="77" t="s">
        <v>95</v>
      </c>
    </row>
    <row r="6" spans="1:10" s="67" customFormat="1" ht="29.25" customHeight="1" x14ac:dyDescent="0.2">
      <c r="A6" s="71" t="s">
        <v>78</v>
      </c>
      <c r="B6" s="72">
        <v>1.004</v>
      </c>
      <c r="C6" s="73">
        <f t="shared" ref="C6:C19" si="0">C5*B6</f>
        <v>1.004</v>
      </c>
      <c r="D6" s="74" t="s">
        <v>79</v>
      </c>
      <c r="G6" s="78" t="s">
        <v>96</v>
      </c>
      <c r="H6" s="72">
        <v>1.0030000000000001</v>
      </c>
      <c r="I6" s="73">
        <f t="shared" ref="I6:I10" si="1">I5*H6</f>
        <v>1.0030000000000001</v>
      </c>
      <c r="J6" s="166" t="s">
        <v>335</v>
      </c>
    </row>
    <row r="7" spans="1:10" s="67" customFormat="1" ht="29.25" customHeight="1" x14ac:dyDescent="0.2">
      <c r="A7" s="71" t="s">
        <v>80</v>
      </c>
      <c r="B7" s="72">
        <v>1.0049999999999999</v>
      </c>
      <c r="C7" s="73">
        <f t="shared" si="0"/>
        <v>1.0090199999999998</v>
      </c>
      <c r="D7" s="76" t="s">
        <v>81</v>
      </c>
      <c r="G7" s="78" t="s">
        <v>98</v>
      </c>
      <c r="H7" s="72">
        <v>1.0009999999999999</v>
      </c>
      <c r="I7" s="73">
        <f t="shared" si="1"/>
        <v>1.004003</v>
      </c>
      <c r="J7" s="79" t="str">
        <f>'GUS-aktualizacja kosztorysu'!$J$6</f>
        <v>Komunikat Prezesa GUS
z dnia 15.07.2020 r.</v>
      </c>
    </row>
    <row r="8" spans="1:10" s="67" customFormat="1" ht="32.25" customHeight="1" x14ac:dyDescent="0.2">
      <c r="A8" s="75" t="s">
        <v>82</v>
      </c>
      <c r="B8" s="72">
        <v>1</v>
      </c>
      <c r="C8" s="73">
        <f t="shared" si="0"/>
        <v>1.0090199999999998</v>
      </c>
      <c r="D8" s="77" t="s">
        <v>83</v>
      </c>
      <c r="G8" s="78" t="s">
        <v>100</v>
      </c>
      <c r="H8" s="72">
        <v>1.004</v>
      </c>
      <c r="I8" s="73">
        <f t="shared" si="1"/>
        <v>1.0080190119999999</v>
      </c>
      <c r="J8" s="79" t="str">
        <f>'GUS-aktualizacja kosztorysu'!$J$6</f>
        <v>Komunikat Prezesa GUS
z dnia 15.07.2020 r.</v>
      </c>
    </row>
    <row r="9" spans="1:10" s="67" customFormat="1" ht="27.75" customHeight="1" thickBot="1" x14ac:dyDescent="0.25">
      <c r="A9" s="75" t="s">
        <v>84</v>
      </c>
      <c r="B9" s="72">
        <v>1.0049999999999999</v>
      </c>
      <c r="C9" s="73">
        <f t="shared" si="0"/>
        <v>1.0140650999999996</v>
      </c>
      <c r="D9" s="77" t="s">
        <v>85</v>
      </c>
      <c r="G9" s="80" t="s">
        <v>102</v>
      </c>
      <c r="H9" s="72">
        <v>1.0210000000000001</v>
      </c>
      <c r="I9" s="73">
        <f t="shared" si="1"/>
        <v>1.0291874112520001</v>
      </c>
      <c r="J9" s="81" t="s">
        <v>341</v>
      </c>
    </row>
    <row r="10" spans="1:10" s="67" customFormat="1" ht="32.25" customHeight="1" thickBot="1" x14ac:dyDescent="0.25">
      <c r="A10" s="75" t="s">
        <v>86</v>
      </c>
      <c r="B10" s="72">
        <v>1.002</v>
      </c>
      <c r="C10" s="73">
        <f t="shared" si="0"/>
        <v>1.0160932301999996</v>
      </c>
      <c r="D10" s="77" t="s">
        <v>87</v>
      </c>
      <c r="G10" s="82" t="s">
        <v>104</v>
      </c>
      <c r="H10" s="83">
        <v>1.0189999999999999</v>
      </c>
      <c r="I10" s="84">
        <f t="shared" si="1"/>
        <v>1.048741972065788</v>
      </c>
      <c r="J10" s="81" t="s">
        <v>340</v>
      </c>
    </row>
    <row r="11" spans="1:10" s="67" customFormat="1" ht="18.75" customHeight="1" x14ac:dyDescent="0.2">
      <c r="A11" s="75" t="s">
        <v>88</v>
      </c>
      <c r="B11" s="72">
        <v>1.0170000000000001</v>
      </c>
      <c r="C11" s="73">
        <f t="shared" si="0"/>
        <v>1.0333668151133997</v>
      </c>
      <c r="D11" s="77" t="s">
        <v>89</v>
      </c>
      <c r="G11"/>
      <c r="H11" s="85"/>
      <c r="I11"/>
      <c r="J11"/>
    </row>
    <row r="12" spans="1:10" s="67" customFormat="1" ht="24" customHeight="1" x14ac:dyDescent="0.2">
      <c r="A12" s="75" t="s">
        <v>90</v>
      </c>
      <c r="B12" s="72">
        <v>1.0030000000000001</v>
      </c>
      <c r="C12" s="73">
        <f t="shared" si="0"/>
        <v>1.03646691555874</v>
      </c>
      <c r="D12" s="77" t="s">
        <v>91</v>
      </c>
      <c r="G12" s="97" t="s">
        <v>333</v>
      </c>
      <c r="H12" s="85"/>
      <c r="I12"/>
      <c r="J12"/>
    </row>
    <row r="13" spans="1:10" s="67" customFormat="1" ht="33" customHeight="1" x14ac:dyDescent="0.2">
      <c r="A13" s="75" t="s">
        <v>92</v>
      </c>
      <c r="B13" s="72">
        <v>1.006</v>
      </c>
      <c r="C13" s="73">
        <f t="shared" si="0"/>
        <v>1.0426857170520925</v>
      </c>
      <c r="D13" s="77" t="s">
        <v>93</v>
      </c>
      <c r="G13" s="196" t="s">
        <v>318</v>
      </c>
      <c r="H13" s="197"/>
      <c r="I13" s="86">
        <f>I10</f>
        <v>1.048741972065788</v>
      </c>
      <c r="J13"/>
    </row>
    <row r="14" spans="1:10" ht="31.5" customHeight="1" x14ac:dyDescent="0.2">
      <c r="A14" s="75" t="s">
        <v>94</v>
      </c>
      <c r="B14" s="72">
        <v>1.02</v>
      </c>
      <c r="C14" s="73">
        <f t="shared" si="0"/>
        <v>1.0635394313931343</v>
      </c>
      <c r="D14" s="77" t="s">
        <v>95</v>
      </c>
    </row>
    <row r="15" spans="1:10" ht="42" customHeight="1" x14ac:dyDescent="0.25">
      <c r="A15" s="78" t="s">
        <v>96</v>
      </c>
      <c r="B15" s="72">
        <v>1.0030000000000001</v>
      </c>
      <c r="C15" s="73">
        <f t="shared" si="0"/>
        <v>1.0667300496873138</v>
      </c>
      <c r="D15" s="79" t="s">
        <v>97</v>
      </c>
      <c r="G15" t="s">
        <v>105</v>
      </c>
      <c r="I15" s="87">
        <f>'kładka-kosztorys'!G55</f>
        <v>253431.15</v>
      </c>
      <c r="J15" s="87"/>
    </row>
    <row r="16" spans="1:10" ht="41.25" customHeight="1" x14ac:dyDescent="0.2">
      <c r="A16" s="78" t="s">
        <v>98</v>
      </c>
      <c r="B16" s="72">
        <v>1.0009999999999999</v>
      </c>
      <c r="C16" s="73">
        <f t="shared" si="0"/>
        <v>1.0677967797370009</v>
      </c>
      <c r="D16" s="79" t="s">
        <v>99</v>
      </c>
      <c r="G16" t="s">
        <v>106</v>
      </c>
      <c r="I16" s="88">
        <f>I13</f>
        <v>1.048741972065788</v>
      </c>
      <c r="J16" s="88"/>
    </row>
    <row r="17" spans="1:10" ht="43.5" customHeight="1" thickBot="1" x14ac:dyDescent="0.3">
      <c r="A17" s="78" t="s">
        <v>100</v>
      </c>
      <c r="B17" s="72">
        <v>1.004</v>
      </c>
      <c r="C17" s="73">
        <f t="shared" si="0"/>
        <v>1.072067966855949</v>
      </c>
      <c r="D17" s="79" t="s">
        <v>101</v>
      </c>
      <c r="G17" t="s">
        <v>107</v>
      </c>
      <c r="I17" s="87">
        <v>265773.25</v>
      </c>
      <c r="J17" s="89"/>
    </row>
    <row r="18" spans="1:10" ht="54" customHeight="1" thickBot="1" x14ac:dyDescent="0.25">
      <c r="A18" s="80" t="s">
        <v>102</v>
      </c>
      <c r="B18" s="72">
        <v>1.0210000000000001</v>
      </c>
      <c r="C18" s="73">
        <f t="shared" si="0"/>
        <v>1.0945813941599241</v>
      </c>
      <c r="D18" s="81" t="s">
        <v>103</v>
      </c>
      <c r="G18" s="90" t="s">
        <v>108</v>
      </c>
      <c r="H18" s="91"/>
      <c r="I18" s="92">
        <f>I17*1.23</f>
        <v>326901.09749999997</v>
      </c>
      <c r="J18" s="93"/>
    </row>
    <row r="19" spans="1:10" ht="48.75" customHeight="1" thickBot="1" x14ac:dyDescent="0.3">
      <c r="A19" s="82" t="s">
        <v>104</v>
      </c>
      <c r="B19" s="83">
        <v>1.0189999999999999</v>
      </c>
      <c r="C19" s="84">
        <f t="shared" si="0"/>
        <v>1.1153784406489624</v>
      </c>
      <c r="D19" s="81" t="s">
        <v>103</v>
      </c>
      <c r="I19" s="94"/>
      <c r="J19" s="95"/>
    </row>
    <row r="20" spans="1:10" ht="15" x14ac:dyDescent="0.2">
      <c r="A20" s="97" t="s">
        <v>333</v>
      </c>
      <c r="C20" s="6"/>
    </row>
    <row r="21" spans="1:10" s="1" customFormat="1" x14ac:dyDescent="0.2">
      <c r="A21" s="196" t="s">
        <v>317</v>
      </c>
      <c r="B21" s="197"/>
      <c r="C21" s="86">
        <f>C19</f>
        <v>1.1153784406489624</v>
      </c>
      <c r="D21"/>
      <c r="G21"/>
      <c r="H21" s="91"/>
      <c r="I21"/>
      <c r="J21"/>
    </row>
    <row r="22" spans="1:10" s="1" customFormat="1" x14ac:dyDescent="0.2">
      <c r="A22"/>
      <c r="B22" s="85"/>
      <c r="C22"/>
      <c r="D22"/>
      <c r="G22"/>
      <c r="H22" s="85"/>
      <c r="I22"/>
      <c r="J22"/>
    </row>
    <row r="23" spans="1:10" s="1" customFormat="1" ht="15" x14ac:dyDescent="0.25">
      <c r="A23" t="s">
        <v>105</v>
      </c>
      <c r="B23" s="85"/>
      <c r="C23" s="87">
        <f>'remont mostu-kosztorys'!C95+'remont mostu-kosztorys'!C96</f>
        <v>337209.01309999998</v>
      </c>
      <c r="D23" s="87">
        <f>C23*1.23</f>
        <v>414767.086113</v>
      </c>
      <c r="G23"/>
      <c r="H23" s="85"/>
      <c r="I23"/>
      <c r="J23"/>
    </row>
    <row r="24" spans="1:10" s="1" customFormat="1" x14ac:dyDescent="0.2">
      <c r="A24" t="s">
        <v>106</v>
      </c>
      <c r="B24" s="85"/>
      <c r="C24" s="88">
        <f>C21</f>
        <v>1.1153784406489624</v>
      </c>
      <c r="D24" s="88"/>
      <c r="G24"/>
      <c r="H24" s="85"/>
      <c r="I24"/>
      <c r="J24"/>
    </row>
    <row r="25" spans="1:10" s="1" customFormat="1" ht="15.75" thickBot="1" x14ac:dyDescent="0.3">
      <c r="A25" t="s">
        <v>107</v>
      </c>
      <c r="B25" s="85"/>
      <c r="C25" s="87">
        <v>376122.93</v>
      </c>
      <c r="D25" s="89"/>
      <c r="G25"/>
      <c r="H25" s="85"/>
      <c r="I25"/>
      <c r="J25"/>
    </row>
    <row r="26" spans="1:10" ht="15.75" thickBot="1" x14ac:dyDescent="0.25">
      <c r="A26" s="90" t="s">
        <v>108</v>
      </c>
      <c r="B26" s="91"/>
      <c r="C26" s="92">
        <f>C25*1.23</f>
        <v>462631.20389999996</v>
      </c>
      <c r="D26" s="93"/>
    </row>
    <row r="27" spans="1:10" ht="15" x14ac:dyDescent="0.25">
      <c r="C27" s="94"/>
      <c r="D27" s="95"/>
    </row>
    <row r="30" spans="1:10" x14ac:dyDescent="0.2">
      <c r="B30" s="91"/>
    </row>
    <row r="33" spans="1:10" s="1" customFormat="1" x14ac:dyDescent="0.2">
      <c r="A33"/>
      <c r="B33" s="85"/>
      <c r="C33"/>
      <c r="D33"/>
      <c r="G33"/>
      <c r="H33" s="85"/>
      <c r="I33"/>
      <c r="J33"/>
    </row>
  </sheetData>
  <mergeCells count="6">
    <mergeCell ref="A3:C3"/>
    <mergeCell ref="A21:B21"/>
    <mergeCell ref="G3:I3"/>
    <mergeCell ref="G13:H13"/>
    <mergeCell ref="A2:D2"/>
    <mergeCell ref="G2:J2"/>
  </mergeCells>
  <pageMargins left="0.25" right="0.25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PODSUMOWANIE</vt:lpstr>
      <vt:lpstr>kładka-kosztorys</vt:lpstr>
      <vt:lpstr>rysunki kładki</vt:lpstr>
      <vt:lpstr>remont mostu-kosztorys</vt:lpstr>
      <vt:lpstr>GUS-aktualizacja kosztorysu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Tomaszewski</dc:creator>
  <cp:lastModifiedBy>Emilia Nawrocka</cp:lastModifiedBy>
  <cp:lastPrinted>2021-11-23T12:32:13Z</cp:lastPrinted>
  <dcterms:created xsi:type="dcterms:W3CDTF">2021-08-05T10:46:40Z</dcterms:created>
  <dcterms:modified xsi:type="dcterms:W3CDTF">2021-11-23T12:38:53Z</dcterms:modified>
</cp:coreProperties>
</file>