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leksandra\Desktop\DYSK 03 2023\POWIERCIE ZESPÓŁ SZKÓŁ\GAZ 2023\"/>
    </mc:Choice>
  </mc:AlternateContent>
  <xr:revisionPtr revIDLastSave="0" documentId="13_ncr:1_{D07F1EBC-812E-470E-A3C8-7110CBD2AF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Arkusz1!$A$5:$K$14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H19" i="1" l="1"/>
  <c r="H26" i="1" s="1"/>
  <c r="I19" i="1" l="1"/>
  <c r="I26" i="1" s="1"/>
  <c r="D31" i="1"/>
  <c r="F31" i="1" s="1"/>
  <c r="F32" i="1" s="1"/>
  <c r="F13" i="1"/>
  <c r="F7" i="1"/>
  <c r="F8" i="1" s="1"/>
  <c r="F24" i="1" s="1"/>
  <c r="F14" i="1" l="1"/>
  <c r="F25" i="1" s="1"/>
  <c r="F27" i="1" s="1"/>
  <c r="F36" i="1" s="1"/>
  <c r="H31" i="1"/>
  <c r="H7" i="1"/>
  <c r="I7" i="1" s="1"/>
  <c r="I8" i="1" s="1"/>
  <c r="I24" i="1" s="1"/>
  <c r="H13" i="1"/>
  <c r="I13" i="1" s="1"/>
  <c r="I31" i="1" l="1"/>
  <c r="I32" i="1" s="1"/>
  <c r="H32" i="1"/>
  <c r="H14" i="1"/>
  <c r="H8" i="1"/>
  <c r="H24" i="1" s="1"/>
  <c r="I14" i="1" l="1"/>
  <c r="I25" i="1" s="1"/>
  <c r="I27" i="1" s="1"/>
  <c r="I36" i="1" s="1"/>
  <c r="H25" i="1"/>
  <c r="H27" i="1" s="1"/>
  <c r="H36" i="1" s="1"/>
</calcChain>
</file>

<file path=xl/sharedStrings.xml><?xml version="1.0" encoding="utf-8"?>
<sst xmlns="http://schemas.openxmlformats.org/spreadsheetml/2006/main" count="62" uniqueCount="51">
  <si>
    <t>Nazwa opłaty</t>
  </si>
  <si>
    <t>taryfa</t>
  </si>
  <si>
    <t>Stawka podatku VAT %</t>
  </si>
  <si>
    <t>Zamówienie podstawowe zł brutto</t>
  </si>
  <si>
    <t>Rozliczenie wg cen taryfowych/konkurencyjnych</t>
  </si>
  <si>
    <t>Podatek VAT zł</t>
  </si>
  <si>
    <t>Stawka jednostkowa  (dla J.M z kol.3) zł netto</t>
  </si>
  <si>
    <t>W - 5.1. szt</t>
  </si>
  <si>
    <t>Ilość paliwa gazowego (płatnik podatku akcyzowego) kWh</t>
  </si>
  <si>
    <t>Wartość zamówienia podstawowego zł netto (kol. 3 x 4 x 5)</t>
  </si>
  <si>
    <t>Podatek VAT zł (kol. 5 x 23%)</t>
  </si>
  <si>
    <t>Zamówienie podstawowe zł brutto (kol. 5 +7)</t>
  </si>
  <si>
    <t xml:space="preserve">Ilość j.m.
</t>
  </si>
  <si>
    <t>Grupa taryfowa  oraz jednostka miary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</si>
  <si>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</si>
  <si>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</si>
  <si>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</si>
  <si>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2. Wyliczenie zakupu paliwa gazowego dla zamówienia podstawowego:</t>
  </si>
  <si>
    <t>Podatek VAT zł (kol. 1 x 23%)</t>
  </si>
  <si>
    <t>Zamówienie podstawowe zł brutto (kol. 1 +3)</t>
  </si>
  <si>
    <t xml:space="preserve">Wartość zamówienia podstawowego zł netto </t>
  </si>
  <si>
    <t xml:space="preserve">Podatek VAT zł </t>
  </si>
  <si>
    <t>Nazwa opłat</t>
  </si>
  <si>
    <t>Ilość kWh</t>
  </si>
  <si>
    <t>Cena jednostkowa dla zakupu paliwa gazowego zł</t>
  </si>
  <si>
    <t>Wartość zamówienia podstawowego zł netto</t>
  </si>
  <si>
    <t>Podsumowanie prawa opcji dla całego zamówienia:</t>
  </si>
  <si>
    <t>x</t>
  </si>
  <si>
    <t>1. zakup paliwa gazowego 10% od ilości (kWh) paliwa dla zamówienia podstawowego (tabela w pkt 2 powyżej):</t>
  </si>
  <si>
    <t>1. Wyliczenie opłaty handlowej dla zamówienia podstawowego:</t>
  </si>
  <si>
    <t>Podsumowanie wartości dla tabeli nr 1</t>
  </si>
  <si>
    <t>Podsumowanie wartości dla tabeli nr 2:</t>
  </si>
  <si>
    <t>3. Wyliczenie wartości usługi dystrybucji z uwzględnieniem wartości prawa opcji dla zakupu paliwa gazowego*:</t>
  </si>
  <si>
    <t>4. Podsumowanie wartości:</t>
  </si>
  <si>
    <t>Podsumowanie wartości dla tabeli nr 4:</t>
  </si>
  <si>
    <t>5 Wyliczenie prawa opcji (10% wartości zamówienia podstawowego wg ilości paliwa gazowego dla zakupu paliwa gazowego):</t>
  </si>
  <si>
    <t>Wyliczenie wartości dla tabeli nr 3:</t>
  </si>
  <si>
    <t>Wartość zamówienia  wyliczona przez Zamawiającego zł netto</t>
  </si>
  <si>
    <t>Zakup paliwa gazowego wraz z prawem opcji 10% oraz wartość usługi dystrybucji wyliczona przez Zamawiającego:</t>
  </si>
  <si>
    <t>Wartość zamówienia zł netto</t>
  </si>
  <si>
    <t>Zamówienie  zł brutto</t>
  </si>
  <si>
    <t>1. Opłata handlowa (przepisane sumy z tabeli nr 1 powyżej):</t>
  </si>
  <si>
    <t>2. Zakup paliwa gazowego (przepisane sumy z tabeli nr 2 powyżej):</t>
  </si>
  <si>
    <t>3. Usługa dystrybucji (przepisane kwoty z tabeli nr 3 powyżej):</t>
  </si>
  <si>
    <t>6. Podsumowanie wartości zamówienia podstawowego wraz z prawem opcji (przepisanie sumy z tabeli z pkt 4 i 5 powyżej):</t>
  </si>
  <si>
    <t>Kalkulator może być pomocniczo wykorzystany przez wykonawcę do wyliczenia wartości oferty, przy czym wyliczenia z kalkulatora nie stanowią podstawy do jakichkolwiek roszczeń wykonawcy w stosunku do zamawiającego i sam kalkulator nie stanowi załącznika do oferty.</t>
  </si>
  <si>
    <t>Wszystkie opłaty dystrybucyjne  wynikające z taryfy dystrybucyjnej PSG Sp. z o.o.</t>
  </si>
  <si>
    <t>*Zamawiający wyliczył wartość dystrybucji netto na podstawie taryfy PSG Sp. z o.o. oraz obowiązujących przepisów prawa. Wykonawca nie dokonuje zmiany wartości dystrybucji.</t>
  </si>
  <si>
    <t>„Kompleksowa dostawa gazu ziemnego wysokometanowego (grupa E) dla  Zespołu Szkół Centrum Kształcenia Rolniczego w Powierciu na okres  od 01.07.2023 r. do 30.06.2024 r. ”</t>
  </si>
  <si>
    <t>Podatek VAT zł (kol. 6 x 23%)</t>
  </si>
  <si>
    <t>Zamówienie podstawowe zł brutto (kol. 6 + 8)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</si>
</sst>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sz val="8"/>
      <color rgb="FF00000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/>
      <protection locked="0"/>
    </xf>
    <xf numFmtId="4" fontId="3" fillId="0" borderId="0" xfId="0" applyNumberFormat="1" applyFont="1" applyAlignment="1">
      <alignment horizontal="righ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3" fontId="2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165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8"/>
  <sheetViews>
    <sheetView tabSelected="1" topLeftCell="A2" workbookViewId="0">
      <selection activeCell="L10" sqref="L10"/>
    </sheetView>
  </sheetViews>
  <sheetFormatPr defaultRowHeight="10.199999999999999" x14ac:dyDescent="0.3"/>
  <cols>
    <col min="1" max="1" width="33.33203125" style="1" customWidth="1"/>
    <col min="2" max="2" width="11.21875" style="2" customWidth="1"/>
    <col min="3" max="3" width="6.88671875" style="3" customWidth="1"/>
    <col min="4" max="4" width="10.109375" style="3" customWidth="1"/>
    <col min="5" max="5" width="9.6640625" style="4" customWidth="1"/>
    <col min="6" max="6" width="12.88671875" style="4" customWidth="1"/>
    <col min="7" max="7" width="11.21875" style="5" customWidth="1"/>
    <col min="8" max="8" width="10.77734375" style="3" customWidth="1"/>
    <col min="9" max="9" width="10.44140625" style="3" customWidth="1"/>
    <col min="10" max="10" width="9.44140625" style="3" customWidth="1"/>
    <col min="11" max="11" width="10.33203125" style="3" customWidth="1"/>
    <col min="12" max="16384" width="8.88671875" style="3"/>
  </cols>
  <sheetData>
    <row r="2" spans="1:11" ht="39.6" customHeight="1" x14ac:dyDescent="0.3">
      <c r="A2" s="70" t="s">
        <v>48</v>
      </c>
      <c r="B2" s="70"/>
      <c r="C2" s="70"/>
      <c r="D2" s="70"/>
      <c r="E2" s="70"/>
      <c r="F2" s="70"/>
      <c r="G2" s="70"/>
      <c r="H2" s="70"/>
      <c r="I2" s="70"/>
    </row>
    <row r="4" spans="1:11" ht="13.8" customHeight="1" x14ac:dyDescent="0.3">
      <c r="A4" s="49" t="s">
        <v>29</v>
      </c>
      <c r="B4" s="49"/>
      <c r="C4" s="49"/>
      <c r="D4" s="49"/>
      <c r="E4" s="49"/>
      <c r="F4" s="49"/>
      <c r="G4" s="49"/>
      <c r="H4" s="49"/>
      <c r="I4" s="49"/>
      <c r="J4" s="6"/>
      <c r="K4" s="6"/>
    </row>
    <row r="5" spans="1:11" ht="40.799999999999997" x14ac:dyDescent="0.3">
      <c r="A5" s="7" t="s">
        <v>13</v>
      </c>
      <c r="B5" s="7" t="s">
        <v>4</v>
      </c>
      <c r="C5" s="7" t="s">
        <v>12</v>
      </c>
      <c r="D5" s="7" t="s">
        <v>14</v>
      </c>
      <c r="E5" s="7" t="s">
        <v>6</v>
      </c>
      <c r="F5" s="8" t="s">
        <v>9</v>
      </c>
      <c r="G5" s="7" t="s">
        <v>2</v>
      </c>
      <c r="H5" s="7" t="s">
        <v>49</v>
      </c>
      <c r="I5" s="7" t="s">
        <v>50</v>
      </c>
    </row>
    <row r="6" spans="1:11" s="10" customFormat="1" x14ac:dyDescent="0.3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</row>
    <row r="7" spans="1:11" x14ac:dyDescent="0.3">
      <c r="A7" s="11" t="s">
        <v>7</v>
      </c>
      <c r="B7" s="12" t="s">
        <v>1</v>
      </c>
      <c r="C7" s="13">
        <v>1</v>
      </c>
      <c r="D7" s="13">
        <v>12</v>
      </c>
      <c r="E7" s="14"/>
      <c r="F7" s="15">
        <f t="shared" ref="F7" si="0">ROUND(C7*D7*E7,2)</f>
        <v>0</v>
      </c>
      <c r="G7" s="15">
        <v>23</v>
      </c>
      <c r="H7" s="15">
        <f t="shared" ref="H7:H14" si="1">ROUND(F7*0.23,2)</f>
        <v>0</v>
      </c>
      <c r="I7" s="15">
        <f t="shared" ref="I7:I14" si="2">F7+H7</f>
        <v>0</v>
      </c>
    </row>
    <row r="8" spans="1:11" s="17" customFormat="1" x14ac:dyDescent="0.3">
      <c r="A8" s="65" t="s">
        <v>30</v>
      </c>
      <c r="B8" s="65"/>
      <c r="C8" s="65"/>
      <c r="D8" s="65"/>
      <c r="E8" s="65"/>
      <c r="F8" s="16">
        <f>SUM(F7:F7)</f>
        <v>0</v>
      </c>
      <c r="G8" s="16">
        <v>23</v>
      </c>
      <c r="H8" s="16">
        <f>SUM(H7:H7)</f>
        <v>0</v>
      </c>
      <c r="I8" s="16">
        <f>SUM(I7:I7)</f>
        <v>0</v>
      </c>
    </row>
    <row r="9" spans="1:11" x14ac:dyDescent="0.3">
      <c r="A9" s="18"/>
      <c r="B9" s="18"/>
      <c r="C9" s="18"/>
      <c r="D9" s="18"/>
      <c r="E9" s="18"/>
      <c r="F9" s="19"/>
      <c r="G9" s="19"/>
      <c r="H9" s="19"/>
      <c r="I9" s="19"/>
    </row>
    <row r="10" spans="1:11" s="17" customFormat="1" ht="9.6" customHeight="1" x14ac:dyDescent="0.3">
      <c r="A10" s="18" t="s">
        <v>17</v>
      </c>
      <c r="B10" s="20"/>
      <c r="C10" s="21"/>
      <c r="D10" s="21"/>
      <c r="E10" s="1"/>
      <c r="F10" s="6"/>
      <c r="G10" s="6"/>
      <c r="H10" s="6"/>
      <c r="I10" s="6"/>
    </row>
    <row r="11" spans="1:11" ht="40.799999999999997" x14ac:dyDescent="0.3">
      <c r="A11" s="7" t="s">
        <v>15</v>
      </c>
      <c r="B11" s="7" t="s">
        <v>4</v>
      </c>
      <c r="C11" s="68" t="s">
        <v>12</v>
      </c>
      <c r="D11" s="69"/>
      <c r="E11" s="7" t="s">
        <v>6</v>
      </c>
      <c r="F11" s="8" t="s">
        <v>16</v>
      </c>
      <c r="G11" s="7" t="s">
        <v>2</v>
      </c>
      <c r="H11" s="7" t="s">
        <v>10</v>
      </c>
      <c r="I11" s="7" t="s">
        <v>11</v>
      </c>
    </row>
    <row r="12" spans="1:11" x14ac:dyDescent="0.3">
      <c r="A12" s="9">
        <v>1</v>
      </c>
      <c r="B12" s="9">
        <v>2</v>
      </c>
      <c r="C12" s="66">
        <v>3</v>
      </c>
      <c r="D12" s="67"/>
      <c r="E12" s="9">
        <v>4</v>
      </c>
      <c r="F12" s="9">
        <v>5</v>
      </c>
      <c r="G12" s="9">
        <v>6</v>
      </c>
      <c r="H12" s="9">
        <v>7</v>
      </c>
      <c r="I12" s="9">
        <v>8</v>
      </c>
    </row>
    <row r="13" spans="1:11" x14ac:dyDescent="0.3">
      <c r="A13" s="11" t="s">
        <v>8</v>
      </c>
      <c r="B13" s="22" t="s">
        <v>1</v>
      </c>
      <c r="C13" s="63">
        <v>959605</v>
      </c>
      <c r="D13" s="64"/>
      <c r="E13" s="23"/>
      <c r="F13" s="15">
        <f t="shared" ref="F13" si="3">ROUND(C13*E13,2)</f>
        <v>0</v>
      </c>
      <c r="G13" s="15">
        <v>23</v>
      </c>
      <c r="H13" s="15">
        <f t="shared" si="1"/>
        <v>0</v>
      </c>
      <c r="I13" s="15">
        <f t="shared" ref="I13" si="4">F13+H13</f>
        <v>0</v>
      </c>
    </row>
    <row r="14" spans="1:11" x14ac:dyDescent="0.3">
      <c r="A14" s="59" t="s">
        <v>31</v>
      </c>
      <c r="B14" s="59"/>
      <c r="C14" s="59"/>
      <c r="D14" s="59"/>
      <c r="E14" s="59"/>
      <c r="F14" s="16">
        <f>SUM(F13:F13)</f>
        <v>0</v>
      </c>
      <c r="G14" s="16">
        <v>23</v>
      </c>
      <c r="H14" s="16">
        <f t="shared" si="1"/>
        <v>0</v>
      </c>
      <c r="I14" s="16">
        <f t="shared" si="2"/>
        <v>0</v>
      </c>
    </row>
    <row r="15" spans="1:11" s="17" customFormat="1" ht="10.199999999999999" customHeight="1" x14ac:dyDescent="0.3">
      <c r="F15" s="19"/>
      <c r="G15" s="19"/>
      <c r="H15" s="19"/>
      <c r="I15" s="19"/>
    </row>
    <row r="16" spans="1:11" ht="16.8" customHeight="1" x14ac:dyDescent="0.3">
      <c r="A16" s="49" t="s">
        <v>32</v>
      </c>
      <c r="B16" s="49"/>
      <c r="C16" s="49"/>
      <c r="D16" s="49"/>
      <c r="E16" s="49"/>
      <c r="F16" s="49"/>
      <c r="G16" s="49"/>
      <c r="H16" s="49"/>
      <c r="I16" s="49"/>
    </row>
    <row r="17" spans="1:9" s="17" customFormat="1" ht="40.799999999999997" x14ac:dyDescent="0.3">
      <c r="A17" s="58" t="s">
        <v>46</v>
      </c>
      <c r="B17" s="58"/>
      <c r="C17" s="58"/>
      <c r="D17" s="58"/>
      <c r="E17" s="58"/>
      <c r="F17" s="8" t="s">
        <v>37</v>
      </c>
      <c r="G17" s="7" t="s">
        <v>2</v>
      </c>
      <c r="H17" s="7" t="s">
        <v>18</v>
      </c>
      <c r="I17" s="7" t="s">
        <v>19</v>
      </c>
    </row>
    <row r="18" spans="1:9" x14ac:dyDescent="0.3">
      <c r="A18" s="58"/>
      <c r="B18" s="58"/>
      <c r="C18" s="58"/>
      <c r="D18" s="58"/>
      <c r="E18" s="58"/>
      <c r="F18" s="9">
        <v>1</v>
      </c>
      <c r="G18" s="9">
        <v>2</v>
      </c>
      <c r="H18" s="9">
        <v>3</v>
      </c>
      <c r="I18" s="9">
        <v>4</v>
      </c>
    </row>
    <row r="19" spans="1:9" x14ac:dyDescent="0.3">
      <c r="A19" s="60" t="s">
        <v>36</v>
      </c>
      <c r="B19" s="49"/>
      <c r="C19" s="49"/>
      <c r="D19" s="49"/>
      <c r="E19" s="61"/>
      <c r="F19" s="16">
        <v>52179.62</v>
      </c>
      <c r="G19" s="16">
        <v>23</v>
      </c>
      <c r="H19" s="16">
        <f>ROUND(F19*0.23,2)</f>
        <v>12001.31</v>
      </c>
      <c r="I19" s="16">
        <f>F19+H19</f>
        <v>64180.93</v>
      </c>
    </row>
    <row r="20" spans="1:9" ht="10.199999999999999" customHeight="1" x14ac:dyDescent="0.3">
      <c r="A20" s="62" t="s">
        <v>47</v>
      </c>
      <c r="B20" s="62"/>
      <c r="C20" s="62"/>
      <c r="D20" s="62"/>
      <c r="E20" s="62"/>
      <c r="F20" s="62"/>
      <c r="G20" s="62"/>
      <c r="H20" s="62"/>
      <c r="I20" s="62"/>
    </row>
    <row r="21" spans="1:9" x14ac:dyDescent="0.3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20.399999999999999" customHeight="1" x14ac:dyDescent="0.3">
      <c r="A22" s="49" t="s">
        <v>33</v>
      </c>
      <c r="B22" s="49"/>
      <c r="C22" s="49"/>
      <c r="D22" s="49"/>
      <c r="E22" s="17"/>
      <c r="F22" s="17"/>
      <c r="G22" s="17"/>
      <c r="H22" s="17"/>
      <c r="I22" s="17"/>
    </row>
    <row r="23" spans="1:9" ht="30.6" x14ac:dyDescent="0.3">
      <c r="A23" s="58" t="s">
        <v>0</v>
      </c>
      <c r="B23" s="58"/>
      <c r="C23" s="58"/>
      <c r="D23" s="58"/>
      <c r="E23" s="58"/>
      <c r="F23" s="8" t="s">
        <v>20</v>
      </c>
      <c r="G23" s="7" t="s">
        <v>2</v>
      </c>
      <c r="H23" s="7" t="s">
        <v>21</v>
      </c>
      <c r="I23" s="7" t="s">
        <v>3</v>
      </c>
    </row>
    <row r="24" spans="1:9" x14ac:dyDescent="0.3">
      <c r="A24" s="50" t="s">
        <v>41</v>
      </c>
      <c r="B24" s="50"/>
      <c r="C24" s="50"/>
      <c r="D24" s="50"/>
      <c r="E24" s="50"/>
      <c r="F24" s="15">
        <f>F8</f>
        <v>0</v>
      </c>
      <c r="G24" s="15">
        <v>23</v>
      </c>
      <c r="H24" s="15">
        <f>H8</f>
        <v>0</v>
      </c>
      <c r="I24" s="15">
        <f>I8</f>
        <v>0</v>
      </c>
    </row>
    <row r="25" spans="1:9" x14ac:dyDescent="0.3">
      <c r="A25" s="50" t="s">
        <v>42</v>
      </c>
      <c r="B25" s="50"/>
      <c r="C25" s="50"/>
      <c r="D25" s="50"/>
      <c r="E25" s="50"/>
      <c r="F25" s="15">
        <f>F14</f>
        <v>0</v>
      </c>
      <c r="G25" s="15">
        <v>23</v>
      </c>
      <c r="H25" s="15">
        <f>H14</f>
        <v>0</v>
      </c>
      <c r="I25" s="15">
        <f>I14</f>
        <v>0</v>
      </c>
    </row>
    <row r="26" spans="1:9" x14ac:dyDescent="0.3">
      <c r="A26" s="50" t="s">
        <v>43</v>
      </c>
      <c r="B26" s="50"/>
      <c r="C26" s="50"/>
      <c r="D26" s="50"/>
      <c r="E26" s="50"/>
      <c r="F26" s="15">
        <f>F19</f>
        <v>52179.62</v>
      </c>
      <c r="G26" s="15">
        <v>23</v>
      </c>
      <c r="H26" s="15">
        <f>H19</f>
        <v>12001.31</v>
      </c>
      <c r="I26" s="15">
        <f>I19</f>
        <v>64180.93</v>
      </c>
    </row>
    <row r="27" spans="1:9" x14ac:dyDescent="0.3">
      <c r="A27" s="55" t="s">
        <v>34</v>
      </c>
      <c r="B27" s="56"/>
      <c r="C27" s="56"/>
      <c r="D27" s="56"/>
      <c r="E27" s="57"/>
      <c r="F27" s="16">
        <f>SUM(F24:F26)</f>
        <v>52179.62</v>
      </c>
      <c r="G27" s="16">
        <v>23</v>
      </c>
      <c r="H27" s="16">
        <f>SUM(H24:H26)</f>
        <v>12001.31</v>
      </c>
      <c r="I27" s="16">
        <f>SUM(I24:I26)</f>
        <v>64180.93</v>
      </c>
    </row>
    <row r="28" spans="1:9" x14ac:dyDescent="0.3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0.199999999999999" customHeight="1" x14ac:dyDescent="0.3">
      <c r="A29" s="51" t="s">
        <v>35</v>
      </c>
      <c r="B29" s="51"/>
      <c r="C29" s="51"/>
      <c r="D29" s="51"/>
      <c r="E29" s="51"/>
      <c r="F29" s="51"/>
      <c r="G29" s="51"/>
      <c r="H29" s="51"/>
      <c r="I29" s="51"/>
    </row>
    <row r="30" spans="1:9" ht="51" x14ac:dyDescent="0.3">
      <c r="A30" s="52" t="s">
        <v>22</v>
      </c>
      <c r="B30" s="53"/>
      <c r="C30" s="54"/>
      <c r="D30" s="24" t="s">
        <v>23</v>
      </c>
      <c r="E30" s="25" t="s">
        <v>24</v>
      </c>
      <c r="F30" s="8" t="s">
        <v>25</v>
      </c>
      <c r="G30" s="7" t="s">
        <v>2</v>
      </c>
      <c r="H30" s="7" t="s">
        <v>5</v>
      </c>
      <c r="I30" s="7" t="s">
        <v>3</v>
      </c>
    </row>
    <row r="31" spans="1:9" x14ac:dyDescent="0.3">
      <c r="A31" s="26" t="s">
        <v>28</v>
      </c>
      <c r="B31" s="27"/>
      <c r="C31" s="28"/>
      <c r="D31" s="29">
        <f>ROUND(C13*0.1,2)</f>
        <v>95960.5</v>
      </c>
      <c r="E31" s="30"/>
      <c r="F31" s="31">
        <f t="shared" ref="F31" si="5">ROUND(D31*E31,2)</f>
        <v>0</v>
      </c>
      <c r="G31" s="15">
        <v>23</v>
      </c>
      <c r="H31" s="15">
        <f t="shared" ref="H31" si="6">ROUND(F31*0.23,2)</f>
        <v>0</v>
      </c>
      <c r="I31" s="15">
        <f t="shared" ref="I31" si="7">F31+H31</f>
        <v>0</v>
      </c>
    </row>
    <row r="32" spans="1:9" x14ac:dyDescent="0.3">
      <c r="A32" s="40" t="s">
        <v>26</v>
      </c>
      <c r="B32" s="41"/>
      <c r="C32" s="41"/>
      <c r="D32" s="42"/>
      <c r="E32" s="32" t="s">
        <v>27</v>
      </c>
      <c r="F32" s="33">
        <f>SUM(F31:F31)</f>
        <v>0</v>
      </c>
      <c r="G32" s="33">
        <v>23</v>
      </c>
      <c r="H32" s="33">
        <f>SUM(H31:H31)</f>
        <v>0</v>
      </c>
      <c r="I32" s="33">
        <f>SUM(I31:I31)</f>
        <v>0</v>
      </c>
    </row>
    <row r="33" spans="1:9" x14ac:dyDescent="0.3">
      <c r="A33" s="34"/>
      <c r="B33" s="34"/>
      <c r="C33" s="34"/>
      <c r="D33" s="34"/>
      <c r="E33" s="34"/>
      <c r="F33" s="34"/>
      <c r="G33" s="34"/>
      <c r="H33" s="34"/>
      <c r="I33" s="34"/>
    </row>
    <row r="34" spans="1:9" x14ac:dyDescent="0.3">
      <c r="A34" s="34" t="s">
        <v>44</v>
      </c>
      <c r="B34" s="34"/>
      <c r="C34" s="34"/>
      <c r="D34" s="34"/>
      <c r="E34" s="34"/>
      <c r="F34" s="35"/>
      <c r="G34" s="34"/>
      <c r="H34" s="34"/>
      <c r="I34" s="34"/>
    </row>
    <row r="35" spans="1:9" ht="30.6" x14ac:dyDescent="0.3">
      <c r="A35" s="43" t="s">
        <v>38</v>
      </c>
      <c r="B35" s="44"/>
      <c r="C35" s="44"/>
      <c r="D35" s="44"/>
      <c r="E35" s="45"/>
      <c r="F35" s="36" t="s">
        <v>39</v>
      </c>
      <c r="G35" s="37" t="s">
        <v>2</v>
      </c>
      <c r="H35" s="37" t="s">
        <v>5</v>
      </c>
      <c r="I35" s="37" t="s">
        <v>40</v>
      </c>
    </row>
    <row r="36" spans="1:9" x14ac:dyDescent="0.3">
      <c r="A36" s="46"/>
      <c r="B36" s="47"/>
      <c r="C36" s="47"/>
      <c r="D36" s="47"/>
      <c r="E36" s="48"/>
      <c r="F36" s="33">
        <f>F27+F32</f>
        <v>52179.62</v>
      </c>
      <c r="G36" s="38">
        <v>23</v>
      </c>
      <c r="H36" s="33">
        <f>H27+H32</f>
        <v>12001.31</v>
      </c>
      <c r="I36" s="33">
        <f>I27+I32</f>
        <v>64180.93</v>
      </c>
    </row>
    <row r="38" spans="1:9" ht="40.799999999999997" customHeight="1" x14ac:dyDescent="0.3">
      <c r="A38" s="39" t="s">
        <v>45</v>
      </c>
      <c r="B38" s="39"/>
      <c r="C38" s="39"/>
      <c r="D38" s="39"/>
      <c r="E38" s="39"/>
      <c r="F38" s="39"/>
      <c r="G38" s="39"/>
      <c r="H38" s="39"/>
      <c r="I38" s="39"/>
    </row>
  </sheetData>
  <mergeCells count="22">
    <mergeCell ref="A2:I2"/>
    <mergeCell ref="C13:D13"/>
    <mergeCell ref="A8:E8"/>
    <mergeCell ref="C12:D12"/>
    <mergeCell ref="C11:D11"/>
    <mergeCell ref="A4:I4"/>
    <mergeCell ref="A16:I16"/>
    <mergeCell ref="A14:E14"/>
    <mergeCell ref="A17:E18"/>
    <mergeCell ref="A19:E19"/>
    <mergeCell ref="A20:I20"/>
    <mergeCell ref="A38:I38"/>
    <mergeCell ref="A32:D32"/>
    <mergeCell ref="A35:E36"/>
    <mergeCell ref="A22:D22"/>
    <mergeCell ref="A24:E24"/>
    <mergeCell ref="A25:E25"/>
    <mergeCell ref="A29:I29"/>
    <mergeCell ref="A30:C30"/>
    <mergeCell ref="A26:E26"/>
    <mergeCell ref="A27:E27"/>
    <mergeCell ref="A23:E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Aleksandra</cp:lastModifiedBy>
  <dcterms:created xsi:type="dcterms:W3CDTF">2015-06-05T18:19:34Z</dcterms:created>
  <dcterms:modified xsi:type="dcterms:W3CDTF">2023-03-24T07:53:54Z</dcterms:modified>
</cp:coreProperties>
</file>