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810" activeTab="0"/>
  </bookViews>
  <sheets>
    <sheet name="PAKIETY" sheetId="1" r:id="rId1"/>
    <sheet name="Arkusz2" sheetId="2" state="hidden" r:id="rId2"/>
    <sheet name="Arkusz3" sheetId="3" state="hidden" r:id="rId3"/>
  </sheets>
  <definedNames>
    <definedName name="_xlnm.Print_Area" localSheetId="0">'PAKIETY'!$A:$N</definedName>
  </definedNames>
  <calcPr fullCalcOnLoad="1"/>
</workbook>
</file>

<file path=xl/sharedStrings.xml><?xml version="1.0" encoding="utf-8"?>
<sst xmlns="http://schemas.openxmlformats.org/spreadsheetml/2006/main" count="327" uniqueCount="143">
  <si>
    <t>Lp.</t>
  </si>
  <si>
    <t>Zakres działania</t>
  </si>
  <si>
    <t>Związki aktywne</t>
  </si>
  <si>
    <t>Uwagi</t>
  </si>
  <si>
    <t>Nazwa handlowa środka oferowanego</t>
  </si>
  <si>
    <t>Wielkość opakowania</t>
  </si>
  <si>
    <t>Ilość litrów koncentratu</t>
  </si>
  <si>
    <t>Ilość litrów roztworu roboczego</t>
  </si>
  <si>
    <t>Vat %</t>
  </si>
  <si>
    <t>1.</t>
  </si>
  <si>
    <t>2.</t>
  </si>
  <si>
    <t>3.</t>
  </si>
  <si>
    <t xml:space="preserve">Wartość brutto </t>
  </si>
  <si>
    <t xml:space="preserve">      * Potwierdzenie zgodności w zakresie spektrum działania dla preparatów do dezynfekcji narzędzi i powierzchni:</t>
  </si>
  <si>
    <t>Celem potwierdzenia skuteczności działania bójczego preparatu dezynfekcyjnego do narzędzi (wymaga się, aby był to wyrób medyczny)</t>
  </si>
  <si>
    <t xml:space="preserve">- grzybobójcze (F)                                    </t>
  </si>
  <si>
    <t>- sporobójcze (S) – Bacillus subtilis, cereus, Clostridium sporogenes</t>
  </si>
  <si>
    <t xml:space="preserve"> - wirusobójcze (V) Polio, Adenovirus</t>
  </si>
  <si>
    <t xml:space="preserve">Zamawiający wymaga, aby skuteczność (stężenie, spektrum, czas) działania proponowanych preparatów oprócz ulotek informacyjnych i instrukcji użycia </t>
  </si>
  <si>
    <t>B,V,F,Tbc - 15 min</t>
  </si>
  <si>
    <t>Tabletki do 2000ppm</t>
  </si>
  <si>
    <t>Preparat do mycia i dezynfekcji powierzchni</t>
  </si>
  <si>
    <t>4.</t>
  </si>
  <si>
    <t>B,F - 15 min.                     V - HIV, HBV, Rota, Adeno, Papova, Vakzinia</t>
  </si>
  <si>
    <t>bez chloru, fenolu, QAV i aldehydów</t>
  </si>
  <si>
    <t>5.</t>
  </si>
  <si>
    <t>Drobnoustroje bytujące na skórze</t>
  </si>
  <si>
    <t>bezjodowy, bez fenoli</t>
  </si>
  <si>
    <t>Drobnoustroje bytujace na skórze</t>
  </si>
  <si>
    <t>bezjodowy, barwiony, bez fenoli</t>
  </si>
  <si>
    <r>
      <t xml:space="preserve"> </t>
    </r>
    <r>
      <rPr>
        <sz val="10"/>
        <rFont val="Arial"/>
        <family val="2"/>
      </rPr>
      <t>B,V, F, pierwotniaki.</t>
    </r>
  </si>
  <si>
    <t>Jeśli zaoferowany środek znajduje się na liście NARODOWEGO INSTYTUTU ZDROWIA PUBLICZNEGO – PAŃSTWOWY ZAKŁAD HIGIENY nie jest wymagane dołączenie potwierdzeń z wykonanych badań.</t>
  </si>
  <si>
    <t xml:space="preserve">Zaproponowane opakowanie </t>
  </si>
  <si>
    <t xml:space="preserve">  PAKIET NR 6 Środki do higieny obłożnie chorego i pielęgnacji ran           </t>
  </si>
  <si>
    <t xml:space="preserve">Środek do higieny obłożnie chorego </t>
  </si>
  <si>
    <t>Preparat do dezynfekcji ran, oparzeń, ropni owrzodzeń żylnych</t>
  </si>
  <si>
    <t>B, G, V, P</t>
  </si>
  <si>
    <t>cena 1 litra roztworu roboczego</t>
  </si>
  <si>
    <t>_</t>
  </si>
  <si>
    <t>Opakowania kompatybilne z dozownikami typu Dermados</t>
  </si>
  <si>
    <t xml:space="preserve"> bez aldehydów, QAV i pochodnych biguanidyny</t>
  </si>
  <si>
    <t>bez aldehydów</t>
  </si>
  <si>
    <t>został przebadany przez Narodowy Instytut Zdrowia Publicznego – Państwowy Zakład Higieny.</t>
  </si>
  <si>
    <t>B,V,F,Tbc</t>
  </si>
  <si>
    <t>6.</t>
  </si>
  <si>
    <t>B,F,V (HIV,HBV,HSV)</t>
  </si>
  <si>
    <t>min. trzy substancje aktywne</t>
  </si>
  <si>
    <t xml:space="preserve">oznaczające, iż przedmiot zamówienia został przebadany na organizmach testowych podanych poniżej i odpowiada </t>
  </si>
  <si>
    <t>Normom Europejskim dot. obszaru medycznego ( normy co najmniej fazy II) lub Normom Polskim dot. obszaru medycznego ( normy co najmniej fazy II) lub</t>
  </si>
  <si>
    <t>7.</t>
  </si>
  <si>
    <t>8.</t>
  </si>
  <si>
    <t>9.</t>
  </si>
  <si>
    <t>RAZEM</t>
  </si>
  <si>
    <t>Dozownik do systemu zanurzania chusteczek w roztworze środka z pozycji 1,2,9</t>
  </si>
  <si>
    <t>spray, dezynfekcja małych powierzchni, stabilność roztworu min 25 dni poparta badaniami (B,Tbc,F)</t>
  </si>
  <si>
    <t>Środek myjąco- dezynfekcyjny, stabilność roztworu min 25 dni poparta badaniami (B,F)</t>
  </si>
  <si>
    <t>V (Rota, Noro, BVDV, Vaccinia)</t>
  </si>
  <si>
    <t>B, F - do 1 min                            B ( MRSA ), Tbc, V  ( HBV,HIV, Rota, Adeno) – 1 min.</t>
  </si>
  <si>
    <t>preparat do mycia rąk, pH od 4-6 kompatybilny z produktem z poz. 1</t>
  </si>
  <si>
    <t>B, Tbc, V,F, Cl. perfringens, Cl. difficile - do 15 min        S - do 3h</t>
  </si>
  <si>
    <t>Preparat do mycia i dezynfekcji powierzchni sprzętu medycznego i inkubatorów</t>
  </si>
  <si>
    <t>poliheksanidyna, betaina</t>
  </si>
  <si>
    <t>gotowy  do użycia roztwór służący do irygacji, czyszczenia, nawilżania ran ostrych</t>
  </si>
  <si>
    <t xml:space="preserve"> PAKIET NR 1 Środki do ran</t>
  </si>
  <si>
    <t xml:space="preserve">Ilość opakowań </t>
  </si>
  <si>
    <t>300 tabl</t>
  </si>
  <si>
    <t>6 kg</t>
  </si>
  <si>
    <t>Preparat do dezynfekcji narzędzi i endoskopów (pozytywna opinia Olympus)</t>
  </si>
  <si>
    <t>bez aldehydów, bez nadboranu sodu</t>
  </si>
  <si>
    <t>160 g</t>
  </si>
  <si>
    <t>B,V,F,Tbc, S (Cl. difficile) - 15 min</t>
  </si>
  <si>
    <t>B, Tbc, G, V (HBV, HCV, HIV, Rota)</t>
  </si>
  <si>
    <t>B, G, V (HBV, HCV, HIV)</t>
  </si>
  <si>
    <t>350 ml</t>
  </si>
  <si>
    <t>Zamawiający dopuszcza zaproponowanie preparatów równoważnych tzn. takich, w których przedmiot zamówienia spełnia wszystkie wymagania dotyczące składu chemicznego, spektrum działania, danych technicznych i jakościowych postawionych przez Zamawiającego.</t>
  </si>
  <si>
    <t>2,5 l +/- 0,5 l</t>
  </si>
  <si>
    <t>potwierdzone były dokumentami (w języku polskim) z wykonanych badań.</t>
  </si>
  <si>
    <t xml:space="preserve"> i powierzchni (wymaga się, aby był to wyrób medyczny lub produkt biobójczy), należy załączyć dokumenty potwierdzające wykonane badania,</t>
  </si>
  <si>
    <t xml:space="preserve">- bakteriobójcze (B ) </t>
  </si>
  <si>
    <t>- prątkobójcze (Tbc) - (Mycobacterium tuberculosis lub Mycobacterium avium z Mycobacterium terrae)</t>
  </si>
  <si>
    <t>Termin dostawy   … dni  (min. 4 dni max. 7 dni)</t>
  </si>
  <si>
    <t>Ilość  litrów roztworu roboczego</t>
  </si>
  <si>
    <t>Chusteczki dezynfekcyjno-myjące do USG</t>
  </si>
  <si>
    <t xml:space="preserve">preparat do dezynfekcji wkłuć centralnych </t>
  </si>
  <si>
    <t>antybakteryjna emulsja myjąca, dekontaminacja rąk i skóry</t>
  </si>
  <si>
    <t>antyseptyka błon śluzowych jamy ustnej i gardła</t>
  </si>
  <si>
    <t>antyseptyka wrażliwych obszarów</t>
  </si>
  <si>
    <t>Preparat do dezynfekcji ran, oparzeń, ropni, owrzodzeń żylnych</t>
  </si>
  <si>
    <t xml:space="preserve">bezjodowy </t>
  </si>
  <si>
    <t>bez alkoholu</t>
  </si>
  <si>
    <t>B, Tbc, F, V ( HBV, HIV, HSV, Rota, Noro )</t>
  </si>
  <si>
    <t>Etanol min 89%</t>
  </si>
  <si>
    <t>Dezynfekcja rąk, bezbarwny, posiadający substancje nawilżające regenerujące, zapachowe</t>
  </si>
  <si>
    <t>kwas podchlorynowy, podchloryn sodu</t>
  </si>
  <si>
    <t>środek do oczyszczania i nawilżania powierzchni rany, zapobiega tworzeniu biofilmu</t>
  </si>
  <si>
    <t xml:space="preserve">Cena brutto opakowania </t>
  </si>
  <si>
    <r>
      <t xml:space="preserve"> </t>
    </r>
    <r>
      <rPr>
        <b/>
        <sz val="10"/>
        <rFont val="Arial"/>
        <family val="2"/>
      </rPr>
      <t xml:space="preserve">…………………………………………………………………………………………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>(Dokument należy złożyć w postaci elektronicznej opatrzony kwalifikowalnym podpisem elektronicznym, podpisem zaufanym lub podpisem osobistym)</t>
    </r>
  </si>
  <si>
    <t xml:space="preserve">PAKIET NR 2 Środki do dezynfekcji powierzchni   </t>
  </si>
  <si>
    <r>
      <t xml:space="preserve"> </t>
    </r>
    <r>
      <rPr>
        <sz val="10"/>
        <rFont val="Arial"/>
        <family val="2"/>
      </rPr>
      <t>bez aldehydów, QAV i pochodnych biguanidyny</t>
    </r>
  </si>
  <si>
    <t xml:space="preserve">  PAKIET NR 5 ŚRODKI DO PIELĘGNACJI OBŁOŻNIE CHORYCH                   </t>
  </si>
  <si>
    <t xml:space="preserve">  PAKIET NR 4 Środki do dezynfekcji rąk, skóry i śluzówek                  </t>
  </si>
  <si>
    <t xml:space="preserve">  PAKIET NR 3 Środki do higienicznej i chirurgicznej dezynfekcji rąk, dezynfekcji skóry oraz mycia  rąk, do dezynfekcji narzędzi i endoskopów             </t>
  </si>
  <si>
    <t>Załącznik nr 1</t>
  </si>
  <si>
    <t>Suche chusteczki po min. 90 szt. opakowanie zawierające naklejki umożliwiające opisanie dozownika dozującego chusteczki do pozycji 3</t>
  </si>
  <si>
    <t xml:space="preserve">  PAKIET NR 6 ŚRODKI DO DEKONTAMINACJI NARZĘDZI W CENTRALNEJ STERYLIZATORNI             </t>
  </si>
  <si>
    <t>Enzymy, alkalia</t>
  </si>
  <si>
    <t>20l</t>
  </si>
  <si>
    <t> B, Tbc, F, V – 1%/55°C/5 min</t>
  </si>
  <si>
    <t>Aldehyd glutarowy</t>
  </si>
  <si>
    <t>5l</t>
  </si>
  <si>
    <t>olej mineralny/płynna parafina</t>
  </si>
  <si>
    <t>Gotowy do użycia preparat do smarowania, ręcznej pielęgnacji ruchomych elementów narzędzi chirurgicznych. Nie powoduje żadnych osadów, toksykologicznie bezpieczny. Nie wpływający na proces sterylizacji parowej (emulgujący w wodzie). Nie zawiera chlorofluorowęglowodorów (CFC)</t>
  </si>
  <si>
    <t>0,4l</t>
  </si>
  <si>
    <t>-</t>
  </si>
  <si>
    <t>Bakteriostatyczny</t>
  </si>
  <si>
    <t>Enzymy, anionowe i amfoteryczne środki powierzchniowo czynne</t>
  </si>
  <si>
    <t>Gotowy do użycia płynny w postaci piany w sprayu środek do wstępnego zabezpieczenia narzędzi chirurgicznych bezpośrednio po użyciu. Środek działający jako inhibitor korozji. Odpowiedni do wszystkich narzędzi chirurgicznych. Umożliwiający przechowywanie narzędzi w postaci zwilżonej do 72 godzin. Nie zawierający w swoim składzie IV-rzędowych związków amioniowych, biguainidyny i jej pochodnych. PH  około 9,6</t>
  </si>
  <si>
    <t>0,75l</t>
  </si>
  <si>
    <t>niejonowe i anionowe związki powierzchniowo czynne, enzymy</t>
  </si>
  <si>
    <t>Płynny środek do mycia termostabilnych i termolabilnych instrumentów włącznie z instrumentami mikrochirurgicznymi, endoskopami elastycznymi instrumentarium stomatologicznym. Stosowany do mycia w kąpieli zanurzeniowej jak również w myjniach ultradźwiękowych.  Środek posiadający możliwość usuwania biofilmu (zgodnie z 15883-4). Środek zachowujący właściwości myjące w każdej twardości wody. pH 8,4-8,6. Stężenie użytkowe 0,5%</t>
  </si>
  <si>
    <t>B, F (drożdżaki), V (HIV, HBV, HCV) – 1,5%/15 mi</t>
  </si>
  <si>
    <t>Laurylpropylendiamina, kwas mlekowy, alkoksylowany alkohol tłuszczowy</t>
  </si>
  <si>
    <t>spray, dezynfekcja małych powierzchni, stabilność roztworu min. 25 dni poparta badaniami (B,Tbc,F)</t>
  </si>
  <si>
    <r>
      <rPr>
        <b/>
        <u val="single"/>
        <sz val="10"/>
        <color indexed="8"/>
        <rFont val="Arial"/>
        <family val="2"/>
      </rPr>
      <t>Dodatkowe wymagania</t>
    </r>
    <r>
      <rPr>
        <b/>
        <sz val="10"/>
        <color indexed="8"/>
        <rFont val="Arial"/>
        <family val="2"/>
      </rPr>
      <t xml:space="preserve">
- Analiza podstawowych parametrów fizykochemicznych wody na każde wezwanie Zamawiającego. 
- Wykonanie raz w roku analizy poprawności procesu mycia i dezynfekcji zgodnie z zapisami wskazanymi przez normę PN-EN ISO 15883-1:2010 oraz PN-EN ISO 15883-2:2010. W zakres badań wchodzą: badanie dozowania środków chemicznych, badanie skuteczności czyszczenia, badanie pozostałości białka, badanie termometryczne procesu przy pomocy czujnika umieszczonego wewnątrz komory urządzenia w trakcie procesu, badanie pozostałości chemii procesowej, ocena mechaniki mycia;
- Montaż i serwisowanie systemu dozowania umożliwiającego dozowanie środków chemii procesowej z kanistrów o pojemnościach 5l – 20l, gwarantującego nieprzerwaną pracę urządzeń w przypadku deficytu środków chemii procesowej w kanistrach przez minimum 10 pełnych procesów mycia i dezynfekcji. System nie może  ingerować w konstrukcję techniczną myjni-dezynfektorów. Musi posiadać sygnalizację świetlną i dźwiękową zakłóceń pracy.</t>
    </r>
    <r>
      <rPr>
        <b/>
        <strike/>
        <sz val="10"/>
        <color indexed="10"/>
        <rFont val="Arial"/>
        <family val="2"/>
      </rPr>
      <t xml:space="preserve">
</t>
    </r>
  </si>
  <si>
    <t>Zamawiający dopuszcza zaproponowanie preparatów równoważnych tzn. takich, w których przedmiot zamówienie spełnia wszystkie wymagania dotyczące składu chemicznego, spektrum działania, danych technicznych i jakościowych postawionych przez Zamawiającego.</t>
  </si>
  <si>
    <t>Płynny środek do mycia w myjniach-dezynfektorach, skutecznie usuwający pozostałości organiczne typu zaschnięta i denaturowana krew. Umożliwiający mycie maszynowe narzędzi i sprzętu medycznego także wykonanego z aluminium i tworzyw sztucznych. Usuwający chorobotwórcze białka prionowe, w tym również VCJD &gt;2log. Musi usuwać matowe naloty. Inhibitor korozji. Niewymagający neutralizacji oraz zastosowania środka płuczącego w procesie. Umożliwiający zastosowanie w myjniach ultradźwiękowych. pH 10-11. Stężenie użytkowe 0,2%. Możliwość dozowania w wodzie o temp. 25C.</t>
  </si>
  <si>
    <t>Płynny, słabo pieniący, neutralny środek dezynfekcyjny. Szczególnie dobrze dezynfekujący przedmioty z wrażliwych materiałów. Nie zawiera aldehydu mrówkowego oraz czwarto-rzędowych związków amoniowych. Steżenie użytkowe 1%</t>
  </si>
  <si>
    <t xml:space="preserve">Płynny w postaci koncentratu środek do mycia i dezynfekcji termostabilnych i termolabilnych wyrobów medycznych i wyposażenia a także mokrego transportu narzędzi chirurgicznych. Odpowiedni do mycia i dezynfekcji z użyciem pianownicy. Nie może zawierać aldehydów oraz czwartorzędowych związków amoniowych. Środek nie może  powodować utwardzania białek. Narzędzia mogą pozostać w roztworze do 72h. </t>
  </si>
  <si>
    <t>42/24 DOSTAWA ŚRODKÓW DEZYNFEKCYJNYCH DLA SPZZOZ W GRYFICACH</t>
  </si>
  <si>
    <t>100 szt.</t>
  </si>
  <si>
    <t>1 l</t>
  </si>
  <si>
    <t>650 ml</t>
  </si>
  <si>
    <t>5 l</t>
  </si>
  <si>
    <t>750 ml</t>
  </si>
  <si>
    <t>6 l</t>
  </si>
  <si>
    <t>800 szt. chusteczek</t>
  </si>
  <si>
    <t>Mycie rąk w formie pianki, bezbarwny kompatybilny z poz. 3</t>
  </si>
  <si>
    <t>500 ml</t>
  </si>
  <si>
    <t>350 ml z atomizerem</t>
  </si>
  <si>
    <t>250 ml z atomizerem</t>
  </si>
  <si>
    <t>do 300 ml</t>
  </si>
  <si>
    <t>500 ml z atomizerem</t>
  </si>
  <si>
    <t>1 l z atomizerem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</si>
</sst>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_-* #,##0.000\ _z_ł_-;\-* #,##0.000\ _z_ł_-;_-* &quot;-&quot;??\ _z_ł_-;_-@_-"/>
    <numFmt numFmtId="177" formatCode="_-* #,##0.0\ _z_ł_-;\-* #,##0.0\ _z_ł_-;_-* &quot;-&quot;??\ _z_ł_-;_-@_-"/>
    <numFmt numFmtId="178" formatCode="_-* #,##0\ _z_ł_-;\-* #,##0\ _z_ł_-;_-* &quot;-&quot;??\ _z_ł_-;_-@_-"/>
    <numFmt numFmtId="179" formatCode="[$-415]d\ mmmm\ yyyy"/>
    <numFmt numFmtId="180" formatCode="0.00000"/>
    <numFmt numFmtId="181" formatCode="0.0000"/>
    <numFmt numFmtId="182" formatCode="0.000"/>
    <numFmt numFmtId="183" formatCode="0.0"/>
    <numFmt numFmtId="184" formatCode="#,##0.00\ &quot;zł&quot;"/>
    <numFmt numFmtId="185" formatCode="[$-415]dddd\,\ d\ mmmm\ yyyy"/>
    <numFmt numFmtId="186" formatCode="#,##0.0000\ &quot;zł&quot;"/>
    <numFmt numFmtId="187" formatCode="#,##0.00\ [$€-1]"/>
    <numFmt numFmtId="188" formatCode="#,##0.00\ [$€-1];\-#,##0.00\ [$€-1]"/>
  </numFmts>
  <fonts count="77">
    <font>
      <sz val="10"/>
      <name val="Arial CE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 CE"/>
      <family val="0"/>
    </font>
    <font>
      <sz val="8"/>
      <name val="Arial"/>
      <family val="2"/>
    </font>
    <font>
      <strike/>
      <sz val="8"/>
      <color indexed="10"/>
      <name val="Arial"/>
      <family val="2"/>
    </font>
    <font>
      <strike/>
      <sz val="10"/>
      <color indexed="10"/>
      <name val="Arial CE"/>
      <family val="0"/>
    </font>
    <font>
      <strike/>
      <sz val="8"/>
      <color indexed="10"/>
      <name val="Arial CE"/>
      <family val="0"/>
    </font>
    <font>
      <sz val="10"/>
      <color indexed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sz val="12"/>
      <name val="Times New Roman"/>
      <family val="1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trike/>
      <sz val="10"/>
      <color indexed="10"/>
      <name val="Arial"/>
      <family val="2"/>
    </font>
    <font>
      <b/>
      <sz val="16"/>
      <name val="Arial CE"/>
      <family val="0"/>
    </font>
    <font>
      <b/>
      <sz val="10"/>
      <color indexed="8"/>
      <name val="Arial"/>
      <family val="2"/>
    </font>
    <font>
      <sz val="11"/>
      <name val="Arial"/>
      <family val="2"/>
    </font>
    <font>
      <b/>
      <strike/>
      <sz val="10"/>
      <color indexed="10"/>
      <name val="Arial"/>
      <family val="2"/>
    </font>
    <font>
      <b/>
      <i/>
      <sz val="11"/>
      <name val="Arial CE"/>
      <family val="0"/>
    </font>
    <font>
      <b/>
      <u val="single"/>
      <sz val="10"/>
      <color indexed="8"/>
      <name val="Arial"/>
      <family val="2"/>
    </font>
    <font>
      <b/>
      <u val="single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2"/>
      <color rgb="FF00000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8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26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1" fontId="6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3" fillId="0" borderId="0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2" fontId="0" fillId="0" borderId="0" xfId="0" applyNumberForma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2" fontId="10" fillId="0" borderId="0" xfId="0" applyNumberFormat="1" applyFont="1" applyAlignment="1">
      <alignment/>
    </xf>
    <xf numFmtId="0" fontId="0" fillId="0" borderId="0" xfId="0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44" fontId="4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top" wrapText="1"/>
    </xf>
    <xf numFmtId="184" fontId="4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49" fontId="1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Alignment="1">
      <alignment vertical="top" wrapText="1"/>
    </xf>
    <xf numFmtId="0" fontId="19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 wrapText="1"/>
    </xf>
    <xf numFmtId="2" fontId="71" fillId="0" borderId="10" xfId="0" applyNumberFormat="1" applyFont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/>
    </xf>
    <xf numFmtId="0" fontId="71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/>
    </xf>
    <xf numFmtId="0" fontId="71" fillId="0" borderId="11" xfId="0" applyFont="1" applyBorder="1" applyAlignment="1">
      <alignment horizontal="center" vertical="center" wrapText="1"/>
    </xf>
    <xf numFmtId="2" fontId="71" fillId="0" borderId="11" xfId="0" applyNumberFormat="1" applyFont="1" applyBorder="1" applyAlignment="1">
      <alignment horizontal="center" vertical="center" wrapText="1"/>
    </xf>
    <xf numFmtId="0" fontId="71" fillId="33" borderId="11" xfId="0" applyFont="1" applyFill="1" applyBorder="1" applyAlignment="1">
      <alignment horizontal="center" vertical="center"/>
    </xf>
    <xf numFmtId="184" fontId="71" fillId="0" borderId="10" xfId="6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72" fillId="34" borderId="10" xfId="0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vertical="center" wrapText="1"/>
    </xf>
    <xf numFmtId="0" fontId="72" fillId="35" borderId="10" xfId="0" applyFont="1" applyFill="1" applyBorder="1" applyAlignment="1">
      <alignment horizontal="center" vertical="center"/>
    </xf>
    <xf numFmtId="184" fontId="0" fillId="0" borderId="0" xfId="0" applyNumberFormat="1" applyAlignment="1">
      <alignment/>
    </xf>
    <xf numFmtId="184" fontId="70" fillId="0" borderId="10" xfId="0" applyNumberFormat="1" applyFont="1" applyBorder="1" applyAlignment="1">
      <alignment horizontal="center" vertical="center" wrapText="1"/>
    </xf>
    <xf numFmtId="184" fontId="71" fillId="0" borderId="11" xfId="0" applyNumberFormat="1" applyFont="1" applyBorder="1" applyAlignment="1">
      <alignment horizontal="center" vertical="center" wrapText="1"/>
    </xf>
    <xf numFmtId="184" fontId="71" fillId="0" borderId="10" xfId="0" applyNumberFormat="1" applyFont="1" applyBorder="1" applyAlignment="1">
      <alignment horizontal="center" vertical="center" wrapText="1"/>
    </xf>
    <xf numFmtId="184" fontId="4" fillId="0" borderId="0" xfId="0" applyNumberFormat="1" applyFont="1" applyAlignment="1">
      <alignment/>
    </xf>
    <xf numFmtId="184" fontId="6" fillId="0" borderId="0" xfId="0" applyNumberFormat="1" applyFont="1" applyAlignment="1">
      <alignment/>
    </xf>
    <xf numFmtId="184" fontId="6" fillId="0" borderId="0" xfId="0" applyNumberFormat="1" applyFont="1" applyFill="1" applyBorder="1" applyAlignment="1">
      <alignment vertical="center" wrapText="1"/>
    </xf>
    <xf numFmtId="184" fontId="5" fillId="0" borderId="0" xfId="0" applyNumberFormat="1" applyFont="1" applyFill="1" applyBorder="1" applyAlignment="1">
      <alignment/>
    </xf>
    <xf numFmtId="184" fontId="5" fillId="0" borderId="0" xfId="0" applyNumberFormat="1" applyFont="1" applyFill="1" applyBorder="1" applyAlignment="1">
      <alignment horizontal="center"/>
    </xf>
    <xf numFmtId="184" fontId="2" fillId="0" borderId="10" xfId="0" applyNumberFormat="1" applyFont="1" applyBorder="1" applyAlignment="1">
      <alignment horizontal="center" vertical="center" wrapText="1"/>
    </xf>
    <xf numFmtId="184" fontId="4" fillId="0" borderId="0" xfId="0" applyNumberFormat="1" applyFont="1" applyFill="1" applyBorder="1" applyAlignment="1">
      <alignment vertical="center" wrapText="1"/>
    </xf>
    <xf numFmtId="184" fontId="6" fillId="0" borderId="0" xfId="0" applyNumberFormat="1" applyFont="1" applyFill="1" applyBorder="1" applyAlignment="1">
      <alignment vertical="center" wrapText="1"/>
    </xf>
    <xf numFmtId="184" fontId="21" fillId="0" borderId="0" xfId="0" applyNumberFormat="1" applyFont="1" applyAlignment="1">
      <alignment vertical="top" wrapText="1"/>
    </xf>
    <xf numFmtId="184" fontId="21" fillId="0" borderId="0" xfId="0" applyNumberFormat="1" applyFont="1" applyFill="1" applyBorder="1" applyAlignment="1">
      <alignment vertical="center" wrapText="1"/>
    </xf>
    <xf numFmtId="184" fontId="5" fillId="0" borderId="0" xfId="0" applyNumberFormat="1" applyFont="1" applyAlignment="1">
      <alignment/>
    </xf>
    <xf numFmtId="184" fontId="2" fillId="0" borderId="11" xfId="0" applyNumberFormat="1" applyFont="1" applyBorder="1" applyAlignment="1">
      <alignment horizontal="center" vertical="center" wrapText="1"/>
    </xf>
    <xf numFmtId="184" fontId="72" fillId="0" borderId="10" xfId="0" applyNumberFormat="1" applyFont="1" applyBorder="1" applyAlignment="1">
      <alignment horizontal="center" vertical="center" wrapText="1"/>
    </xf>
    <xf numFmtId="184" fontId="9" fillId="0" borderId="0" xfId="0" applyNumberFormat="1" applyFont="1" applyAlignment="1">
      <alignment vertical="top" wrapText="1"/>
    </xf>
    <xf numFmtId="184" fontId="71" fillId="0" borderId="11" xfId="60" applyNumberFormat="1" applyFont="1" applyBorder="1" applyAlignment="1">
      <alignment horizontal="center" vertical="center"/>
    </xf>
    <xf numFmtId="184" fontId="75" fillId="0" borderId="12" xfId="60" applyNumberFormat="1" applyFont="1" applyBorder="1" applyAlignment="1">
      <alignment/>
    </xf>
    <xf numFmtId="184" fontId="2" fillId="0" borderId="0" xfId="0" applyNumberFormat="1" applyFont="1" applyFill="1" applyBorder="1" applyAlignment="1">
      <alignment horizontal="left" vertical="center" wrapText="1"/>
    </xf>
    <xf numFmtId="184" fontId="5" fillId="0" borderId="0" xfId="0" applyNumberFormat="1" applyFont="1" applyFill="1" applyBorder="1" applyAlignment="1">
      <alignment horizontal="center"/>
    </xf>
    <xf numFmtId="184" fontId="2" fillId="0" borderId="10" xfId="0" applyNumberFormat="1" applyFont="1" applyBorder="1" applyAlignment="1">
      <alignment horizontal="center" vertical="center" wrapText="1"/>
    </xf>
    <xf numFmtId="184" fontId="4" fillId="0" borderId="10" xfId="60" applyNumberFormat="1" applyFont="1" applyBorder="1" applyAlignment="1">
      <alignment horizontal="center" vertical="center" wrapText="1"/>
    </xf>
    <xf numFmtId="184" fontId="4" fillId="0" borderId="0" xfId="0" applyNumberFormat="1" applyFont="1" applyBorder="1" applyAlignment="1">
      <alignment vertical="center" wrapText="1"/>
    </xf>
    <xf numFmtId="184" fontId="4" fillId="0" borderId="0" xfId="0" applyNumberFormat="1" applyFont="1" applyAlignment="1">
      <alignment vertical="top" wrapText="1"/>
    </xf>
    <xf numFmtId="184" fontId="1" fillId="0" borderId="0" xfId="0" applyNumberFormat="1" applyFont="1" applyFill="1" applyBorder="1" applyAlignment="1">
      <alignment horizontal="left" vertical="center" wrapText="1"/>
    </xf>
    <xf numFmtId="184" fontId="0" fillId="0" borderId="0" xfId="0" applyNumberFormat="1" applyBorder="1" applyAlignment="1">
      <alignment vertical="center" wrapText="1"/>
    </xf>
    <xf numFmtId="184" fontId="4" fillId="0" borderId="10" xfId="60" applyNumberFormat="1" applyFont="1" applyBorder="1" applyAlignment="1">
      <alignment horizontal="center" vertical="center"/>
    </xf>
    <xf numFmtId="184" fontId="75" fillId="0" borderId="10" xfId="60" applyNumberFormat="1" applyFont="1" applyBorder="1" applyAlignment="1">
      <alignment/>
    </xf>
    <xf numFmtId="184" fontId="4" fillId="0" borderId="0" xfId="0" applyNumberFormat="1" applyFont="1" applyBorder="1" applyAlignment="1">
      <alignment/>
    </xf>
    <xf numFmtId="184" fontId="75" fillId="0" borderId="12" xfId="0" applyNumberFormat="1" applyFont="1" applyBorder="1" applyAlignment="1">
      <alignment/>
    </xf>
    <xf numFmtId="184" fontId="7" fillId="0" borderId="0" xfId="0" applyNumberFormat="1" applyFont="1" applyFill="1" applyBorder="1" applyAlignment="1">
      <alignment vertical="center" wrapText="1"/>
    </xf>
    <xf numFmtId="184" fontId="24" fillId="0" borderId="10" xfId="0" applyNumberFormat="1" applyFont="1" applyBorder="1" applyAlignment="1">
      <alignment vertical="center"/>
    </xf>
    <xf numFmtId="0" fontId="72" fillId="0" borderId="11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center" wrapText="1"/>
    </xf>
    <xf numFmtId="0" fontId="74" fillId="0" borderId="11" xfId="0" applyFont="1" applyBorder="1" applyAlignment="1">
      <alignment vertical="center" wrapText="1"/>
    </xf>
    <xf numFmtId="0" fontId="72" fillId="34" borderId="11" xfId="0" applyFont="1" applyFill="1" applyBorder="1" applyAlignment="1">
      <alignment horizontal="center" vertical="center" wrapText="1"/>
    </xf>
    <xf numFmtId="0" fontId="72" fillId="35" borderId="11" xfId="0" applyFont="1" applyFill="1" applyBorder="1" applyAlignment="1">
      <alignment horizontal="center" vertical="center"/>
    </xf>
    <xf numFmtId="184" fontId="72" fillId="0" borderId="1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84" fontId="22" fillId="0" borderId="0" xfId="0" applyNumberFormat="1" applyFont="1" applyAlignment="1">
      <alignment horizontal="center"/>
    </xf>
    <xf numFmtId="18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17" fillId="37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75" fillId="0" borderId="13" xfId="0" applyFont="1" applyBorder="1" applyAlignment="1">
      <alignment horizontal="center"/>
    </xf>
    <xf numFmtId="0" fontId="75" fillId="0" borderId="14" xfId="0" applyFont="1" applyBorder="1" applyAlignment="1">
      <alignment horizontal="center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Alignment="1">
      <alignment vertical="top" wrapText="1"/>
    </xf>
    <xf numFmtId="0" fontId="17" fillId="37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8" fillId="0" borderId="0" xfId="0" applyFont="1" applyFill="1" applyBorder="1" applyAlignment="1">
      <alignment horizontal="left" vertical="center" wrapText="1"/>
    </xf>
    <xf numFmtId="0" fontId="76" fillId="37" borderId="1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top" wrapText="1"/>
    </xf>
    <xf numFmtId="0" fontId="2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84"/>
  <sheetViews>
    <sheetView tabSelected="1" zoomScale="90" zoomScaleNormal="90" zoomScaleSheetLayoutView="80" workbookViewId="0" topLeftCell="A1">
      <selection activeCell="A3" sqref="A3:N3"/>
    </sheetView>
  </sheetViews>
  <sheetFormatPr defaultColWidth="9.00390625" defaultRowHeight="12.75"/>
  <cols>
    <col min="1" max="1" width="5.00390625" style="0" customWidth="1"/>
    <col min="2" max="2" width="16.375" style="0" customWidth="1"/>
    <col min="3" max="3" width="15.625" style="0" customWidth="1"/>
    <col min="4" max="4" width="20.125" style="0" customWidth="1"/>
    <col min="5" max="5" width="12.625" style="0" customWidth="1"/>
    <col min="6" max="6" width="12.25390625" style="0" customWidth="1"/>
    <col min="7" max="7" width="12.375" style="0" customWidth="1"/>
    <col min="8" max="8" width="12.75390625" style="0" customWidth="1"/>
    <col min="9" max="9" width="10.75390625" style="0" customWidth="1"/>
    <col min="10" max="10" width="11.125" style="0" customWidth="1"/>
    <col min="11" max="11" width="15.75390625" style="0" customWidth="1"/>
    <col min="12" max="12" width="7.125" style="0" customWidth="1"/>
    <col min="13" max="14" width="13.25390625" style="105" customWidth="1"/>
    <col min="15" max="15" width="9.125" style="10" customWidth="1"/>
    <col min="17" max="17" width="9.625" style="0" bestFit="1" customWidth="1"/>
  </cols>
  <sheetData>
    <row r="2" spans="12:14" ht="14.25">
      <c r="L2" s="176" t="s">
        <v>102</v>
      </c>
      <c r="M2" s="176"/>
      <c r="N2" s="176"/>
    </row>
    <row r="3" spans="1:14" ht="20.25">
      <c r="A3" s="180" t="s">
        <v>128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</row>
    <row r="4" spans="1:14" ht="20.25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53"/>
      <c r="N4" s="146"/>
    </row>
    <row r="5" spans="1:14" ht="20.25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53"/>
      <c r="N5" s="146"/>
    </row>
    <row r="8" spans="1:15" s="6" customFormat="1" ht="18" customHeight="1">
      <c r="A8" s="178" t="s">
        <v>63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9"/>
    </row>
    <row r="9" spans="1:14" ht="48">
      <c r="A9" s="77" t="s">
        <v>0</v>
      </c>
      <c r="B9" s="78" t="s">
        <v>1</v>
      </c>
      <c r="C9" s="79" t="s">
        <v>2</v>
      </c>
      <c r="D9" s="79" t="s">
        <v>3</v>
      </c>
      <c r="E9" s="78" t="s">
        <v>4</v>
      </c>
      <c r="F9" s="78" t="s">
        <v>5</v>
      </c>
      <c r="G9" s="78" t="s">
        <v>64</v>
      </c>
      <c r="H9" s="78" t="s">
        <v>6</v>
      </c>
      <c r="I9" s="78" t="s">
        <v>7</v>
      </c>
      <c r="J9" s="78" t="s">
        <v>37</v>
      </c>
      <c r="K9" s="78" t="s">
        <v>32</v>
      </c>
      <c r="L9" s="79" t="s">
        <v>8</v>
      </c>
      <c r="M9" s="106" t="s">
        <v>95</v>
      </c>
      <c r="N9" s="106" t="s">
        <v>12</v>
      </c>
    </row>
    <row r="10" spans="1:14" ht="60.75" customHeight="1">
      <c r="A10" s="88">
        <v>1</v>
      </c>
      <c r="B10" s="89"/>
      <c r="C10" s="89" t="s">
        <v>61</v>
      </c>
      <c r="D10" s="89" t="s">
        <v>62</v>
      </c>
      <c r="E10" s="90"/>
      <c r="F10" s="89" t="s">
        <v>73</v>
      </c>
      <c r="G10" s="149">
        <v>700</v>
      </c>
      <c r="H10" s="150">
        <f>G10*0.35</f>
        <v>244.99999999999997</v>
      </c>
      <c r="I10" s="91" t="s">
        <v>38</v>
      </c>
      <c r="J10" s="91" t="s">
        <v>38</v>
      </c>
      <c r="K10" s="89"/>
      <c r="L10" s="89"/>
      <c r="M10" s="107"/>
      <c r="N10" s="123">
        <f>M10*G10</f>
        <v>0</v>
      </c>
    </row>
    <row r="11" spans="1:14" ht="79.5" customHeight="1">
      <c r="A11" s="80">
        <v>2</v>
      </c>
      <c r="B11" s="81"/>
      <c r="C11" s="81" t="s">
        <v>93</v>
      </c>
      <c r="D11" s="81" t="s">
        <v>94</v>
      </c>
      <c r="E11" s="82"/>
      <c r="F11" s="81" t="s">
        <v>130</v>
      </c>
      <c r="G11" s="147">
        <v>550</v>
      </c>
      <c r="H11" s="148">
        <f>G11</f>
        <v>550</v>
      </c>
      <c r="I11" s="83" t="s">
        <v>38</v>
      </c>
      <c r="J11" s="83" t="s">
        <v>38</v>
      </c>
      <c r="K11" s="81"/>
      <c r="L11" s="81"/>
      <c r="M11" s="108"/>
      <c r="N11" s="92">
        <f>M11*G11</f>
        <v>0</v>
      </c>
    </row>
    <row r="12" spans="1:14" ht="18" customHeight="1">
      <c r="A12" s="84"/>
      <c r="B12" s="84"/>
      <c r="C12" s="84"/>
      <c r="D12" s="84"/>
      <c r="E12" s="84"/>
      <c r="F12" s="84"/>
      <c r="I12" s="84"/>
      <c r="J12" s="84"/>
      <c r="K12" s="84"/>
      <c r="L12" s="167" t="s">
        <v>52</v>
      </c>
      <c r="M12" s="168"/>
      <c r="N12" s="134">
        <f>SUM(N10:N11)</f>
        <v>0</v>
      </c>
    </row>
    <row r="13" spans="1:14" ht="12.75">
      <c r="A13" s="51"/>
      <c r="B13" s="51"/>
      <c r="C13" s="51"/>
      <c r="D13" s="51"/>
      <c r="E13" s="51"/>
      <c r="F13" s="51"/>
      <c r="G13" s="51"/>
      <c r="H13" s="51"/>
      <c r="I13" s="51"/>
      <c r="J13" s="53"/>
      <c r="K13" s="54"/>
      <c r="L13" s="51"/>
      <c r="M13" s="109"/>
      <c r="N13" s="109"/>
    </row>
    <row r="14" spans="1:14" ht="12.75">
      <c r="A14" s="51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110"/>
      <c r="N14" s="110"/>
    </row>
    <row r="15" spans="1:15" ht="12.75">
      <c r="A15" s="56"/>
      <c r="B15" s="163" t="s">
        <v>74</v>
      </c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25"/>
      <c r="N15" s="111"/>
      <c r="O15" s="23"/>
    </row>
    <row r="16" spans="1:15" ht="12.75">
      <c r="A16" s="56"/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25"/>
      <c r="N16" s="111"/>
      <c r="O16" s="23"/>
    </row>
    <row r="17" spans="1:15" ht="12.75">
      <c r="A17" s="56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25"/>
      <c r="N17" s="111"/>
      <c r="O17" s="23"/>
    </row>
    <row r="18" spans="1:15" ht="12.75">
      <c r="A18" s="56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111"/>
      <c r="N18" s="111"/>
      <c r="O18" s="23"/>
    </row>
    <row r="19" spans="1:15" ht="12.75">
      <c r="A19" s="56"/>
      <c r="B19" s="42" t="s">
        <v>80</v>
      </c>
      <c r="C19" s="43"/>
      <c r="D19" s="44"/>
      <c r="E19" s="57"/>
      <c r="F19" s="57"/>
      <c r="G19" s="57"/>
      <c r="H19" s="57"/>
      <c r="I19" s="57"/>
      <c r="J19" s="57"/>
      <c r="K19" s="57"/>
      <c r="L19" s="57"/>
      <c r="M19" s="111"/>
      <c r="N19" s="111"/>
      <c r="O19" s="23"/>
    </row>
    <row r="20" spans="1:15" ht="12.75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9"/>
      <c r="M20" s="116"/>
      <c r="N20" s="116"/>
      <c r="O20" s="23"/>
    </row>
    <row r="21" spans="1:15" ht="12.75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9"/>
      <c r="M21" s="116"/>
      <c r="N21" s="116"/>
      <c r="O21" s="23"/>
    </row>
    <row r="22" spans="1:15" ht="12.75" customHeight="1">
      <c r="A22" s="17"/>
      <c r="B22" s="58"/>
      <c r="C22" s="164" t="s">
        <v>96</v>
      </c>
      <c r="D22" s="164"/>
      <c r="E22" s="164"/>
      <c r="F22" s="164"/>
      <c r="G22" s="164"/>
      <c r="H22" s="164"/>
      <c r="I22" s="20"/>
      <c r="J22" s="20"/>
      <c r="K22" s="20"/>
      <c r="L22" s="20"/>
      <c r="M22" s="112"/>
      <c r="N22" s="116"/>
      <c r="O22" s="23"/>
    </row>
    <row r="23" spans="1:15" ht="12.75">
      <c r="A23" s="25"/>
      <c r="B23" s="46"/>
      <c r="C23" s="164"/>
      <c r="D23" s="164"/>
      <c r="E23" s="164"/>
      <c r="F23" s="164"/>
      <c r="G23" s="164"/>
      <c r="H23" s="164"/>
      <c r="I23" s="22"/>
      <c r="J23" s="22"/>
      <c r="K23" s="22"/>
      <c r="L23" s="21"/>
      <c r="M23" s="126"/>
      <c r="N23" s="116"/>
      <c r="O23" s="23"/>
    </row>
    <row r="24" spans="1:15" ht="18" customHeight="1">
      <c r="A24" s="25"/>
      <c r="B24" s="46"/>
      <c r="C24" s="164"/>
      <c r="D24" s="164"/>
      <c r="E24" s="164"/>
      <c r="F24" s="164"/>
      <c r="G24" s="164"/>
      <c r="H24" s="164"/>
      <c r="I24" s="22"/>
      <c r="J24" s="22"/>
      <c r="K24" s="22"/>
      <c r="L24" s="21"/>
      <c r="M24" s="126"/>
      <c r="N24" s="116"/>
      <c r="O24" s="23"/>
    </row>
    <row r="25" spans="1:15" ht="12.75">
      <c r="A25" s="25"/>
      <c r="B25" s="21"/>
      <c r="C25" s="20"/>
      <c r="D25" s="20"/>
      <c r="E25" s="20"/>
      <c r="F25" s="20"/>
      <c r="G25" s="20"/>
      <c r="H25" s="20"/>
      <c r="I25" s="22"/>
      <c r="J25" s="22"/>
      <c r="K25" s="22"/>
      <c r="L25" s="21"/>
      <c r="M25" s="126"/>
      <c r="N25" s="116"/>
      <c r="O25" s="23"/>
    </row>
    <row r="27" spans="1:15" s="7" customFormat="1" ht="19.5" customHeight="1">
      <c r="A27" s="171" t="s">
        <v>97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1"/>
    </row>
    <row r="28" spans="1:14" ht="48">
      <c r="A28" s="1" t="s">
        <v>0</v>
      </c>
      <c r="B28" s="2" t="s">
        <v>1</v>
      </c>
      <c r="C28" s="3" t="s">
        <v>2</v>
      </c>
      <c r="D28" s="3" t="s">
        <v>3</v>
      </c>
      <c r="E28" s="4" t="s">
        <v>4</v>
      </c>
      <c r="F28" s="4" t="s">
        <v>5</v>
      </c>
      <c r="G28" s="2" t="s">
        <v>64</v>
      </c>
      <c r="H28" s="4" t="s">
        <v>6</v>
      </c>
      <c r="I28" s="2" t="s">
        <v>81</v>
      </c>
      <c r="J28" s="2" t="s">
        <v>37</v>
      </c>
      <c r="K28" s="2" t="s">
        <v>32</v>
      </c>
      <c r="L28" s="3" t="s">
        <v>8</v>
      </c>
      <c r="M28" s="114" t="s">
        <v>95</v>
      </c>
      <c r="N28" s="127" t="s">
        <v>12</v>
      </c>
    </row>
    <row r="29" spans="1:17" s="32" customFormat="1" ht="72" customHeight="1">
      <c r="A29" s="47" t="s">
        <v>9</v>
      </c>
      <c r="B29" s="8" t="s">
        <v>57</v>
      </c>
      <c r="C29" s="76" t="s">
        <v>98</v>
      </c>
      <c r="D29" s="8" t="s">
        <v>122</v>
      </c>
      <c r="E29" s="48"/>
      <c r="F29" s="147" t="s">
        <v>131</v>
      </c>
      <c r="G29" s="147">
        <v>170</v>
      </c>
      <c r="H29" s="8">
        <f>G29*0.65</f>
        <v>110.5</v>
      </c>
      <c r="I29" s="60" t="s">
        <v>38</v>
      </c>
      <c r="J29" s="50" t="s">
        <v>38</v>
      </c>
      <c r="K29" s="65"/>
      <c r="L29" s="1"/>
      <c r="M29" s="154"/>
      <c r="N29" s="128">
        <f>G29*M29</f>
        <v>0</v>
      </c>
      <c r="O29" s="31"/>
      <c r="Q29" s="45"/>
    </row>
    <row r="30" spans="1:17" ht="69.75" customHeight="1">
      <c r="A30" s="47" t="s">
        <v>10</v>
      </c>
      <c r="B30" s="8" t="s">
        <v>57</v>
      </c>
      <c r="C30" s="8" t="s">
        <v>40</v>
      </c>
      <c r="D30" s="8" t="s">
        <v>54</v>
      </c>
      <c r="E30" s="48"/>
      <c r="F30" s="147" t="s">
        <v>132</v>
      </c>
      <c r="G30" s="147">
        <v>980</v>
      </c>
      <c r="H30" s="151">
        <f>G30*5</f>
        <v>4900</v>
      </c>
      <c r="I30" s="60" t="s">
        <v>38</v>
      </c>
      <c r="J30" s="50" t="s">
        <v>38</v>
      </c>
      <c r="K30" s="47"/>
      <c r="L30" s="8"/>
      <c r="M30" s="154"/>
      <c r="N30" s="128">
        <f aca="true" t="shared" si="0" ref="N30:N37">G30*M30</f>
        <v>0</v>
      </c>
      <c r="Q30" s="45"/>
    </row>
    <row r="31" spans="1:17" ht="69.75" customHeight="1">
      <c r="A31" s="47" t="s">
        <v>11</v>
      </c>
      <c r="B31" s="8"/>
      <c r="C31" s="8"/>
      <c r="D31" s="8" t="s">
        <v>53</v>
      </c>
      <c r="E31" s="48"/>
      <c r="F31" s="147" t="s">
        <v>75</v>
      </c>
      <c r="G31" s="147">
        <v>30</v>
      </c>
      <c r="H31" s="151"/>
      <c r="I31" s="60" t="s">
        <v>38</v>
      </c>
      <c r="J31" s="50" t="s">
        <v>38</v>
      </c>
      <c r="K31" s="47"/>
      <c r="L31" s="8"/>
      <c r="M31" s="154"/>
      <c r="N31" s="128">
        <f t="shared" si="0"/>
        <v>0</v>
      </c>
      <c r="Q31" s="45"/>
    </row>
    <row r="32" spans="1:17" ht="116.25" customHeight="1">
      <c r="A32" s="47" t="s">
        <v>22</v>
      </c>
      <c r="B32" s="8"/>
      <c r="C32" s="8"/>
      <c r="D32" s="8" t="s">
        <v>103</v>
      </c>
      <c r="E32" s="48"/>
      <c r="F32" s="147"/>
      <c r="G32" s="147">
        <v>2200</v>
      </c>
      <c r="H32" s="151"/>
      <c r="I32" s="60" t="s">
        <v>38</v>
      </c>
      <c r="J32" s="50" t="s">
        <v>38</v>
      </c>
      <c r="K32" s="47"/>
      <c r="L32" s="8"/>
      <c r="M32" s="154"/>
      <c r="N32" s="128">
        <f t="shared" si="0"/>
        <v>0</v>
      </c>
      <c r="Q32" s="45"/>
    </row>
    <row r="33" spans="1:17" ht="25.5">
      <c r="A33" s="47" t="s">
        <v>25</v>
      </c>
      <c r="B33" s="8" t="s">
        <v>19</v>
      </c>
      <c r="C33" s="61"/>
      <c r="D33" s="8" t="s">
        <v>20</v>
      </c>
      <c r="E33" s="48"/>
      <c r="F33" s="147" t="s">
        <v>65</v>
      </c>
      <c r="G33" s="147">
        <v>40</v>
      </c>
      <c r="H33" s="152"/>
      <c r="I33" s="147">
        <f>G33*225</f>
        <v>9000</v>
      </c>
      <c r="J33" s="8"/>
      <c r="K33" s="8"/>
      <c r="L33" s="8"/>
      <c r="M33" s="154"/>
      <c r="N33" s="128">
        <f t="shared" si="0"/>
        <v>0</v>
      </c>
      <c r="Q33" s="45"/>
    </row>
    <row r="34" spans="1:17" ht="40.5" customHeight="1">
      <c r="A34" s="47" t="s">
        <v>44</v>
      </c>
      <c r="B34" s="8" t="s">
        <v>70</v>
      </c>
      <c r="C34" s="61" t="s">
        <v>41</v>
      </c>
      <c r="D34" s="8" t="s">
        <v>21</v>
      </c>
      <c r="E34" s="48"/>
      <c r="F34" s="147" t="s">
        <v>69</v>
      </c>
      <c r="G34" s="147">
        <v>10</v>
      </c>
      <c r="H34" s="151">
        <f>G34*8</f>
        <v>80</v>
      </c>
      <c r="I34" s="147">
        <v>80</v>
      </c>
      <c r="J34" s="8"/>
      <c r="K34" s="8"/>
      <c r="L34" s="8"/>
      <c r="M34" s="154"/>
      <c r="N34" s="128">
        <f t="shared" si="0"/>
        <v>0</v>
      </c>
      <c r="Q34" s="45"/>
    </row>
    <row r="35" spans="1:17" ht="38.25">
      <c r="A35" s="47" t="s">
        <v>49</v>
      </c>
      <c r="B35" s="8" t="s">
        <v>43</v>
      </c>
      <c r="C35" s="61" t="s">
        <v>89</v>
      </c>
      <c r="D35" s="8" t="s">
        <v>82</v>
      </c>
      <c r="E35" s="48"/>
      <c r="F35" s="147" t="s">
        <v>129</v>
      </c>
      <c r="G35" s="147">
        <v>80</v>
      </c>
      <c r="H35" s="151" t="s">
        <v>135</v>
      </c>
      <c r="I35" s="60" t="s">
        <v>38</v>
      </c>
      <c r="J35" s="60" t="s">
        <v>38</v>
      </c>
      <c r="K35" s="61"/>
      <c r="L35" s="8"/>
      <c r="M35" s="154"/>
      <c r="N35" s="128">
        <f t="shared" si="0"/>
        <v>0</v>
      </c>
      <c r="Q35" s="45"/>
    </row>
    <row r="36" spans="1:17" ht="65.25" customHeight="1">
      <c r="A36" s="47" t="s">
        <v>50</v>
      </c>
      <c r="B36" s="8" t="s">
        <v>56</v>
      </c>
      <c r="C36" s="61" t="s">
        <v>89</v>
      </c>
      <c r="D36" s="8" t="s">
        <v>60</v>
      </c>
      <c r="E36" s="48"/>
      <c r="F36" s="147" t="s">
        <v>133</v>
      </c>
      <c r="G36" s="147">
        <v>20</v>
      </c>
      <c r="H36" s="151">
        <f>G36*0.75</f>
        <v>15</v>
      </c>
      <c r="I36" s="60" t="s">
        <v>38</v>
      </c>
      <c r="J36" s="60" t="s">
        <v>38</v>
      </c>
      <c r="K36" s="61"/>
      <c r="L36" s="8"/>
      <c r="M36" s="154"/>
      <c r="N36" s="128">
        <f t="shared" si="0"/>
        <v>0</v>
      </c>
      <c r="Q36" s="45"/>
    </row>
    <row r="37" spans="1:17" ht="70.5" customHeight="1">
      <c r="A37" s="47" t="s">
        <v>51</v>
      </c>
      <c r="B37" s="8" t="s">
        <v>23</v>
      </c>
      <c r="C37" s="8" t="s">
        <v>24</v>
      </c>
      <c r="D37" s="8" t="s">
        <v>55</v>
      </c>
      <c r="E37" s="48"/>
      <c r="F37" s="147" t="s">
        <v>134</v>
      </c>
      <c r="G37" s="147">
        <v>15</v>
      </c>
      <c r="H37" s="151">
        <f>G37*6</f>
        <v>90</v>
      </c>
      <c r="I37" s="8">
        <v>4500</v>
      </c>
      <c r="J37" s="8"/>
      <c r="K37" s="8"/>
      <c r="L37" s="8"/>
      <c r="M37" s="154"/>
      <c r="N37" s="128">
        <f t="shared" si="0"/>
        <v>0</v>
      </c>
      <c r="Q37" s="45"/>
    </row>
    <row r="38" spans="1:14" ht="16.5" customHeight="1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174" t="s">
        <v>52</v>
      </c>
      <c r="M38" s="175"/>
      <c r="N38" s="124">
        <f>SUM(N29:N37)</f>
        <v>0</v>
      </c>
    </row>
    <row r="39" spans="1:14" ht="12.75">
      <c r="A39" s="51"/>
      <c r="B39" s="62"/>
      <c r="C39" s="63"/>
      <c r="D39" s="63"/>
      <c r="E39" s="63"/>
      <c r="F39" s="63"/>
      <c r="G39" s="63"/>
      <c r="H39" s="64"/>
      <c r="I39" s="64"/>
      <c r="J39" s="64"/>
      <c r="K39" s="64"/>
      <c r="L39" s="63"/>
      <c r="M39" s="129"/>
      <c r="N39" s="129"/>
    </row>
    <row r="40" spans="1:14" ht="12.75">
      <c r="A40" s="51"/>
      <c r="B40" s="62"/>
      <c r="C40" s="63"/>
      <c r="D40" s="63"/>
      <c r="E40" s="63"/>
      <c r="F40" s="63"/>
      <c r="G40" s="63"/>
      <c r="H40" s="64"/>
      <c r="I40" s="64"/>
      <c r="J40" s="64"/>
      <c r="K40" s="64"/>
      <c r="L40" s="63"/>
      <c r="M40" s="129"/>
      <c r="N40" s="129"/>
    </row>
    <row r="41" spans="1:14" ht="12.75">
      <c r="A41" s="67"/>
      <c r="B41" s="52" t="s">
        <v>13</v>
      </c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115"/>
      <c r="N41" s="115"/>
    </row>
    <row r="42" spans="1:14" ht="12.75">
      <c r="A42" s="67"/>
      <c r="B42" s="51" t="s">
        <v>14</v>
      </c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115"/>
      <c r="N42" s="115"/>
    </row>
    <row r="43" spans="1:14" ht="12.75">
      <c r="A43" s="67"/>
      <c r="B43" s="51" t="s">
        <v>77</v>
      </c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115"/>
      <c r="N43" s="115"/>
    </row>
    <row r="44" spans="1:15" s="30" customFormat="1" ht="12.75">
      <c r="A44" s="67"/>
      <c r="B44" s="51" t="s">
        <v>47</v>
      </c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115"/>
      <c r="N44" s="115"/>
      <c r="O44" s="29"/>
    </row>
    <row r="45" spans="1:15" s="30" customFormat="1" ht="12.75">
      <c r="A45" s="67"/>
      <c r="B45" s="51" t="s">
        <v>48</v>
      </c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115"/>
      <c r="N45" s="115"/>
      <c r="O45" s="29"/>
    </row>
    <row r="46" spans="1:14" ht="12.75">
      <c r="A46" s="67"/>
      <c r="B46" s="51" t="s">
        <v>42</v>
      </c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115"/>
      <c r="N46" s="115"/>
    </row>
    <row r="47" spans="1:14" ht="12.75">
      <c r="A47" s="67"/>
      <c r="B47" s="52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115"/>
      <c r="N47" s="115"/>
    </row>
    <row r="48" spans="1:14" ht="12.75">
      <c r="A48" s="67"/>
      <c r="B48" s="68" t="s">
        <v>78</v>
      </c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115"/>
      <c r="N48" s="115"/>
    </row>
    <row r="49" spans="1:14" ht="12.75">
      <c r="A49" s="67"/>
      <c r="B49" s="68" t="s">
        <v>79</v>
      </c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115"/>
      <c r="N49" s="115"/>
    </row>
    <row r="50" spans="1:14" ht="12.75">
      <c r="A50" s="67"/>
      <c r="B50" s="52" t="s">
        <v>15</v>
      </c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115"/>
      <c r="N50" s="115"/>
    </row>
    <row r="51" spans="1:14" ht="12.75">
      <c r="A51" s="67"/>
      <c r="B51" s="52" t="s">
        <v>16</v>
      </c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115"/>
      <c r="N51" s="115"/>
    </row>
    <row r="52" spans="1:14" ht="12.75">
      <c r="A52" s="67"/>
      <c r="B52" s="52" t="s">
        <v>17</v>
      </c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115"/>
      <c r="N52" s="115"/>
    </row>
    <row r="53" spans="1:14" ht="12.7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115"/>
      <c r="N53" s="115"/>
    </row>
    <row r="54" spans="1:14" ht="12.75">
      <c r="A54" s="67"/>
      <c r="B54" s="69" t="s">
        <v>18</v>
      </c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115"/>
      <c r="N54" s="115"/>
    </row>
    <row r="55" spans="1:14" ht="12.75" customHeight="1">
      <c r="A55" s="67"/>
      <c r="B55" s="172" t="s">
        <v>76</v>
      </c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30"/>
      <c r="N55" s="115"/>
    </row>
    <row r="56" spans="1:14" ht="12.75">
      <c r="A56" s="67"/>
      <c r="B56" s="165" t="s">
        <v>31</v>
      </c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</row>
    <row r="57" spans="1:14" ht="17.25" customHeight="1">
      <c r="A57" s="67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</row>
    <row r="58" spans="1:14" ht="12.75">
      <c r="A58" s="70"/>
      <c r="B58" s="163" t="s">
        <v>74</v>
      </c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31"/>
      <c r="N58" s="115"/>
    </row>
    <row r="59" spans="1:14" ht="12.75">
      <c r="A59" s="70"/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31"/>
      <c r="N59" s="115"/>
    </row>
    <row r="60" spans="1:14" ht="12.75">
      <c r="A60" s="70"/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31"/>
      <c r="N60" s="115"/>
    </row>
    <row r="61" spans="1:14" ht="12.75">
      <c r="A61" s="70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115"/>
      <c r="N61" s="115"/>
    </row>
    <row r="62" spans="1:14" ht="12.75">
      <c r="A62" s="70"/>
      <c r="B62" s="42" t="s">
        <v>80</v>
      </c>
      <c r="C62" s="43"/>
      <c r="D62" s="44"/>
      <c r="E62" s="67"/>
      <c r="F62" s="67"/>
      <c r="G62" s="67"/>
      <c r="H62" s="67"/>
      <c r="I62" s="67"/>
      <c r="J62" s="67"/>
      <c r="K62" s="67"/>
      <c r="L62" s="67"/>
      <c r="M62" s="115"/>
      <c r="N62" s="115"/>
    </row>
    <row r="63" spans="1:14" ht="12.75">
      <c r="A63" s="35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16"/>
      <c r="N63" s="116"/>
    </row>
    <row r="64" spans="1:14" ht="12.75">
      <c r="A64" s="17"/>
      <c r="B64" s="38"/>
      <c r="C64" s="39"/>
      <c r="D64" s="40"/>
      <c r="E64" s="20"/>
      <c r="F64" s="20"/>
      <c r="G64" s="20"/>
      <c r="H64" s="20"/>
      <c r="I64" s="20"/>
      <c r="J64" s="20"/>
      <c r="K64" s="20"/>
      <c r="L64" s="20"/>
      <c r="M64" s="112"/>
      <c r="N64" s="116"/>
    </row>
    <row r="65" spans="1:14" ht="12.75" customHeight="1">
      <c r="A65" s="17"/>
      <c r="B65" s="58"/>
      <c r="C65" s="164" t="s">
        <v>96</v>
      </c>
      <c r="D65" s="164"/>
      <c r="E65" s="164"/>
      <c r="F65" s="164"/>
      <c r="G65" s="164"/>
      <c r="H65" s="164"/>
      <c r="I65" s="20"/>
      <c r="J65" s="20"/>
      <c r="K65" s="20"/>
      <c r="L65" s="20"/>
      <c r="M65" s="112"/>
      <c r="N65" s="116"/>
    </row>
    <row r="66" spans="1:14" ht="12.75">
      <c r="A66" s="25"/>
      <c r="B66" s="46"/>
      <c r="C66" s="164"/>
      <c r="D66" s="164"/>
      <c r="E66" s="164"/>
      <c r="F66" s="164"/>
      <c r="G66" s="164"/>
      <c r="H66" s="164"/>
      <c r="I66" s="22"/>
      <c r="J66" s="22"/>
      <c r="K66" s="22"/>
      <c r="L66" s="21"/>
      <c r="M66" s="126"/>
      <c r="N66" s="116"/>
    </row>
    <row r="67" spans="1:14" ht="12.75">
      <c r="A67" s="24"/>
      <c r="B67" s="46"/>
      <c r="C67" s="164"/>
      <c r="D67" s="164"/>
      <c r="E67" s="164"/>
      <c r="F67" s="164"/>
      <c r="G67" s="164"/>
      <c r="H67" s="164"/>
      <c r="I67" s="22"/>
      <c r="J67" s="22"/>
      <c r="K67" s="22"/>
      <c r="L67" s="22"/>
      <c r="M67" s="113"/>
      <c r="N67" s="116"/>
    </row>
    <row r="68" spans="1:14" ht="12.75">
      <c r="A68" s="24"/>
      <c r="B68" s="20"/>
      <c r="C68" s="20"/>
      <c r="D68" s="20"/>
      <c r="E68" s="20"/>
      <c r="F68" s="20"/>
      <c r="G68" s="20"/>
      <c r="H68" s="20"/>
      <c r="I68" s="22"/>
      <c r="J68" s="22"/>
      <c r="K68" s="22"/>
      <c r="L68" s="21"/>
      <c r="M68" s="126"/>
      <c r="N68" s="116"/>
    </row>
    <row r="69" spans="2:14" ht="12.75">
      <c r="B69" s="12"/>
      <c r="C69" s="13"/>
      <c r="D69" s="13"/>
      <c r="E69" s="13"/>
      <c r="F69" s="13"/>
      <c r="G69" s="13"/>
      <c r="H69" s="14"/>
      <c r="I69" s="14"/>
      <c r="J69" s="14"/>
      <c r="K69" s="14"/>
      <c r="L69" s="13"/>
      <c r="M69" s="132"/>
      <c r="N69" s="132"/>
    </row>
    <row r="70" spans="1:15" s="7" customFormat="1" ht="19.5" customHeight="1">
      <c r="A70" s="171" t="s">
        <v>101</v>
      </c>
      <c r="B70" s="171"/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1"/>
    </row>
    <row r="71" spans="1:14" ht="48">
      <c r="A71" s="1" t="s">
        <v>0</v>
      </c>
      <c r="B71" s="2" t="s">
        <v>1</v>
      </c>
      <c r="C71" s="3" t="s">
        <v>2</v>
      </c>
      <c r="D71" s="3" t="s">
        <v>3</v>
      </c>
      <c r="E71" s="4" t="s">
        <v>4</v>
      </c>
      <c r="F71" s="4" t="s">
        <v>5</v>
      </c>
      <c r="G71" s="2" t="s">
        <v>64</v>
      </c>
      <c r="H71" s="4" t="s">
        <v>6</v>
      </c>
      <c r="I71" s="4" t="s">
        <v>7</v>
      </c>
      <c r="J71" s="2" t="s">
        <v>37</v>
      </c>
      <c r="K71" s="2" t="s">
        <v>32</v>
      </c>
      <c r="L71" s="3" t="s">
        <v>8</v>
      </c>
      <c r="M71" s="114" t="s">
        <v>95</v>
      </c>
      <c r="N71" s="127" t="s">
        <v>12</v>
      </c>
    </row>
    <row r="72" spans="1:17" ht="97.5" customHeight="1">
      <c r="A72" s="8" t="s">
        <v>9</v>
      </c>
      <c r="B72" s="147" t="s">
        <v>90</v>
      </c>
      <c r="C72" s="147" t="s">
        <v>91</v>
      </c>
      <c r="D72" s="147" t="s">
        <v>92</v>
      </c>
      <c r="E72" s="48"/>
      <c r="F72" s="147" t="s">
        <v>137</v>
      </c>
      <c r="G72" s="147">
        <v>5100</v>
      </c>
      <c r="H72" s="147">
        <f>G72/2</f>
        <v>2550</v>
      </c>
      <c r="I72" s="60" t="s">
        <v>38</v>
      </c>
      <c r="J72" s="60" t="s">
        <v>38</v>
      </c>
      <c r="K72" s="8"/>
      <c r="L72" s="8"/>
      <c r="M72" s="59"/>
      <c r="N72" s="133">
        <f>G72*M72</f>
        <v>0</v>
      </c>
      <c r="Q72" s="37"/>
    </row>
    <row r="73" spans="1:17" s="30" customFormat="1" ht="56.25" customHeight="1">
      <c r="A73" s="8" t="s">
        <v>10</v>
      </c>
      <c r="B73" s="66"/>
      <c r="C73" s="155"/>
      <c r="D73" s="151" t="s">
        <v>58</v>
      </c>
      <c r="E73" s="48"/>
      <c r="F73" s="147" t="s">
        <v>137</v>
      </c>
      <c r="G73" s="155">
        <v>4800</v>
      </c>
      <c r="H73" s="155">
        <f>G73/2</f>
        <v>2400</v>
      </c>
      <c r="I73" s="60" t="s">
        <v>38</v>
      </c>
      <c r="J73" s="60" t="s">
        <v>38</v>
      </c>
      <c r="K73" s="8"/>
      <c r="L73" s="8"/>
      <c r="M73" s="59"/>
      <c r="N73" s="133">
        <f aca="true" t="shared" si="1" ref="N73:N79">G73*M73</f>
        <v>0</v>
      </c>
      <c r="O73" s="29"/>
      <c r="Q73" s="37"/>
    </row>
    <row r="74" spans="1:17" ht="90.75" customHeight="1">
      <c r="A74" s="8" t="s">
        <v>11</v>
      </c>
      <c r="B74" s="147" t="s">
        <v>90</v>
      </c>
      <c r="C74" s="147" t="s">
        <v>91</v>
      </c>
      <c r="D74" s="147" t="s">
        <v>92</v>
      </c>
      <c r="E74" s="48"/>
      <c r="F74" s="147" t="s">
        <v>133</v>
      </c>
      <c r="G74" s="147">
        <v>100</v>
      </c>
      <c r="H74" s="147">
        <f>G74*0.75</f>
        <v>75</v>
      </c>
      <c r="I74" s="60" t="s">
        <v>38</v>
      </c>
      <c r="J74" s="60" t="s">
        <v>38</v>
      </c>
      <c r="K74" s="8"/>
      <c r="L74" s="8"/>
      <c r="M74" s="59"/>
      <c r="N74" s="133">
        <f t="shared" si="1"/>
        <v>0</v>
      </c>
      <c r="Q74" s="37"/>
    </row>
    <row r="75" spans="1:17" ht="42" customHeight="1">
      <c r="A75" s="8" t="s">
        <v>22</v>
      </c>
      <c r="B75" s="147" t="s">
        <v>26</v>
      </c>
      <c r="C75" s="147" t="s">
        <v>46</v>
      </c>
      <c r="D75" s="147" t="s">
        <v>27</v>
      </c>
      <c r="E75" s="48"/>
      <c r="F75" s="147" t="s">
        <v>138</v>
      </c>
      <c r="G75" s="147">
        <v>430</v>
      </c>
      <c r="H75" s="147">
        <f>G75*0.35</f>
        <v>150.5</v>
      </c>
      <c r="I75" s="60" t="s">
        <v>38</v>
      </c>
      <c r="J75" s="60" t="s">
        <v>38</v>
      </c>
      <c r="K75" s="8"/>
      <c r="L75" s="8"/>
      <c r="M75" s="59"/>
      <c r="N75" s="133">
        <f t="shared" si="1"/>
        <v>0</v>
      </c>
      <c r="Q75" s="37"/>
    </row>
    <row r="76" spans="1:17" ht="38.25">
      <c r="A76" s="8" t="s">
        <v>25</v>
      </c>
      <c r="B76" s="147" t="s">
        <v>26</v>
      </c>
      <c r="C76" s="147" t="s">
        <v>46</v>
      </c>
      <c r="D76" s="147" t="s">
        <v>27</v>
      </c>
      <c r="E76" s="48"/>
      <c r="F76" s="147" t="s">
        <v>130</v>
      </c>
      <c r="G76" s="147">
        <v>360</v>
      </c>
      <c r="H76" s="147">
        <f>G76</f>
        <v>360</v>
      </c>
      <c r="I76" s="60" t="s">
        <v>38</v>
      </c>
      <c r="J76" s="60" t="s">
        <v>38</v>
      </c>
      <c r="K76" s="8"/>
      <c r="L76" s="8"/>
      <c r="M76" s="59"/>
      <c r="N76" s="133">
        <f t="shared" si="1"/>
        <v>0</v>
      </c>
      <c r="Q76" s="37"/>
    </row>
    <row r="77" spans="1:17" ht="38.25">
      <c r="A77" s="8" t="s">
        <v>44</v>
      </c>
      <c r="B77" s="147" t="s">
        <v>28</v>
      </c>
      <c r="C77" s="147" t="s">
        <v>46</v>
      </c>
      <c r="D77" s="147" t="s">
        <v>29</v>
      </c>
      <c r="E77" s="48"/>
      <c r="F77" s="147" t="s">
        <v>130</v>
      </c>
      <c r="G77" s="147">
        <v>480</v>
      </c>
      <c r="H77" s="147">
        <f>G77*1</f>
        <v>480</v>
      </c>
      <c r="I77" s="60" t="s">
        <v>38</v>
      </c>
      <c r="J77" s="60" t="s">
        <v>38</v>
      </c>
      <c r="K77" s="8"/>
      <c r="L77" s="8"/>
      <c r="M77" s="59"/>
      <c r="N77" s="133">
        <f t="shared" si="1"/>
        <v>0</v>
      </c>
      <c r="Q77" s="37"/>
    </row>
    <row r="78" spans="1:17" ht="38.25">
      <c r="A78" s="8" t="s">
        <v>49</v>
      </c>
      <c r="B78" s="147"/>
      <c r="C78" s="147"/>
      <c r="D78" s="147" t="s">
        <v>136</v>
      </c>
      <c r="E78" s="48"/>
      <c r="F78" s="147" t="s">
        <v>133</v>
      </c>
      <c r="G78" s="147">
        <v>100</v>
      </c>
      <c r="H78" s="147">
        <f>G78*0.75</f>
        <v>75</v>
      </c>
      <c r="I78" s="60" t="s">
        <v>38</v>
      </c>
      <c r="J78" s="60" t="s">
        <v>38</v>
      </c>
      <c r="K78" s="8"/>
      <c r="L78" s="8"/>
      <c r="M78" s="59"/>
      <c r="N78" s="133">
        <f t="shared" si="1"/>
        <v>0</v>
      </c>
      <c r="Q78" s="37"/>
    </row>
    <row r="79" spans="1:17" ht="63.75">
      <c r="A79" s="8" t="s">
        <v>50</v>
      </c>
      <c r="B79" s="8" t="s">
        <v>59</v>
      </c>
      <c r="C79" s="147" t="s">
        <v>68</v>
      </c>
      <c r="D79" s="147" t="s">
        <v>67</v>
      </c>
      <c r="E79" s="48"/>
      <c r="F79" s="147" t="s">
        <v>66</v>
      </c>
      <c r="G79" s="147">
        <v>41</v>
      </c>
      <c r="H79" s="147" t="s">
        <v>38</v>
      </c>
      <c r="I79" s="49">
        <f>G79*300</f>
        <v>12300</v>
      </c>
      <c r="J79" s="49"/>
      <c r="K79" s="8"/>
      <c r="L79" s="8"/>
      <c r="M79" s="59"/>
      <c r="N79" s="133">
        <f t="shared" si="1"/>
        <v>0</v>
      </c>
      <c r="Q79" s="37"/>
    </row>
    <row r="80" spans="1:14" ht="18" customHeight="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174" t="s">
        <v>52</v>
      </c>
      <c r="M80" s="175"/>
      <c r="N80" s="134">
        <f>SUM(N72:N79)</f>
        <v>0</v>
      </c>
    </row>
    <row r="81" spans="1:15" s="27" customFormat="1" ht="12.75">
      <c r="A81" s="73"/>
      <c r="B81" s="74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117"/>
      <c r="N81" s="118"/>
      <c r="O81" s="28"/>
    </row>
    <row r="82" spans="1:15" s="27" customFormat="1" ht="12.75">
      <c r="A82" s="73"/>
      <c r="B82" s="74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117"/>
      <c r="N82" s="118"/>
      <c r="O82" s="28"/>
    </row>
    <row r="83" spans="1:14" ht="12.75">
      <c r="A83" s="67"/>
      <c r="B83" s="52" t="s">
        <v>13</v>
      </c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115"/>
      <c r="N83" s="115"/>
    </row>
    <row r="84" spans="1:14" ht="12.75">
      <c r="A84" s="67"/>
      <c r="B84" s="51" t="s">
        <v>14</v>
      </c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115"/>
      <c r="N84" s="115"/>
    </row>
    <row r="85" spans="1:14" ht="12.75">
      <c r="A85" s="67"/>
      <c r="B85" s="51" t="s">
        <v>77</v>
      </c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115"/>
      <c r="N85" s="115"/>
    </row>
    <row r="86" spans="1:15" s="30" customFormat="1" ht="12.75">
      <c r="A86" s="67"/>
      <c r="B86" s="51" t="s">
        <v>47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115"/>
      <c r="N86" s="115"/>
      <c r="O86" s="29"/>
    </row>
    <row r="87" spans="1:15" s="30" customFormat="1" ht="12.75">
      <c r="A87" s="67"/>
      <c r="B87" s="51" t="s">
        <v>48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115"/>
      <c r="N87" s="115"/>
      <c r="O87" s="29"/>
    </row>
    <row r="88" spans="1:14" ht="12.75">
      <c r="A88" s="67"/>
      <c r="B88" s="51" t="s">
        <v>42</v>
      </c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115"/>
      <c r="N88" s="115"/>
    </row>
    <row r="89" spans="1:14" ht="12.75">
      <c r="A89" s="67"/>
      <c r="B89" s="52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115"/>
      <c r="N89" s="115"/>
    </row>
    <row r="90" spans="1:14" ht="12.75">
      <c r="A90" s="67"/>
      <c r="B90" s="68" t="s">
        <v>78</v>
      </c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115"/>
      <c r="N90" s="115"/>
    </row>
    <row r="91" spans="1:14" ht="12.75">
      <c r="A91" s="67"/>
      <c r="B91" s="68" t="s">
        <v>79</v>
      </c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115"/>
      <c r="N91" s="115"/>
    </row>
    <row r="92" spans="1:14" ht="12.75">
      <c r="A92" s="67"/>
      <c r="B92" s="52" t="s">
        <v>15</v>
      </c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115"/>
      <c r="N92" s="115"/>
    </row>
    <row r="93" spans="1:14" ht="12.75">
      <c r="A93" s="67"/>
      <c r="B93" s="52" t="s">
        <v>16</v>
      </c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115"/>
      <c r="N93" s="115"/>
    </row>
    <row r="94" spans="1:14" ht="12.75">
      <c r="A94" s="67"/>
      <c r="B94" s="52" t="s">
        <v>17</v>
      </c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115"/>
      <c r="N94" s="115"/>
    </row>
    <row r="95" spans="1:14" ht="12.75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115"/>
      <c r="N95" s="115"/>
    </row>
    <row r="96" spans="1:14" ht="12.75">
      <c r="A96" s="67"/>
      <c r="B96" s="69" t="s">
        <v>18</v>
      </c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115"/>
      <c r="N96" s="115"/>
    </row>
    <row r="97" spans="1:14" ht="12.75" customHeight="1">
      <c r="A97" s="67"/>
      <c r="B97" s="172" t="s">
        <v>76</v>
      </c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30"/>
      <c r="N97" s="115"/>
    </row>
    <row r="98" spans="1:14" ht="12.75" customHeight="1">
      <c r="A98" s="67"/>
      <c r="B98" s="165" t="s">
        <v>31</v>
      </c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</row>
    <row r="99" spans="1:14" ht="17.25" customHeight="1">
      <c r="A99" s="67"/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</row>
    <row r="100" spans="1:14" ht="12.75" customHeight="1">
      <c r="A100" s="70"/>
      <c r="B100" s="163" t="s">
        <v>74</v>
      </c>
      <c r="C100" s="163"/>
      <c r="D100" s="163"/>
      <c r="E100" s="163"/>
      <c r="F100" s="163"/>
      <c r="G100" s="163"/>
      <c r="H100" s="163"/>
      <c r="I100" s="163"/>
      <c r="J100" s="163"/>
      <c r="K100" s="163"/>
      <c r="L100" s="163"/>
      <c r="M100" s="131"/>
      <c r="N100" s="115"/>
    </row>
    <row r="101" spans="1:14" ht="12.75">
      <c r="A101" s="70"/>
      <c r="B101" s="163"/>
      <c r="C101" s="163"/>
      <c r="D101" s="163"/>
      <c r="E101" s="163"/>
      <c r="F101" s="163"/>
      <c r="G101" s="163"/>
      <c r="H101" s="163"/>
      <c r="I101" s="163"/>
      <c r="J101" s="163"/>
      <c r="K101" s="163"/>
      <c r="L101" s="163"/>
      <c r="M101" s="131"/>
      <c r="N101" s="115"/>
    </row>
    <row r="102" spans="1:14" ht="12.75">
      <c r="A102" s="70"/>
      <c r="B102" s="163"/>
      <c r="C102" s="163"/>
      <c r="D102" s="163"/>
      <c r="E102" s="163"/>
      <c r="F102" s="163"/>
      <c r="G102" s="163"/>
      <c r="H102" s="163"/>
      <c r="I102" s="163"/>
      <c r="J102" s="163"/>
      <c r="K102" s="163"/>
      <c r="L102" s="163"/>
      <c r="M102" s="131"/>
      <c r="N102" s="115"/>
    </row>
    <row r="103" spans="1:15" ht="12.75">
      <c r="A103" s="70"/>
      <c r="B103" s="163"/>
      <c r="C103" s="163"/>
      <c r="D103" s="163"/>
      <c r="E103" s="163"/>
      <c r="F103" s="163"/>
      <c r="G103" s="163"/>
      <c r="H103" s="163"/>
      <c r="I103" s="163"/>
      <c r="J103" s="163"/>
      <c r="K103" s="163"/>
      <c r="L103" s="163"/>
      <c r="M103" s="131"/>
      <c r="N103" s="115"/>
      <c r="O103" s="23"/>
    </row>
    <row r="104" spans="1:15" ht="21.75" customHeight="1">
      <c r="A104" s="70"/>
      <c r="B104" s="177" t="s">
        <v>39</v>
      </c>
      <c r="C104" s="163"/>
      <c r="D104" s="163"/>
      <c r="E104" s="163"/>
      <c r="F104" s="67"/>
      <c r="G104" s="67"/>
      <c r="H104" s="67"/>
      <c r="I104" s="67"/>
      <c r="J104" s="67"/>
      <c r="K104" s="67"/>
      <c r="L104" s="67"/>
      <c r="M104" s="115"/>
      <c r="N104" s="115"/>
      <c r="O104" s="23"/>
    </row>
    <row r="105" spans="1:15" ht="12" customHeight="1">
      <c r="A105" s="70"/>
      <c r="B105" s="71"/>
      <c r="C105" s="71"/>
      <c r="D105" s="71"/>
      <c r="E105" s="71"/>
      <c r="F105" s="67"/>
      <c r="G105" s="67"/>
      <c r="H105" s="67"/>
      <c r="I105" s="67"/>
      <c r="J105" s="67"/>
      <c r="K105" s="67"/>
      <c r="L105" s="67"/>
      <c r="M105" s="115"/>
      <c r="N105" s="115"/>
      <c r="O105" s="23"/>
    </row>
    <row r="106" spans="1:15" ht="11.25" customHeight="1">
      <c r="A106" s="70"/>
      <c r="B106" s="42" t="s">
        <v>80</v>
      </c>
      <c r="C106" s="43"/>
      <c r="D106" s="44"/>
      <c r="E106" s="71"/>
      <c r="F106" s="67"/>
      <c r="G106" s="67"/>
      <c r="H106" s="67"/>
      <c r="I106" s="67"/>
      <c r="J106" s="67"/>
      <c r="K106" s="67"/>
      <c r="L106" s="67"/>
      <c r="M106" s="115"/>
      <c r="N106" s="115"/>
      <c r="O106" s="23"/>
    </row>
    <row r="107" spans="1:15" ht="12.75">
      <c r="A107" s="17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16"/>
      <c r="N107" s="116"/>
      <c r="O107" s="23"/>
    </row>
    <row r="108" spans="1:15" ht="12.75">
      <c r="A108" s="17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9"/>
      <c r="M108" s="116"/>
      <c r="N108" s="116"/>
      <c r="O108" s="23"/>
    </row>
    <row r="109" spans="1:15" ht="12.75">
      <c r="A109" s="17"/>
      <c r="B109" s="18"/>
      <c r="C109" s="164" t="s">
        <v>96</v>
      </c>
      <c r="D109" s="164"/>
      <c r="E109" s="164"/>
      <c r="F109" s="164"/>
      <c r="G109" s="164"/>
      <c r="H109" s="164"/>
      <c r="I109" s="18"/>
      <c r="J109" s="18"/>
      <c r="K109" s="18"/>
      <c r="L109" s="19"/>
      <c r="M109" s="116"/>
      <c r="N109" s="116"/>
      <c r="O109" s="23"/>
    </row>
    <row r="110" spans="1:15" ht="12.75" customHeight="1">
      <c r="A110" s="17"/>
      <c r="B110" s="58"/>
      <c r="C110" s="164"/>
      <c r="D110" s="164"/>
      <c r="E110" s="164"/>
      <c r="F110" s="164"/>
      <c r="G110" s="164"/>
      <c r="H110" s="164"/>
      <c r="I110" s="20"/>
      <c r="J110" s="20"/>
      <c r="K110" s="20"/>
      <c r="L110" s="20"/>
      <c r="M110" s="112"/>
      <c r="N110" s="116"/>
      <c r="O110" s="23"/>
    </row>
    <row r="111" spans="1:15" ht="12.75">
      <c r="A111" s="25"/>
      <c r="B111" s="46"/>
      <c r="C111" s="164"/>
      <c r="D111" s="164"/>
      <c r="E111" s="164"/>
      <c r="F111" s="164"/>
      <c r="G111" s="164"/>
      <c r="H111" s="164"/>
      <c r="I111" s="22"/>
      <c r="J111" s="22"/>
      <c r="K111" s="22"/>
      <c r="L111" s="21"/>
      <c r="M111" s="126"/>
      <c r="N111" s="116"/>
      <c r="O111" s="23"/>
    </row>
    <row r="114" spans="1:15" s="7" customFormat="1" ht="25.5" customHeight="1">
      <c r="A114" s="171" t="s">
        <v>100</v>
      </c>
      <c r="B114" s="171"/>
      <c r="C114" s="171"/>
      <c r="D114" s="171"/>
      <c r="E114" s="171"/>
      <c r="F114" s="171"/>
      <c r="G114" s="171"/>
      <c r="H114" s="171"/>
      <c r="I114" s="171"/>
      <c r="J114" s="171"/>
      <c r="K114" s="171"/>
      <c r="L114" s="171"/>
      <c r="M114" s="171"/>
      <c r="N114" s="171"/>
      <c r="O114" s="11"/>
    </row>
    <row r="115" spans="1:14" ht="48">
      <c r="A115" s="1" t="s">
        <v>0</v>
      </c>
      <c r="B115" s="2" t="s">
        <v>1</v>
      </c>
      <c r="C115" s="3" t="s">
        <v>2</v>
      </c>
      <c r="D115" s="3" t="s">
        <v>3</v>
      </c>
      <c r="E115" s="4" t="s">
        <v>4</v>
      </c>
      <c r="F115" s="4" t="s">
        <v>5</v>
      </c>
      <c r="G115" s="2" t="s">
        <v>64</v>
      </c>
      <c r="H115" s="4" t="s">
        <v>6</v>
      </c>
      <c r="I115" s="4" t="s">
        <v>7</v>
      </c>
      <c r="J115" s="2" t="s">
        <v>37</v>
      </c>
      <c r="K115" s="2" t="s">
        <v>32</v>
      </c>
      <c r="L115" s="3" t="s">
        <v>8</v>
      </c>
      <c r="M115" s="114" t="s">
        <v>95</v>
      </c>
      <c r="N115" s="127" t="s">
        <v>12</v>
      </c>
    </row>
    <row r="116" spans="1:14" ht="25.5">
      <c r="A116" s="47" t="s">
        <v>9</v>
      </c>
      <c r="B116" s="66" t="s">
        <v>30</v>
      </c>
      <c r="C116" s="8" t="s">
        <v>88</v>
      </c>
      <c r="D116" s="8" t="s">
        <v>86</v>
      </c>
      <c r="E116" s="48"/>
      <c r="F116" s="147" t="s">
        <v>130</v>
      </c>
      <c r="G116" s="147">
        <v>110</v>
      </c>
      <c r="H116" s="147">
        <f>G116</f>
        <v>110</v>
      </c>
      <c r="I116" s="60" t="s">
        <v>38</v>
      </c>
      <c r="J116" s="60" t="s">
        <v>38</v>
      </c>
      <c r="K116" s="8"/>
      <c r="L116" s="8"/>
      <c r="M116" s="59"/>
      <c r="N116" s="133">
        <f>G116*M116</f>
        <v>0</v>
      </c>
    </row>
    <row r="117" spans="1:14" ht="38.25">
      <c r="A117" s="47" t="s">
        <v>10</v>
      </c>
      <c r="B117" s="8" t="s">
        <v>71</v>
      </c>
      <c r="C117" s="47"/>
      <c r="D117" s="61" t="s">
        <v>83</v>
      </c>
      <c r="E117" s="87"/>
      <c r="F117" s="157" t="s">
        <v>139</v>
      </c>
      <c r="G117" s="156">
        <v>10</v>
      </c>
      <c r="H117" s="147">
        <f>G117*0.25</f>
        <v>2.5</v>
      </c>
      <c r="I117" s="60" t="s">
        <v>38</v>
      </c>
      <c r="J117" s="60" t="s">
        <v>38</v>
      </c>
      <c r="K117" s="47"/>
      <c r="L117" s="47"/>
      <c r="M117" s="59"/>
      <c r="N117" s="133">
        <f>G117*M117</f>
        <v>0</v>
      </c>
    </row>
    <row r="118" spans="1:14" ht="51">
      <c r="A118" s="47" t="s">
        <v>11</v>
      </c>
      <c r="B118" s="8" t="s">
        <v>72</v>
      </c>
      <c r="C118" s="8"/>
      <c r="D118" s="61" t="s">
        <v>84</v>
      </c>
      <c r="E118" s="48"/>
      <c r="F118" s="147" t="s">
        <v>137</v>
      </c>
      <c r="G118" s="147">
        <v>48</v>
      </c>
      <c r="H118" s="147">
        <f>G118/2</f>
        <v>24</v>
      </c>
      <c r="I118" s="60" t="s">
        <v>38</v>
      </c>
      <c r="J118" s="60" t="s">
        <v>38</v>
      </c>
      <c r="K118" s="8"/>
      <c r="L118" s="8"/>
      <c r="M118" s="59"/>
      <c r="N118" s="133">
        <f>G118*M118</f>
        <v>0</v>
      </c>
    </row>
    <row r="119" spans="1:14" ht="38.25">
      <c r="A119" s="47" t="s">
        <v>22</v>
      </c>
      <c r="B119" s="8" t="s">
        <v>45</v>
      </c>
      <c r="C119" s="76"/>
      <c r="D119" s="8" t="s">
        <v>85</v>
      </c>
      <c r="E119" s="48"/>
      <c r="F119" s="147" t="s">
        <v>140</v>
      </c>
      <c r="G119" s="147">
        <v>1500</v>
      </c>
      <c r="H119" s="147">
        <v>450</v>
      </c>
      <c r="I119" s="60" t="s">
        <v>38</v>
      </c>
      <c r="J119" s="60" t="s">
        <v>38</v>
      </c>
      <c r="K119" s="8"/>
      <c r="L119" s="8"/>
      <c r="M119" s="59"/>
      <c r="N119" s="133">
        <f>G119*M119</f>
        <v>0</v>
      </c>
    </row>
    <row r="120" spans="1:14" ht="17.25" customHeight="1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167" t="s">
        <v>52</v>
      </c>
      <c r="M120" s="168"/>
      <c r="N120" s="134">
        <f>SUM(N116:N119)</f>
        <v>0</v>
      </c>
    </row>
    <row r="121" spans="1:14" ht="12.75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109"/>
      <c r="N121" s="135"/>
    </row>
    <row r="122" spans="1:15" s="27" customFormat="1" ht="12.75">
      <c r="A122" s="73"/>
      <c r="B122" s="86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118"/>
      <c r="N122" s="118"/>
      <c r="O122" s="28"/>
    </row>
    <row r="123" spans="1:15" s="27" customFormat="1" ht="12.75">
      <c r="A123" s="73"/>
      <c r="B123" s="169"/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17"/>
      <c r="N123" s="118"/>
      <c r="O123" s="28"/>
    </row>
    <row r="124" spans="1:15" ht="12.75">
      <c r="A124" s="70"/>
      <c r="B124" s="163" t="s">
        <v>124</v>
      </c>
      <c r="C124" s="163"/>
      <c r="D124" s="163"/>
      <c r="E124" s="163"/>
      <c r="F124" s="163"/>
      <c r="G124" s="163"/>
      <c r="H124" s="163"/>
      <c r="I124" s="163"/>
      <c r="J124" s="163"/>
      <c r="K124" s="163"/>
      <c r="L124" s="163"/>
      <c r="M124" s="131"/>
      <c r="N124" s="115"/>
      <c r="O124" s="23"/>
    </row>
    <row r="125" spans="1:15" ht="12.75">
      <c r="A125" s="70"/>
      <c r="B125" s="163"/>
      <c r="C125" s="163"/>
      <c r="D125" s="163"/>
      <c r="E125" s="163"/>
      <c r="F125" s="163"/>
      <c r="G125" s="163"/>
      <c r="H125" s="163"/>
      <c r="I125" s="163"/>
      <c r="J125" s="163"/>
      <c r="K125" s="163"/>
      <c r="L125" s="163"/>
      <c r="M125" s="131"/>
      <c r="N125" s="115"/>
      <c r="O125" s="23"/>
    </row>
    <row r="126" spans="1:15" ht="12.75">
      <c r="A126" s="70"/>
      <c r="B126" s="163"/>
      <c r="C126" s="163"/>
      <c r="D126" s="163"/>
      <c r="E126" s="163"/>
      <c r="F126" s="163"/>
      <c r="G126" s="163"/>
      <c r="H126" s="163"/>
      <c r="I126" s="163"/>
      <c r="J126" s="163"/>
      <c r="K126" s="163"/>
      <c r="L126" s="163"/>
      <c r="M126" s="131"/>
      <c r="N126" s="115"/>
      <c r="O126" s="23"/>
    </row>
    <row r="127" spans="1:15" ht="12.75">
      <c r="A127" s="70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115"/>
      <c r="N127" s="115"/>
      <c r="O127" s="23"/>
    </row>
    <row r="128" spans="1:15" ht="12.75">
      <c r="A128" s="70"/>
      <c r="B128" s="42" t="s">
        <v>80</v>
      </c>
      <c r="C128" s="43"/>
      <c r="D128" s="44"/>
      <c r="E128" s="67"/>
      <c r="F128" s="67"/>
      <c r="G128" s="67"/>
      <c r="H128" s="67"/>
      <c r="I128" s="67"/>
      <c r="J128" s="67"/>
      <c r="K128" s="67"/>
      <c r="L128" s="67"/>
      <c r="M128" s="115"/>
      <c r="N128" s="115"/>
      <c r="O128" s="23"/>
    </row>
    <row r="129" spans="1:15" ht="12.75">
      <c r="A129" s="17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9"/>
      <c r="M129" s="116"/>
      <c r="N129" s="116"/>
      <c r="O129" s="23"/>
    </row>
    <row r="130" spans="1:15" ht="12.75">
      <c r="A130" s="17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9"/>
      <c r="M130" s="116"/>
      <c r="N130" s="116"/>
      <c r="O130" s="23"/>
    </row>
    <row r="131" spans="1:15" ht="12.75" customHeight="1">
      <c r="A131" s="17"/>
      <c r="B131" s="58"/>
      <c r="C131" s="164" t="s">
        <v>96</v>
      </c>
      <c r="D131" s="164"/>
      <c r="E131" s="164"/>
      <c r="F131" s="164"/>
      <c r="G131" s="164"/>
      <c r="H131" s="164"/>
      <c r="I131" s="20"/>
      <c r="J131" s="20"/>
      <c r="K131" s="20"/>
      <c r="L131" s="20"/>
      <c r="M131" s="112"/>
      <c r="N131" s="116"/>
      <c r="O131" s="23"/>
    </row>
    <row r="132" spans="1:15" ht="12.75">
      <c r="A132" s="25"/>
      <c r="B132" s="46"/>
      <c r="C132" s="164"/>
      <c r="D132" s="164"/>
      <c r="E132" s="164"/>
      <c r="F132" s="164"/>
      <c r="G132" s="164"/>
      <c r="H132" s="164"/>
      <c r="I132" s="22"/>
      <c r="J132" s="22"/>
      <c r="K132" s="22"/>
      <c r="L132" s="21"/>
      <c r="M132" s="126"/>
      <c r="N132" s="116"/>
      <c r="O132" s="23"/>
    </row>
    <row r="133" spans="1:15" ht="12.75">
      <c r="A133" s="24"/>
      <c r="B133" s="46"/>
      <c r="C133" s="164"/>
      <c r="D133" s="164"/>
      <c r="E133" s="164"/>
      <c r="F133" s="164"/>
      <c r="G133" s="164"/>
      <c r="H133" s="164"/>
      <c r="I133" s="22"/>
      <c r="J133" s="22"/>
      <c r="K133" s="22"/>
      <c r="L133" s="22"/>
      <c r="M133" s="113"/>
      <c r="N133" s="116"/>
      <c r="O133" s="23"/>
    </row>
    <row r="134" spans="1:15" ht="12.75">
      <c r="A134" s="24"/>
      <c r="B134" s="20"/>
      <c r="C134" s="20"/>
      <c r="D134" s="20"/>
      <c r="E134" s="20"/>
      <c r="F134" s="20"/>
      <c r="G134" s="20"/>
      <c r="H134" s="20"/>
      <c r="I134" s="22"/>
      <c r="J134" s="22"/>
      <c r="K134" s="22"/>
      <c r="L134" s="22"/>
      <c r="M134" s="113"/>
      <c r="N134" s="116"/>
      <c r="O134" s="23"/>
    </row>
    <row r="135" spans="1:15" ht="12.75">
      <c r="A135" s="24"/>
      <c r="B135" s="20"/>
      <c r="C135" s="20"/>
      <c r="D135" s="20"/>
      <c r="E135" s="20"/>
      <c r="F135" s="20"/>
      <c r="G135" s="20"/>
      <c r="H135" s="20"/>
      <c r="I135" s="22"/>
      <c r="J135" s="22"/>
      <c r="K135" s="22"/>
      <c r="L135" s="22"/>
      <c r="M135" s="113"/>
      <c r="N135" s="116"/>
      <c r="O135" s="23"/>
    </row>
    <row r="136" spans="1:14" ht="21.75" customHeight="1">
      <c r="A136" s="162" t="s">
        <v>99</v>
      </c>
      <c r="B136" s="162"/>
      <c r="C136" s="162"/>
      <c r="D136" s="162"/>
      <c r="E136" s="162"/>
      <c r="F136" s="162"/>
      <c r="G136" s="162"/>
      <c r="H136" s="162"/>
      <c r="I136" s="162"/>
      <c r="J136" s="162"/>
      <c r="K136" s="162"/>
      <c r="L136" s="162"/>
      <c r="M136" s="162"/>
      <c r="N136" s="162"/>
    </row>
    <row r="137" spans="1:15" ht="0.75" customHeight="1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9"/>
      <c r="M137" s="116"/>
      <c r="N137" s="116"/>
      <c r="O137" s="23"/>
    </row>
    <row r="138" spans="1:15" ht="12" customHeight="1" hidden="1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19"/>
      <c r="N138" s="119"/>
      <c r="O138" s="23"/>
    </row>
    <row r="139" ht="295.5" customHeight="1" hidden="1"/>
    <row r="140" ht="2.25" customHeight="1" hidden="1"/>
    <row r="141" ht="12.75" hidden="1"/>
    <row r="142" spans="1:15" s="7" customFormat="1" ht="29.25" customHeight="1" hidden="1">
      <c r="A142" s="181" t="s">
        <v>33</v>
      </c>
      <c r="B142" s="181"/>
      <c r="C142" s="181"/>
      <c r="D142" s="181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1"/>
    </row>
    <row r="143" spans="1:14" ht="48">
      <c r="A143" s="1" t="s">
        <v>0</v>
      </c>
      <c r="B143" s="2" t="s">
        <v>1</v>
      </c>
      <c r="C143" s="3" t="s">
        <v>2</v>
      </c>
      <c r="D143" s="3" t="s">
        <v>3</v>
      </c>
      <c r="E143" s="4" t="s">
        <v>4</v>
      </c>
      <c r="F143" s="4" t="s">
        <v>5</v>
      </c>
      <c r="G143" s="2" t="s">
        <v>64</v>
      </c>
      <c r="H143" s="4" t="s">
        <v>6</v>
      </c>
      <c r="I143" s="4" t="s">
        <v>7</v>
      </c>
      <c r="J143" s="2" t="s">
        <v>37</v>
      </c>
      <c r="K143" s="2" t="s">
        <v>32</v>
      </c>
      <c r="L143" s="3" t="s">
        <v>8</v>
      </c>
      <c r="M143" s="114" t="s">
        <v>95</v>
      </c>
      <c r="N143" s="114" t="s">
        <v>12</v>
      </c>
    </row>
    <row r="144" spans="1:14" ht="36" customHeight="1">
      <c r="A144" s="5" t="s">
        <v>9</v>
      </c>
      <c r="B144" s="66"/>
      <c r="C144" s="8"/>
      <c r="D144" s="61" t="s">
        <v>34</v>
      </c>
      <c r="E144" s="48"/>
      <c r="F144" s="8" t="s">
        <v>141</v>
      </c>
      <c r="G144" s="147">
        <f>H144*2</f>
        <v>800</v>
      </c>
      <c r="H144" s="147">
        <v>400</v>
      </c>
      <c r="I144" s="158" t="s">
        <v>38</v>
      </c>
      <c r="J144" s="158" t="s">
        <v>38</v>
      </c>
      <c r="K144" s="8"/>
      <c r="L144" s="8"/>
      <c r="M144" s="59"/>
      <c r="N144" s="133">
        <f>G144*M144</f>
        <v>0</v>
      </c>
    </row>
    <row r="145" spans="1:14" ht="66.75" customHeight="1">
      <c r="A145" s="5" t="s">
        <v>10</v>
      </c>
      <c r="B145" s="61" t="s">
        <v>36</v>
      </c>
      <c r="C145" s="8"/>
      <c r="D145" s="61" t="s">
        <v>35</v>
      </c>
      <c r="E145" s="48"/>
      <c r="F145" s="8" t="s">
        <v>139</v>
      </c>
      <c r="G145" s="147">
        <v>150</v>
      </c>
      <c r="H145" s="147">
        <v>37.5</v>
      </c>
      <c r="I145" s="158" t="s">
        <v>38</v>
      </c>
      <c r="J145" s="158" t="s">
        <v>38</v>
      </c>
      <c r="K145" s="8"/>
      <c r="L145" s="8"/>
      <c r="M145" s="59"/>
      <c r="N145" s="133">
        <f>G145*M145</f>
        <v>0</v>
      </c>
    </row>
    <row r="146" spans="1:15" s="34" customFormat="1" ht="70.5" customHeight="1">
      <c r="A146" s="5" t="s">
        <v>11</v>
      </c>
      <c r="B146" s="61" t="s">
        <v>36</v>
      </c>
      <c r="C146" s="8"/>
      <c r="D146" s="61" t="s">
        <v>87</v>
      </c>
      <c r="E146" s="48"/>
      <c r="F146" s="8" t="s">
        <v>142</v>
      </c>
      <c r="G146" s="155">
        <v>300</v>
      </c>
      <c r="H146" s="155">
        <v>300</v>
      </c>
      <c r="I146" s="158" t="s">
        <v>38</v>
      </c>
      <c r="J146" s="158" t="s">
        <v>38</v>
      </c>
      <c r="K146" s="8"/>
      <c r="L146" s="8"/>
      <c r="M146" s="59"/>
      <c r="N146" s="133">
        <f>G146*M146</f>
        <v>0</v>
      </c>
      <c r="O146" s="33"/>
    </row>
    <row r="147" spans="1:15" s="27" customFormat="1" ht="19.5" customHeight="1">
      <c r="A147" s="26"/>
      <c r="B147" s="85"/>
      <c r="C147" s="72"/>
      <c r="D147" s="72"/>
      <c r="E147" s="72"/>
      <c r="F147" s="72"/>
      <c r="G147" s="72"/>
      <c r="H147" s="72"/>
      <c r="I147" s="72"/>
      <c r="J147" s="72"/>
      <c r="K147" s="72"/>
      <c r="L147" s="167" t="s">
        <v>52</v>
      </c>
      <c r="M147" s="168"/>
      <c r="N147" s="136">
        <f>SUM(N144:N146)</f>
        <v>0</v>
      </c>
      <c r="O147" s="28"/>
    </row>
    <row r="148" spans="1:15" s="27" customFormat="1" ht="12.75">
      <c r="A148" s="26"/>
      <c r="B148" s="160"/>
      <c r="C148" s="161"/>
      <c r="D148" s="161"/>
      <c r="E148" s="161"/>
      <c r="F148" s="161"/>
      <c r="G148" s="161"/>
      <c r="H148" s="161"/>
      <c r="I148" s="161"/>
      <c r="J148" s="161"/>
      <c r="K148" s="161"/>
      <c r="L148" s="161"/>
      <c r="M148" s="122"/>
      <c r="N148" s="137"/>
      <c r="O148" s="28"/>
    </row>
    <row r="149" spans="1:15" ht="12.75">
      <c r="A149" s="17"/>
      <c r="B149" s="159" t="s">
        <v>74</v>
      </c>
      <c r="C149" s="159"/>
      <c r="D149" s="159"/>
      <c r="E149" s="159"/>
      <c r="F149" s="159"/>
      <c r="G149" s="159"/>
      <c r="H149" s="159"/>
      <c r="I149" s="159"/>
      <c r="J149" s="159"/>
      <c r="K149" s="159"/>
      <c r="L149" s="159"/>
      <c r="M149" s="125"/>
      <c r="N149" s="116"/>
      <c r="O149" s="23"/>
    </row>
    <row r="150" spans="1:15" ht="12.75">
      <c r="A150" s="17"/>
      <c r="B150" s="159"/>
      <c r="C150" s="159"/>
      <c r="D150" s="159"/>
      <c r="E150" s="159"/>
      <c r="F150" s="159"/>
      <c r="G150" s="159"/>
      <c r="H150" s="159"/>
      <c r="I150" s="159"/>
      <c r="J150" s="159"/>
      <c r="K150" s="159"/>
      <c r="L150" s="159"/>
      <c r="M150" s="125"/>
      <c r="N150" s="116"/>
      <c r="O150" s="23"/>
    </row>
    <row r="151" spans="1:15" ht="12.75">
      <c r="A151" s="17"/>
      <c r="B151" s="159"/>
      <c r="C151" s="159"/>
      <c r="D151" s="159"/>
      <c r="E151" s="159"/>
      <c r="F151" s="159"/>
      <c r="G151" s="159"/>
      <c r="H151" s="159"/>
      <c r="I151" s="159"/>
      <c r="J151" s="159"/>
      <c r="K151" s="159"/>
      <c r="L151" s="159"/>
      <c r="M151" s="125"/>
      <c r="N151" s="116"/>
      <c r="O151" s="23"/>
    </row>
    <row r="152" spans="1:15" ht="12.75">
      <c r="A152" s="17"/>
      <c r="E152" s="18"/>
      <c r="F152" s="18"/>
      <c r="G152" s="18"/>
      <c r="H152" s="18"/>
      <c r="I152" s="18"/>
      <c r="J152" s="18"/>
      <c r="K152" s="18"/>
      <c r="L152" s="19"/>
      <c r="M152" s="116"/>
      <c r="N152" s="116"/>
      <c r="O152" s="23"/>
    </row>
    <row r="153" spans="1:15" ht="12.75">
      <c r="A153" s="17"/>
      <c r="B153" s="41" t="s">
        <v>80</v>
      </c>
      <c r="C153" s="39"/>
      <c r="D153" s="40"/>
      <c r="E153" s="18"/>
      <c r="F153" s="18"/>
      <c r="G153" s="18"/>
      <c r="H153" s="18"/>
      <c r="I153" s="18"/>
      <c r="J153" s="18"/>
      <c r="K153" s="18"/>
      <c r="L153" s="19"/>
      <c r="M153" s="116"/>
      <c r="N153" s="116"/>
      <c r="O153" s="23"/>
    </row>
    <row r="154" spans="1:15" ht="12.75">
      <c r="A154" s="17"/>
      <c r="B154" s="38"/>
      <c r="C154" s="39"/>
      <c r="D154" s="40"/>
      <c r="E154" s="18"/>
      <c r="F154" s="18"/>
      <c r="G154" s="18"/>
      <c r="H154" s="18"/>
      <c r="I154" s="18"/>
      <c r="J154" s="18"/>
      <c r="K154" s="18"/>
      <c r="L154" s="19"/>
      <c r="M154" s="116"/>
      <c r="N154" s="116"/>
      <c r="O154" s="23"/>
    </row>
    <row r="155" spans="1:15" ht="12.75">
      <c r="A155" s="17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9"/>
      <c r="M155" s="116"/>
      <c r="N155" s="116"/>
      <c r="O155" s="23"/>
    </row>
    <row r="156" spans="1:15" ht="12.75" customHeight="1">
      <c r="A156" s="17"/>
      <c r="B156" s="58"/>
      <c r="C156" s="164" t="s">
        <v>96</v>
      </c>
      <c r="D156" s="164"/>
      <c r="E156" s="164"/>
      <c r="F156" s="164"/>
      <c r="G156" s="164"/>
      <c r="H156" s="164"/>
      <c r="I156" s="20"/>
      <c r="J156" s="20"/>
      <c r="K156" s="20"/>
      <c r="L156" s="20"/>
      <c r="M156" s="112"/>
      <c r="N156" s="116"/>
      <c r="O156" s="23"/>
    </row>
    <row r="157" spans="1:15" ht="12.75">
      <c r="A157" s="25"/>
      <c r="B157" s="46"/>
      <c r="C157" s="164"/>
      <c r="D157" s="164"/>
      <c r="E157" s="164"/>
      <c r="F157" s="164"/>
      <c r="G157" s="164"/>
      <c r="H157" s="164"/>
      <c r="I157" s="22"/>
      <c r="J157" s="22"/>
      <c r="K157" s="22"/>
      <c r="L157" s="21"/>
      <c r="M157" s="126"/>
      <c r="N157" s="116"/>
      <c r="O157" s="23"/>
    </row>
    <row r="158" spans="1:15" ht="12.75">
      <c r="A158" s="24"/>
      <c r="B158" s="46"/>
      <c r="C158" s="164"/>
      <c r="D158" s="164"/>
      <c r="E158" s="164"/>
      <c r="F158" s="164"/>
      <c r="G158" s="164"/>
      <c r="H158" s="164"/>
      <c r="I158" s="22"/>
      <c r="J158" s="22"/>
      <c r="K158" s="22"/>
      <c r="L158" s="22"/>
      <c r="M158" s="113"/>
      <c r="N158" s="116"/>
      <c r="O158" s="23"/>
    </row>
    <row r="159" spans="1:15" ht="12.75">
      <c r="A159" s="51"/>
      <c r="L159" s="10"/>
      <c r="O159"/>
    </row>
    <row r="160" spans="1:15" ht="12.75">
      <c r="A160" s="51"/>
      <c r="L160" s="10"/>
      <c r="O160"/>
    </row>
    <row r="161" spans="1:15" ht="18">
      <c r="A161" s="162" t="s">
        <v>104</v>
      </c>
      <c r="B161" s="162"/>
      <c r="C161" s="162"/>
      <c r="D161" s="162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/>
    </row>
    <row r="162" spans="1:15" ht="48">
      <c r="A162" s="94" t="s">
        <v>0</v>
      </c>
      <c r="B162" s="95" t="s">
        <v>1</v>
      </c>
      <c r="C162" s="96" t="s">
        <v>2</v>
      </c>
      <c r="D162" s="96" t="s">
        <v>3</v>
      </c>
      <c r="E162" s="97" t="s">
        <v>4</v>
      </c>
      <c r="F162" s="97" t="s">
        <v>5</v>
      </c>
      <c r="G162" s="95" t="s">
        <v>64</v>
      </c>
      <c r="H162" s="97" t="s">
        <v>6</v>
      </c>
      <c r="I162" s="97" t="s">
        <v>7</v>
      </c>
      <c r="J162" s="95" t="s">
        <v>37</v>
      </c>
      <c r="K162" s="95" t="s">
        <v>32</v>
      </c>
      <c r="L162" s="96" t="s">
        <v>8</v>
      </c>
      <c r="M162" s="120" t="s">
        <v>95</v>
      </c>
      <c r="N162" s="120" t="s">
        <v>12</v>
      </c>
      <c r="O162"/>
    </row>
    <row r="163" spans="1:15" ht="385.5" customHeight="1">
      <c r="A163" s="98">
        <v>1</v>
      </c>
      <c r="B163" s="99"/>
      <c r="C163" s="99" t="s">
        <v>105</v>
      </c>
      <c r="D163" s="102" t="s">
        <v>125</v>
      </c>
      <c r="E163" s="100"/>
      <c r="F163" s="99" t="s">
        <v>106</v>
      </c>
      <c r="G163" s="99">
        <v>5</v>
      </c>
      <c r="H163" s="101">
        <v>100</v>
      </c>
      <c r="I163" s="98"/>
      <c r="J163" s="98"/>
      <c r="K163" s="99"/>
      <c r="L163" s="99"/>
      <c r="M163" s="121"/>
      <c r="N163" s="138">
        <f aca="true" t="shared" si="2" ref="N163:N168">G163*M163</f>
        <v>0</v>
      </c>
      <c r="O163"/>
    </row>
    <row r="164" spans="1:14" ht="210.75" customHeight="1">
      <c r="A164" s="98">
        <v>2</v>
      </c>
      <c r="B164" s="99" t="s">
        <v>107</v>
      </c>
      <c r="C164" s="99" t="s">
        <v>108</v>
      </c>
      <c r="D164" s="99" t="s">
        <v>126</v>
      </c>
      <c r="E164" s="99"/>
      <c r="F164" s="99" t="s">
        <v>109</v>
      </c>
      <c r="G164" s="99">
        <v>2</v>
      </c>
      <c r="H164" s="101">
        <v>10</v>
      </c>
      <c r="I164" s="98"/>
      <c r="J164" s="98"/>
      <c r="K164" s="99"/>
      <c r="L164" s="99"/>
      <c r="M164" s="121"/>
      <c r="N164" s="138">
        <f t="shared" si="2"/>
        <v>0</v>
      </c>
    </row>
    <row r="165" spans="1:14" ht="239.25" customHeight="1">
      <c r="A165" s="139">
        <v>3</v>
      </c>
      <c r="B165" s="140"/>
      <c r="C165" s="140" t="s">
        <v>110</v>
      </c>
      <c r="D165" s="140" t="s">
        <v>111</v>
      </c>
      <c r="E165" s="142"/>
      <c r="F165" s="141" t="s">
        <v>112</v>
      </c>
      <c r="G165" s="140">
        <v>36</v>
      </c>
      <c r="H165" s="143">
        <v>14.4</v>
      </c>
      <c r="I165" s="144" t="s">
        <v>113</v>
      </c>
      <c r="J165" s="144" t="s">
        <v>113</v>
      </c>
      <c r="K165" s="140"/>
      <c r="L165" s="140"/>
      <c r="M165" s="145"/>
      <c r="N165" s="138">
        <f t="shared" si="2"/>
        <v>0</v>
      </c>
    </row>
    <row r="166" spans="1:14" ht="358.5" customHeight="1">
      <c r="A166" s="98">
        <v>4</v>
      </c>
      <c r="B166" s="99" t="s">
        <v>114</v>
      </c>
      <c r="C166" s="99" t="s">
        <v>115</v>
      </c>
      <c r="D166" s="99" t="s">
        <v>116</v>
      </c>
      <c r="E166" s="103"/>
      <c r="F166" s="99" t="s">
        <v>117</v>
      </c>
      <c r="G166" s="99">
        <v>74</v>
      </c>
      <c r="H166" s="101">
        <v>55.5</v>
      </c>
      <c r="I166" s="104" t="s">
        <v>113</v>
      </c>
      <c r="J166" s="104" t="s">
        <v>113</v>
      </c>
      <c r="K166" s="99"/>
      <c r="L166" s="99"/>
      <c r="M166" s="121"/>
      <c r="N166" s="138">
        <f t="shared" si="2"/>
        <v>0</v>
      </c>
    </row>
    <row r="167" spans="1:14" ht="351.75" customHeight="1">
      <c r="A167" s="98">
        <v>5</v>
      </c>
      <c r="B167" s="99"/>
      <c r="C167" s="99" t="s">
        <v>118</v>
      </c>
      <c r="D167" s="99" t="s">
        <v>119</v>
      </c>
      <c r="E167" s="103"/>
      <c r="F167" s="99" t="s">
        <v>109</v>
      </c>
      <c r="G167" s="99">
        <v>3</v>
      </c>
      <c r="H167" s="101">
        <v>15</v>
      </c>
      <c r="I167" s="98"/>
      <c r="J167" s="98"/>
      <c r="K167" s="99"/>
      <c r="L167" s="99"/>
      <c r="M167" s="121"/>
      <c r="N167" s="138">
        <f t="shared" si="2"/>
        <v>0</v>
      </c>
    </row>
    <row r="168" spans="1:14" ht="303" customHeight="1">
      <c r="A168" s="98">
        <v>6</v>
      </c>
      <c r="B168" s="99" t="s">
        <v>120</v>
      </c>
      <c r="C168" s="99" t="s">
        <v>121</v>
      </c>
      <c r="D168" s="99" t="s">
        <v>127</v>
      </c>
      <c r="E168" s="103"/>
      <c r="F168" s="99" t="s">
        <v>109</v>
      </c>
      <c r="G168" s="99">
        <v>16</v>
      </c>
      <c r="H168" s="101">
        <v>80</v>
      </c>
      <c r="I168" s="98"/>
      <c r="J168" s="98"/>
      <c r="K168" s="99"/>
      <c r="L168" s="99"/>
      <c r="M168" s="121"/>
      <c r="N168" s="138">
        <f t="shared" si="2"/>
        <v>0</v>
      </c>
    </row>
    <row r="169" spans="1:15" s="27" customFormat="1" ht="19.5" customHeight="1">
      <c r="A169" s="26"/>
      <c r="B169" s="85"/>
      <c r="C169" s="72"/>
      <c r="D169" s="72"/>
      <c r="E169" s="72"/>
      <c r="F169" s="72"/>
      <c r="G169" s="72"/>
      <c r="H169" s="72"/>
      <c r="I169" s="72"/>
      <c r="J169" s="72"/>
      <c r="K169" s="72"/>
      <c r="L169" s="167" t="s">
        <v>52</v>
      </c>
      <c r="M169" s="168"/>
      <c r="N169" s="136">
        <f>SUM(N163:N168)</f>
        <v>0</v>
      </c>
      <c r="O169" s="28"/>
    </row>
    <row r="170" spans="1:14" ht="114" customHeight="1">
      <c r="A170" s="26"/>
      <c r="B170" s="179" t="s">
        <v>123</v>
      </c>
      <c r="C170" s="179"/>
      <c r="D170" s="179"/>
      <c r="E170" s="179"/>
      <c r="F170" s="179"/>
      <c r="G170" s="179"/>
      <c r="H170" s="179"/>
      <c r="I170" s="179"/>
      <c r="J170" s="179"/>
      <c r="K170" s="179"/>
      <c r="L170" s="179"/>
      <c r="M170" s="122"/>
      <c r="N170" s="137"/>
    </row>
    <row r="171" spans="1:14" ht="12.75">
      <c r="A171" s="26"/>
      <c r="B171" s="93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122"/>
      <c r="N171" s="137"/>
    </row>
    <row r="172" spans="1:14" ht="12.75">
      <c r="A172" s="17"/>
      <c r="B172" s="159" t="s">
        <v>74</v>
      </c>
      <c r="C172" s="159"/>
      <c r="D172" s="159"/>
      <c r="E172" s="159"/>
      <c r="F172" s="159"/>
      <c r="G172" s="159"/>
      <c r="H172" s="159"/>
      <c r="I172" s="159"/>
      <c r="J172" s="159"/>
      <c r="K172" s="159"/>
      <c r="L172" s="159"/>
      <c r="M172" s="125"/>
      <c r="N172" s="116"/>
    </row>
    <row r="173" spans="1:14" ht="12.75">
      <c r="A173" s="17"/>
      <c r="B173" s="159"/>
      <c r="C173" s="159"/>
      <c r="D173" s="159"/>
      <c r="E173" s="159"/>
      <c r="F173" s="159"/>
      <c r="G173" s="159"/>
      <c r="H173" s="159"/>
      <c r="I173" s="159"/>
      <c r="J173" s="159"/>
      <c r="K173" s="159"/>
      <c r="L173" s="159"/>
      <c r="M173" s="125"/>
      <c r="N173" s="116"/>
    </row>
    <row r="174" spans="1:14" ht="12.75">
      <c r="A174" s="17"/>
      <c r="B174" s="159"/>
      <c r="C174" s="159"/>
      <c r="D174" s="159"/>
      <c r="E174" s="159"/>
      <c r="F174" s="159"/>
      <c r="G174" s="159"/>
      <c r="H174" s="159"/>
      <c r="I174" s="159"/>
      <c r="J174" s="159"/>
      <c r="K174" s="159"/>
      <c r="L174" s="159"/>
      <c r="M174" s="125"/>
      <c r="N174" s="116"/>
    </row>
    <row r="175" spans="1:14" ht="12.75">
      <c r="A175" s="17"/>
      <c r="E175" s="18"/>
      <c r="F175" s="18"/>
      <c r="G175" s="18"/>
      <c r="H175" s="18"/>
      <c r="I175" s="18"/>
      <c r="J175" s="18"/>
      <c r="K175" s="18"/>
      <c r="L175" s="19"/>
      <c r="M175" s="116"/>
      <c r="N175" s="116"/>
    </row>
    <row r="176" spans="1:14" ht="12.75">
      <c r="A176" s="17"/>
      <c r="B176" s="41" t="s">
        <v>80</v>
      </c>
      <c r="C176" s="39"/>
      <c r="D176" s="40"/>
      <c r="E176" s="18"/>
      <c r="F176" s="18"/>
      <c r="G176" s="18"/>
      <c r="H176" s="18"/>
      <c r="I176" s="18"/>
      <c r="J176" s="18"/>
      <c r="K176" s="18"/>
      <c r="L176" s="19"/>
      <c r="M176" s="116"/>
      <c r="N176" s="116"/>
    </row>
    <row r="177" spans="1:14" ht="12.75">
      <c r="A177" s="17"/>
      <c r="B177" s="38"/>
      <c r="C177" s="39"/>
      <c r="D177" s="40"/>
      <c r="E177" s="18"/>
      <c r="F177" s="18"/>
      <c r="G177" s="18"/>
      <c r="H177" s="18"/>
      <c r="I177" s="18"/>
      <c r="J177" s="18"/>
      <c r="K177" s="18"/>
      <c r="L177" s="19"/>
      <c r="M177" s="116"/>
      <c r="N177" s="116"/>
    </row>
    <row r="178" spans="1:14" ht="12.75">
      <c r="A178" s="17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9"/>
      <c r="M178" s="116"/>
      <c r="N178" s="116"/>
    </row>
    <row r="179" spans="1:14" ht="15.75">
      <c r="A179" s="17"/>
      <c r="B179" s="58"/>
      <c r="C179" s="164" t="s">
        <v>96</v>
      </c>
      <c r="D179" s="164"/>
      <c r="E179" s="164"/>
      <c r="F179" s="164"/>
      <c r="G179" s="164"/>
      <c r="H179" s="164"/>
      <c r="I179" s="20"/>
      <c r="J179" s="20"/>
      <c r="K179" s="20"/>
      <c r="L179" s="20"/>
      <c r="M179" s="112"/>
      <c r="N179" s="116"/>
    </row>
    <row r="180" spans="1:14" ht="12.75">
      <c r="A180" s="25"/>
      <c r="B180" s="46"/>
      <c r="C180" s="164"/>
      <c r="D180" s="164"/>
      <c r="E180" s="164"/>
      <c r="F180" s="164"/>
      <c r="G180" s="164"/>
      <c r="H180" s="164"/>
      <c r="I180" s="22"/>
      <c r="J180" s="22"/>
      <c r="K180" s="22"/>
      <c r="L180" s="21"/>
      <c r="M180" s="126"/>
      <c r="N180" s="116"/>
    </row>
    <row r="181" spans="1:14" ht="12.75">
      <c r="A181" s="24"/>
      <c r="B181" s="46"/>
      <c r="C181" s="164"/>
      <c r="D181" s="164"/>
      <c r="E181" s="164"/>
      <c r="F181" s="164"/>
      <c r="G181" s="164"/>
      <c r="H181" s="164"/>
      <c r="I181" s="22"/>
      <c r="J181" s="22"/>
      <c r="K181" s="22"/>
      <c r="L181" s="22"/>
      <c r="M181" s="113"/>
      <c r="N181" s="116"/>
    </row>
    <row r="182" ht="12.75">
      <c r="L182" s="10"/>
    </row>
    <row r="183" ht="12.75">
      <c r="L183" s="10"/>
    </row>
    <row r="184" ht="12.75">
      <c r="L184" s="10"/>
    </row>
  </sheetData>
  <sheetProtection/>
  <mergeCells count="36">
    <mergeCell ref="B170:L170"/>
    <mergeCell ref="L169:M169"/>
    <mergeCell ref="B172:L174"/>
    <mergeCell ref="C179:H181"/>
    <mergeCell ref="A161:N161"/>
    <mergeCell ref="A3:N3"/>
    <mergeCell ref="C156:H158"/>
    <mergeCell ref="B55:L55"/>
    <mergeCell ref="C22:H24"/>
    <mergeCell ref="A142:N142"/>
    <mergeCell ref="L2:N2"/>
    <mergeCell ref="A70:N70"/>
    <mergeCell ref="C109:H111"/>
    <mergeCell ref="A114:N114"/>
    <mergeCell ref="B104:E104"/>
    <mergeCell ref="L12:M12"/>
    <mergeCell ref="A8:N8"/>
    <mergeCell ref="B15:L17"/>
    <mergeCell ref="B56:N57"/>
    <mergeCell ref="B58:L60"/>
    <mergeCell ref="B98:N99"/>
    <mergeCell ref="L120:M120"/>
    <mergeCell ref="B100:L102"/>
    <mergeCell ref="B123:L123"/>
    <mergeCell ref="L147:M147"/>
    <mergeCell ref="A27:N27"/>
    <mergeCell ref="C65:H67"/>
    <mergeCell ref="B97:L97"/>
    <mergeCell ref="L38:M38"/>
    <mergeCell ref="L80:M80"/>
    <mergeCell ref="B149:L151"/>
    <mergeCell ref="B148:L148"/>
    <mergeCell ref="A136:N136"/>
    <mergeCell ref="B103:L103"/>
    <mergeCell ref="B124:L126"/>
    <mergeCell ref="C131:H13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  <rowBreaks count="6" manualBreakCount="6">
    <brk id="25" max="15" man="1"/>
    <brk id="39" max="15" man="1"/>
    <brk id="68" max="15" man="1"/>
    <brk id="81" max="15" man="1"/>
    <brk id="113" max="15" man="1"/>
    <brk id="13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paulina.elinska</cp:lastModifiedBy>
  <cp:lastPrinted>2019-08-06T10:29:50Z</cp:lastPrinted>
  <dcterms:created xsi:type="dcterms:W3CDTF">1997-02-26T13:46:56Z</dcterms:created>
  <dcterms:modified xsi:type="dcterms:W3CDTF">2024-08-01T12:05:22Z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0x010100C20B70B63C24D34DB00EAA9E1318FAC0</vt:lpwstr>
  </property>
</Properties>
</file>