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30" activeTab="0"/>
  </bookViews>
  <sheets>
    <sheet name="Załącznik nr 3 do SWZ" sheetId="1" r:id="rId1"/>
    <sheet name="Arkusz1" sheetId="2" state="hidden" r:id="rId2"/>
  </sheets>
  <externalReferences>
    <externalReference r:id="rId5"/>
  </externalReferences>
  <definedNames>
    <definedName name="_xlnm.Print_Area" localSheetId="0">'Załącznik nr 3 do SWZ'!$A$1:$W$21</definedName>
  </definedNames>
  <calcPr fullCalcOnLoad="1"/>
</workbook>
</file>

<file path=xl/sharedStrings.xml><?xml version="1.0" encoding="utf-8"?>
<sst xmlns="http://schemas.openxmlformats.org/spreadsheetml/2006/main" count="2181" uniqueCount="592">
  <si>
    <t>Nr część</t>
  </si>
  <si>
    <t>Cena jedn. brutto</t>
  </si>
  <si>
    <t>Wartość całkowita brutto</t>
  </si>
  <si>
    <t>[zł]</t>
  </si>
  <si>
    <t>CZĘŚĆ I</t>
  </si>
  <si>
    <t>CZĘŚĆ II</t>
  </si>
  <si>
    <t>CZĘŚĆ III</t>
  </si>
  <si>
    <t>CZĘŚĆ IV</t>
  </si>
  <si>
    <t>Długość dróg do odśnieżania [km]</t>
  </si>
  <si>
    <t>Długość dróg do posypywania [km]</t>
  </si>
  <si>
    <t>..............................................</t>
  </si>
  <si>
    <t xml:space="preserve">       Nazwa wykonawcy</t>
  </si>
  <si>
    <t>……………………………………..</t>
  </si>
  <si>
    <t>CZĘŚĆ V</t>
  </si>
  <si>
    <t>Rożnów</t>
  </si>
  <si>
    <t>Gródek nad Dunajcem</t>
  </si>
  <si>
    <t>Wartość posypywania [zł/1 usługę]</t>
  </si>
  <si>
    <t>Wartość odśnieżania [zł/1 usługę]</t>
  </si>
  <si>
    <t>część 1</t>
  </si>
  <si>
    <t>TROPIE</t>
  </si>
  <si>
    <t>odśnieżanie</t>
  </si>
  <si>
    <t>POSYPKA</t>
  </si>
  <si>
    <t>Zestawienie zima 2018-2019</t>
  </si>
  <si>
    <t>Nr drogi na załaczniku graficznym</t>
  </si>
  <si>
    <t>Sołectwo</t>
  </si>
  <si>
    <t xml:space="preserve">nr drogi lub działki </t>
  </si>
  <si>
    <t>Nazwa drogi</t>
  </si>
  <si>
    <t>DŁUGOŚĆ ODCINKA [km]</t>
  </si>
  <si>
    <t>nr</t>
  </si>
  <si>
    <t>NR</t>
  </si>
  <si>
    <t>ogółem</t>
  </si>
  <si>
    <t>cena 2018</t>
  </si>
  <si>
    <t>odśn.</t>
  </si>
  <si>
    <t>posypka</t>
  </si>
  <si>
    <t>uszorstnianie</t>
  </si>
  <si>
    <t>zakł. Ilość</t>
  </si>
  <si>
    <t>wartość</t>
  </si>
  <si>
    <t>b</t>
  </si>
  <si>
    <t>a</t>
  </si>
  <si>
    <t>razem</t>
  </si>
  <si>
    <t>Tropie</t>
  </si>
  <si>
    <t>290611 K</t>
  </si>
  <si>
    <t>Tropie-Kapliczka św. Świerada</t>
  </si>
  <si>
    <t>obszar A</t>
  </si>
  <si>
    <t>290612 K</t>
  </si>
  <si>
    <t>Tropie-Habalina-Sarys</t>
  </si>
  <si>
    <t>Roztoka</t>
  </si>
  <si>
    <t>obszar B</t>
  </si>
  <si>
    <t>290614 K</t>
  </si>
  <si>
    <t>Tropie-do Kornasia</t>
  </si>
  <si>
    <t>290616 K</t>
  </si>
  <si>
    <t>Tropie-do Góreckiej</t>
  </si>
  <si>
    <t>290618 K</t>
  </si>
  <si>
    <t>Wiatrowice-Habalina</t>
  </si>
  <si>
    <t>część 2</t>
  </si>
  <si>
    <t>290619 K</t>
  </si>
  <si>
    <t>Borek-Wiatrowice</t>
  </si>
  <si>
    <t>290620 K</t>
  </si>
  <si>
    <t>Borek-Roztoka-Szkoła</t>
  </si>
  <si>
    <t>dz. ew. 310/6</t>
  </si>
  <si>
    <t>Tropie do szkoły</t>
  </si>
  <si>
    <t>290617 K</t>
  </si>
  <si>
    <t>Tropie  Borówka Habalina</t>
  </si>
  <si>
    <t>część 3</t>
  </si>
  <si>
    <t>36a</t>
  </si>
  <si>
    <t>dz. ew. 68/1</t>
  </si>
  <si>
    <t>Tropie dz. 68/1</t>
  </si>
  <si>
    <t>Bujne</t>
  </si>
  <si>
    <t>36b</t>
  </si>
  <si>
    <t>290615 K</t>
  </si>
  <si>
    <t>Tropie Szkoła Habalina</t>
  </si>
  <si>
    <t>Bartkowa</t>
  </si>
  <si>
    <t>36c</t>
  </si>
  <si>
    <t>290613 K</t>
  </si>
  <si>
    <t>Tropie Habalina</t>
  </si>
  <si>
    <t>36d</t>
  </si>
  <si>
    <t>dz.ew.105</t>
  </si>
  <si>
    <t>Tropie-105</t>
  </si>
  <si>
    <t>36e</t>
  </si>
  <si>
    <t>część 4</t>
  </si>
  <si>
    <t>dz. ew. 81</t>
  </si>
  <si>
    <t>Glinik</t>
  </si>
  <si>
    <t>dz. ew. 343</t>
  </si>
  <si>
    <t>Podole</t>
  </si>
  <si>
    <t>dz. ew. 8</t>
  </si>
  <si>
    <t>Koszarka-Przydonica</t>
  </si>
  <si>
    <t>obszar C</t>
  </si>
  <si>
    <t>dz. ew. 362</t>
  </si>
  <si>
    <t>dz. ew. 259, 257</t>
  </si>
  <si>
    <t>dz. ew. 266</t>
  </si>
  <si>
    <t>część 5</t>
  </si>
  <si>
    <t>odcinek rezerwowy, parkingi, place, inne</t>
  </si>
  <si>
    <t>Przydonica</t>
  </si>
  <si>
    <t>Jelna-Działy</t>
  </si>
  <si>
    <t>Podole-Gawroniec</t>
  </si>
  <si>
    <t>podczęść 1b</t>
  </si>
  <si>
    <t xml:space="preserve">Nr drogi </t>
  </si>
  <si>
    <t>Nr drogi</t>
  </si>
  <si>
    <t>część 6</t>
  </si>
  <si>
    <t>Całość</t>
  </si>
  <si>
    <t>Jelna</t>
  </si>
  <si>
    <t>Sienna</t>
  </si>
  <si>
    <t>Zbyszyce</t>
  </si>
  <si>
    <t>290621 K</t>
  </si>
  <si>
    <t>Roztoka – Pętla przy Szkole</t>
  </si>
  <si>
    <t>Lipie</t>
  </si>
  <si>
    <t>obszar D</t>
  </si>
  <si>
    <t>290622 K</t>
  </si>
  <si>
    <t>Roztoka – do Dunajca</t>
  </si>
  <si>
    <t>290623 K</t>
  </si>
  <si>
    <t>Roztoka-Sarys</t>
  </si>
  <si>
    <t>część 7</t>
  </si>
  <si>
    <t>290624 K</t>
  </si>
  <si>
    <t>Roztoka-Majdan</t>
  </si>
  <si>
    <t>290625 K</t>
  </si>
  <si>
    <t>Roztoka-Kąty</t>
  </si>
  <si>
    <t>Lipie-Górne</t>
  </si>
  <si>
    <t>290626 K</t>
  </si>
  <si>
    <t>Majdan – Sarys</t>
  </si>
  <si>
    <t>290627 K</t>
  </si>
  <si>
    <t>Sarys-Kapliczka-Majdan</t>
  </si>
  <si>
    <t>290628 K</t>
  </si>
  <si>
    <t>Kąty-Boczne</t>
  </si>
  <si>
    <t>dz. ew.405/1</t>
  </si>
  <si>
    <t>Roztoka-Brzeziny – dz. 405/1</t>
  </si>
  <si>
    <t>suma</t>
  </si>
  <si>
    <t>dz. ew. 287</t>
  </si>
  <si>
    <t>Roztoka- Równia</t>
  </si>
  <si>
    <t>dz. ew. 313</t>
  </si>
  <si>
    <t>Roztoka-Brzeziny – dz. 313</t>
  </si>
  <si>
    <t>kontrola</t>
  </si>
  <si>
    <t>dz. ew. 324</t>
  </si>
  <si>
    <t>Roztoka-Brzeziny – dz. 324</t>
  </si>
  <si>
    <t>dz. ew. 34</t>
  </si>
  <si>
    <t>Roztoka-Brzeziny – dz. 34</t>
  </si>
  <si>
    <t>29a</t>
  </si>
  <si>
    <t>dz. ew. 413</t>
  </si>
  <si>
    <t>Roztoka-Brzeziny – dz. 413</t>
  </si>
  <si>
    <t>dz. ew. 503/1</t>
  </si>
  <si>
    <t>Roztoka-Brzeziny – dz. 503/1</t>
  </si>
  <si>
    <t>dz. ew. 97</t>
  </si>
  <si>
    <t>Roztoka-Brzeziny – dz. 97</t>
  </si>
  <si>
    <t>31a</t>
  </si>
  <si>
    <t>dz. ew. 163</t>
  </si>
  <si>
    <t>Roztoka-Brzeziny – dz. 163</t>
  </si>
  <si>
    <t>332/9</t>
  </si>
  <si>
    <t>Roztoka-Brzeziny-dz.332/9</t>
  </si>
  <si>
    <t>Roztoka-Brzeziny-dz.391</t>
  </si>
  <si>
    <t>327/7</t>
  </si>
  <si>
    <t>Roztoka-Brzeziny-dz.327/7</t>
  </si>
  <si>
    <t>Roztoka-Brzeziny-dz.210</t>
  </si>
  <si>
    <t>ROŻNÓW</t>
  </si>
  <si>
    <t>290629 K</t>
  </si>
  <si>
    <t>Gierowa-Rożnów (Liber)</t>
  </si>
  <si>
    <t>290630 K</t>
  </si>
  <si>
    <t>Zagórze-Gierowa (do Zielonki, do Różyckiej, Wierchy, )</t>
  </si>
  <si>
    <t>290631 K</t>
  </si>
  <si>
    <t>Zagórze-Rożnów-Zamek (do Serugi)</t>
  </si>
  <si>
    <t>114a</t>
  </si>
  <si>
    <t>Zagórze-Rożnów-Zamek skrz-kladka (odsn ręczne 150m)</t>
  </si>
  <si>
    <t>290632 K</t>
  </si>
  <si>
    <t>Rożnów przy starym sklepie</t>
  </si>
  <si>
    <t>290633 K</t>
  </si>
  <si>
    <t>Rożnów na Radajowice</t>
  </si>
  <si>
    <t>290634 K</t>
  </si>
  <si>
    <t>Rożnów – Podzamcze na Role</t>
  </si>
  <si>
    <t>290635 K</t>
  </si>
  <si>
    <t>Rożnów do Szymczyków</t>
  </si>
  <si>
    <t>290636 K</t>
  </si>
  <si>
    <t>Rożnów – Ośrodek Zdrowia</t>
  </si>
  <si>
    <t>290637 K</t>
  </si>
  <si>
    <t>Rożnów – przy Szkole</t>
  </si>
  <si>
    <t>290638 K</t>
  </si>
  <si>
    <t>Rożnów - Zapora Boczna (obok Jurczyk)</t>
  </si>
  <si>
    <t>290639 K</t>
  </si>
  <si>
    <t>Rożnów – na Klecie, dz. 386-góra</t>
  </si>
  <si>
    <t>122a</t>
  </si>
  <si>
    <t>Rożnów – na Klecie, dz. 386-dół</t>
  </si>
  <si>
    <t>290640 K</t>
  </si>
  <si>
    <t>Rożnów – przy WDK</t>
  </si>
  <si>
    <t>290641 K</t>
  </si>
  <si>
    <t>Wiesiółka- Rożnów</t>
  </si>
  <si>
    <t>290642 K</t>
  </si>
  <si>
    <t>Wiesiółka-Bartkowa</t>
  </si>
  <si>
    <t>290643 K</t>
  </si>
  <si>
    <t>Wiesiółka-Boczna</t>
  </si>
  <si>
    <t>dz. ew. 106</t>
  </si>
  <si>
    <t>Rożnów - dz. 106</t>
  </si>
  <si>
    <t>dz. ew. 112</t>
  </si>
  <si>
    <t>Rożnów - dz. 112</t>
  </si>
  <si>
    <t>dz. ew. 146</t>
  </si>
  <si>
    <t>Rożnów - dz. 146</t>
  </si>
  <si>
    <t>dz. ew. 189</t>
  </si>
  <si>
    <t>Rożnów - dz. 189</t>
  </si>
  <si>
    <t>dz. ew. 190</t>
  </si>
  <si>
    <t>Rożnów - dz. 190</t>
  </si>
  <si>
    <t>dz. ew. 195/1</t>
  </si>
  <si>
    <t>Rożnów - dz 195/1</t>
  </si>
  <si>
    <t>dz. ew. 207</t>
  </si>
  <si>
    <t>Rożnów - dz. 207</t>
  </si>
  <si>
    <t>dz. ew. 286</t>
  </si>
  <si>
    <t>Rożnów - dz. 286</t>
  </si>
  <si>
    <t>dz. ew. 369</t>
  </si>
  <si>
    <t>Rożnów - dz. 369</t>
  </si>
  <si>
    <t>dz. ew. 40</t>
  </si>
  <si>
    <t>Rożnów - dz. 40</t>
  </si>
  <si>
    <t>dz. ew. 404</t>
  </si>
  <si>
    <t>Rożnów - dz. 404</t>
  </si>
  <si>
    <t>dz. ew. 417</t>
  </si>
  <si>
    <t>Rożnów - dz. 417</t>
  </si>
  <si>
    <t>dz. ew. 434</t>
  </si>
  <si>
    <t>Rożnów - dz. 434</t>
  </si>
  <si>
    <t>dz. ew. 244</t>
  </si>
  <si>
    <t>Rożnów - dz. 244</t>
  </si>
  <si>
    <t>dz. ew. 534</t>
  </si>
  <si>
    <t>Rożnów - dz. 534</t>
  </si>
  <si>
    <t>dz. ew. 545/1</t>
  </si>
  <si>
    <t>Rożnów - dz. 545/1</t>
  </si>
  <si>
    <t>dz. ew. 87</t>
  </si>
  <si>
    <t>Rożnów - dz. 87</t>
  </si>
  <si>
    <t>dz. 176/1</t>
  </si>
  <si>
    <t xml:space="preserve">własność </t>
  </si>
  <si>
    <t>dz.159</t>
  </si>
  <si>
    <t>władanie</t>
  </si>
  <si>
    <t>dz.536</t>
  </si>
  <si>
    <t>146a</t>
  </si>
  <si>
    <t>dz. 176/1,176/2,</t>
  </si>
  <si>
    <t>dz.287/3</t>
  </si>
  <si>
    <t>Zagórze</t>
  </si>
  <si>
    <t>dz.ew423</t>
  </si>
  <si>
    <t>dz.ew.441</t>
  </si>
  <si>
    <t>dz.ew 538/59</t>
  </si>
  <si>
    <t>dz. ew. 376/7 w obrębie Rożnów</t>
  </si>
  <si>
    <t>dz. ew. 204/10</t>
  </si>
  <si>
    <t>Rożnów - dz. 204/10</t>
  </si>
  <si>
    <t>144a</t>
  </si>
  <si>
    <t>dz. ew. 160</t>
  </si>
  <si>
    <t>Rożnów dz. 160</t>
  </si>
  <si>
    <t>144b</t>
  </si>
  <si>
    <t>dz. ew. 454/3</t>
  </si>
  <si>
    <t>dz. ew. 454/3 w obrębie Rożnów</t>
  </si>
  <si>
    <t>144c</t>
  </si>
  <si>
    <t>dz. ew. 74</t>
  </si>
  <si>
    <t>dz. ew. 74 (naprzeciw kwiaciarni)</t>
  </si>
  <si>
    <t>144d</t>
  </si>
  <si>
    <t xml:space="preserve">dz. ew. </t>
  </si>
  <si>
    <t>Rożnów dz.41</t>
  </si>
  <si>
    <t>144B</t>
  </si>
  <si>
    <t>144e</t>
  </si>
  <si>
    <t>dz. ew. 139</t>
  </si>
  <si>
    <t>Przekazana na gminę</t>
  </si>
  <si>
    <t>144f</t>
  </si>
  <si>
    <t>Radajowice 160</t>
  </si>
  <si>
    <t>134A</t>
  </si>
  <si>
    <t>BUJNE</t>
  </si>
  <si>
    <t>podczęść A</t>
  </si>
  <si>
    <t>nr drogi lub działki</t>
  </si>
  <si>
    <t>290648 K</t>
  </si>
  <si>
    <t>Bartkowa-Bujne (górna0</t>
  </si>
  <si>
    <t>290650 K</t>
  </si>
  <si>
    <t>Bartkowa-Bujne II</t>
  </si>
  <si>
    <t>163a</t>
  </si>
  <si>
    <t>dz. ew. 126</t>
  </si>
  <si>
    <t>w kierunku Antoni Rak</t>
  </si>
  <si>
    <t>163b</t>
  </si>
  <si>
    <t>w kierunku Witkowski</t>
  </si>
  <si>
    <t>dz. ew. 96</t>
  </si>
  <si>
    <t>Bujne  - dz. 96</t>
  </si>
  <si>
    <t>odcinek rezerwowy</t>
  </si>
  <si>
    <t>podczęść B</t>
  </si>
  <si>
    <t>Bartk.</t>
  </si>
  <si>
    <t>290647 K</t>
  </si>
  <si>
    <t>Bartkowa-Posadowa</t>
  </si>
  <si>
    <t>Bartkowa-Bujne (dolna)</t>
  </si>
  <si>
    <t>290649 K</t>
  </si>
  <si>
    <t>Bartkowa-Posadowa – Do Bomby</t>
  </si>
  <si>
    <t>290651 K</t>
  </si>
  <si>
    <t>Podole-Posadowa</t>
  </si>
  <si>
    <t>dz. ew. 125 i 127/1</t>
  </si>
  <si>
    <t>Bartkowa-Posadowa - dz. 125 i 127/1</t>
  </si>
  <si>
    <t>dz. ew. 21</t>
  </si>
  <si>
    <t>Bartkowa-Posadowa dz. 21</t>
  </si>
  <si>
    <t>dz. ew. 285</t>
  </si>
  <si>
    <t>Bartkowa-Posadowa - dz. 285</t>
  </si>
  <si>
    <t>dz. ew. 318</t>
  </si>
  <si>
    <t>Bartkowa-Posadowa dz. ew. 318</t>
  </si>
  <si>
    <t>dz. ew. 375</t>
  </si>
  <si>
    <t>Bartkowa-Posadowa - dz. 375</t>
  </si>
  <si>
    <t>dz. ew. 439/7</t>
  </si>
  <si>
    <t>Bartkowa-Posadowa – dz. 439/7</t>
  </si>
  <si>
    <t>dz. ew. 517</t>
  </si>
  <si>
    <t>Bartkowa-Posadowa - dz. 517</t>
  </si>
  <si>
    <t>dz. ew. 561</t>
  </si>
  <si>
    <t>Bartkowa-Posadowa – dz. 561</t>
  </si>
  <si>
    <t>dz. ew. 562</t>
  </si>
  <si>
    <t>Bartkowa-Posadowa – dz. 562</t>
  </si>
  <si>
    <t>dz. ew. 563</t>
  </si>
  <si>
    <t>Bartkowa-Posadowa dz. ew. 563</t>
  </si>
  <si>
    <t>dz. ew. 67</t>
  </si>
  <si>
    <t>Bartkowa-Posadowa - dz. 67</t>
  </si>
  <si>
    <t>156A</t>
  </si>
  <si>
    <t>domy z odbudowy</t>
  </si>
  <si>
    <t>158A</t>
  </si>
  <si>
    <t>dz. 124</t>
  </si>
  <si>
    <t>w kier Waściszakowski, Peciak</t>
  </si>
  <si>
    <t>Wiesiółka - Bartkowa</t>
  </si>
  <si>
    <t>290644 K</t>
  </si>
  <si>
    <t>Bartkowa – do Jasińskiej</t>
  </si>
  <si>
    <t>290645 K</t>
  </si>
  <si>
    <t>Bartkowa – do Rembiasza</t>
  </si>
  <si>
    <t>290646 K</t>
  </si>
  <si>
    <t>Bartkowa – do Kafla</t>
  </si>
  <si>
    <t>290667K</t>
  </si>
  <si>
    <t>Szlak-czerwony</t>
  </si>
  <si>
    <t>290673 K</t>
  </si>
  <si>
    <t>Podglinik-Bartkowa</t>
  </si>
  <si>
    <t>dz.616/9</t>
  </si>
  <si>
    <t>Stany-Cmentarz</t>
  </si>
  <si>
    <t>167a</t>
  </si>
  <si>
    <t>dz.285</t>
  </si>
  <si>
    <t>Bartkowa-w kier. Kołodziej</t>
  </si>
  <si>
    <t>dz.ew.172</t>
  </si>
  <si>
    <t>Bartkowa-Posadowa-dz.ew.172</t>
  </si>
  <si>
    <t>176b</t>
  </si>
  <si>
    <t>dz.ew.403/8</t>
  </si>
  <si>
    <t>Bartkowa-Gargas</t>
  </si>
  <si>
    <t>dz.ew.218</t>
  </si>
  <si>
    <t>Bartkowa-Posadowa-dz.ew.218</t>
  </si>
  <si>
    <t>część</t>
  </si>
  <si>
    <t>GLINIK</t>
  </si>
  <si>
    <t>290659 K</t>
  </si>
  <si>
    <t>Podole-Dział-Jelna</t>
  </si>
  <si>
    <t>290672 K</t>
  </si>
  <si>
    <t>Gródek-Glinik</t>
  </si>
  <si>
    <t>Podglinik-Bartkowa (obok Bęc Wojciech)</t>
  </si>
  <si>
    <t>290680 K</t>
  </si>
  <si>
    <t>Glinik-Zbęk</t>
  </si>
  <si>
    <t>110a</t>
  </si>
  <si>
    <t>dz. ew. 10</t>
  </si>
  <si>
    <t>w kierunku Szymańskiego</t>
  </si>
  <si>
    <t>110b</t>
  </si>
  <si>
    <t>dz. ew. 173</t>
  </si>
  <si>
    <t>w kierunku Nowińskiego</t>
  </si>
  <si>
    <t>110c</t>
  </si>
  <si>
    <t>dz. ew. 194, 173</t>
  </si>
  <si>
    <t>w kierunku Pancerza (doraźnie)</t>
  </si>
  <si>
    <t>107a</t>
  </si>
  <si>
    <t>290652 K</t>
  </si>
  <si>
    <t>Podole-Górowa – Dział –Bębny</t>
  </si>
  <si>
    <t>290653 K</t>
  </si>
  <si>
    <t>Podole Górowa I</t>
  </si>
  <si>
    <t>290654 K</t>
  </si>
  <si>
    <t>Podole-Górowa-do Hajduka, 157, 158</t>
  </si>
  <si>
    <t>dz. ew. 111/18</t>
  </si>
  <si>
    <t>Podole - obok Pociecha Jan</t>
  </si>
  <si>
    <t>dz. ew. 185</t>
  </si>
  <si>
    <t>Podole-Górowa - dz. 185</t>
  </si>
  <si>
    <t>dz. ew. 204</t>
  </si>
  <si>
    <t>Podole-Górowa - dz. 204</t>
  </si>
  <si>
    <t>dz. ew. 380</t>
  </si>
  <si>
    <t>Podole-Górowa - dz. 380</t>
  </si>
  <si>
    <t>Podole Górowa</t>
  </si>
  <si>
    <t>dz. ew. 333</t>
  </si>
  <si>
    <t>Nędza - Kościół</t>
  </si>
  <si>
    <t>75A</t>
  </si>
  <si>
    <t>Podole-Górowa-w kier Cz. Hajduk</t>
  </si>
  <si>
    <t>107b</t>
  </si>
  <si>
    <t>dz.218/10</t>
  </si>
  <si>
    <t>Za kościołem- Koszyk</t>
  </si>
  <si>
    <t>podczęść C</t>
  </si>
  <si>
    <t>290674 K</t>
  </si>
  <si>
    <t>Koszarka – Przydonica</t>
  </si>
  <si>
    <t>w kier. Koguta, Nowogórskiej</t>
  </si>
  <si>
    <t>PRZYDONICA</t>
  </si>
  <si>
    <t>84a</t>
  </si>
  <si>
    <t>290662 K</t>
  </si>
  <si>
    <t>Przydonica – do Peciaka</t>
  </si>
  <si>
    <t>290663 K</t>
  </si>
  <si>
    <t>Przydonica – do Zięciny</t>
  </si>
  <si>
    <t>290664 K</t>
  </si>
  <si>
    <t>Przydonica – Dział</t>
  </si>
  <si>
    <t>290665 K</t>
  </si>
  <si>
    <t>Przydonica – Dział - Zbęk</t>
  </si>
  <si>
    <t>dz. ew. 370</t>
  </si>
  <si>
    <t>w kier. Małek</t>
  </si>
  <si>
    <t>dz. ew. 475/12</t>
  </si>
  <si>
    <t>w kier. Szkoła - Boczna</t>
  </si>
  <si>
    <t>91a</t>
  </si>
  <si>
    <t>290660K</t>
  </si>
  <si>
    <t>Przydonica-Szkoła-Podole-G.</t>
  </si>
  <si>
    <t>dz. ew. 498</t>
  </si>
  <si>
    <t>Podole-Górowa-Niebieski Szlak</t>
  </si>
  <si>
    <t>dz. ew. 538</t>
  </si>
  <si>
    <t>w kier. Zyzaka (dz. ew. 498)</t>
  </si>
  <si>
    <t>dz. ew. 555</t>
  </si>
  <si>
    <t>w kier. Szczeciny (dz. 533) ze Zbękiem</t>
  </si>
  <si>
    <t>dz. ew. 593/1</t>
  </si>
  <si>
    <t>w kier. Rosiek</t>
  </si>
  <si>
    <t>dz. ew. 602</t>
  </si>
  <si>
    <t>w kier. Janisza</t>
  </si>
  <si>
    <t>dz. ew. 684/5</t>
  </si>
  <si>
    <t>w kier. Przydonica Dział (odcinek A-A)</t>
  </si>
  <si>
    <t>dz. ew. 781</t>
  </si>
  <si>
    <t>w kier. Sęk Stanisław</t>
  </si>
  <si>
    <t>dz. ew. 856</t>
  </si>
  <si>
    <t>w kier. Kobylnice - Osmęda</t>
  </si>
  <si>
    <t>104a</t>
  </si>
  <si>
    <t>dz. ew. 866</t>
  </si>
  <si>
    <t>w kier. Osmęda - Boczna</t>
  </si>
  <si>
    <t>dz. ew. 872/2</t>
  </si>
  <si>
    <t>w kier. Sadłoń Bogdan</t>
  </si>
  <si>
    <t>dz. ew. 892</t>
  </si>
  <si>
    <t>w kier. Mrzygłód Karol</t>
  </si>
  <si>
    <t>dz. ew. 899</t>
  </si>
  <si>
    <t>w kier. Matusik Stefan (dz. ew. 892)</t>
  </si>
  <si>
    <t>dz. ew. 909, 913</t>
  </si>
  <si>
    <t>w kier. Matusik Ferdynand</t>
  </si>
  <si>
    <t>92a</t>
  </si>
  <si>
    <t>dz. Ew. 659</t>
  </si>
  <si>
    <t>w kier. Sikornik III</t>
  </si>
  <si>
    <t>dz. ew. 929/1</t>
  </si>
  <si>
    <t>w kier. Przydonica 659</t>
  </si>
  <si>
    <t>dz. ew. 150/2</t>
  </si>
  <si>
    <t>w kier. Cisowski R</t>
  </si>
  <si>
    <t>290666 K</t>
  </si>
  <si>
    <t>w kier. Odelga</t>
  </si>
  <si>
    <t>dz. ew. 769</t>
  </si>
  <si>
    <t>Przydonica – Zbęk – do Szczeciny</t>
  </si>
  <si>
    <t>68a</t>
  </si>
  <si>
    <t>dz. ew. 765</t>
  </si>
  <si>
    <t>Przydonica - dz. 769</t>
  </si>
  <si>
    <t>Przydonica-dz.765</t>
  </si>
  <si>
    <t>RAZEM:</t>
  </si>
  <si>
    <t>290681 K</t>
  </si>
  <si>
    <t>Lipie-Zbęk-Miłkowa</t>
  </si>
  <si>
    <t>290690 K</t>
  </si>
  <si>
    <t>Jelna - Działy (góra)</t>
  </si>
  <si>
    <t>72a</t>
  </si>
  <si>
    <t>dz.ew. 142 , 52/1</t>
  </si>
  <si>
    <t>Jelna-dz.ew.142 , 52/1</t>
  </si>
  <si>
    <t>179A</t>
  </si>
  <si>
    <t>dz. ew. nr 125</t>
  </si>
  <si>
    <t>290658 K</t>
  </si>
  <si>
    <t>dz. ew. 243</t>
  </si>
  <si>
    <t>Podole-Górowa - dz. 243</t>
  </si>
  <si>
    <t>dz. ew. 520</t>
  </si>
  <si>
    <t>Podole-Górowa - dz. 520</t>
  </si>
  <si>
    <t>dz. ew. 628</t>
  </si>
  <si>
    <t>Podole-Górowa - dz. 628</t>
  </si>
  <si>
    <t>91b</t>
  </si>
  <si>
    <t>JELNA</t>
  </si>
  <si>
    <t>69a</t>
  </si>
  <si>
    <t>290689 K</t>
  </si>
  <si>
    <t>Jelna - Lipie Górne</t>
  </si>
  <si>
    <t>290691 K</t>
  </si>
  <si>
    <t>Jelna – Niwy Targowiska</t>
  </si>
  <si>
    <t>290692 K</t>
  </si>
  <si>
    <t>Jelna – Niwy Kawiory</t>
  </si>
  <si>
    <t>60a</t>
  </si>
  <si>
    <t>dz.334/3</t>
  </si>
  <si>
    <t>Jelna-Niwy-potok</t>
  </si>
  <si>
    <t>290693 K</t>
  </si>
  <si>
    <t>Jelna – do Szkaradka</t>
  </si>
  <si>
    <t>290694 K</t>
  </si>
  <si>
    <t>Jelna – Ubiad</t>
  </si>
  <si>
    <t>290695 K</t>
  </si>
  <si>
    <t>Jelna - Jelna</t>
  </si>
  <si>
    <t>290696 K</t>
  </si>
  <si>
    <t>Jelna – Wola Kurowska</t>
  </si>
  <si>
    <t>dz. ew. 199</t>
  </si>
  <si>
    <t>kier. Rembiasz Alojzy</t>
  </si>
  <si>
    <t>5a</t>
  </si>
  <si>
    <t>290685 K</t>
  </si>
  <si>
    <t>Sienna-Lipie</t>
  </si>
  <si>
    <t>290686 K</t>
  </si>
  <si>
    <t>Sienna-do Kościoła</t>
  </si>
  <si>
    <t>290687 K</t>
  </si>
  <si>
    <t>Sienna-Berdychów</t>
  </si>
  <si>
    <t>290688 K</t>
  </si>
  <si>
    <t>Sienna-Wilkonosza</t>
  </si>
  <si>
    <t>Sienna do Rafy</t>
  </si>
  <si>
    <t>dz. ew. 184</t>
  </si>
  <si>
    <t>Sienna - dz. 184</t>
  </si>
  <si>
    <t>dz. ew. 193</t>
  </si>
  <si>
    <t>Zbyszyce - dz. 193</t>
  </si>
  <si>
    <t>dz. ew. 230</t>
  </si>
  <si>
    <t>Sienna-Szkoła dz.230</t>
  </si>
  <si>
    <t>10a</t>
  </si>
  <si>
    <t>dz. ew. 226</t>
  </si>
  <si>
    <t>Sienna-szafr-kowalski</t>
  </si>
  <si>
    <t>290697 K</t>
  </si>
  <si>
    <t>Wola Kurowska - Zbyszyce</t>
  </si>
  <si>
    <t>290698 K</t>
  </si>
  <si>
    <t>Dąbrowa-Zbyszyce</t>
  </si>
  <si>
    <t>dz. ew. 41</t>
  </si>
  <si>
    <t>Zbyszyce – dz. 41</t>
  </si>
  <si>
    <t>44a</t>
  </si>
  <si>
    <t>Droga w kier. jeziora</t>
  </si>
  <si>
    <t>podczęść D</t>
  </si>
  <si>
    <t>290683 K</t>
  </si>
  <si>
    <t>Lipie-Szkoła</t>
  </si>
  <si>
    <t>290684 K</t>
  </si>
  <si>
    <t>Lipie-Boczna</t>
  </si>
  <si>
    <t>dz. ew. 114/1</t>
  </si>
  <si>
    <t>Bednarek - Kwaśniewski</t>
  </si>
  <si>
    <t>dz. ew. 126/1</t>
  </si>
  <si>
    <t>Lipie - dz. 126/1 (dojazd do boiska)</t>
  </si>
  <si>
    <t>Gródek n/D</t>
  </si>
  <si>
    <t>PDCZĘŚĆ A</t>
  </si>
  <si>
    <t>Gródek</t>
  </si>
  <si>
    <t>290670 K</t>
  </si>
  <si>
    <t>Gródek – do Kaplicy</t>
  </si>
  <si>
    <t>290671 K</t>
  </si>
  <si>
    <t>Gródek – pod Relaksem</t>
  </si>
  <si>
    <t>Koszarka - Przydonica</t>
  </si>
  <si>
    <t>290675 K</t>
  </si>
  <si>
    <t>Koszarka - do Ziółkowskiej</t>
  </si>
  <si>
    <t>290676 K</t>
  </si>
  <si>
    <t>Koszarka – wzdłuż potoku</t>
  </si>
  <si>
    <t>290677 K</t>
  </si>
  <si>
    <t>Gródek - do Szaroty</t>
  </si>
  <si>
    <t>290678 K</t>
  </si>
  <si>
    <t>Koszarka - do Matusika</t>
  </si>
  <si>
    <t>290679 K</t>
  </si>
  <si>
    <t>Koszarka – Skała – Zbęk</t>
  </si>
  <si>
    <t>Glinik – Zbęk</t>
  </si>
  <si>
    <t>dz. ew. 108</t>
  </si>
  <si>
    <t>Koszarka - naprzeciw relaksu</t>
  </si>
  <si>
    <t>dz. ew. 118/11</t>
  </si>
  <si>
    <t>Gródek nad Dunajcem - dz. 118/11</t>
  </si>
  <si>
    <t>dz. ew. 205</t>
  </si>
  <si>
    <t>Gródek nad Dunajcem - dz. 205</t>
  </si>
  <si>
    <t>dz. ew. 220</t>
  </si>
  <si>
    <t>Gródek nad Dunajcem - dz. 220</t>
  </si>
  <si>
    <t>dz. ew. 252/3. 252/4</t>
  </si>
  <si>
    <t>Cmentarz. Szczecina</t>
  </si>
  <si>
    <t>58a</t>
  </si>
  <si>
    <t>dz. ew. 46/1 i 47</t>
  </si>
  <si>
    <t>W kierunku Policji i Plac przy szkole</t>
  </si>
  <si>
    <t>58c</t>
  </si>
  <si>
    <t>dz. ew. 53</t>
  </si>
  <si>
    <t>Droga w kierunku Dumana Jabłoński</t>
  </si>
  <si>
    <t>290668 K</t>
  </si>
  <si>
    <t>Glinik – centrum</t>
  </si>
  <si>
    <t>178a</t>
  </si>
  <si>
    <t>49a</t>
  </si>
  <si>
    <t>dz. 157/18</t>
  </si>
  <si>
    <t>Koszarka-Dziedzic</t>
  </si>
  <si>
    <t>Gródek-GLINIK</t>
  </si>
  <si>
    <t>Koszarka-Przydonica (do Grabiny)</t>
  </si>
  <si>
    <t>109a</t>
  </si>
  <si>
    <t>dz.ew.176</t>
  </si>
  <si>
    <t>Koszarka (do Forysia)</t>
  </si>
  <si>
    <t>DŁ. [km]</t>
  </si>
  <si>
    <t>PDCZĘŚĆ B</t>
  </si>
  <si>
    <t>Sikora - Basta</t>
  </si>
  <si>
    <t>Lipie-do Galary-od góry</t>
  </si>
  <si>
    <t>ZAKRES PODSTAWOWY</t>
  </si>
  <si>
    <t>ZAKRES OBJĘTY OPCJĄ</t>
  </si>
  <si>
    <t>RAZEM WARTOŚĆ OFERTY</t>
  </si>
  <si>
    <t>Wartość brutto - zam. podstawowe</t>
  </si>
  <si>
    <t>Wartość brutto - zam. opcja</t>
  </si>
  <si>
    <t>miejscowość, data</t>
  </si>
  <si>
    <t xml:space="preserve"> zł/godz. Odśnieżania i posypywania</t>
  </si>
  <si>
    <t>zł/godz. Odśnieżania</t>
  </si>
  <si>
    <t>Długość dróg do odśnieżania i posypywania [km]</t>
  </si>
  <si>
    <t>Ilość godzin odśnieżania i posypywania [godz]</t>
  </si>
  <si>
    <t>Ilość godzin odśnieżania [godz]</t>
  </si>
  <si>
    <t>Wartość odśnieżania i posypywania[zł/1 usługę]</t>
  </si>
  <si>
    <t>Ilość godzin posypywania [godz]</t>
  </si>
  <si>
    <t>zł/godz. Posypywania</t>
  </si>
  <si>
    <t>(6x9)</t>
  </si>
  <si>
    <t>(11+12+13)</t>
  </si>
  <si>
    <t>(7x17)</t>
  </si>
  <si>
    <t>(18+19+20)</t>
  </si>
  <si>
    <t>(14+21)</t>
  </si>
  <si>
    <t>(5x8)</t>
  </si>
  <si>
    <t>(7x10)</t>
  </si>
  <si>
    <t>(5x15)</t>
  </si>
  <si>
    <t>(6x16)</t>
  </si>
  <si>
    <t>Załącznik nr 3 do SWZ</t>
  </si>
  <si>
    <t>Nazwa</t>
  </si>
  <si>
    <t>Zimowe utrzymanie dróg w miejscowości Zborowice</t>
  </si>
  <si>
    <t>Zimowe utrzymanie dróg w miejscowościach Jastrzębia i Kipszna</t>
  </si>
  <si>
    <r>
      <t xml:space="preserve">Zimowe utrzymanie dróg w sezonie zimowym 2022/2023
</t>
    </r>
    <r>
      <rPr>
        <sz val="16"/>
        <color indexed="8"/>
        <rFont val="Czcionka tekstu podstawowego"/>
        <family val="2"/>
      </rPr>
      <t>ARKUSZ CENOWY</t>
    </r>
  </si>
  <si>
    <t>-</t>
  </si>
  <si>
    <t>CZĘŚĆ VI</t>
  </si>
  <si>
    <t>Zimowe utrzymanie dróg w miejscowościach Ciężkowice, Bogoniowice, Kąśna Dolna, Kąśna Górna</t>
  </si>
  <si>
    <t>Zimowe utrzymanie dróg w miejscowości Jastrzębia</t>
  </si>
  <si>
    <t>Zimowe utrzymanie dróg w miejscowości Ciężkowice</t>
  </si>
  <si>
    <t>Zimowe utrzymanie dróg w miejscowościach Ciężkowice, Ostrusza, Tursko</t>
  </si>
  <si>
    <t>GI.271.100.2022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</si>
</sst>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0\ _z_ł_-;\-* #,##0.000\ _z_ł_-;_-* &quot;-&quot;??\ _z_ł_-;_-@_-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0.000"/>
    <numFmt numFmtId="172" formatCode="#,##0.000\ &quot;zł&quot;"/>
    <numFmt numFmtId="173" formatCode="#,##0.00\ &quot;zł&quot;"/>
    <numFmt numFmtId="174" formatCode="[$-415]General"/>
    <numFmt numFmtId="175" formatCode="_-* #,##0.000\ &quot;zł&quot;_-;\-* #,##0.000\ &quot;zł&quot;_-;_-* &quot;-&quot;??\ &quot;zł&quot;_-;_-@_-"/>
    <numFmt numFmtId="176" formatCode="_-* #,##0.00\ [$zł-415]_-;\-* #,##0.00\ [$zł-415]_-;_-* &quot;-&quot;??\ [$zł-415]_-;_-@_-"/>
    <numFmt numFmtId="177" formatCode="_-* #,##0.000\ _z_ł_-;\-* #,##0.000\ _z_ł_-;_-* &quot;-&quot;???\ _z_ł_-;_-@_-"/>
    <numFmt numFmtId="178" formatCode="#,##0.000"/>
    <numFmt numFmtId="179" formatCode="#,##0.0000"/>
    <numFmt numFmtId="180" formatCode="#,##0.0"/>
  </numFmts>
  <fonts count="123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16"/>
      <color indexed="8"/>
      <name val="Czcionka tekstu podstawowego"/>
      <family val="2"/>
    </font>
    <font>
      <b/>
      <sz val="9"/>
      <color indexed="8"/>
      <name val="Arial Narrow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sz val="9"/>
      <name val="Arial Narrow"/>
      <family val="2"/>
    </font>
    <font>
      <sz val="7"/>
      <name val="Arial Narrow"/>
      <family val="2"/>
    </font>
    <font>
      <sz val="6"/>
      <name val="Arial Narrow"/>
      <family val="2"/>
    </font>
    <font>
      <b/>
      <sz val="7"/>
      <name val="Arial Narrow"/>
      <family val="2"/>
    </font>
    <font>
      <b/>
      <sz val="12"/>
      <color indexed="8"/>
      <name val="Arial Narrow"/>
      <family val="2"/>
    </font>
    <font>
      <sz val="9"/>
      <color indexed="8"/>
      <name val="Arial Narrow"/>
      <family val="2"/>
    </font>
    <font>
      <sz val="7"/>
      <color indexed="8"/>
      <name val="Arial Narrow"/>
      <family val="2"/>
    </font>
    <font>
      <sz val="11"/>
      <name val="Arial"/>
      <family val="2"/>
    </font>
    <font>
      <sz val="11"/>
      <name val="Czcionka tekstu podstawowego"/>
      <family val="0"/>
    </font>
    <font>
      <b/>
      <sz val="10"/>
      <name val="Arial Narrow"/>
      <family val="2"/>
    </font>
    <font>
      <sz val="11"/>
      <color indexed="8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20"/>
      <color indexed="8"/>
      <name val="Calibri"/>
      <family val="2"/>
    </font>
    <font>
      <sz val="22"/>
      <color indexed="8"/>
      <name val="Czcionka tekstu podstawowego"/>
      <family val="2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b/>
      <sz val="6"/>
      <color indexed="8"/>
      <name val="Arial Narrow"/>
      <family val="2"/>
    </font>
    <font>
      <sz val="6"/>
      <color indexed="8"/>
      <name val="Arial Narrow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sz val="14"/>
      <color indexed="8"/>
      <name val="Czcionka tekstu podstawowego"/>
      <family val="0"/>
    </font>
    <font>
      <sz val="14"/>
      <color indexed="8"/>
      <name val="Czcionka tekstu podstawowego1"/>
      <family val="0"/>
    </font>
    <font>
      <b/>
      <sz val="7"/>
      <color indexed="8"/>
      <name val="Arial Narrow"/>
      <family val="2"/>
    </font>
    <font>
      <b/>
      <sz val="16"/>
      <color indexed="8"/>
      <name val="Czcionka tekstu podstawowego1"/>
      <family val="0"/>
    </font>
    <font>
      <b/>
      <sz val="20"/>
      <color indexed="8"/>
      <name val="Czcionka tekstu podstawowego1"/>
      <family val="0"/>
    </font>
    <font>
      <sz val="9"/>
      <color indexed="8"/>
      <name val="Czcionka tekstu podstawowego"/>
      <family val="0"/>
    </font>
    <font>
      <b/>
      <sz val="16"/>
      <color indexed="8"/>
      <name val="Czcionka tekstu podstawowego"/>
      <family val="0"/>
    </font>
    <font>
      <b/>
      <sz val="11"/>
      <color indexed="8"/>
      <name val="Arial Narrow"/>
      <family val="2"/>
    </font>
    <font>
      <b/>
      <sz val="10"/>
      <color indexed="8"/>
      <name val="Arial Narrow"/>
      <family val="2"/>
    </font>
    <font>
      <u val="single"/>
      <sz val="12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Arial"/>
      <family val="2"/>
    </font>
    <font>
      <b/>
      <sz val="7"/>
      <color indexed="8"/>
      <name val="Calibri"/>
      <family val="2"/>
    </font>
    <font>
      <b/>
      <sz val="11"/>
      <color indexed="8"/>
      <name val="Czcionka tekstu podstawowego"/>
      <family val="0"/>
    </font>
    <font>
      <b/>
      <u val="single"/>
      <sz val="12"/>
      <color indexed="8"/>
      <name val="Calibri"/>
      <family val="2"/>
    </font>
    <font>
      <b/>
      <sz val="11"/>
      <color indexed="10"/>
      <name val="Calibri"/>
      <family val="2"/>
    </font>
    <font>
      <b/>
      <sz val="14"/>
      <color indexed="17"/>
      <name val="Calibri"/>
      <family val="2"/>
    </font>
    <font>
      <i/>
      <sz val="8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20"/>
      <color theme="1"/>
      <name val="Calibri"/>
      <family val="2"/>
    </font>
    <font>
      <sz val="22"/>
      <color theme="1"/>
      <name val="Czcionka tekstu podstawowego"/>
      <family val="2"/>
    </font>
    <font>
      <b/>
      <sz val="18"/>
      <color theme="1"/>
      <name val="Calibri"/>
      <family val="2"/>
    </font>
    <font>
      <b/>
      <sz val="12"/>
      <color theme="1"/>
      <name val="Calibri"/>
      <family val="2"/>
    </font>
    <font>
      <b/>
      <sz val="6"/>
      <color theme="1"/>
      <name val="Arial Narrow"/>
      <family val="2"/>
    </font>
    <font>
      <sz val="6"/>
      <color theme="1"/>
      <name val="Arial Narrow"/>
      <family val="2"/>
    </font>
    <font>
      <sz val="7"/>
      <color theme="1"/>
      <name val="Arial Narrow"/>
      <family val="2"/>
    </font>
    <font>
      <b/>
      <sz val="16"/>
      <color theme="1"/>
      <name val="Calibri"/>
      <family val="2"/>
    </font>
    <font>
      <sz val="14"/>
      <color theme="1"/>
      <name val="Calibri"/>
      <family val="2"/>
    </font>
    <font>
      <sz val="9"/>
      <color theme="1"/>
      <name val="Arial Narrow"/>
      <family val="2"/>
    </font>
    <font>
      <sz val="14"/>
      <color theme="1"/>
      <name val="Czcionka tekstu podstawowego"/>
      <family val="0"/>
    </font>
    <font>
      <b/>
      <sz val="12"/>
      <color rgb="FF000000"/>
      <name val="Arial Narrow"/>
      <family val="2"/>
    </font>
    <font>
      <sz val="9"/>
      <color rgb="FF000000"/>
      <name val="Arial Narrow"/>
      <family val="2"/>
    </font>
    <font>
      <sz val="7"/>
      <color rgb="FF000000"/>
      <name val="Arial Narrow"/>
      <family val="2"/>
    </font>
    <font>
      <b/>
      <sz val="9"/>
      <color rgb="FF000000"/>
      <name val="Arial Narrow"/>
      <family val="2"/>
    </font>
    <font>
      <sz val="22"/>
      <color rgb="FF000000"/>
      <name val="Czcionka tekstu podstawowego"/>
      <family val="0"/>
    </font>
    <font>
      <sz val="14"/>
      <color rgb="FF000000"/>
      <name val="Czcionka tekstu podstawowego1"/>
      <family val="0"/>
    </font>
    <font>
      <b/>
      <sz val="6"/>
      <color rgb="FF000000"/>
      <name val="Arial Narrow"/>
      <family val="2"/>
    </font>
    <font>
      <sz val="6"/>
      <color rgb="FF000000"/>
      <name val="Arial Narrow"/>
      <family val="2"/>
    </font>
    <font>
      <b/>
      <sz val="7"/>
      <color rgb="FF000000"/>
      <name val="Arial Narrow"/>
      <family val="2"/>
    </font>
    <font>
      <b/>
      <sz val="16"/>
      <color rgb="FF000000"/>
      <name val="Czcionka tekstu podstawowego1"/>
      <family val="0"/>
    </font>
    <font>
      <b/>
      <sz val="20"/>
      <color rgb="FF000000"/>
      <name val="Czcionka tekstu podstawowego1"/>
      <family val="0"/>
    </font>
    <font>
      <sz val="9"/>
      <color rgb="FF000000"/>
      <name val="Czcionka tekstu podstawowego"/>
      <family val="0"/>
    </font>
    <font>
      <sz val="11"/>
      <color rgb="FF000000"/>
      <name val="Czcionka tekstu podstawowego"/>
      <family val="0"/>
    </font>
    <font>
      <b/>
      <sz val="16"/>
      <color rgb="FF000000"/>
      <name val="Czcionka tekstu podstawowego"/>
      <family val="0"/>
    </font>
    <font>
      <sz val="14"/>
      <color rgb="FF000000"/>
      <name val="Czcionka tekstu podstawowego"/>
      <family val="0"/>
    </font>
    <font>
      <b/>
      <sz val="11"/>
      <color rgb="FF000000"/>
      <name val="Arial Narrow"/>
      <family val="2"/>
    </font>
    <font>
      <b/>
      <sz val="10"/>
      <color rgb="FF000000"/>
      <name val="Arial Narrow"/>
      <family val="2"/>
    </font>
    <font>
      <u val="single"/>
      <sz val="12"/>
      <color theme="1"/>
      <name val="Calibri"/>
      <family val="2"/>
    </font>
    <font>
      <sz val="12"/>
      <color theme="1"/>
      <name val="Calibri"/>
      <family val="2"/>
    </font>
    <font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b/>
      <sz val="7"/>
      <color rgb="FF000000"/>
      <name val="Calibri"/>
      <family val="2"/>
    </font>
    <font>
      <b/>
      <sz val="11"/>
      <color theme="1"/>
      <name val="Czcionka tekstu podstawowego"/>
      <family val="0"/>
    </font>
    <font>
      <b/>
      <u val="single"/>
      <sz val="12"/>
      <color theme="1"/>
      <name val="Calibri"/>
      <family val="2"/>
    </font>
    <font>
      <b/>
      <sz val="11"/>
      <color rgb="FFFF0000"/>
      <name val="Calibri"/>
      <family val="2"/>
    </font>
    <font>
      <b/>
      <sz val="14"/>
      <color rgb="FF006100"/>
      <name val="Calibri"/>
      <family val="2"/>
    </font>
    <font>
      <b/>
      <sz val="14"/>
      <color theme="1"/>
      <name val="Calibri"/>
      <family val="2"/>
    </font>
    <font>
      <i/>
      <sz val="8"/>
      <color theme="1"/>
      <name val="Calibri"/>
      <family val="2"/>
    </font>
  </fonts>
  <fills count="6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DEADA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8EB4E3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558ED5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E5B8B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D9F0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theme="3" tint="0.7999799847602844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/>
      <right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medium"/>
    </border>
    <border>
      <left style="thin"/>
      <right style="medium"/>
      <top style="thin"/>
      <bottom style="thin"/>
    </border>
    <border>
      <left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/>
      <right/>
      <top/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3" applyNumberFormat="0" applyFill="0" applyAlignment="0" applyProtection="0"/>
    <xf numFmtId="0" fontId="70" fillId="29" borderId="4" applyNumberFormat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75" fillId="27" borderId="1" applyNumberFormat="0" applyAlignment="0" applyProtection="0"/>
    <xf numFmtId="0" fontId="7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7" fillId="0" borderId="8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81" fillId="32" borderId="0" applyNumberFormat="0" applyBorder="0" applyAlignment="0" applyProtection="0"/>
  </cellStyleXfs>
  <cellXfs count="410">
    <xf numFmtId="0" fontId="0" fillId="0" borderId="0" xfId="0" applyAlignment="1">
      <alignment/>
    </xf>
    <xf numFmtId="0" fontId="0" fillId="0" borderId="0" xfId="0" applyFont="1" applyAlignment="1">
      <alignment/>
    </xf>
    <xf numFmtId="0" fontId="82" fillId="0" borderId="0" xfId="0" applyFont="1" applyAlignment="1">
      <alignment horizontal="center"/>
    </xf>
    <xf numFmtId="0" fontId="83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13" borderId="10" xfId="0" applyFill="1" applyBorder="1" applyAlignment="1" applyProtection="1">
      <alignment/>
      <protection/>
    </xf>
    <xf numFmtId="0" fontId="82" fillId="0" borderId="11" xfId="0" applyFont="1" applyBorder="1" applyAlignment="1">
      <alignment horizontal="left"/>
    </xf>
    <xf numFmtId="0" fontId="63" fillId="0" borderId="12" xfId="0" applyFont="1" applyBorder="1" applyAlignment="1">
      <alignment/>
    </xf>
    <xf numFmtId="0" fontId="63" fillId="0" borderId="13" xfId="0" applyFont="1" applyBorder="1" applyAlignment="1">
      <alignment/>
    </xf>
    <xf numFmtId="0" fontId="3" fillId="34" borderId="14" xfId="0" applyFont="1" applyFill="1" applyBorder="1" applyAlignment="1" applyProtection="1">
      <alignment horizontal="center" vertical="center" wrapText="1"/>
      <protection/>
    </xf>
    <xf numFmtId="0" fontId="3" fillId="34" borderId="15" xfId="0" applyFont="1" applyFill="1" applyBorder="1" applyAlignment="1" applyProtection="1">
      <alignment horizontal="center" vertical="center" wrapText="1"/>
      <protection/>
    </xf>
    <xf numFmtId="0" fontId="63" fillId="0" borderId="16" xfId="0" applyFont="1" applyBorder="1" applyAlignment="1">
      <alignment/>
    </xf>
    <xf numFmtId="0" fontId="84" fillId="0" borderId="0" xfId="0" applyFont="1" applyBorder="1" applyAlignment="1">
      <alignment/>
    </xf>
    <xf numFmtId="171" fontId="84" fillId="15" borderId="10" xfId="0" applyNumberFormat="1" applyFont="1" applyFill="1" applyBorder="1" applyAlignment="1">
      <alignment/>
    </xf>
    <xf numFmtId="171" fontId="84" fillId="12" borderId="10" xfId="0" applyNumberFormat="1" applyFont="1" applyFill="1" applyBorder="1" applyAlignment="1">
      <alignment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63" fillId="0" borderId="0" xfId="0" applyFont="1" applyBorder="1" applyAlignment="1">
      <alignment/>
    </xf>
    <xf numFmtId="0" fontId="85" fillId="35" borderId="0" xfId="0" applyFont="1" applyFill="1" applyBorder="1" applyAlignment="1">
      <alignment horizontal="center"/>
    </xf>
    <xf numFmtId="0" fontId="85" fillId="18" borderId="17" xfId="0" applyFont="1" applyFill="1" applyBorder="1" applyAlignment="1">
      <alignment horizontal="center"/>
    </xf>
    <xf numFmtId="0" fontId="0" fillId="35" borderId="0" xfId="0" applyFill="1" applyAlignment="1">
      <alignment/>
    </xf>
    <xf numFmtId="0" fontId="0" fillId="14" borderId="0" xfId="0" applyFill="1" applyAlignment="1">
      <alignment/>
    </xf>
    <xf numFmtId="0" fontId="86" fillId="34" borderId="10" xfId="0" applyFont="1" applyFill="1" applyBorder="1" applyAlignment="1" applyProtection="1">
      <alignment horizontal="center" vertical="center"/>
      <protection/>
    </xf>
    <xf numFmtId="0" fontId="87" fillId="34" borderId="10" xfId="0" applyFont="1" applyFill="1" applyBorder="1" applyAlignment="1" applyProtection="1">
      <alignment horizontal="center" vertical="center"/>
      <protection/>
    </xf>
    <xf numFmtId="0" fontId="88" fillId="34" borderId="10" xfId="0" applyFont="1" applyFill="1" applyBorder="1" applyAlignment="1" applyProtection="1">
      <alignment horizontal="center" vertical="center"/>
      <protection/>
    </xf>
    <xf numFmtId="0" fontId="89" fillId="13" borderId="18" xfId="0" applyFont="1" applyFill="1" applyBorder="1" applyAlignment="1">
      <alignment/>
    </xf>
    <xf numFmtId="0" fontId="89" fillId="13" borderId="19" xfId="0" applyFont="1" applyFill="1" applyBorder="1" applyAlignment="1">
      <alignment/>
    </xf>
    <xf numFmtId="171" fontId="89" fillId="13" borderId="19" xfId="0" applyNumberFormat="1" applyFont="1" applyFill="1" applyBorder="1" applyAlignment="1">
      <alignment/>
    </xf>
    <xf numFmtId="172" fontId="0" fillId="0" borderId="20" xfId="0" applyNumberFormat="1" applyBorder="1" applyAlignment="1">
      <alignment/>
    </xf>
    <xf numFmtId="0" fontId="0" fillId="0" borderId="10" xfId="0" applyBorder="1" applyAlignment="1">
      <alignment/>
    </xf>
    <xf numFmtId="172" fontId="0" fillId="33" borderId="10" xfId="0" applyNumberForma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171" fontId="6" fillId="4" borderId="10" xfId="0" applyNumberFormat="1" applyFont="1" applyFill="1" applyBorder="1" applyAlignment="1">
      <alignment horizontal="center" vertical="center" wrapText="1"/>
    </xf>
    <xf numFmtId="0" fontId="4" fillId="35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vertic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171" fontId="6" fillId="7" borderId="10" xfId="0" applyNumberFormat="1" applyFont="1" applyFill="1" applyBorder="1" applyAlignment="1">
      <alignment horizontal="center" vertical="center" wrapText="1"/>
    </xf>
    <xf numFmtId="0" fontId="4" fillId="36" borderId="14" xfId="0" applyFont="1" applyFill="1" applyBorder="1" applyAlignment="1" applyProtection="1">
      <alignment horizontal="center" vertical="center" wrapText="1"/>
      <protection/>
    </xf>
    <xf numFmtId="0" fontId="82" fillId="0" borderId="21" xfId="0" applyFont="1" applyBorder="1" applyAlignment="1">
      <alignment horizontal="center"/>
    </xf>
    <xf numFmtId="0" fontId="90" fillId="0" borderId="22" xfId="0" applyFont="1" applyBorder="1" applyAlignment="1">
      <alignment/>
    </xf>
    <xf numFmtId="171" fontId="90" fillId="0" borderId="22" xfId="0" applyNumberFormat="1" applyFont="1" applyBorder="1" applyAlignment="1">
      <alignment/>
    </xf>
    <xf numFmtId="171" fontId="90" fillId="0" borderId="23" xfId="0" applyNumberFormat="1" applyFont="1" applyBorder="1" applyAlignment="1">
      <alignment/>
    </xf>
    <xf numFmtId="173" fontId="0" fillId="0" borderId="10" xfId="0" applyNumberFormat="1" applyBorder="1" applyAlignment="1">
      <alignment horizontal="center"/>
    </xf>
    <xf numFmtId="173" fontId="0" fillId="0" borderId="10" xfId="0" applyNumberFormat="1" applyBorder="1" applyAlignment="1">
      <alignment/>
    </xf>
    <xf numFmtId="0" fontId="82" fillId="0" borderId="24" xfId="0" applyFont="1" applyBorder="1" applyAlignment="1">
      <alignment horizontal="center"/>
    </xf>
    <xf numFmtId="0" fontId="63" fillId="0" borderId="25" xfId="0" applyFont="1" applyBorder="1" applyAlignment="1">
      <alignment/>
    </xf>
    <xf numFmtId="0" fontId="90" fillId="0" borderId="26" xfId="0" applyFont="1" applyBorder="1" applyAlignment="1">
      <alignment/>
    </xf>
    <xf numFmtId="171" fontId="90" fillId="0" borderId="26" xfId="0" applyNumberFormat="1" applyFont="1" applyBorder="1" applyAlignment="1">
      <alignment/>
    </xf>
    <xf numFmtId="171" fontId="90" fillId="0" borderId="27" xfId="0" applyNumberFormat="1" applyFont="1" applyBorder="1" applyAlignment="1">
      <alignment/>
    </xf>
    <xf numFmtId="0" fontId="63" fillId="0" borderId="17" xfId="0" applyFont="1" applyBorder="1" applyAlignment="1">
      <alignment/>
    </xf>
    <xf numFmtId="173" fontId="0" fillId="0" borderId="0" xfId="0" applyNumberFormat="1" applyAlignment="1">
      <alignment horizontal="center"/>
    </xf>
    <xf numFmtId="173" fontId="0" fillId="37" borderId="0" xfId="0" applyNumberFormat="1" applyFill="1" applyAlignment="1">
      <alignment/>
    </xf>
    <xf numFmtId="0" fontId="0" fillId="37" borderId="0" xfId="0" applyFill="1" applyAlignment="1">
      <alignment/>
    </xf>
    <xf numFmtId="0" fontId="82" fillId="0" borderId="28" xfId="0" applyFont="1" applyBorder="1" applyAlignment="1">
      <alignment horizontal="center"/>
    </xf>
    <xf numFmtId="0" fontId="63" fillId="0" borderId="29" xfId="0" applyFont="1" applyBorder="1" applyAlignment="1">
      <alignment/>
    </xf>
    <xf numFmtId="0" fontId="90" fillId="0" borderId="30" xfId="0" applyFont="1" applyBorder="1" applyAlignment="1">
      <alignment/>
    </xf>
    <xf numFmtId="171" fontId="90" fillId="0" borderId="30" xfId="0" applyNumberFormat="1" applyFont="1" applyBorder="1" applyAlignment="1">
      <alignment/>
    </xf>
    <xf numFmtId="171" fontId="90" fillId="0" borderId="31" xfId="0" applyNumberFormat="1" applyFont="1" applyBorder="1" applyAlignment="1">
      <alignment/>
    </xf>
    <xf numFmtId="0" fontId="90" fillId="0" borderId="0" xfId="0" applyFont="1" applyBorder="1" applyAlignment="1">
      <alignment/>
    </xf>
    <xf numFmtId="171" fontId="90" fillId="0" borderId="0" xfId="0" applyNumberFormat="1" applyFont="1" applyBorder="1" applyAlignment="1">
      <alignment/>
    </xf>
    <xf numFmtId="171" fontId="90" fillId="0" borderId="17" xfId="0" applyNumberFormat="1" applyFont="1" applyBorder="1" applyAlignment="1">
      <alignment/>
    </xf>
    <xf numFmtId="172" fontId="0" fillId="37" borderId="0" xfId="0" applyNumberFormat="1" applyFill="1" applyAlignment="1">
      <alignment/>
    </xf>
    <xf numFmtId="0" fontId="82" fillId="0" borderId="11" xfId="0" applyFont="1" applyBorder="1" applyAlignment="1">
      <alignment horizontal="center"/>
    </xf>
    <xf numFmtId="0" fontId="63" fillId="0" borderId="11" xfId="0" applyFont="1" applyBorder="1" applyAlignment="1">
      <alignment/>
    </xf>
    <xf numFmtId="0" fontId="82" fillId="0" borderId="32" xfId="0" applyFont="1" applyBorder="1" applyAlignment="1">
      <alignment horizontal="center"/>
    </xf>
    <xf numFmtId="0" fontId="63" fillId="0" borderId="32" xfId="0" applyFont="1" applyBorder="1" applyAlignment="1">
      <alignment/>
    </xf>
    <xf numFmtId="0" fontId="4" fillId="36" borderId="10" xfId="0" applyFont="1" applyFill="1" applyBorder="1" applyAlignment="1" applyProtection="1">
      <alignment horizontal="center" vertical="center" wrapText="1"/>
      <protection/>
    </xf>
    <xf numFmtId="0" fontId="82" fillId="0" borderId="16" xfId="0" applyFont="1" applyBorder="1" applyAlignment="1">
      <alignment horizontal="center"/>
    </xf>
    <xf numFmtId="0" fontId="90" fillId="0" borderId="10" xfId="0" applyFont="1" applyBorder="1" applyAlignment="1">
      <alignment/>
    </xf>
    <xf numFmtId="171" fontId="90" fillId="0" borderId="10" xfId="0" applyNumberFormat="1" applyFont="1" applyBorder="1" applyAlignment="1">
      <alignment/>
    </xf>
    <xf numFmtId="171" fontId="90" fillId="0" borderId="33" xfId="0" applyNumberFormat="1" applyFont="1" applyBorder="1" applyAlignment="1">
      <alignment/>
    </xf>
    <xf numFmtId="0" fontId="91" fillId="0" borderId="10" xfId="0" applyFont="1" applyFill="1" applyBorder="1" applyAlignment="1" applyProtection="1">
      <alignment horizontal="center" vertical="center"/>
      <protection/>
    </xf>
    <xf numFmtId="171" fontId="6" fillId="0" borderId="10" xfId="0" applyNumberFormat="1" applyFont="1" applyFill="1" applyBorder="1" applyAlignment="1">
      <alignment horizontal="center" vertical="center" wrapText="1"/>
    </xf>
    <xf numFmtId="0" fontId="91" fillId="0" borderId="14" xfId="0" applyFont="1" applyFill="1" applyBorder="1" applyAlignment="1" applyProtection="1">
      <alignment horizontal="center" vertical="center"/>
      <protection/>
    </xf>
    <xf numFmtId="171" fontId="0" fillId="0" borderId="0" xfId="0" applyNumberFormat="1" applyAlignment="1">
      <alignment/>
    </xf>
    <xf numFmtId="0" fontId="92" fillId="38" borderId="29" xfId="0" applyFont="1" applyFill="1" applyBorder="1" applyAlignment="1" applyProtection="1">
      <alignment/>
      <protection/>
    </xf>
    <xf numFmtId="0" fontId="0" fillId="38" borderId="34" xfId="0" applyFill="1" applyBorder="1" applyAlignment="1" applyProtection="1">
      <alignment/>
      <protection/>
    </xf>
    <xf numFmtId="0" fontId="9" fillId="34" borderId="10" xfId="0" applyFont="1" applyFill="1" applyBorder="1" applyAlignment="1" applyProtection="1">
      <alignment horizontal="center" vertical="center" wrapText="1"/>
      <protection/>
    </xf>
    <xf numFmtId="0" fontId="93" fillId="0" borderId="10" xfId="0" applyFont="1" applyFill="1" applyBorder="1" applyAlignment="1">
      <alignment horizontal="center" vertical="center" wrapText="1"/>
    </xf>
    <xf numFmtId="0" fontId="94" fillId="0" borderId="10" xfId="0" applyFont="1" applyFill="1" applyBorder="1" applyAlignment="1">
      <alignment vertical="center" wrapText="1"/>
    </xf>
    <xf numFmtId="0" fontId="95" fillId="0" borderId="10" xfId="0" applyFont="1" applyFill="1" applyBorder="1" applyAlignment="1">
      <alignment vertical="center" wrapText="1"/>
    </xf>
    <xf numFmtId="0" fontId="96" fillId="35" borderId="10" xfId="0" applyFont="1" applyFill="1" applyBorder="1" applyAlignment="1" applyProtection="1">
      <alignment horizontal="center" vertical="center" wrapText="1"/>
      <protection/>
    </xf>
    <xf numFmtId="0" fontId="96" fillId="0" borderId="10" xfId="0" applyFont="1" applyFill="1" applyBorder="1" applyAlignment="1" applyProtection="1">
      <alignment horizontal="center" vertical="center" wrapText="1"/>
      <protection/>
    </xf>
    <xf numFmtId="0" fontId="94" fillId="0" borderId="10" xfId="0" applyFont="1" applyFill="1" applyBorder="1" applyAlignment="1" applyProtection="1">
      <alignment vertical="center" wrapText="1"/>
      <protection/>
    </xf>
    <xf numFmtId="0" fontId="95" fillId="0" borderId="10" xfId="0" applyFont="1" applyFill="1" applyBorder="1" applyAlignment="1" applyProtection="1">
      <alignment vertical="center" wrapText="1"/>
      <protection/>
    </xf>
    <xf numFmtId="0" fontId="96" fillId="36" borderId="14" xfId="0" applyFont="1" applyFill="1" applyBorder="1" applyAlignment="1" applyProtection="1">
      <alignment horizontal="center" vertical="center" wrapText="1"/>
      <protection/>
    </xf>
    <xf numFmtId="0" fontId="96" fillId="36" borderId="10" xfId="0" applyFont="1" applyFill="1" applyBorder="1" applyAlignment="1" applyProtection="1">
      <alignment horizontal="center" vertical="center" wrapText="1"/>
      <protection/>
    </xf>
    <xf numFmtId="171" fontId="89" fillId="13" borderId="35" xfId="0" applyNumberFormat="1" applyFont="1" applyFill="1" applyBorder="1" applyAlignment="1">
      <alignment/>
    </xf>
    <xf numFmtId="173" fontId="0" fillId="0" borderId="0" xfId="0" applyNumberFormat="1" applyAlignment="1">
      <alignment/>
    </xf>
    <xf numFmtId="172" fontId="0" fillId="0" borderId="10" xfId="0" applyNumberFormat="1" applyBorder="1" applyAlignment="1">
      <alignment/>
    </xf>
    <xf numFmtId="171" fontId="94" fillId="4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0" fontId="3" fillId="35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12" fillId="0" borderId="10" xfId="0" applyFont="1" applyFill="1" applyBorder="1" applyAlignment="1" applyProtection="1">
      <alignment vertical="center" wrapText="1"/>
      <protection/>
    </xf>
    <xf numFmtId="0" fontId="3" fillId="36" borderId="10" xfId="0" applyFont="1" applyFill="1" applyBorder="1" applyAlignment="1" applyProtection="1">
      <alignment horizontal="center" vertical="center" wrapText="1"/>
      <protection/>
    </xf>
    <xf numFmtId="171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35" borderId="10" xfId="0" applyFont="1" applyFill="1" applyBorder="1" applyAlignment="1">
      <alignment horizontal="center" vertical="center" wrapText="1"/>
    </xf>
    <xf numFmtId="0" fontId="86" fillId="34" borderId="20" xfId="0" applyFont="1" applyFill="1" applyBorder="1" applyAlignment="1" applyProtection="1">
      <alignment horizontal="center" vertical="center"/>
      <protection/>
    </xf>
    <xf numFmtId="0" fontId="4" fillId="36" borderId="20" xfId="0" applyFont="1" applyFill="1" applyBorder="1" applyAlignment="1">
      <alignment horizontal="center" vertical="center" wrapText="1"/>
    </xf>
    <xf numFmtId="171" fontId="6" fillId="7" borderId="14" xfId="0" applyNumberFormat="1" applyFont="1" applyFill="1" applyBorder="1" applyAlignment="1">
      <alignment horizontal="center" vertical="center" wrapText="1"/>
    </xf>
    <xf numFmtId="0" fontId="4" fillId="36" borderId="11" xfId="0" applyFont="1" applyFill="1" applyBorder="1" applyAlignment="1">
      <alignment horizontal="center" vertical="center" wrapText="1"/>
    </xf>
    <xf numFmtId="0" fontId="4" fillId="36" borderId="16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4" fillId="36" borderId="36" xfId="0" applyFont="1" applyFill="1" applyBorder="1" applyAlignment="1">
      <alignment horizontal="center" vertical="center" wrapText="1"/>
    </xf>
    <xf numFmtId="0" fontId="4" fillId="36" borderId="29" xfId="0" applyFont="1" applyFill="1" applyBorder="1" applyAlignment="1">
      <alignment horizontal="center" vertical="center" wrapText="1"/>
    </xf>
    <xf numFmtId="0" fontId="4" fillId="36" borderId="37" xfId="0" applyFont="1" applyFill="1" applyBorder="1" applyAlignment="1">
      <alignment horizontal="center" vertical="center" wrapText="1"/>
    </xf>
    <xf numFmtId="0" fontId="4" fillId="36" borderId="32" xfId="0" applyFont="1" applyFill="1" applyBorder="1" applyAlignment="1">
      <alignment horizontal="center" vertical="center" wrapText="1"/>
    </xf>
    <xf numFmtId="0" fontId="0" fillId="36" borderId="16" xfId="0" applyFill="1" applyBorder="1" applyAlignment="1" applyProtection="1">
      <alignment/>
      <protection/>
    </xf>
    <xf numFmtId="0" fontId="91" fillId="0" borderId="36" xfId="0" applyFont="1" applyFill="1" applyBorder="1" applyAlignment="1" applyProtection="1">
      <alignment horizontal="center" vertical="center"/>
      <protection/>
    </xf>
    <xf numFmtId="171" fontId="96" fillId="9" borderId="10" xfId="0" applyNumberFormat="1" applyFont="1" applyFill="1" applyBorder="1" applyAlignment="1">
      <alignment horizontal="center" vertical="center" wrapText="1"/>
    </xf>
    <xf numFmtId="171" fontId="4" fillId="9" borderId="10" xfId="0" applyNumberFormat="1" applyFont="1" applyFill="1" applyBorder="1" applyAlignment="1" applyProtection="1">
      <alignment horizontal="center" vertical="center" wrapText="1"/>
      <protection/>
    </xf>
    <xf numFmtId="0" fontId="97" fillId="39" borderId="0" xfId="0" applyFont="1" applyFill="1" applyAlignment="1" applyProtection="1">
      <alignment/>
      <protection/>
    </xf>
    <xf numFmtId="0" fontId="0" fillId="39" borderId="0" xfId="0" applyFill="1" applyAlignment="1" applyProtection="1">
      <alignment/>
      <protection/>
    </xf>
    <xf numFmtId="0" fontId="0" fillId="40" borderId="38" xfId="0" applyFill="1" applyBorder="1" applyAlignment="1" applyProtection="1">
      <alignment/>
      <protection/>
    </xf>
    <xf numFmtId="0" fontId="98" fillId="41" borderId="39" xfId="0" applyFont="1" applyFill="1" applyBorder="1" applyAlignment="1" applyProtection="1">
      <alignment/>
      <protection/>
    </xf>
    <xf numFmtId="0" fontId="0" fillId="41" borderId="40" xfId="0" applyFill="1" applyBorder="1" applyAlignment="1" applyProtection="1">
      <alignment/>
      <protection/>
    </xf>
    <xf numFmtId="0" fontId="96" fillId="42" borderId="39" xfId="0" applyFont="1" applyFill="1" applyBorder="1" applyAlignment="1" applyProtection="1">
      <alignment horizontal="center" vertical="center" wrapText="1"/>
      <protection/>
    </xf>
    <xf numFmtId="0" fontId="96" fillId="42" borderId="38" xfId="0" applyFont="1" applyFill="1" applyBorder="1" applyAlignment="1" applyProtection="1">
      <alignment horizontal="center" vertical="center" wrapText="1"/>
      <protection/>
    </xf>
    <xf numFmtId="0" fontId="99" fillId="42" borderId="38" xfId="0" applyFont="1" applyFill="1" applyBorder="1" applyAlignment="1" applyProtection="1">
      <alignment horizontal="center" vertical="center"/>
      <protection/>
    </xf>
    <xf numFmtId="0" fontId="100" fillId="42" borderId="38" xfId="0" applyFont="1" applyFill="1" applyBorder="1" applyAlignment="1" applyProtection="1">
      <alignment horizontal="center" vertical="center"/>
      <protection/>
    </xf>
    <xf numFmtId="0" fontId="95" fillId="42" borderId="38" xfId="0" applyFont="1" applyFill="1" applyBorder="1" applyAlignment="1" applyProtection="1">
      <alignment horizontal="center" vertical="center"/>
      <protection/>
    </xf>
    <xf numFmtId="0" fontId="94" fillId="0" borderId="38" xfId="0" applyFont="1" applyBorder="1" applyAlignment="1">
      <alignment horizontal="center" vertical="center" wrapText="1"/>
    </xf>
    <xf numFmtId="0" fontId="94" fillId="0" borderId="38" xfId="0" applyFont="1" applyBorder="1" applyAlignment="1">
      <alignment vertical="center" wrapText="1"/>
    </xf>
    <xf numFmtId="0" fontId="95" fillId="0" borderId="38" xfId="0" applyFont="1" applyBorder="1" applyAlignment="1">
      <alignment vertical="center" wrapText="1"/>
    </xf>
    <xf numFmtId="171" fontId="94" fillId="43" borderId="38" xfId="0" applyNumberFormat="1" applyFont="1" applyFill="1" applyBorder="1" applyAlignment="1">
      <alignment horizontal="center" vertical="center" wrapText="1"/>
    </xf>
    <xf numFmtId="0" fontId="96" fillId="44" borderId="38" xfId="0" applyFont="1" applyFill="1" applyBorder="1" applyAlignment="1">
      <alignment horizontal="center" vertical="center" wrapText="1"/>
    </xf>
    <xf numFmtId="0" fontId="96" fillId="42" borderId="40" xfId="0" applyFont="1" applyFill="1" applyBorder="1" applyAlignment="1" applyProtection="1">
      <alignment horizontal="center" vertical="center" wrapText="1"/>
      <protection/>
    </xf>
    <xf numFmtId="0" fontId="99" fillId="42" borderId="41" xfId="0" applyFont="1" applyFill="1" applyBorder="1" applyAlignment="1" applyProtection="1">
      <alignment horizontal="center" vertical="center"/>
      <protection/>
    </xf>
    <xf numFmtId="171" fontId="94" fillId="45" borderId="38" xfId="0" applyNumberFormat="1" applyFont="1" applyFill="1" applyBorder="1" applyAlignment="1">
      <alignment horizontal="center" vertical="center" wrapText="1"/>
    </xf>
    <xf numFmtId="0" fontId="94" fillId="46" borderId="38" xfId="0" applyFont="1" applyFill="1" applyBorder="1" applyAlignment="1">
      <alignment horizontal="center" vertical="center" wrapText="1"/>
    </xf>
    <xf numFmtId="0" fontId="94" fillId="46" borderId="41" xfId="0" applyFont="1" applyFill="1" applyBorder="1" applyAlignment="1">
      <alignment horizontal="center" vertical="center" wrapText="1"/>
    </xf>
    <xf numFmtId="0" fontId="94" fillId="0" borderId="38" xfId="0" applyFont="1" applyBorder="1" applyAlignment="1" applyProtection="1">
      <alignment horizontal="center" vertical="center"/>
      <protection/>
    </xf>
    <xf numFmtId="171" fontId="94" fillId="0" borderId="38" xfId="0" applyNumberFormat="1" applyFont="1" applyBorder="1" applyAlignment="1">
      <alignment horizontal="center" vertical="center" wrapText="1"/>
    </xf>
    <xf numFmtId="0" fontId="95" fillId="0" borderId="39" xfId="0" applyFont="1" applyBorder="1" applyAlignment="1">
      <alignment vertical="center" wrapText="1"/>
    </xf>
    <xf numFmtId="171" fontId="94" fillId="45" borderId="39" xfId="0" applyNumberFormat="1" applyFont="1" applyFill="1" applyBorder="1" applyAlignment="1">
      <alignment horizontal="center" vertical="center" wrapText="1"/>
    </xf>
    <xf numFmtId="0" fontId="94" fillId="0" borderId="42" xfId="0" applyFont="1" applyBorder="1" applyAlignment="1">
      <alignment horizontal="center" vertical="center" wrapText="1"/>
    </xf>
    <xf numFmtId="0" fontId="94" fillId="0" borderId="43" xfId="0" applyFont="1" applyBorder="1" applyAlignment="1">
      <alignment horizontal="center" vertical="center" wrapText="1"/>
    </xf>
    <xf numFmtId="0" fontId="94" fillId="46" borderId="44" xfId="0" applyFont="1" applyFill="1" applyBorder="1" applyAlignment="1">
      <alignment horizontal="center" vertical="center" wrapText="1"/>
    </xf>
    <xf numFmtId="0" fontId="94" fillId="0" borderId="43" xfId="0" applyFont="1" applyBorder="1" applyAlignment="1" applyProtection="1">
      <alignment horizontal="center" vertical="center"/>
      <protection/>
    </xf>
    <xf numFmtId="0" fontId="96" fillId="42" borderId="45" xfId="0" applyFont="1" applyFill="1" applyBorder="1" applyAlignment="1" applyProtection="1">
      <alignment horizontal="center" vertical="center" wrapText="1"/>
      <protection/>
    </xf>
    <xf numFmtId="0" fontId="101" fillId="42" borderId="39" xfId="0" applyFont="1" applyFill="1" applyBorder="1" applyAlignment="1" applyProtection="1">
      <alignment horizontal="center" vertical="center" wrapText="1"/>
      <protection/>
    </xf>
    <xf numFmtId="0" fontId="99" fillId="42" borderId="39" xfId="0" applyFont="1" applyFill="1" applyBorder="1" applyAlignment="1" applyProtection="1">
      <alignment horizontal="center" vertical="center"/>
      <protection/>
    </xf>
    <xf numFmtId="0" fontId="96" fillId="46" borderId="38" xfId="0" applyFont="1" applyFill="1" applyBorder="1" applyAlignment="1">
      <alignment horizontal="center" vertical="center" wrapText="1"/>
    </xf>
    <xf numFmtId="0" fontId="96" fillId="46" borderId="41" xfId="0" applyFont="1" applyFill="1" applyBorder="1" applyAlignment="1">
      <alignment horizontal="center" vertical="center" wrapText="1"/>
    </xf>
    <xf numFmtId="0" fontId="96" fillId="0" borderId="39" xfId="0" applyFont="1" applyBorder="1" applyAlignment="1">
      <alignment horizontal="center" vertical="center" wrapText="1"/>
    </xf>
    <xf numFmtId="0" fontId="96" fillId="46" borderId="44" xfId="0" applyFont="1" applyFill="1" applyBorder="1" applyAlignment="1">
      <alignment horizontal="center" vertical="center" wrapText="1"/>
    </xf>
    <xf numFmtId="0" fontId="96" fillId="46" borderId="46" xfId="0" applyFont="1" applyFill="1" applyBorder="1" applyAlignment="1">
      <alignment horizontal="center" vertical="center" wrapText="1"/>
    </xf>
    <xf numFmtId="0" fontId="96" fillId="0" borderId="42" xfId="0" applyFont="1" applyBorder="1" applyAlignment="1">
      <alignment horizontal="center" vertical="center" wrapText="1"/>
    </xf>
    <xf numFmtId="0" fontId="96" fillId="0" borderId="47" xfId="0" applyFont="1" applyBorder="1" applyAlignment="1">
      <alignment horizontal="center" vertical="center" wrapText="1"/>
    </xf>
    <xf numFmtId="0" fontId="96" fillId="0" borderId="43" xfId="0" applyFont="1" applyBorder="1" applyAlignment="1">
      <alignment horizontal="center" vertical="center" wrapText="1"/>
    </xf>
    <xf numFmtId="0" fontId="96" fillId="44" borderId="38" xfId="0" applyFont="1" applyFill="1" applyBorder="1" applyAlignment="1" applyProtection="1">
      <alignment horizontal="center" vertical="center"/>
      <protection/>
    </xf>
    <xf numFmtId="0" fontId="4" fillId="47" borderId="39" xfId="0" applyFont="1" applyFill="1" applyBorder="1" applyAlignment="1">
      <alignment horizontal="center" vertical="center" wrapText="1"/>
    </xf>
    <xf numFmtId="171" fontId="94" fillId="0" borderId="44" xfId="0" applyNumberFormat="1" applyFont="1" applyBorder="1" applyAlignment="1" applyProtection="1">
      <alignment horizontal="center" vertical="center" wrapText="1"/>
      <protection/>
    </xf>
    <xf numFmtId="0" fontId="102" fillId="0" borderId="0" xfId="0" applyFont="1" applyAlignment="1" applyProtection="1">
      <alignment/>
      <protection/>
    </xf>
    <xf numFmtId="0" fontId="103" fillId="0" borderId="0" xfId="0" applyFont="1" applyAlignment="1" applyProtection="1">
      <alignment horizontal="center"/>
      <protection/>
    </xf>
    <xf numFmtId="0" fontId="94" fillId="0" borderId="38" xfId="0" applyFont="1" applyBorder="1" applyAlignment="1" applyProtection="1">
      <alignment horizontal="center" vertical="center" wrapText="1"/>
      <protection/>
    </xf>
    <xf numFmtId="0" fontId="94" fillId="0" borderId="38" xfId="0" applyFont="1" applyBorder="1" applyAlignment="1" applyProtection="1">
      <alignment vertical="center" wrapText="1"/>
      <protection/>
    </xf>
    <xf numFmtId="0" fontId="95" fillId="0" borderId="38" xfId="0" applyFont="1" applyBorder="1" applyAlignment="1" applyProtection="1">
      <alignment vertical="center" wrapText="1"/>
      <protection/>
    </xf>
    <xf numFmtId="0" fontId="96" fillId="44" borderId="38" xfId="0" applyFont="1" applyFill="1" applyBorder="1" applyAlignment="1" applyProtection="1">
      <alignment horizontal="center" vertical="center" wrapText="1"/>
      <protection/>
    </xf>
    <xf numFmtId="0" fontId="96" fillId="46" borderId="38" xfId="0" applyFont="1" applyFill="1" applyBorder="1" applyAlignment="1" applyProtection="1">
      <alignment horizontal="center" vertical="center" wrapText="1"/>
      <protection/>
    </xf>
    <xf numFmtId="0" fontId="96" fillId="46" borderId="41" xfId="0" applyFont="1" applyFill="1" applyBorder="1" applyAlignment="1" applyProtection="1">
      <alignment horizontal="center" vertical="center" wrapText="1"/>
      <protection/>
    </xf>
    <xf numFmtId="0" fontId="96" fillId="0" borderId="42" xfId="0" applyFont="1" applyBorder="1" applyAlignment="1" applyProtection="1">
      <alignment horizontal="center" vertical="center" wrapText="1"/>
      <protection/>
    </xf>
    <xf numFmtId="0" fontId="96" fillId="0" borderId="43" xfId="0" applyFont="1" applyBorder="1" applyAlignment="1" applyProtection="1">
      <alignment horizontal="center" vertical="center" wrapText="1"/>
      <protection/>
    </xf>
    <xf numFmtId="0" fontId="96" fillId="46" borderId="44" xfId="0" applyFont="1" applyFill="1" applyBorder="1" applyAlignment="1" applyProtection="1">
      <alignment horizontal="center" vertical="center" wrapText="1"/>
      <protection/>
    </xf>
    <xf numFmtId="0" fontId="96" fillId="0" borderId="38" xfId="0" applyFont="1" applyBorder="1" applyAlignment="1" applyProtection="1">
      <alignment horizontal="center" vertical="center" wrapText="1"/>
      <protection/>
    </xf>
    <xf numFmtId="0" fontId="101" fillId="42" borderId="38" xfId="0" applyFont="1" applyFill="1" applyBorder="1" applyAlignment="1" applyProtection="1">
      <alignment horizontal="center" vertical="center" wrapText="1"/>
      <protection/>
    </xf>
    <xf numFmtId="0" fontId="96" fillId="46" borderId="45" xfId="0" applyFont="1" applyFill="1" applyBorder="1" applyAlignment="1" applyProtection="1">
      <alignment horizontal="center" vertical="center" wrapText="1"/>
      <protection/>
    </xf>
    <xf numFmtId="0" fontId="96" fillId="46" borderId="48" xfId="0" applyFont="1" applyFill="1" applyBorder="1" applyAlignment="1" applyProtection="1">
      <alignment horizontal="center" vertical="center" wrapText="1"/>
      <protection/>
    </xf>
    <xf numFmtId="0" fontId="96" fillId="0" borderId="39" xfId="0" applyFont="1" applyBorder="1" applyAlignment="1" applyProtection="1">
      <alignment horizontal="center" vertical="center" wrapText="1"/>
      <protection/>
    </xf>
    <xf numFmtId="0" fontId="96" fillId="46" borderId="49" xfId="0" applyFont="1" applyFill="1" applyBorder="1" applyAlignment="1" applyProtection="1">
      <alignment horizontal="center" vertical="center" wrapText="1"/>
      <protection/>
    </xf>
    <xf numFmtId="0" fontId="94" fillId="44" borderId="38" xfId="0" applyFont="1" applyFill="1" applyBorder="1" applyAlignment="1" applyProtection="1">
      <alignment horizontal="center" vertical="center" wrapText="1"/>
      <protection/>
    </xf>
    <xf numFmtId="0" fontId="96" fillId="44" borderId="0" xfId="0" applyFont="1" applyFill="1" applyBorder="1" applyAlignment="1" applyProtection="1">
      <alignment horizontal="center" vertical="center" wrapText="1"/>
      <protection/>
    </xf>
    <xf numFmtId="0" fontId="96" fillId="46" borderId="50" xfId="0" applyFont="1" applyFill="1" applyBorder="1" applyAlignment="1" applyProtection="1">
      <alignment horizontal="center" vertical="center" wrapText="1"/>
      <protection/>
    </xf>
    <xf numFmtId="171" fontId="94" fillId="0" borderId="0" xfId="0" applyNumberFormat="1" applyFont="1" applyAlignment="1" applyProtection="1">
      <alignment horizontal="center" vertical="center" wrapText="1"/>
      <protection/>
    </xf>
    <xf numFmtId="0" fontId="94" fillId="0" borderId="42" xfId="0" applyFont="1" applyBorder="1" applyAlignment="1" applyProtection="1">
      <alignment horizontal="center" vertical="center" wrapText="1"/>
      <protection/>
    </xf>
    <xf numFmtId="0" fontId="96" fillId="47" borderId="0" xfId="0" applyFont="1" applyFill="1" applyBorder="1" applyAlignment="1" applyProtection="1">
      <alignment horizontal="center" vertical="center" wrapText="1"/>
      <protection/>
    </xf>
    <xf numFmtId="171" fontId="94" fillId="0" borderId="38" xfId="0" applyNumberFormat="1" applyFont="1" applyBorder="1" applyAlignment="1" applyProtection="1">
      <alignment horizontal="center" vertical="center" wrapText="1"/>
      <protection/>
    </xf>
    <xf numFmtId="0" fontId="96" fillId="46" borderId="39" xfId="0" applyFont="1" applyFill="1" applyBorder="1" applyAlignment="1" applyProtection="1">
      <alignment horizontal="center" vertical="center" wrapText="1"/>
      <protection/>
    </xf>
    <xf numFmtId="0" fontId="104" fillId="40" borderId="38" xfId="0" applyFont="1" applyFill="1" applyBorder="1" applyAlignment="1" applyProtection="1">
      <alignment/>
      <protection/>
    </xf>
    <xf numFmtId="0" fontId="93" fillId="0" borderId="38" xfId="0" applyFont="1" applyBorder="1" applyAlignment="1">
      <alignment horizontal="center" vertical="center" wrapText="1"/>
    </xf>
    <xf numFmtId="0" fontId="93" fillId="44" borderId="38" xfId="0" applyFont="1" applyFill="1" applyBorder="1" applyAlignment="1">
      <alignment horizontal="center" vertical="center" wrapText="1"/>
    </xf>
    <xf numFmtId="0" fontId="93" fillId="48" borderId="38" xfId="0" applyFont="1" applyFill="1" applyBorder="1" applyAlignment="1">
      <alignment horizontal="center" vertical="center" wrapText="1"/>
    </xf>
    <xf numFmtId="0" fontId="93" fillId="48" borderId="41" xfId="0" applyFont="1" applyFill="1" applyBorder="1" applyAlignment="1">
      <alignment horizontal="center" vertical="center" wrapText="1"/>
    </xf>
    <xf numFmtId="171" fontId="94" fillId="0" borderId="39" xfId="0" applyNumberFormat="1" applyFont="1" applyBorder="1" applyAlignment="1">
      <alignment horizontal="center" vertical="center" wrapText="1"/>
    </xf>
    <xf numFmtId="0" fontId="96" fillId="46" borderId="47" xfId="0" applyFont="1" applyFill="1" applyBorder="1" applyAlignment="1" applyProtection="1">
      <alignment horizontal="center" vertical="center" wrapText="1"/>
      <protection/>
    </xf>
    <xf numFmtId="0" fontId="96" fillId="46" borderId="46" xfId="0" applyFont="1" applyFill="1" applyBorder="1" applyAlignment="1" applyProtection="1">
      <alignment horizontal="center" vertical="center" wrapText="1"/>
      <protection/>
    </xf>
    <xf numFmtId="171" fontId="94" fillId="3" borderId="39" xfId="0" applyNumberFormat="1" applyFont="1" applyFill="1" applyBorder="1" applyAlignment="1">
      <alignment horizontal="center" vertical="center" wrapText="1"/>
    </xf>
    <xf numFmtId="0" fontId="96" fillId="0" borderId="47" xfId="0" applyFont="1" applyBorder="1" applyAlignment="1" applyProtection="1">
      <alignment horizontal="center" vertical="center" wrapText="1"/>
      <protection/>
    </xf>
    <xf numFmtId="171" fontId="94" fillId="43" borderId="38" xfId="0" applyNumberFormat="1" applyFont="1" applyFill="1" applyBorder="1" applyAlignment="1" applyProtection="1">
      <alignment horizontal="center" vertical="center" wrapText="1"/>
      <protection/>
    </xf>
    <xf numFmtId="0" fontId="0" fillId="0" borderId="39" xfId="0" applyBorder="1" applyAlignment="1" applyProtection="1">
      <alignment/>
      <protection/>
    </xf>
    <xf numFmtId="171" fontId="96" fillId="0" borderId="38" xfId="0" applyNumberFormat="1" applyFont="1" applyBorder="1" applyAlignment="1">
      <alignment horizontal="center" vertical="center" wrapText="1"/>
    </xf>
    <xf numFmtId="0" fontId="94" fillId="46" borderId="44" xfId="0" applyFont="1" applyFill="1" applyBorder="1" applyAlignment="1" applyProtection="1">
      <alignment horizontal="center" vertical="center"/>
      <protection/>
    </xf>
    <xf numFmtId="171" fontId="96" fillId="49" borderId="44" xfId="0" applyNumberFormat="1" applyFont="1" applyFill="1" applyBorder="1" applyAlignment="1" applyProtection="1">
      <alignment horizontal="center" vertical="center" wrapText="1"/>
      <protection/>
    </xf>
    <xf numFmtId="171" fontId="96" fillId="49" borderId="43" xfId="0" applyNumberFormat="1" applyFont="1" applyFill="1" applyBorder="1" applyAlignment="1" applyProtection="1">
      <alignment horizontal="center" vertical="center" wrapText="1"/>
      <protection/>
    </xf>
    <xf numFmtId="0" fontId="93" fillId="50" borderId="38" xfId="0" applyFont="1" applyFill="1" applyBorder="1" applyAlignment="1">
      <alignment horizontal="center" vertical="center" wrapText="1"/>
    </xf>
    <xf numFmtId="0" fontId="93" fillId="0" borderId="39" xfId="0" applyFont="1" applyBorder="1" applyAlignment="1">
      <alignment horizontal="center" vertical="center" wrapText="1"/>
    </xf>
    <xf numFmtId="0" fontId="93" fillId="50" borderId="39" xfId="0" applyFont="1" applyFill="1" applyBorder="1" applyAlignment="1">
      <alignment horizontal="center" vertical="center" wrapText="1"/>
    </xf>
    <xf numFmtId="174" fontId="97" fillId="39" borderId="0" xfId="0" applyNumberFormat="1" applyFont="1" applyFill="1" applyBorder="1" applyAlignment="1">
      <alignment/>
    </xf>
    <xf numFmtId="174" fontId="105" fillId="39" borderId="0" xfId="0" applyNumberFormat="1" applyFont="1" applyFill="1" applyBorder="1" applyAlignment="1">
      <alignment/>
    </xf>
    <xf numFmtId="174" fontId="106" fillId="0" borderId="0" xfId="0" applyNumberFormat="1" applyFont="1" applyAlignment="1">
      <alignment horizontal="center"/>
    </xf>
    <xf numFmtId="174" fontId="105" fillId="51" borderId="38" xfId="0" applyNumberFormat="1" applyFont="1" applyFill="1" applyBorder="1" applyAlignment="1">
      <alignment/>
    </xf>
    <xf numFmtId="174" fontId="107" fillId="41" borderId="39" xfId="0" applyNumberFormat="1" applyFont="1" applyFill="1" applyBorder="1" applyAlignment="1">
      <alignment/>
    </xf>
    <xf numFmtId="174" fontId="105" fillId="41" borderId="40" xfId="0" applyNumberFormat="1" applyFont="1" applyFill="1" applyBorder="1" applyAlignment="1">
      <alignment/>
    </xf>
    <xf numFmtId="174" fontId="105" fillId="0" borderId="0" xfId="0" applyNumberFormat="1" applyFont="1" applyAlignment="1">
      <alignment/>
    </xf>
    <xf numFmtId="174" fontId="96" fillId="52" borderId="39" xfId="0" applyNumberFormat="1" applyFont="1" applyFill="1" applyBorder="1" applyAlignment="1">
      <alignment horizontal="center" vertical="center" wrapText="1"/>
    </xf>
    <xf numFmtId="174" fontId="96" fillId="52" borderId="38" xfId="0" applyNumberFormat="1" applyFont="1" applyFill="1" applyBorder="1" applyAlignment="1">
      <alignment horizontal="center" vertical="center" wrapText="1"/>
    </xf>
    <xf numFmtId="174" fontId="99" fillId="52" borderId="38" xfId="0" applyNumberFormat="1" applyFont="1" applyFill="1" applyBorder="1" applyAlignment="1">
      <alignment horizontal="center" vertical="center"/>
    </xf>
    <xf numFmtId="174" fontId="100" fillId="52" borderId="38" xfId="0" applyNumberFormat="1" applyFont="1" applyFill="1" applyBorder="1" applyAlignment="1">
      <alignment horizontal="center" vertical="center"/>
    </xf>
    <xf numFmtId="174" fontId="95" fillId="52" borderId="38" xfId="0" applyNumberFormat="1" applyFont="1" applyFill="1" applyBorder="1" applyAlignment="1">
      <alignment horizontal="center" vertical="center"/>
    </xf>
    <xf numFmtId="174" fontId="108" fillId="0" borderId="38" xfId="0" applyNumberFormat="1" applyFont="1" applyBorder="1" applyAlignment="1">
      <alignment horizontal="center" vertical="center" wrapText="1"/>
    </xf>
    <xf numFmtId="174" fontId="94" fillId="0" borderId="38" xfId="0" applyNumberFormat="1" applyFont="1" applyBorder="1" applyAlignment="1">
      <alignment vertical="center" wrapText="1"/>
    </xf>
    <xf numFmtId="174" fontId="95" fillId="0" borderId="38" xfId="0" applyNumberFormat="1" applyFont="1" applyBorder="1" applyAlignment="1">
      <alignment vertical="center" wrapText="1"/>
    </xf>
    <xf numFmtId="171" fontId="94" fillId="53" borderId="38" xfId="0" applyNumberFormat="1" applyFont="1" applyFill="1" applyBorder="1" applyAlignment="1">
      <alignment horizontal="center" vertical="center" wrapText="1"/>
    </xf>
    <xf numFmtId="174" fontId="108" fillId="44" borderId="38" xfId="0" applyNumberFormat="1" applyFont="1" applyFill="1" applyBorder="1" applyAlignment="1">
      <alignment horizontal="center" vertical="center" wrapText="1"/>
    </xf>
    <xf numFmtId="174" fontId="96" fillId="52" borderId="40" xfId="0" applyNumberFormat="1" applyFont="1" applyFill="1" applyBorder="1" applyAlignment="1">
      <alignment horizontal="center" vertical="center" wrapText="1"/>
    </xf>
    <xf numFmtId="174" fontId="99" fillId="52" borderId="41" xfId="0" applyNumberFormat="1" applyFont="1" applyFill="1" applyBorder="1" applyAlignment="1">
      <alignment horizontal="center" vertical="center"/>
    </xf>
    <xf numFmtId="171" fontId="94" fillId="54" borderId="38" xfId="0" applyNumberFormat="1" applyFont="1" applyFill="1" applyBorder="1" applyAlignment="1">
      <alignment horizontal="center" vertical="center" wrapText="1"/>
    </xf>
    <xf numFmtId="174" fontId="96" fillId="46" borderId="38" xfId="0" applyNumberFormat="1" applyFont="1" applyFill="1" applyBorder="1" applyAlignment="1">
      <alignment horizontal="center" vertical="center" wrapText="1"/>
    </xf>
    <xf numFmtId="174" fontId="94" fillId="0" borderId="38" xfId="0" applyNumberFormat="1" applyFont="1" applyBorder="1" applyAlignment="1">
      <alignment horizontal="center" vertical="center"/>
    </xf>
    <xf numFmtId="174" fontId="94" fillId="46" borderId="44" xfId="0" applyNumberFormat="1" applyFont="1" applyFill="1" applyBorder="1" applyAlignment="1">
      <alignment horizontal="center" vertical="center"/>
    </xf>
    <xf numFmtId="171" fontId="96" fillId="55" borderId="44" xfId="0" applyNumberFormat="1" applyFont="1" applyFill="1" applyBorder="1" applyAlignment="1">
      <alignment horizontal="center" vertical="center" wrapText="1"/>
    </xf>
    <xf numFmtId="171" fontId="96" fillId="55" borderId="43" xfId="0" applyNumberFormat="1" applyFont="1" applyFill="1" applyBorder="1" applyAlignment="1">
      <alignment horizontal="center" vertical="center" wrapText="1"/>
    </xf>
    <xf numFmtId="174" fontId="96" fillId="0" borderId="38" xfId="0" applyNumberFormat="1" applyFont="1" applyBorder="1" applyAlignment="1">
      <alignment horizontal="center" vertical="center" wrapText="1"/>
    </xf>
    <xf numFmtId="174" fontId="94" fillId="0" borderId="38" xfId="0" applyNumberFormat="1" applyFont="1" applyBorder="1" applyAlignment="1">
      <alignment horizontal="left" vertical="center" wrapText="1"/>
    </xf>
    <xf numFmtId="174" fontId="95" fillId="0" borderId="38" xfId="0" applyNumberFormat="1" applyFont="1" applyBorder="1" applyAlignment="1">
      <alignment horizontal="left" vertical="center" wrapText="1"/>
    </xf>
    <xf numFmtId="174" fontId="96" fillId="44" borderId="38" xfId="0" applyNumberFormat="1" applyFont="1" applyFill="1" applyBorder="1" applyAlignment="1">
      <alignment horizontal="center" vertical="center" wrapText="1"/>
    </xf>
    <xf numFmtId="174" fontId="101" fillId="52" borderId="38" xfId="0" applyNumberFormat="1" applyFont="1" applyFill="1" applyBorder="1" applyAlignment="1">
      <alignment horizontal="center" vertical="center" wrapText="1"/>
    </xf>
    <xf numFmtId="174" fontId="96" fillId="46" borderId="41" xfId="0" applyNumberFormat="1" applyFont="1" applyFill="1" applyBorder="1" applyAlignment="1">
      <alignment horizontal="center" vertical="center" wrapText="1"/>
    </xf>
    <xf numFmtId="174" fontId="95" fillId="0" borderId="39" xfId="0" applyNumberFormat="1" applyFont="1" applyBorder="1" applyAlignment="1">
      <alignment horizontal="left" vertical="center" wrapText="1"/>
    </xf>
    <xf numFmtId="171" fontId="94" fillId="54" borderId="39" xfId="0" applyNumberFormat="1" applyFont="1" applyFill="1" applyBorder="1" applyAlignment="1">
      <alignment horizontal="center" vertical="center" wrapText="1"/>
    </xf>
    <xf numFmtId="174" fontId="96" fillId="0" borderId="39" xfId="0" applyNumberFormat="1" applyFont="1" applyBorder="1" applyAlignment="1">
      <alignment horizontal="center" vertical="center" wrapText="1"/>
    </xf>
    <xf numFmtId="171" fontId="94" fillId="0" borderId="0" xfId="0" applyNumberFormat="1" applyFont="1" applyAlignment="1">
      <alignment horizontal="center" vertical="center" wrapText="1"/>
    </xf>
    <xf numFmtId="174" fontId="96" fillId="46" borderId="44" xfId="0" applyNumberFormat="1" applyFont="1" applyFill="1" applyBorder="1" applyAlignment="1">
      <alignment horizontal="center" vertical="center" wrapText="1"/>
    </xf>
    <xf numFmtId="174" fontId="94" fillId="46" borderId="38" xfId="0" applyNumberFormat="1" applyFont="1" applyFill="1" applyBorder="1" applyAlignment="1">
      <alignment horizontal="center" vertical="center"/>
    </xf>
    <xf numFmtId="174" fontId="94" fillId="0" borderId="10" xfId="0" applyNumberFormat="1" applyFont="1" applyBorder="1" applyAlignment="1">
      <alignment vertical="center" wrapText="1"/>
    </xf>
    <xf numFmtId="174" fontId="94" fillId="0" borderId="10" xfId="0" applyNumberFormat="1" applyFont="1" applyBorder="1" applyAlignment="1">
      <alignment vertical="center" wrapText="1"/>
    </xf>
    <xf numFmtId="174" fontId="95" fillId="0" borderId="10" xfId="0" applyNumberFormat="1" applyFont="1" applyBorder="1" applyAlignment="1">
      <alignment vertical="center" wrapText="1"/>
    </xf>
    <xf numFmtId="171" fontId="94" fillId="53" borderId="40" xfId="0" applyNumberFormat="1" applyFont="1" applyFill="1" applyBorder="1" applyAlignment="1">
      <alignment horizontal="center" vertical="center" wrapText="1"/>
    </xf>
    <xf numFmtId="174" fontId="96" fillId="47" borderId="39" xfId="0" applyNumberFormat="1" applyFont="1" applyFill="1" applyBorder="1" applyAlignment="1">
      <alignment horizontal="center" vertical="center" wrapText="1"/>
    </xf>
    <xf numFmtId="171" fontId="94" fillId="0" borderId="38" xfId="0" applyNumberFormat="1" applyFont="1" applyBorder="1" applyAlignment="1">
      <alignment horizontal="center" vertical="center" wrapText="1"/>
    </xf>
    <xf numFmtId="174" fontId="96" fillId="46" borderId="44" xfId="0" applyNumberFormat="1" applyFont="1" applyFill="1" applyBorder="1" applyAlignment="1">
      <alignment horizontal="center" vertical="center" wrapText="1"/>
    </xf>
    <xf numFmtId="174" fontId="94" fillId="56" borderId="38" xfId="0" applyNumberFormat="1" applyFont="1" applyFill="1" applyBorder="1" applyAlignment="1">
      <alignment horizontal="left" vertical="center" wrapText="1"/>
    </xf>
    <xf numFmtId="174" fontId="96" fillId="46" borderId="39" xfId="0" applyNumberFormat="1" applyFont="1" applyFill="1" applyBorder="1" applyAlignment="1">
      <alignment horizontal="center" vertical="center" wrapText="1"/>
    </xf>
    <xf numFmtId="0" fontId="97" fillId="39" borderId="0" xfId="0" applyFont="1" applyFill="1" applyBorder="1" applyAlignment="1">
      <alignment/>
    </xf>
    <xf numFmtId="0" fontId="0" fillId="39" borderId="0" xfId="0" applyFont="1" applyFill="1" applyBorder="1" applyAlignment="1">
      <alignment/>
    </xf>
    <xf numFmtId="0" fontId="0" fillId="51" borderId="38" xfId="0" applyFont="1" applyFill="1" applyBorder="1" applyAlignment="1">
      <alignment/>
    </xf>
    <xf numFmtId="0" fontId="107" fillId="41" borderId="51" xfId="0" applyFont="1" applyFill="1" applyBorder="1" applyAlignment="1">
      <alignment/>
    </xf>
    <xf numFmtId="0" fontId="0" fillId="41" borderId="52" xfId="0" applyFont="1" applyFill="1" applyBorder="1" applyAlignment="1">
      <alignment/>
    </xf>
    <xf numFmtId="0" fontId="96" fillId="52" borderId="39" xfId="0" applyFont="1" applyFill="1" applyBorder="1" applyAlignment="1">
      <alignment horizontal="center" vertical="center" wrapText="1"/>
    </xf>
    <xf numFmtId="0" fontId="96" fillId="52" borderId="38" xfId="0" applyFont="1" applyFill="1" applyBorder="1" applyAlignment="1">
      <alignment horizontal="center" vertical="center" wrapText="1"/>
    </xf>
    <xf numFmtId="0" fontId="96" fillId="52" borderId="40" xfId="0" applyFont="1" applyFill="1" applyBorder="1" applyAlignment="1">
      <alignment horizontal="center" vertical="center" wrapText="1"/>
    </xf>
    <xf numFmtId="0" fontId="99" fillId="52" borderId="38" xfId="0" applyFont="1" applyFill="1" applyBorder="1" applyAlignment="1">
      <alignment horizontal="center" vertical="center"/>
    </xf>
    <xf numFmtId="0" fontId="100" fillId="52" borderId="38" xfId="0" applyFont="1" applyFill="1" applyBorder="1" applyAlignment="1">
      <alignment horizontal="center" vertical="center"/>
    </xf>
    <xf numFmtId="0" fontId="95" fillId="52" borderId="38" xfId="0" applyFont="1" applyFill="1" applyBorder="1" applyAlignment="1">
      <alignment horizontal="center" vertical="center"/>
    </xf>
    <xf numFmtId="0" fontId="4" fillId="52" borderId="38" xfId="0" applyFont="1" applyFill="1" applyBorder="1" applyAlignment="1">
      <alignment horizontal="center" vertical="center" wrapText="1"/>
    </xf>
    <xf numFmtId="0" fontId="109" fillId="0" borderId="53" xfId="0" applyFont="1" applyBorder="1" applyAlignment="1">
      <alignment horizontal="center" vertical="center" wrapText="1"/>
    </xf>
    <xf numFmtId="0" fontId="93" fillId="44" borderId="53" xfId="0" applyFont="1" applyFill="1" applyBorder="1" applyAlignment="1">
      <alignment horizontal="center" vertical="center" wrapText="1"/>
    </xf>
    <xf numFmtId="0" fontId="99" fillId="52" borderId="41" xfId="0" applyFont="1" applyFill="1" applyBorder="1" applyAlignment="1">
      <alignment horizontal="center" vertical="center"/>
    </xf>
    <xf numFmtId="0" fontId="15" fillId="0" borderId="53" xfId="0" applyFont="1" applyBorder="1" applyAlignment="1">
      <alignment horizontal="center" vertical="center" wrapText="1"/>
    </xf>
    <xf numFmtId="0" fontId="6" fillId="0" borderId="38" xfId="0" applyFont="1" applyBorder="1" applyAlignment="1">
      <alignment vertical="center" wrapText="1"/>
    </xf>
    <xf numFmtId="0" fontId="7" fillId="0" borderId="38" xfId="0" applyFont="1" applyBorder="1" applyAlignment="1">
      <alignment vertical="center" wrapText="1"/>
    </xf>
    <xf numFmtId="171" fontId="6" fillId="53" borderId="38" xfId="0" applyNumberFormat="1" applyFont="1" applyFill="1" applyBorder="1" applyAlignment="1">
      <alignment horizontal="center" vertical="center" wrapText="1"/>
    </xf>
    <xf numFmtId="0" fontId="5" fillId="44" borderId="53" xfId="0" applyFont="1" applyFill="1" applyBorder="1" applyAlignment="1">
      <alignment horizontal="center" vertical="center" wrapText="1"/>
    </xf>
    <xf numFmtId="0" fontId="93" fillId="0" borderId="53" xfId="0" applyFont="1" applyBorder="1" applyAlignment="1">
      <alignment horizontal="center" vertical="center" wrapText="1"/>
    </xf>
    <xf numFmtId="171" fontId="6" fillId="54" borderId="38" xfId="0" applyNumberFormat="1" applyFont="1" applyFill="1" applyBorder="1" applyAlignment="1">
      <alignment horizontal="center" vertical="center" wrapText="1"/>
    </xf>
    <xf numFmtId="0" fontId="96" fillId="57" borderId="41" xfId="0" applyFont="1" applyFill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4" fillId="57" borderId="38" xfId="0" applyFont="1" applyFill="1" applyBorder="1" applyAlignment="1">
      <alignment horizontal="center" vertical="center" wrapText="1"/>
    </xf>
    <xf numFmtId="0" fontId="4" fillId="46" borderId="46" xfId="0" applyFont="1" applyFill="1" applyBorder="1" applyAlignment="1">
      <alignment horizontal="center" vertical="center" wrapText="1"/>
    </xf>
    <xf numFmtId="0" fontId="94" fillId="0" borderId="38" xfId="0" applyFont="1" applyBorder="1" applyAlignment="1">
      <alignment horizontal="center" vertical="center"/>
    </xf>
    <xf numFmtId="171" fontId="6" fillId="0" borderId="38" xfId="0" applyNumberFormat="1" applyFont="1" applyBorder="1" applyAlignment="1">
      <alignment horizontal="center" vertical="center" wrapText="1"/>
    </xf>
    <xf numFmtId="0" fontId="96" fillId="42" borderId="39" xfId="0" applyFont="1" applyFill="1" applyBorder="1" applyAlignment="1">
      <alignment horizontal="center" vertical="center" wrapText="1"/>
    </xf>
    <xf numFmtId="0" fontId="96" fillId="42" borderId="38" xfId="0" applyFont="1" applyFill="1" applyBorder="1" applyAlignment="1">
      <alignment horizontal="center" vertical="center" wrapText="1"/>
    </xf>
    <xf numFmtId="0" fontId="99" fillId="42" borderId="41" xfId="0" applyFont="1" applyFill="1" applyBorder="1" applyAlignment="1">
      <alignment horizontal="center" vertical="center"/>
    </xf>
    <xf numFmtId="0" fontId="100" fillId="42" borderId="38" xfId="0" applyFont="1" applyFill="1" applyBorder="1" applyAlignment="1">
      <alignment horizontal="center" vertical="center"/>
    </xf>
    <xf numFmtId="0" fontId="99" fillId="42" borderId="38" xfId="0" applyFont="1" applyFill="1" applyBorder="1" applyAlignment="1">
      <alignment horizontal="center" vertical="center"/>
    </xf>
    <xf numFmtId="0" fontId="95" fillId="42" borderId="38" xfId="0" applyFont="1" applyFill="1" applyBorder="1" applyAlignment="1">
      <alignment horizontal="center" vertical="center"/>
    </xf>
    <xf numFmtId="0" fontId="15" fillId="0" borderId="54" xfId="0" applyFont="1" applyBorder="1" applyAlignment="1">
      <alignment horizontal="center" vertical="center" wrapText="1"/>
    </xf>
    <xf numFmtId="0" fontId="6" fillId="58" borderId="40" xfId="0" applyFont="1" applyFill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center" wrapText="1"/>
    </xf>
    <xf numFmtId="0" fontId="5" fillId="44" borderId="54" xfId="0" applyFont="1" applyFill="1" applyBorder="1" applyAlignment="1">
      <alignment horizontal="center" vertical="center" wrapText="1"/>
    </xf>
    <xf numFmtId="0" fontId="15" fillId="0" borderId="55" xfId="0" applyFont="1" applyBorder="1" applyAlignment="1">
      <alignment horizontal="center" vertical="center" wrapText="1"/>
    </xf>
    <xf numFmtId="0" fontId="5" fillId="44" borderId="55" xfId="0" applyFont="1" applyFill="1" applyBorder="1" applyAlignment="1">
      <alignment horizontal="center" vertical="center" wrapText="1"/>
    </xf>
    <xf numFmtId="0" fontId="94" fillId="0" borderId="44" xfId="0" applyFont="1" applyBorder="1" applyAlignment="1">
      <alignment horizontal="center" vertical="center"/>
    </xf>
    <xf numFmtId="171" fontId="6" fillId="0" borderId="0" xfId="0" applyNumberFormat="1" applyFont="1" applyAlignment="1">
      <alignment horizontal="center" vertical="center" wrapText="1"/>
    </xf>
    <xf numFmtId="0" fontId="6" fillId="58" borderId="38" xfId="0" applyFont="1" applyFill="1" applyBorder="1" applyAlignment="1">
      <alignment horizontal="left" vertical="center" wrapText="1"/>
    </xf>
    <xf numFmtId="0" fontId="5" fillId="57" borderId="53" xfId="0" applyFont="1" applyFill="1" applyBorder="1" applyAlignment="1">
      <alignment horizontal="center" vertical="center" wrapText="1"/>
    </xf>
    <xf numFmtId="0" fontId="110" fillId="0" borderId="0" xfId="0" applyFont="1" applyAlignment="1" applyProtection="1">
      <alignment horizontal="center" vertical="center"/>
      <protection locked="0"/>
    </xf>
    <xf numFmtId="0" fontId="111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44" fontId="63" fillId="0" borderId="0" xfId="60" applyFont="1" applyBorder="1" applyAlignment="1" applyProtection="1">
      <alignment horizontal="center" vertical="center" wrapText="1"/>
      <protection locked="0"/>
    </xf>
    <xf numFmtId="44" fontId="112" fillId="0" borderId="0" xfId="60" applyFont="1" applyBorder="1" applyAlignment="1" applyProtection="1">
      <alignment horizontal="center" vertical="center" wrapText="1"/>
      <protection locked="0"/>
    </xf>
    <xf numFmtId="0" fontId="112" fillId="0" borderId="0" xfId="0" applyFont="1" applyBorder="1" applyAlignment="1" applyProtection="1">
      <alignment horizontal="center" vertical="center" wrapText="1"/>
      <protection locked="0"/>
    </xf>
    <xf numFmtId="0" fontId="113" fillId="0" borderId="0" xfId="0" applyFont="1" applyBorder="1" applyAlignment="1" applyProtection="1">
      <alignment horizontal="center" vertical="center" wrapText="1"/>
      <protection locked="0"/>
    </xf>
    <xf numFmtId="166" fontId="114" fillId="0" borderId="0" xfId="42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vertical="center"/>
      <protection locked="0"/>
    </xf>
    <xf numFmtId="175" fontId="112" fillId="0" borderId="0" xfId="60" applyNumberFormat="1" applyFont="1" applyBorder="1" applyAlignment="1" applyProtection="1">
      <alignment horizontal="center" vertical="center" wrapText="1"/>
      <protection locked="0"/>
    </xf>
    <xf numFmtId="0" fontId="115" fillId="0" borderId="0" xfId="0" applyFont="1" applyBorder="1" applyAlignment="1" applyProtection="1">
      <alignment horizontal="center" vertical="center" wrapText="1"/>
      <protection locked="0"/>
    </xf>
    <xf numFmtId="0" fontId="116" fillId="59" borderId="10" xfId="0" applyFont="1" applyFill="1" applyBorder="1" applyAlignment="1" applyProtection="1">
      <alignment vertical="center" wrapText="1"/>
      <protection/>
    </xf>
    <xf numFmtId="0" fontId="110" fillId="0" borderId="0" xfId="0" applyFont="1" applyAlignment="1" applyProtection="1">
      <alignment horizontal="center" vertical="center"/>
      <protection locked="0"/>
    </xf>
    <xf numFmtId="0" fontId="113" fillId="59" borderId="56" xfId="0" applyFont="1" applyFill="1" applyBorder="1" applyAlignment="1" applyProtection="1">
      <alignment horizontal="center" vertical="center" wrapText="1"/>
      <protection locked="0"/>
    </xf>
    <xf numFmtId="0" fontId="116" fillId="59" borderId="56" xfId="0" applyFont="1" applyFill="1" applyBorder="1" applyAlignment="1" applyProtection="1">
      <alignment horizontal="center" vertical="center" wrapText="1"/>
      <protection locked="0"/>
    </xf>
    <xf numFmtId="0" fontId="117" fillId="0" borderId="57" xfId="0" applyFont="1" applyBorder="1" applyAlignment="1" applyProtection="1">
      <alignment horizontal="center" vertical="center"/>
      <protection locked="0"/>
    </xf>
    <xf numFmtId="0" fontId="110" fillId="0" borderId="0" xfId="0" applyFont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176" fontId="112" fillId="0" borderId="10" xfId="0" applyNumberFormat="1" applyFont="1" applyBorder="1" applyAlignment="1" applyProtection="1">
      <alignment horizontal="center" vertical="center" wrapText="1"/>
      <protection/>
    </xf>
    <xf numFmtId="176" fontId="112" fillId="0" borderId="26" xfId="0" applyNumberFormat="1" applyFont="1" applyBorder="1" applyAlignment="1" applyProtection="1">
      <alignment horizontal="center" vertical="center" wrapText="1"/>
      <protection/>
    </xf>
    <xf numFmtId="173" fontId="79" fillId="60" borderId="10" xfId="60" applyNumberFormat="1" applyFont="1" applyFill="1" applyBorder="1" applyAlignment="1" applyProtection="1">
      <alignment horizontal="center" vertical="center" wrapText="1"/>
      <protection locked="0"/>
    </xf>
    <xf numFmtId="0" fontId="118" fillId="0" borderId="0" xfId="0" applyFont="1" applyAlignment="1" applyProtection="1">
      <alignment vertical="center"/>
      <protection locked="0"/>
    </xf>
    <xf numFmtId="3" fontId="63" fillId="0" borderId="58" xfId="60" applyNumberFormat="1" applyFont="1" applyBorder="1" applyAlignment="1" applyProtection="1">
      <alignment horizontal="center" vertical="center" wrapText="1"/>
      <protection/>
    </xf>
    <xf numFmtId="3" fontId="63" fillId="0" borderId="10" xfId="60" applyNumberFormat="1" applyFont="1" applyBorder="1" applyAlignment="1" applyProtection="1">
      <alignment horizontal="center" vertical="center" wrapText="1"/>
      <protection/>
    </xf>
    <xf numFmtId="176" fontId="77" fillId="60" borderId="56" xfId="60" applyNumberFormat="1" applyFont="1" applyFill="1" applyBorder="1" applyAlignment="1" applyProtection="1">
      <alignment horizontal="center" vertical="center" wrapText="1"/>
      <protection locked="0"/>
    </xf>
    <xf numFmtId="176" fontId="77" fillId="60" borderId="59" xfId="60" applyNumberFormat="1" applyFont="1" applyFill="1" applyBorder="1" applyAlignment="1" applyProtection="1">
      <alignment horizontal="center" vertical="center" wrapText="1"/>
      <protection locked="0"/>
    </xf>
    <xf numFmtId="44" fontId="63" fillId="0" borderId="14" xfId="60" applyFont="1" applyBorder="1" applyAlignment="1" applyProtection="1">
      <alignment horizontal="center" vertical="center" wrapText="1"/>
      <protection/>
    </xf>
    <xf numFmtId="44" fontId="63" fillId="0" borderId="60" xfId="60" applyFont="1" applyBorder="1" applyAlignment="1" applyProtection="1">
      <alignment horizontal="center" vertical="center" wrapText="1"/>
      <protection/>
    </xf>
    <xf numFmtId="0" fontId="116" fillId="59" borderId="14" xfId="0" applyFont="1" applyFill="1" applyBorder="1" applyAlignment="1" applyProtection="1">
      <alignment horizontal="center" vertical="center" wrapText="1"/>
      <protection/>
    </xf>
    <xf numFmtId="0" fontId="116" fillId="59" borderId="10" xfId="0" applyFont="1" applyFill="1" applyBorder="1" applyAlignment="1" applyProtection="1">
      <alignment horizontal="center" vertical="center" wrapText="1"/>
      <protection locked="0"/>
    </xf>
    <xf numFmtId="0" fontId="113" fillId="59" borderId="33" xfId="0" applyFont="1" applyFill="1" applyBorder="1" applyAlignment="1" applyProtection="1">
      <alignment horizontal="center" vertical="center" wrapText="1"/>
      <protection/>
    </xf>
    <xf numFmtId="0" fontId="116" fillId="59" borderId="58" xfId="0" applyFont="1" applyFill="1" applyBorder="1" applyAlignment="1" applyProtection="1">
      <alignment horizontal="center" vertical="center" wrapText="1"/>
      <protection/>
    </xf>
    <xf numFmtId="0" fontId="113" fillId="59" borderId="14" xfId="0" applyFont="1" applyFill="1" applyBorder="1" applyAlignment="1" applyProtection="1">
      <alignment horizontal="center" vertical="center" wrapText="1"/>
      <protection/>
    </xf>
    <xf numFmtId="165" fontId="114" fillId="0" borderId="10" xfId="42" applyFont="1" applyBorder="1" applyAlignment="1" applyProtection="1">
      <alignment horizontal="center" vertical="center" wrapText="1"/>
      <protection/>
    </xf>
    <xf numFmtId="3" fontId="112" fillId="0" borderId="10" xfId="62" applyNumberFormat="1" applyFont="1" applyBorder="1" applyAlignment="1" applyProtection="1">
      <alignment horizontal="center" vertical="center" wrapText="1"/>
      <protection/>
    </xf>
    <xf numFmtId="0" fontId="116" fillId="59" borderId="14" xfId="0" applyFont="1" applyFill="1" applyBorder="1" applyAlignment="1" applyProtection="1">
      <alignment horizontal="center" vertical="center" wrapText="1"/>
      <protection locked="0"/>
    </xf>
    <xf numFmtId="176" fontId="112" fillId="0" borderId="10" xfId="0" applyNumberFormat="1" applyFont="1" applyBorder="1" applyAlignment="1" applyProtection="1">
      <alignment horizontal="center" vertical="center" wrapText="1"/>
      <protection locked="0"/>
    </xf>
    <xf numFmtId="176" fontId="112" fillId="0" borderId="26" xfId="0" applyNumberFormat="1" applyFont="1" applyBorder="1" applyAlignment="1" applyProtection="1">
      <alignment horizontal="center" vertical="center" wrapText="1"/>
      <protection locked="0"/>
    </xf>
    <xf numFmtId="0" fontId="113" fillId="59" borderId="10" xfId="0" applyFont="1" applyFill="1" applyBorder="1" applyAlignment="1" applyProtection="1">
      <alignment horizontal="center" vertical="center" wrapText="1"/>
      <protection/>
    </xf>
    <xf numFmtId="0" fontId="116" fillId="59" borderId="10" xfId="0" applyFont="1" applyFill="1" applyBorder="1" applyAlignment="1" applyProtection="1">
      <alignment horizontal="center" vertical="center" wrapText="1"/>
      <protection/>
    </xf>
    <xf numFmtId="0" fontId="119" fillId="0" borderId="10" xfId="0" applyFont="1" applyBorder="1" applyAlignment="1">
      <alignment horizontal="center" vertical="center" wrapText="1"/>
    </xf>
    <xf numFmtId="0" fontId="116" fillId="59" borderId="15" xfId="0" applyFont="1" applyFill="1" applyBorder="1" applyAlignment="1" applyProtection="1">
      <alignment horizontal="center" vertical="center" wrapText="1"/>
      <protection/>
    </xf>
    <xf numFmtId="0" fontId="116" fillId="59" borderId="33" xfId="0" applyFont="1" applyFill="1" applyBorder="1" applyAlignment="1" applyProtection="1">
      <alignment horizontal="center" vertical="center" wrapText="1"/>
      <protection/>
    </xf>
    <xf numFmtId="0" fontId="0" fillId="0" borderId="26" xfId="0" applyFont="1" applyBorder="1" applyAlignment="1" applyProtection="1">
      <alignment horizontal="center" vertical="center"/>
      <protection locked="0"/>
    </xf>
    <xf numFmtId="0" fontId="0" fillId="0" borderId="24" xfId="0" applyFont="1" applyBorder="1" applyAlignment="1" applyProtection="1">
      <alignment horizontal="center" vertical="center"/>
      <protection locked="0"/>
    </xf>
    <xf numFmtId="0" fontId="117" fillId="0" borderId="26" xfId="0" applyFont="1" applyBorder="1" applyAlignment="1" applyProtection="1">
      <alignment horizontal="center" vertical="center"/>
      <protection locked="0"/>
    </xf>
    <xf numFmtId="0" fontId="113" fillId="59" borderId="14" xfId="0" applyFont="1" applyFill="1" applyBorder="1" applyAlignment="1" applyProtection="1">
      <alignment horizontal="center" vertical="center" wrapText="1"/>
      <protection locked="0"/>
    </xf>
    <xf numFmtId="176" fontId="63" fillId="0" borderId="14" xfId="60" applyNumberFormat="1" applyFont="1" applyBorder="1" applyAlignment="1" applyProtection="1">
      <alignment horizontal="center" vertical="center" wrapText="1"/>
      <protection locked="0"/>
    </xf>
    <xf numFmtId="176" fontId="63" fillId="0" borderId="60" xfId="60" applyNumberFormat="1" applyFont="1" applyBorder="1" applyAlignment="1" applyProtection="1">
      <alignment horizontal="center" vertical="center" wrapText="1"/>
      <protection locked="0"/>
    </xf>
    <xf numFmtId="3" fontId="112" fillId="0" borderId="15" xfId="62" applyNumberFormat="1" applyFont="1" applyBorder="1" applyAlignment="1" applyProtection="1">
      <alignment horizontal="center" vertical="center" wrapText="1"/>
      <protection/>
    </xf>
    <xf numFmtId="0" fontId="117" fillId="0" borderId="61" xfId="0" applyFont="1" applyBorder="1" applyAlignment="1" applyProtection="1">
      <alignment vertical="center"/>
      <protection locked="0"/>
    </xf>
    <xf numFmtId="0" fontId="120" fillId="61" borderId="21" xfId="41" applyFont="1" applyFill="1" applyBorder="1" applyAlignment="1" applyProtection="1">
      <alignment vertical="center"/>
      <protection locked="0"/>
    </xf>
    <xf numFmtId="0" fontId="120" fillId="61" borderId="22" xfId="41" applyFont="1" applyFill="1" applyBorder="1" applyAlignment="1" applyProtection="1">
      <alignment vertical="center"/>
      <protection locked="0"/>
    </xf>
    <xf numFmtId="0" fontId="120" fillId="61" borderId="23" xfId="41" applyFont="1" applyFill="1" applyBorder="1" applyAlignment="1" applyProtection="1">
      <alignment vertical="center"/>
      <protection locked="0"/>
    </xf>
    <xf numFmtId="0" fontId="116" fillId="59" borderId="58" xfId="0" applyFont="1" applyFill="1" applyBorder="1" applyAlignment="1" applyProtection="1">
      <alignment vertical="center" wrapText="1"/>
      <protection/>
    </xf>
    <xf numFmtId="0" fontId="115" fillId="0" borderId="58" xfId="0" applyFont="1" applyBorder="1" applyAlignment="1" applyProtection="1">
      <alignment horizontal="center" vertical="center" wrapText="1"/>
      <protection/>
    </xf>
    <xf numFmtId="173" fontId="79" fillId="60" borderId="33" xfId="60" applyNumberFormat="1" applyFont="1" applyFill="1" applyBorder="1" applyAlignment="1" applyProtection="1">
      <alignment horizontal="center" vertical="center" wrapText="1"/>
      <protection locked="0"/>
    </xf>
    <xf numFmtId="0" fontId="115" fillId="0" borderId="24" xfId="0" applyFont="1" applyBorder="1" applyAlignment="1" applyProtection="1">
      <alignment horizontal="center" vertical="center" wrapText="1"/>
      <protection/>
    </xf>
    <xf numFmtId="0" fontId="119" fillId="0" borderId="26" xfId="0" applyFont="1" applyBorder="1" applyAlignment="1">
      <alignment horizontal="center" vertical="center" wrapText="1"/>
    </xf>
    <xf numFmtId="0" fontId="117" fillId="0" borderId="26" xfId="0" applyFont="1" applyBorder="1" applyAlignment="1" applyProtection="1">
      <alignment vertical="center"/>
      <protection locked="0"/>
    </xf>
    <xf numFmtId="0" fontId="117" fillId="0" borderId="27" xfId="0" applyFont="1" applyBorder="1" applyAlignment="1" applyProtection="1">
      <alignment vertical="center"/>
      <protection locked="0"/>
    </xf>
    <xf numFmtId="0" fontId="121" fillId="0" borderId="0" xfId="0" applyFont="1" applyAlignment="1" applyProtection="1">
      <alignment horizontal="center" vertical="center" wrapText="1"/>
      <protection locked="0"/>
    </xf>
    <xf numFmtId="0" fontId="113" fillId="59" borderId="58" xfId="0" applyFont="1" applyFill="1" applyBorder="1" applyAlignment="1" applyProtection="1">
      <alignment horizontal="center" vertical="center" wrapText="1"/>
      <protection/>
    </xf>
    <xf numFmtId="0" fontId="113" fillId="59" borderId="10" xfId="0" applyFont="1" applyFill="1" applyBorder="1" applyAlignment="1" applyProtection="1">
      <alignment horizontal="center" vertical="center" wrapText="1"/>
      <protection/>
    </xf>
    <xf numFmtId="0" fontId="117" fillId="0" borderId="62" xfId="0" applyFont="1" applyBorder="1" applyAlignment="1" applyProtection="1">
      <alignment horizontal="center" vertical="center"/>
      <protection locked="0"/>
    </xf>
    <xf numFmtId="0" fontId="117" fillId="0" borderId="22" xfId="0" applyFont="1" applyBorder="1" applyAlignment="1" applyProtection="1">
      <alignment horizontal="center" vertical="center"/>
      <protection locked="0"/>
    </xf>
    <xf numFmtId="0" fontId="117" fillId="0" borderId="63" xfId="0" applyFont="1" applyBorder="1" applyAlignment="1" applyProtection="1">
      <alignment horizontal="center" vertical="center"/>
      <protection locked="0"/>
    </xf>
    <xf numFmtId="0" fontId="111" fillId="0" borderId="0" xfId="0" applyFont="1" applyAlignment="1" applyProtection="1">
      <alignment horizontal="center" vertical="center"/>
      <protection locked="0"/>
    </xf>
    <xf numFmtId="0" fontId="117" fillId="0" borderId="21" xfId="0" applyFont="1" applyBorder="1" applyAlignment="1" applyProtection="1">
      <alignment horizontal="center" vertical="center"/>
      <protection locked="0"/>
    </xf>
    <xf numFmtId="0" fontId="113" fillId="59" borderId="15" xfId="0" applyFont="1" applyFill="1" applyBorder="1" applyAlignment="1" applyProtection="1">
      <alignment horizontal="center" vertical="center" wrapText="1"/>
      <protection/>
    </xf>
    <xf numFmtId="0" fontId="116" fillId="59" borderId="58" xfId="0" applyFont="1" applyFill="1" applyBorder="1" applyAlignment="1" applyProtection="1">
      <alignment horizontal="center" vertical="center" wrapText="1"/>
      <protection/>
    </xf>
    <xf numFmtId="0" fontId="116" fillId="59" borderId="10" xfId="0" applyFont="1" applyFill="1" applyBorder="1" applyAlignment="1" applyProtection="1">
      <alignment horizontal="center" vertical="center" wrapText="1"/>
      <protection/>
    </xf>
    <xf numFmtId="0" fontId="122" fillId="0" borderId="0" xfId="0" applyFont="1" applyFill="1" applyAlignment="1" applyProtection="1">
      <alignment horizontal="center" vertical="center" wrapText="1"/>
      <protection locked="0"/>
    </xf>
    <xf numFmtId="0" fontId="6" fillId="0" borderId="39" xfId="0" applyFont="1" applyBorder="1" applyAlignment="1">
      <alignment horizontal="center" vertical="center" wrapText="1"/>
    </xf>
    <xf numFmtId="0" fontId="14" fillId="0" borderId="45" xfId="0" applyFont="1" applyBorder="1" applyAlignment="1">
      <alignment/>
    </xf>
    <xf numFmtId="0" fontId="14" fillId="0" borderId="40" xfId="0" applyFont="1" applyBorder="1" applyAlignment="1">
      <alignment/>
    </xf>
    <xf numFmtId="0" fontId="96" fillId="52" borderId="41" xfId="0" applyFont="1" applyFill="1" applyBorder="1" applyAlignment="1">
      <alignment horizontal="center" vertical="center" wrapText="1"/>
    </xf>
    <xf numFmtId="0" fontId="14" fillId="0" borderId="44" xfId="0" applyFont="1" applyBorder="1" applyAlignment="1">
      <alignment/>
    </xf>
    <xf numFmtId="0" fontId="101" fillId="52" borderId="41" xfId="0" applyFont="1" applyFill="1" applyBorder="1" applyAlignment="1">
      <alignment horizontal="center" vertical="center" wrapText="1"/>
    </xf>
    <xf numFmtId="0" fontId="96" fillId="42" borderId="41" xfId="0" applyFont="1" applyFill="1" applyBorder="1" applyAlignment="1">
      <alignment horizontal="center" vertical="center" wrapText="1"/>
    </xf>
    <xf numFmtId="0" fontId="101" fillId="42" borderId="41" xfId="0" applyFont="1" applyFill="1" applyBorder="1" applyAlignment="1">
      <alignment horizontal="center" vertical="center" wrapText="1"/>
    </xf>
    <xf numFmtId="174" fontId="96" fillId="52" borderId="41" xfId="0" applyNumberFormat="1" applyFont="1" applyFill="1" applyBorder="1" applyAlignment="1">
      <alignment horizontal="center" vertical="center" wrapText="1"/>
    </xf>
    <xf numFmtId="0" fontId="13" fillId="0" borderId="44" xfId="0" applyFont="1" applyBorder="1" applyAlignment="1">
      <alignment/>
    </xf>
    <xf numFmtId="0" fontId="0" fillId="0" borderId="39" xfId="0" applyFont="1" applyBorder="1" applyAlignment="1">
      <alignment/>
    </xf>
    <xf numFmtId="0" fontId="13" fillId="0" borderId="45" xfId="0" applyFont="1" applyBorder="1" applyAlignment="1">
      <alignment/>
    </xf>
    <xf numFmtId="0" fontId="13" fillId="0" borderId="40" xfId="0" applyFont="1" applyBorder="1" applyAlignment="1">
      <alignment/>
    </xf>
    <xf numFmtId="174" fontId="94" fillId="0" borderId="39" xfId="0" applyNumberFormat="1" applyFont="1" applyBorder="1" applyAlignment="1">
      <alignment horizontal="center" vertical="center" wrapText="1"/>
    </xf>
    <xf numFmtId="171" fontId="0" fillId="62" borderId="39" xfId="0" applyNumberFormat="1" applyFont="1" applyFill="1" applyBorder="1" applyAlignment="1">
      <alignment/>
    </xf>
    <xf numFmtId="171" fontId="0" fillId="63" borderId="39" xfId="0" applyNumberFormat="1" applyFont="1" applyFill="1" applyBorder="1" applyAlignment="1">
      <alignment/>
    </xf>
    <xf numFmtId="0" fontId="13" fillId="0" borderId="45" xfId="0" applyFont="1" applyBorder="1" applyAlignment="1">
      <alignment/>
    </xf>
    <xf numFmtId="0" fontId="13" fillId="0" borderId="40" xfId="0" applyFont="1" applyBorder="1" applyAlignment="1">
      <alignment/>
    </xf>
    <xf numFmtId="174" fontId="101" fillId="52" borderId="41" xfId="0" applyNumberFormat="1" applyFont="1" applyFill="1" applyBorder="1" applyAlignment="1">
      <alignment horizontal="center" vertical="center" wrapText="1"/>
    </xf>
    <xf numFmtId="174" fontId="96" fillId="55" borderId="43" xfId="0" applyNumberFormat="1" applyFont="1" applyFill="1" applyBorder="1" applyAlignment="1">
      <alignment horizontal="center" vertical="center" wrapText="1"/>
    </xf>
    <xf numFmtId="0" fontId="13" fillId="0" borderId="64" xfId="0" applyFont="1" applyBorder="1" applyAlignment="1">
      <alignment/>
    </xf>
    <xf numFmtId="171" fontId="105" fillId="63" borderId="39" xfId="0" applyNumberFormat="1" applyFont="1" applyFill="1" applyBorder="1" applyAlignment="1">
      <alignment/>
    </xf>
    <xf numFmtId="0" fontId="94" fillId="0" borderId="38" xfId="0" applyFont="1" applyFill="1" applyBorder="1" applyAlignment="1" applyProtection="1">
      <alignment horizontal="center" vertical="center" wrapText="1"/>
      <protection/>
    </xf>
    <xf numFmtId="171" fontId="105" fillId="62" borderId="39" xfId="0" applyNumberFormat="1" applyFont="1" applyFill="1" applyBorder="1" applyAlignment="1">
      <alignment/>
    </xf>
    <xf numFmtId="0" fontId="96" fillId="42" borderId="38" xfId="0" applyFont="1" applyFill="1" applyBorder="1" applyAlignment="1" applyProtection="1">
      <alignment horizontal="center" vertical="center" wrapText="1"/>
      <protection/>
    </xf>
    <xf numFmtId="0" fontId="101" fillId="42" borderId="38" xfId="0" applyFont="1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>
      <alignment/>
    </xf>
    <xf numFmtId="0" fontId="96" fillId="49" borderId="38" xfId="0" applyFont="1" applyFill="1" applyBorder="1" applyAlignment="1" applyProtection="1">
      <alignment horizontal="center" vertical="center" wrapText="1"/>
      <protection/>
    </xf>
    <xf numFmtId="171" fontId="0" fillId="64" borderId="38" xfId="0" applyNumberFormat="1" applyFill="1" applyBorder="1" applyAlignment="1" applyProtection="1">
      <alignment/>
      <protection/>
    </xf>
    <xf numFmtId="171" fontId="0" fillId="62" borderId="38" xfId="0" applyNumberFormat="1" applyFill="1" applyBorder="1" applyAlignment="1" applyProtection="1">
      <alignment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65" xfId="0" applyFont="1" applyFill="1" applyBorder="1" applyAlignment="1" applyProtection="1">
      <alignment horizontal="center" vertical="center" wrapText="1"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96" fillId="9" borderId="14" xfId="0" applyFont="1" applyFill="1" applyBorder="1" applyAlignment="1" applyProtection="1">
      <alignment horizontal="center" vertical="center" wrapText="1"/>
      <protection/>
    </xf>
    <xf numFmtId="0" fontId="96" fillId="9" borderId="65" xfId="0" applyFont="1" applyFill="1" applyBorder="1" applyAlignment="1" applyProtection="1">
      <alignment horizontal="center" vertical="center" wrapText="1"/>
      <protection/>
    </xf>
    <xf numFmtId="0" fontId="96" fillId="9" borderId="15" xfId="0" applyFont="1" applyFill="1" applyBorder="1" applyAlignment="1" applyProtection="1">
      <alignment horizontal="center" vertical="center" wrapText="1"/>
      <protection/>
    </xf>
    <xf numFmtId="171" fontId="0" fillId="65" borderId="10" xfId="0" applyNumberFormat="1" applyFill="1" applyBorder="1" applyAlignment="1" applyProtection="1">
      <alignment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96" fillId="34" borderId="10" xfId="0" applyFont="1" applyFill="1" applyBorder="1" applyAlignment="1" applyProtection="1">
      <alignment horizontal="center" vertical="center" wrapText="1"/>
      <protection/>
    </xf>
    <xf numFmtId="0" fontId="101" fillId="34" borderId="10" xfId="0" applyFont="1" applyFill="1" applyBorder="1" applyAlignment="1" applyProtection="1">
      <alignment horizontal="center" vertical="center" wrapText="1"/>
      <protection/>
    </xf>
    <xf numFmtId="171" fontId="0" fillId="37" borderId="10" xfId="0" applyNumberFormat="1" applyFill="1" applyBorder="1" applyAlignment="1" applyProtection="1">
      <alignment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Walutowy 2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al&#261;cznik%20nr%202%20do%20SWZ%20Wykaz%20dr&#243;g_2022_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zęść I"/>
      <sheetName val="Część II"/>
      <sheetName val="Część III"/>
      <sheetName val="Część IV"/>
      <sheetName val="Część V"/>
      <sheetName val="Część VI"/>
    </sheetNames>
    <sheetDataSet>
      <sheetData sheetId="0">
        <row r="13">
          <cell r="C13">
            <v>12.45</v>
          </cell>
          <cell r="D13">
            <v>12.45</v>
          </cell>
          <cell r="E13">
            <v>12.45</v>
          </cell>
        </row>
        <row r="35">
          <cell r="C35">
            <v>11.750000000000004</v>
          </cell>
        </row>
      </sheetData>
      <sheetData sheetId="1">
        <row r="11">
          <cell r="C11">
            <v>9.42</v>
          </cell>
          <cell r="E11">
            <v>9.42</v>
          </cell>
        </row>
      </sheetData>
      <sheetData sheetId="2">
        <row r="13">
          <cell r="C13">
            <v>17.03</v>
          </cell>
          <cell r="D13">
            <v>17.03</v>
          </cell>
          <cell r="E13">
            <v>17.03</v>
          </cell>
        </row>
      </sheetData>
      <sheetData sheetId="3">
        <row r="21">
          <cell r="C21">
            <v>14.85</v>
          </cell>
        </row>
      </sheetData>
      <sheetData sheetId="4">
        <row r="32">
          <cell r="C32">
            <v>18.740000000000002</v>
          </cell>
          <cell r="D32">
            <v>18.740000000000002</v>
          </cell>
          <cell r="E32">
            <v>18.740000000000002</v>
          </cell>
        </row>
      </sheetData>
      <sheetData sheetId="5">
        <row r="15">
          <cell r="C15">
            <v>10.55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W21"/>
  <sheetViews>
    <sheetView tabSelected="1" view="pageBreakPreview" zoomScale="70" zoomScaleNormal="70" zoomScaleSheetLayoutView="70" zoomScalePageLayoutView="0" workbookViewId="0" topLeftCell="A1">
      <pane xSplit="1" topLeftCell="B1" activePane="topRight" state="frozen"/>
      <selection pane="topLeft" activeCell="A1" sqref="A1"/>
      <selection pane="topRight" activeCell="A5" sqref="A5"/>
    </sheetView>
  </sheetViews>
  <sheetFormatPr defaultColWidth="8.796875" defaultRowHeight="14.25"/>
  <cols>
    <col min="1" max="1" width="9" style="303" customWidth="1"/>
    <col min="2" max="2" width="18.09765625" style="303" customWidth="1"/>
    <col min="3" max="5" width="11.5" style="297" customWidth="1"/>
    <col min="6" max="7" width="19.3984375" style="303" customWidth="1"/>
    <col min="8" max="8" width="19.09765625" style="303" customWidth="1"/>
    <col min="9" max="9" width="12.69921875" style="303" customWidth="1"/>
    <col min="10" max="11" width="11.59765625" style="303" customWidth="1"/>
    <col min="12" max="12" width="14.09765625" style="303" customWidth="1"/>
    <col min="13" max="14" width="17.19921875" style="303" customWidth="1"/>
    <col min="15" max="15" width="22.59765625" style="303" customWidth="1"/>
    <col min="16" max="16" width="13.09765625" style="303" customWidth="1"/>
    <col min="17" max="18" width="11.69921875" style="303" customWidth="1"/>
    <col min="19" max="19" width="13.5" style="303" customWidth="1"/>
    <col min="20" max="21" width="10.19921875" style="303" customWidth="1"/>
    <col min="22" max="22" width="22.59765625" style="303" customWidth="1"/>
    <col min="23" max="23" width="30.3984375" style="303" customWidth="1"/>
    <col min="24" max="16384" width="9" style="303" customWidth="1"/>
  </cols>
  <sheetData>
    <row r="1" spans="1:22" ht="33.75" customHeight="1">
      <c r="A1" s="311" t="s">
        <v>591</v>
      </c>
      <c r="B1" s="316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V1" s="311" t="s">
        <v>580</v>
      </c>
    </row>
    <row r="2" spans="1:23" ht="65.25" customHeight="1">
      <c r="A2" s="356" t="s">
        <v>584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  <c r="Q2" s="356"/>
      <c r="R2" s="356"/>
      <c r="S2" s="356"/>
      <c r="T2" s="356"/>
      <c r="U2" s="356"/>
      <c r="V2" s="356"/>
      <c r="W2" s="356"/>
    </row>
    <row r="3" spans="1:22" ht="15.75">
      <c r="A3" s="295"/>
      <c r="B3" s="295"/>
      <c r="C3" s="295"/>
      <c r="D3" s="295"/>
      <c r="E3" s="307"/>
      <c r="F3" s="295"/>
      <c r="G3" s="307"/>
      <c r="H3" s="295"/>
      <c r="I3" s="295"/>
      <c r="J3" s="295"/>
      <c r="K3" s="307"/>
      <c r="L3" s="295"/>
      <c r="M3" s="295"/>
      <c r="N3" s="307"/>
      <c r="O3" s="295"/>
      <c r="P3" s="307"/>
      <c r="Q3" s="307"/>
      <c r="R3" s="307"/>
      <c r="S3" s="307"/>
      <c r="T3" s="307"/>
      <c r="U3" s="307"/>
      <c r="V3" s="307"/>
    </row>
    <row r="5" spans="1:2" ht="15.75">
      <c r="A5" s="296" t="s">
        <v>10</v>
      </c>
      <c r="B5" s="296"/>
    </row>
    <row r="6" spans="1:18" ht="16.5" thickBot="1">
      <c r="A6" s="362" t="s">
        <v>11</v>
      </c>
      <c r="B6" s="362"/>
      <c r="P6" s="312"/>
      <c r="Q6" s="312"/>
      <c r="R6" s="312"/>
    </row>
    <row r="7" spans="1:23" ht="39" customHeight="1">
      <c r="A7" s="346"/>
      <c r="B7" s="347"/>
      <c r="C7" s="347"/>
      <c r="D7" s="347"/>
      <c r="E7" s="347"/>
      <c r="F7" s="347"/>
      <c r="G7" s="347"/>
      <c r="H7" s="348"/>
      <c r="I7" s="359" t="s">
        <v>557</v>
      </c>
      <c r="J7" s="360"/>
      <c r="K7" s="360"/>
      <c r="L7" s="360"/>
      <c r="M7" s="360"/>
      <c r="N7" s="360"/>
      <c r="O7" s="361"/>
      <c r="P7" s="363" t="s">
        <v>558</v>
      </c>
      <c r="Q7" s="360"/>
      <c r="R7" s="360"/>
      <c r="S7" s="360"/>
      <c r="T7" s="360"/>
      <c r="U7" s="360"/>
      <c r="V7" s="361"/>
      <c r="W7" s="310" t="s">
        <v>559</v>
      </c>
    </row>
    <row r="8" spans="1:23" ht="25.5">
      <c r="A8" s="357" t="s">
        <v>0</v>
      </c>
      <c r="B8" s="358" t="s">
        <v>581</v>
      </c>
      <c r="C8" s="358" t="s">
        <v>565</v>
      </c>
      <c r="D8" s="358" t="s">
        <v>8</v>
      </c>
      <c r="E8" s="358" t="s">
        <v>9</v>
      </c>
      <c r="F8" s="333" t="s">
        <v>1</v>
      </c>
      <c r="G8" s="333" t="s">
        <v>1</v>
      </c>
      <c r="H8" s="325" t="s">
        <v>1</v>
      </c>
      <c r="I8" s="364" t="s">
        <v>566</v>
      </c>
      <c r="J8" s="358" t="s">
        <v>567</v>
      </c>
      <c r="K8" s="358" t="s">
        <v>569</v>
      </c>
      <c r="L8" s="358" t="s">
        <v>568</v>
      </c>
      <c r="M8" s="358" t="s">
        <v>17</v>
      </c>
      <c r="N8" s="358" t="s">
        <v>16</v>
      </c>
      <c r="O8" s="327" t="s">
        <v>560</v>
      </c>
      <c r="P8" s="357" t="s">
        <v>566</v>
      </c>
      <c r="Q8" s="358" t="s">
        <v>567</v>
      </c>
      <c r="R8" s="358" t="s">
        <v>569</v>
      </c>
      <c r="S8" s="358" t="s">
        <v>568</v>
      </c>
      <c r="T8" s="358" t="s">
        <v>17</v>
      </c>
      <c r="U8" s="358" t="s">
        <v>16</v>
      </c>
      <c r="V8" s="327" t="s">
        <v>561</v>
      </c>
      <c r="W8" s="308" t="s">
        <v>2</v>
      </c>
    </row>
    <row r="9" spans="1:23" ht="28.5" customHeight="1">
      <c r="A9" s="357"/>
      <c r="B9" s="358"/>
      <c r="C9" s="358"/>
      <c r="D9" s="358"/>
      <c r="E9" s="358"/>
      <c r="F9" s="333" t="s">
        <v>563</v>
      </c>
      <c r="G9" s="333" t="s">
        <v>564</v>
      </c>
      <c r="H9" s="325" t="s">
        <v>570</v>
      </c>
      <c r="I9" s="364"/>
      <c r="J9" s="358"/>
      <c r="K9" s="358"/>
      <c r="L9" s="358"/>
      <c r="M9" s="358"/>
      <c r="N9" s="358"/>
      <c r="O9" s="327" t="s">
        <v>3</v>
      </c>
      <c r="P9" s="357"/>
      <c r="Q9" s="358"/>
      <c r="R9" s="358"/>
      <c r="S9" s="358"/>
      <c r="T9" s="358"/>
      <c r="U9" s="358"/>
      <c r="V9" s="341" t="s">
        <v>3</v>
      </c>
      <c r="W9" s="308" t="s">
        <v>3</v>
      </c>
    </row>
    <row r="10" spans="1:23" ht="14.25">
      <c r="A10" s="349">
        <v>1</v>
      </c>
      <c r="B10" s="334">
        <v>2</v>
      </c>
      <c r="C10" s="334">
        <v>2</v>
      </c>
      <c r="D10" s="334">
        <v>3</v>
      </c>
      <c r="E10" s="334">
        <v>4</v>
      </c>
      <c r="F10" s="334">
        <v>5</v>
      </c>
      <c r="G10" s="334">
        <v>6</v>
      </c>
      <c r="H10" s="337">
        <v>7</v>
      </c>
      <c r="I10" s="336">
        <v>8</v>
      </c>
      <c r="J10" s="334">
        <v>9</v>
      </c>
      <c r="K10" s="334">
        <v>10</v>
      </c>
      <c r="L10" s="334">
        <v>11</v>
      </c>
      <c r="M10" s="334">
        <v>12</v>
      </c>
      <c r="N10" s="334">
        <v>13</v>
      </c>
      <c r="O10" s="323">
        <v>14</v>
      </c>
      <c r="P10" s="326">
        <v>15</v>
      </c>
      <c r="Q10" s="334">
        <v>16</v>
      </c>
      <c r="R10" s="334">
        <v>17</v>
      </c>
      <c r="S10" s="324">
        <v>18</v>
      </c>
      <c r="T10" s="324">
        <v>19</v>
      </c>
      <c r="U10" s="324">
        <v>20</v>
      </c>
      <c r="V10" s="330">
        <v>21</v>
      </c>
      <c r="W10" s="309">
        <v>22</v>
      </c>
    </row>
    <row r="11" spans="1:23" ht="14.25">
      <c r="A11" s="365"/>
      <c r="B11" s="366"/>
      <c r="C11" s="334"/>
      <c r="D11" s="334"/>
      <c r="E11" s="334"/>
      <c r="F11" s="306"/>
      <c r="G11" s="306"/>
      <c r="H11" s="337"/>
      <c r="I11" s="336"/>
      <c r="J11" s="334"/>
      <c r="K11" s="334"/>
      <c r="L11" s="334" t="s">
        <v>576</v>
      </c>
      <c r="M11" s="334" t="s">
        <v>571</v>
      </c>
      <c r="N11" s="334" t="s">
        <v>577</v>
      </c>
      <c r="O11" s="323" t="s">
        <v>572</v>
      </c>
      <c r="P11" s="326"/>
      <c r="Q11" s="334"/>
      <c r="R11" s="334"/>
      <c r="S11" s="324" t="s">
        <v>578</v>
      </c>
      <c r="T11" s="324" t="s">
        <v>579</v>
      </c>
      <c r="U11" s="324" t="s">
        <v>573</v>
      </c>
      <c r="V11" s="330" t="s">
        <v>574</v>
      </c>
      <c r="W11" s="309" t="s">
        <v>575</v>
      </c>
    </row>
    <row r="12" spans="1:23" ht="90">
      <c r="A12" s="350" t="s">
        <v>4</v>
      </c>
      <c r="B12" s="335" t="s">
        <v>587</v>
      </c>
      <c r="C12" s="328">
        <f>'[1]Część I'!$C$13</f>
        <v>12.45</v>
      </c>
      <c r="D12" s="328">
        <f>'[1]Część I'!$D$13+'[1]Część I'!$C$35</f>
        <v>24.200000000000003</v>
      </c>
      <c r="E12" s="328">
        <f>'[1]Część I'!$E$13</f>
        <v>12.45</v>
      </c>
      <c r="F12" s="315"/>
      <c r="G12" s="315"/>
      <c r="H12" s="351"/>
      <c r="I12" s="344">
        <v>40</v>
      </c>
      <c r="J12" s="329">
        <v>20</v>
      </c>
      <c r="K12" s="329">
        <v>10</v>
      </c>
      <c r="L12" s="313">
        <f>F12:F16*I12</f>
        <v>0</v>
      </c>
      <c r="M12" s="313">
        <f>J12*G12</f>
        <v>0</v>
      </c>
      <c r="N12" s="313">
        <f>K12*H12</f>
        <v>0</v>
      </c>
      <c r="O12" s="321">
        <f aca="true" t="shared" si="0" ref="O12:O17">L12+M12+N12</f>
        <v>0</v>
      </c>
      <c r="P12" s="317">
        <v>20</v>
      </c>
      <c r="Q12" s="318">
        <v>10</v>
      </c>
      <c r="R12" s="318">
        <v>4</v>
      </c>
      <c r="S12" s="331">
        <f>P12*F12</f>
        <v>0</v>
      </c>
      <c r="T12" s="331">
        <f>Q12*G12</f>
        <v>0</v>
      </c>
      <c r="U12" s="331">
        <f>R12*H12</f>
        <v>0</v>
      </c>
      <c r="V12" s="342">
        <f aca="true" t="shared" si="1" ref="V12:V17">S12+T12+U12</f>
        <v>0</v>
      </c>
      <c r="W12" s="319">
        <f aca="true" t="shared" si="2" ref="W12:W17">V12+O12</f>
        <v>0</v>
      </c>
    </row>
    <row r="13" spans="1:23" ht="57" customHeight="1">
      <c r="A13" s="350" t="s">
        <v>5</v>
      </c>
      <c r="B13" s="335" t="s">
        <v>582</v>
      </c>
      <c r="C13" s="328">
        <f>'[1]Część II'!$C$11</f>
        <v>9.42</v>
      </c>
      <c r="D13" s="328">
        <f>'[1]Część I'!$D$13+'[1]Część I'!$C$35</f>
        <v>24.200000000000003</v>
      </c>
      <c r="E13" s="328">
        <f>'[1]Część II'!$E$11</f>
        <v>9.42</v>
      </c>
      <c r="F13" s="315"/>
      <c r="G13" s="315"/>
      <c r="H13" s="351"/>
      <c r="I13" s="344">
        <v>40</v>
      </c>
      <c r="J13" s="329">
        <v>20</v>
      </c>
      <c r="K13" s="329">
        <v>10</v>
      </c>
      <c r="L13" s="313">
        <f>F13*I13</f>
        <v>0</v>
      </c>
      <c r="M13" s="313">
        <f aca="true" t="shared" si="3" ref="M13:N17">J13*G13</f>
        <v>0</v>
      </c>
      <c r="N13" s="313">
        <f t="shared" si="3"/>
        <v>0</v>
      </c>
      <c r="O13" s="321">
        <f t="shared" si="0"/>
        <v>0</v>
      </c>
      <c r="P13" s="317">
        <v>14</v>
      </c>
      <c r="Q13" s="318">
        <v>7</v>
      </c>
      <c r="R13" s="318">
        <v>4</v>
      </c>
      <c r="S13" s="331">
        <f aca="true" t="shared" si="4" ref="S13:U17">P13*F13</f>
        <v>0</v>
      </c>
      <c r="T13" s="331">
        <f t="shared" si="4"/>
        <v>0</v>
      </c>
      <c r="U13" s="331">
        <f t="shared" si="4"/>
        <v>0</v>
      </c>
      <c r="V13" s="342">
        <f t="shared" si="1"/>
        <v>0</v>
      </c>
      <c r="W13" s="319">
        <f t="shared" si="2"/>
        <v>0</v>
      </c>
    </row>
    <row r="14" spans="1:23" ht="57" customHeight="1">
      <c r="A14" s="350" t="s">
        <v>6</v>
      </c>
      <c r="B14" s="335" t="s">
        <v>588</v>
      </c>
      <c r="C14" s="328">
        <f>'[1]Część III'!$C$13</f>
        <v>17.03</v>
      </c>
      <c r="D14" s="328">
        <f>'[1]Część III'!$D$13</f>
        <v>17.03</v>
      </c>
      <c r="E14" s="328">
        <f>'[1]Część III'!$E$13</f>
        <v>17.03</v>
      </c>
      <c r="F14" s="315"/>
      <c r="G14" s="315"/>
      <c r="H14" s="351"/>
      <c r="I14" s="344">
        <v>57</v>
      </c>
      <c r="J14" s="329">
        <v>20</v>
      </c>
      <c r="K14" s="329">
        <v>20</v>
      </c>
      <c r="L14" s="313">
        <f>F14*I14</f>
        <v>0</v>
      </c>
      <c r="M14" s="313">
        <f t="shared" si="3"/>
        <v>0</v>
      </c>
      <c r="N14" s="313">
        <f t="shared" si="3"/>
        <v>0</v>
      </c>
      <c r="O14" s="321">
        <f t="shared" si="0"/>
        <v>0</v>
      </c>
      <c r="P14" s="317">
        <v>19</v>
      </c>
      <c r="Q14" s="318">
        <v>10</v>
      </c>
      <c r="R14" s="318">
        <v>4</v>
      </c>
      <c r="S14" s="331">
        <f t="shared" si="4"/>
        <v>0</v>
      </c>
      <c r="T14" s="331">
        <f t="shared" si="4"/>
        <v>0</v>
      </c>
      <c r="U14" s="331">
        <f t="shared" si="4"/>
        <v>0</v>
      </c>
      <c r="V14" s="342">
        <f t="shared" si="1"/>
        <v>0</v>
      </c>
      <c r="W14" s="319">
        <f t="shared" si="2"/>
        <v>0</v>
      </c>
    </row>
    <row r="15" spans="1:23" ht="57" customHeight="1">
      <c r="A15" s="350" t="s">
        <v>7</v>
      </c>
      <c r="B15" s="335" t="s">
        <v>583</v>
      </c>
      <c r="C15" s="328">
        <v>0</v>
      </c>
      <c r="D15" s="328">
        <f>'[1]Część IV'!$C$21</f>
        <v>14.85</v>
      </c>
      <c r="E15" s="328">
        <v>0</v>
      </c>
      <c r="F15" s="315"/>
      <c r="G15" s="315"/>
      <c r="H15" s="351"/>
      <c r="I15" s="344">
        <v>0</v>
      </c>
      <c r="J15" s="329">
        <v>30</v>
      </c>
      <c r="K15" s="329">
        <v>0</v>
      </c>
      <c r="L15" s="313">
        <f>F15*I15</f>
        <v>0</v>
      </c>
      <c r="M15" s="313">
        <f t="shared" si="3"/>
        <v>0</v>
      </c>
      <c r="N15" s="313">
        <f t="shared" si="3"/>
        <v>0</v>
      </c>
      <c r="O15" s="321">
        <f t="shared" si="0"/>
        <v>0</v>
      </c>
      <c r="P15" s="317">
        <f>I15*0.2</f>
        <v>0</v>
      </c>
      <c r="Q15" s="318">
        <v>11</v>
      </c>
      <c r="R15" s="318">
        <f>K15*0.2</f>
        <v>0</v>
      </c>
      <c r="S15" s="331">
        <f t="shared" si="4"/>
        <v>0</v>
      </c>
      <c r="T15" s="331">
        <f t="shared" si="4"/>
        <v>0</v>
      </c>
      <c r="U15" s="331">
        <f t="shared" si="4"/>
        <v>0</v>
      </c>
      <c r="V15" s="342">
        <f t="shared" si="1"/>
        <v>0</v>
      </c>
      <c r="W15" s="319">
        <f t="shared" si="2"/>
        <v>0</v>
      </c>
    </row>
    <row r="16" spans="1:23" ht="45">
      <c r="A16" s="350" t="s">
        <v>13</v>
      </c>
      <c r="B16" s="335" t="s">
        <v>589</v>
      </c>
      <c r="C16" s="328">
        <f>'[1]Część V'!$C$32</f>
        <v>18.740000000000002</v>
      </c>
      <c r="D16" s="328">
        <f>'[1]Część V'!$D$32</f>
        <v>18.740000000000002</v>
      </c>
      <c r="E16" s="328">
        <f>'[1]Część V'!$E$32</f>
        <v>18.740000000000002</v>
      </c>
      <c r="F16" s="315"/>
      <c r="G16" s="315"/>
      <c r="H16" s="351"/>
      <c r="I16" s="344">
        <v>75</v>
      </c>
      <c r="J16" s="329">
        <v>20</v>
      </c>
      <c r="K16" s="329">
        <v>30</v>
      </c>
      <c r="L16" s="313">
        <f>F16*I16</f>
        <v>0</v>
      </c>
      <c r="M16" s="313">
        <f t="shared" si="3"/>
        <v>0</v>
      </c>
      <c r="N16" s="313">
        <f t="shared" si="3"/>
        <v>0</v>
      </c>
      <c r="O16" s="321">
        <f t="shared" si="0"/>
        <v>0</v>
      </c>
      <c r="P16" s="317">
        <v>25</v>
      </c>
      <c r="Q16" s="318">
        <v>10</v>
      </c>
      <c r="R16" s="318">
        <v>14</v>
      </c>
      <c r="S16" s="331">
        <f>P16*F16</f>
        <v>0</v>
      </c>
      <c r="T16" s="331">
        <f t="shared" si="4"/>
        <v>0</v>
      </c>
      <c r="U16" s="331">
        <f t="shared" si="4"/>
        <v>0</v>
      </c>
      <c r="V16" s="342">
        <f t="shared" si="1"/>
        <v>0</v>
      </c>
      <c r="W16" s="319">
        <f t="shared" si="2"/>
        <v>0</v>
      </c>
    </row>
    <row r="17" spans="1:23" ht="75.75" thickBot="1">
      <c r="A17" s="352" t="s">
        <v>586</v>
      </c>
      <c r="B17" s="353" t="s">
        <v>590</v>
      </c>
      <c r="C17" s="340" t="s">
        <v>585</v>
      </c>
      <c r="D17" s="340">
        <f>'[1]Część VI'!$C$15</f>
        <v>10.55</v>
      </c>
      <c r="E17" s="340" t="s">
        <v>585</v>
      </c>
      <c r="F17" s="354"/>
      <c r="G17" s="354"/>
      <c r="H17" s="355"/>
      <c r="I17" s="345">
        <v>0</v>
      </c>
      <c r="J17" s="338">
        <v>50</v>
      </c>
      <c r="K17" s="338">
        <v>0</v>
      </c>
      <c r="L17" s="314">
        <f>F17*I17</f>
        <v>0</v>
      </c>
      <c r="M17" s="314">
        <f t="shared" si="3"/>
        <v>0</v>
      </c>
      <c r="N17" s="314">
        <f t="shared" si="3"/>
        <v>0</v>
      </c>
      <c r="O17" s="322">
        <f t="shared" si="0"/>
        <v>0</v>
      </c>
      <c r="P17" s="339">
        <v>0</v>
      </c>
      <c r="Q17" s="338">
        <v>20</v>
      </c>
      <c r="R17" s="340">
        <v>0</v>
      </c>
      <c r="S17" s="332">
        <f t="shared" si="4"/>
        <v>0</v>
      </c>
      <c r="T17" s="332">
        <f t="shared" si="4"/>
        <v>0</v>
      </c>
      <c r="U17" s="332">
        <f t="shared" si="4"/>
        <v>0</v>
      </c>
      <c r="V17" s="343">
        <f t="shared" si="1"/>
        <v>0</v>
      </c>
      <c r="W17" s="320">
        <f t="shared" si="2"/>
        <v>0</v>
      </c>
    </row>
    <row r="18" spans="1:22" ht="15" customHeight="1">
      <c r="A18" s="305"/>
      <c r="B18" s="301"/>
      <c r="C18" s="302"/>
      <c r="D18" s="302"/>
      <c r="E18" s="302"/>
      <c r="F18" s="299"/>
      <c r="G18" s="299"/>
      <c r="H18" s="299"/>
      <c r="I18" s="299"/>
      <c r="J18" s="299"/>
      <c r="K18" s="299"/>
      <c r="L18" s="299"/>
      <c r="M18" s="300"/>
      <c r="N18" s="300"/>
      <c r="O18" s="298"/>
      <c r="P18" s="298"/>
      <c r="Q18" s="298"/>
      <c r="R18" s="298"/>
      <c r="S18" s="299"/>
      <c r="T18" s="300"/>
      <c r="U18" s="300"/>
      <c r="V18" s="298"/>
    </row>
    <row r="19" spans="6:22" ht="15">
      <c r="F19" s="299"/>
      <c r="G19" s="299"/>
      <c r="H19" s="299"/>
      <c r="I19" s="304"/>
      <c r="J19" s="299"/>
      <c r="K19" s="299"/>
      <c r="L19" s="299"/>
      <c r="M19" s="300"/>
      <c r="N19" s="300"/>
      <c r="O19" s="298"/>
      <c r="P19" s="298"/>
      <c r="Q19" s="298"/>
      <c r="R19" s="298"/>
      <c r="S19" s="299"/>
      <c r="T19" s="300"/>
      <c r="U19" s="300"/>
      <c r="V19" s="298"/>
    </row>
    <row r="20" spans="1:22" ht="15">
      <c r="A20" s="367"/>
      <c r="F20" s="299"/>
      <c r="G20" s="299"/>
      <c r="H20" s="299"/>
      <c r="I20" s="299"/>
      <c r="J20" s="299"/>
      <c r="K20" s="299"/>
      <c r="L20" s="299"/>
      <c r="M20" s="300"/>
      <c r="N20" s="300"/>
      <c r="O20" s="298"/>
      <c r="P20" s="298"/>
      <c r="Q20" s="298"/>
      <c r="R20" s="298"/>
      <c r="S20" s="299"/>
      <c r="T20" s="300"/>
      <c r="U20" s="300"/>
      <c r="V20" s="298"/>
    </row>
    <row r="21" spans="1:22" ht="53.25" customHeight="1">
      <c r="A21" s="367"/>
      <c r="B21" s="303" t="s">
        <v>562</v>
      </c>
      <c r="C21" s="297" t="s">
        <v>12</v>
      </c>
      <c r="D21" s="302"/>
      <c r="E21" s="302"/>
      <c r="F21" s="299"/>
      <c r="G21" s="299"/>
      <c r="H21" s="299"/>
      <c r="I21" s="299"/>
      <c r="J21" s="299"/>
      <c r="K21" s="299"/>
      <c r="L21" s="299"/>
      <c r="M21" s="300"/>
      <c r="N21" s="300"/>
      <c r="O21" s="298"/>
      <c r="P21" s="298"/>
      <c r="Q21" s="298"/>
      <c r="R21" s="298"/>
      <c r="S21" s="299"/>
      <c r="T21" s="300"/>
      <c r="U21" s="300"/>
      <c r="V21" s="298"/>
    </row>
  </sheetData>
  <sheetProtection/>
  <protectedRanges>
    <protectedRange password="D2AF" sqref="B12:B17" name="Rozstęp1_4"/>
  </protectedRanges>
  <mergeCells count="23">
    <mergeCell ref="A11:B11"/>
    <mergeCell ref="A20:A21"/>
    <mergeCell ref="C8:C9"/>
    <mergeCell ref="P7:V7"/>
    <mergeCell ref="P8:P9"/>
    <mergeCell ref="Q8:Q9"/>
    <mergeCell ref="S8:S9"/>
    <mergeCell ref="U8:U9"/>
    <mergeCell ref="E8:E9"/>
    <mergeCell ref="K8:K9"/>
    <mergeCell ref="R8:R9"/>
    <mergeCell ref="L8:L9"/>
    <mergeCell ref="I8:I9"/>
    <mergeCell ref="A2:W2"/>
    <mergeCell ref="A8:A9"/>
    <mergeCell ref="M8:M9"/>
    <mergeCell ref="D8:D9"/>
    <mergeCell ref="T8:T9"/>
    <mergeCell ref="J8:J9"/>
    <mergeCell ref="B8:B9"/>
    <mergeCell ref="I7:O7"/>
    <mergeCell ref="A6:B6"/>
    <mergeCell ref="N8:N9"/>
  </mergeCells>
  <dataValidations count="1">
    <dataValidation operator="greaterThan" allowBlank="1" showInputMessage="1" showErrorMessage="1" sqref="F12:G16"/>
  </dataValidations>
  <printOptions/>
  <pageMargins left="0.984251968503937" right="0.984251968503937" top="0.984251968503937" bottom="0.984251968503937" header="0.5118110236220472" footer="0.5118110236220472"/>
  <pageSetup fitToHeight="0" fitToWidth="1" horizontalDpi="300" verticalDpi="300" orientation="landscape" paperSize="8" scale="48" r:id="rId1"/>
  <headerFooter>
    <oddFooter>&amp;R&amp;P</oddFooter>
  </headerFooter>
  <rowBreaks count="1" manualBreakCount="1">
    <brk id="24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4:AG410"/>
  <sheetViews>
    <sheetView zoomScale="85" zoomScaleNormal="85" zoomScalePageLayoutView="0" workbookViewId="0" topLeftCell="A355">
      <selection activeCell="R370" sqref="R370"/>
    </sheetView>
  </sheetViews>
  <sheetFormatPr defaultColWidth="8.796875" defaultRowHeight="14.25"/>
  <cols>
    <col min="17" max="17" width="17.19921875" style="0" customWidth="1"/>
    <col min="18" max="18" width="34.59765625" style="2" customWidth="1"/>
    <col min="19" max="19" width="12.09765625" style="0" customWidth="1"/>
    <col min="20" max="20" width="13.19921875" style="0" customWidth="1"/>
    <col min="21" max="21" width="12.8984375" style="0" customWidth="1"/>
    <col min="22" max="22" width="13.8984375" style="0" customWidth="1"/>
    <col min="23" max="23" width="2.59765625" style="0" customWidth="1"/>
    <col min="24" max="24" width="10.69921875" style="0" customWidth="1"/>
    <col min="25" max="25" width="11.8984375" style="0" customWidth="1"/>
    <col min="26" max="26" width="2" style="0" customWidth="1"/>
    <col min="29" max="29" width="1.69921875" style="0" customWidth="1"/>
    <col min="30" max="30" width="15.3984375" style="0" customWidth="1"/>
    <col min="31" max="31" width="15.8984375" style="0" customWidth="1"/>
    <col min="33" max="33" width="12.59765625" style="0" customWidth="1"/>
  </cols>
  <sheetData>
    <row r="3" ht="27" thickBot="1"/>
    <row r="4" spans="2:22" ht="27.75">
      <c r="B4" s="3" t="s">
        <v>18</v>
      </c>
      <c r="C4" s="4"/>
      <c r="D4" s="5"/>
      <c r="E4" s="6" t="s">
        <v>19</v>
      </c>
      <c r="F4" s="408" t="s">
        <v>20</v>
      </c>
      <c r="G4" s="408"/>
      <c r="J4" s="3" t="s">
        <v>18</v>
      </c>
      <c r="K4" s="4"/>
      <c r="L4" s="5"/>
      <c r="M4" s="6" t="s">
        <v>19</v>
      </c>
      <c r="N4" s="404" t="s">
        <v>21</v>
      </c>
      <c r="O4" s="404"/>
      <c r="S4" s="7" t="s">
        <v>22</v>
      </c>
      <c r="T4" s="8"/>
      <c r="U4" s="8"/>
      <c r="V4" s="9"/>
    </row>
    <row r="5" spans="2:28" ht="40.5">
      <c r="B5" s="405" t="s">
        <v>23</v>
      </c>
      <c r="C5" s="406" t="s">
        <v>24</v>
      </c>
      <c r="D5" s="406" t="s">
        <v>25</v>
      </c>
      <c r="E5" s="407" t="s">
        <v>26</v>
      </c>
      <c r="F5" s="10" t="s">
        <v>27</v>
      </c>
      <c r="G5" s="405" t="s">
        <v>23</v>
      </c>
      <c r="J5" s="405" t="s">
        <v>28</v>
      </c>
      <c r="K5" s="406" t="s">
        <v>24</v>
      </c>
      <c r="L5" s="406" t="s">
        <v>25</v>
      </c>
      <c r="M5" s="407" t="s">
        <v>26</v>
      </c>
      <c r="N5" s="11"/>
      <c r="O5" s="405" t="s">
        <v>29</v>
      </c>
      <c r="S5" s="12"/>
      <c r="T5" s="13" t="s">
        <v>30</v>
      </c>
      <c r="U5" s="14">
        <f>U7+U12+U16+U21+U27+U33+U39</f>
        <v>193.87000000000003</v>
      </c>
      <c r="V5" s="15">
        <f>V7+V12+V16+V21+V27+V33+V39</f>
        <v>74.21000000000001</v>
      </c>
      <c r="X5" t="s">
        <v>31</v>
      </c>
      <c r="Y5" t="s">
        <v>31</v>
      </c>
      <c r="AA5">
        <v>35</v>
      </c>
      <c r="AB5">
        <v>25</v>
      </c>
    </row>
    <row r="6" spans="2:31" ht="27" thickBot="1">
      <c r="B6" s="405"/>
      <c r="C6" s="406"/>
      <c r="D6" s="406"/>
      <c r="E6" s="407"/>
      <c r="F6" s="16" t="s">
        <v>32</v>
      </c>
      <c r="G6" s="405"/>
      <c r="J6" s="405"/>
      <c r="K6" s="406"/>
      <c r="L6" s="406"/>
      <c r="M6" s="407"/>
      <c r="N6" s="17" t="s">
        <v>33</v>
      </c>
      <c r="O6" s="405"/>
      <c r="S6" s="12"/>
      <c r="T6" s="18"/>
      <c r="U6" s="19" t="s">
        <v>20</v>
      </c>
      <c r="V6" s="20" t="s">
        <v>34</v>
      </c>
      <c r="X6" s="19" t="s">
        <v>20</v>
      </c>
      <c r="Y6" s="20" t="s">
        <v>34</v>
      </c>
      <c r="AA6" s="21" t="s">
        <v>35</v>
      </c>
      <c r="AB6" s="22" t="s">
        <v>35</v>
      </c>
      <c r="AD6" s="21" t="s">
        <v>36</v>
      </c>
      <c r="AE6" s="22" t="s">
        <v>36</v>
      </c>
    </row>
    <row r="7" spans="2:33" ht="27" thickBot="1">
      <c r="B7" s="23" t="s">
        <v>37</v>
      </c>
      <c r="C7" s="24" t="s">
        <v>38</v>
      </c>
      <c r="D7" s="23" t="s">
        <v>37</v>
      </c>
      <c r="E7" s="25" t="s">
        <v>38</v>
      </c>
      <c r="F7" s="24" t="s">
        <v>38</v>
      </c>
      <c r="G7" s="23"/>
      <c r="J7" s="23" t="s">
        <v>37</v>
      </c>
      <c r="K7" s="24" t="s">
        <v>38</v>
      </c>
      <c r="L7" s="23" t="s">
        <v>37</v>
      </c>
      <c r="M7" s="25" t="s">
        <v>38</v>
      </c>
      <c r="N7" s="23" t="s">
        <v>37</v>
      </c>
      <c r="O7" s="23"/>
      <c r="S7" s="26" t="s">
        <v>18</v>
      </c>
      <c r="T7" s="27" t="s">
        <v>39</v>
      </c>
      <c r="U7" s="28">
        <f>SUM(U8:U9)</f>
        <v>34.379999999999995</v>
      </c>
      <c r="V7" s="28">
        <f>SUM(V8:V9)</f>
        <v>12.830000000000002</v>
      </c>
      <c r="AD7" s="29">
        <f>U7*X8*AA8</f>
        <v>54148.5</v>
      </c>
      <c r="AE7" s="29">
        <f>V7*Y8*AB8</f>
        <v>30471.250000000004</v>
      </c>
      <c r="AF7" s="30"/>
      <c r="AG7" s="31">
        <f>AD7+AE7</f>
        <v>84619.75</v>
      </c>
    </row>
    <row r="8" spans="2:31" ht="26.25">
      <c r="B8" s="32">
        <v>33</v>
      </c>
      <c r="C8" s="33" t="s">
        <v>40</v>
      </c>
      <c r="D8" s="33" t="s">
        <v>41</v>
      </c>
      <c r="E8" s="34" t="s">
        <v>42</v>
      </c>
      <c r="F8" s="35">
        <v>0.4</v>
      </c>
      <c r="G8" s="36">
        <v>33</v>
      </c>
      <c r="J8" s="37">
        <v>33</v>
      </c>
      <c r="K8" s="38" t="s">
        <v>40</v>
      </c>
      <c r="L8" s="38" t="s">
        <v>41</v>
      </c>
      <c r="M8" s="39" t="s">
        <v>42</v>
      </c>
      <c r="N8" s="40">
        <v>0.17</v>
      </c>
      <c r="O8" s="41">
        <v>33</v>
      </c>
      <c r="R8" s="42" t="s">
        <v>40</v>
      </c>
      <c r="S8" s="8"/>
      <c r="T8" s="43" t="s">
        <v>43</v>
      </c>
      <c r="U8" s="44">
        <f>F29</f>
        <v>17.9</v>
      </c>
      <c r="V8" s="45">
        <f>N29</f>
        <v>7.180000000000001</v>
      </c>
      <c r="X8" s="46">
        <v>45</v>
      </c>
      <c r="Y8" s="46">
        <v>95</v>
      </c>
      <c r="Z8" s="30"/>
      <c r="AA8" s="30">
        <f>AA5</f>
        <v>35</v>
      </c>
      <c r="AB8" s="30">
        <f>AB5</f>
        <v>25</v>
      </c>
      <c r="AC8" s="30"/>
      <c r="AD8" s="47">
        <f>U8*AA8*X8</f>
        <v>28192.5</v>
      </c>
      <c r="AE8" s="47">
        <f>V8*AB8*Y8</f>
        <v>17052.500000000004</v>
      </c>
    </row>
    <row r="9" spans="2:31" ht="27" thickBot="1">
      <c r="B9" s="32">
        <v>32</v>
      </c>
      <c r="C9" s="33" t="s">
        <v>40</v>
      </c>
      <c r="D9" s="33" t="s">
        <v>44</v>
      </c>
      <c r="E9" s="34" t="s">
        <v>45</v>
      </c>
      <c r="F9" s="35">
        <v>5.4</v>
      </c>
      <c r="G9" s="36">
        <v>32</v>
      </c>
      <c r="J9" s="37">
        <v>32</v>
      </c>
      <c r="K9" s="38" t="s">
        <v>40</v>
      </c>
      <c r="L9" s="38" t="s">
        <v>44</v>
      </c>
      <c r="M9" s="39" t="s">
        <v>45</v>
      </c>
      <c r="N9" s="40">
        <v>2.2</v>
      </c>
      <c r="O9" s="41">
        <v>32</v>
      </c>
      <c r="R9" s="48" t="s">
        <v>46</v>
      </c>
      <c r="S9" s="49"/>
      <c r="T9" s="50" t="s">
        <v>47</v>
      </c>
      <c r="U9" s="51">
        <f>F59</f>
        <v>16.479999999999997</v>
      </c>
      <c r="V9" s="52">
        <f>N60</f>
        <v>5.65</v>
      </c>
      <c r="X9" s="46">
        <v>45</v>
      </c>
      <c r="Y9" s="46">
        <v>95</v>
      </c>
      <c r="Z9" s="30"/>
      <c r="AA9" s="30">
        <f>AA5</f>
        <v>35</v>
      </c>
      <c r="AB9" s="30">
        <f>AB5</f>
        <v>25</v>
      </c>
      <c r="AC9" s="30"/>
      <c r="AD9" s="47">
        <f>U9*AA9*X9</f>
        <v>25955.999999999993</v>
      </c>
      <c r="AE9" s="47">
        <f>V9*AB9*Y9</f>
        <v>13418.75</v>
      </c>
    </row>
    <row r="10" spans="2:33" ht="26.25">
      <c r="B10" s="32">
        <v>34</v>
      </c>
      <c r="C10" s="33" t="s">
        <v>40</v>
      </c>
      <c r="D10" s="33" t="s">
        <v>48</v>
      </c>
      <c r="E10" s="34" t="s">
        <v>49</v>
      </c>
      <c r="F10" s="35">
        <v>0.25</v>
      </c>
      <c r="G10" s="36">
        <v>34</v>
      </c>
      <c r="J10" s="37">
        <v>34</v>
      </c>
      <c r="K10" s="38" t="s">
        <v>40</v>
      </c>
      <c r="L10" s="38" t="s">
        <v>48</v>
      </c>
      <c r="M10" s="39" t="s">
        <v>49</v>
      </c>
      <c r="N10" s="40">
        <v>0.17</v>
      </c>
      <c r="O10" s="41">
        <v>34</v>
      </c>
      <c r="S10" s="12"/>
      <c r="T10" s="18"/>
      <c r="U10" s="18"/>
      <c r="V10" s="53"/>
      <c r="X10" s="54"/>
      <c r="Y10" s="54"/>
      <c r="AD10" s="55">
        <f>SUM(AD8:AD9)</f>
        <v>54148.49999999999</v>
      </c>
      <c r="AE10" s="55">
        <f>SUM(AE8:AE9)</f>
        <v>30471.250000000004</v>
      </c>
      <c r="AF10" s="56"/>
      <c r="AG10" s="55">
        <f>AD10+AE10</f>
        <v>84619.75</v>
      </c>
    </row>
    <row r="11" spans="2:25" ht="27" thickBot="1">
      <c r="B11" s="32">
        <v>35</v>
      </c>
      <c r="C11" s="33" t="s">
        <v>40</v>
      </c>
      <c r="D11" s="33" t="s">
        <v>50</v>
      </c>
      <c r="E11" s="34" t="s">
        <v>51</v>
      </c>
      <c r="F11" s="35">
        <v>0.5</v>
      </c>
      <c r="G11" s="36">
        <v>35</v>
      </c>
      <c r="J11" s="37">
        <v>35</v>
      </c>
      <c r="K11" s="38" t="s">
        <v>40</v>
      </c>
      <c r="L11" s="38" t="s">
        <v>50</v>
      </c>
      <c r="M11" s="39" t="s">
        <v>51</v>
      </c>
      <c r="N11" s="40">
        <v>0.25</v>
      </c>
      <c r="O11" s="41">
        <v>35</v>
      </c>
      <c r="S11" s="12"/>
      <c r="T11" s="18"/>
      <c r="U11" s="18"/>
      <c r="V11" s="53"/>
      <c r="X11" s="54"/>
      <c r="Y11" s="54"/>
    </row>
    <row r="12" spans="2:33" ht="27" thickBot="1">
      <c r="B12" s="32">
        <v>36</v>
      </c>
      <c r="C12" s="33" t="s">
        <v>40</v>
      </c>
      <c r="D12" s="33" t="s">
        <v>52</v>
      </c>
      <c r="E12" s="34" t="s">
        <v>53</v>
      </c>
      <c r="F12" s="35">
        <v>1.8</v>
      </c>
      <c r="G12" s="36">
        <v>36</v>
      </c>
      <c r="J12" s="37">
        <v>36</v>
      </c>
      <c r="K12" s="38" t="s">
        <v>40</v>
      </c>
      <c r="L12" s="38" t="s">
        <v>52</v>
      </c>
      <c r="M12" s="39" t="s">
        <v>53</v>
      </c>
      <c r="N12" s="40">
        <v>0.85</v>
      </c>
      <c r="O12" s="41">
        <v>36</v>
      </c>
      <c r="S12" s="26" t="s">
        <v>54</v>
      </c>
      <c r="T12" s="27" t="s">
        <v>39</v>
      </c>
      <c r="U12" s="28">
        <f>SUM(U13)</f>
        <v>31.850000000000005</v>
      </c>
      <c r="V12" s="28">
        <f>SUM(V13)</f>
        <v>8.3</v>
      </c>
      <c r="X12" s="54"/>
      <c r="Y12" s="54"/>
      <c r="AD12" s="29">
        <f>U12*X13*AA13</f>
        <v>50163.75000000001</v>
      </c>
      <c r="AE12" s="29">
        <f>V12*Y13*AB13</f>
        <v>19712.500000000004</v>
      </c>
      <c r="AF12" s="30"/>
      <c r="AG12" s="31">
        <f>AD12+AE12</f>
        <v>69876.25000000001</v>
      </c>
    </row>
    <row r="13" spans="2:31" ht="27" thickBot="1">
      <c r="B13" s="32">
        <v>37</v>
      </c>
      <c r="C13" s="33" t="s">
        <v>40</v>
      </c>
      <c r="D13" s="33" t="s">
        <v>55</v>
      </c>
      <c r="E13" s="34" t="s">
        <v>56</v>
      </c>
      <c r="F13" s="35">
        <v>1.2</v>
      </c>
      <c r="G13" s="36">
        <v>37</v>
      </c>
      <c r="J13" s="37">
        <v>37</v>
      </c>
      <c r="K13" s="38" t="s">
        <v>40</v>
      </c>
      <c r="L13" s="38" t="s">
        <v>55</v>
      </c>
      <c r="M13" s="39" t="s">
        <v>56</v>
      </c>
      <c r="N13" s="40">
        <v>0.85</v>
      </c>
      <c r="O13" s="41">
        <v>37</v>
      </c>
      <c r="R13" s="57" t="s">
        <v>14</v>
      </c>
      <c r="S13" s="58"/>
      <c r="T13" s="59" t="s">
        <v>43</v>
      </c>
      <c r="U13" s="60">
        <f>F118</f>
        <v>31.850000000000005</v>
      </c>
      <c r="V13" s="61">
        <f>N120</f>
        <v>8.3</v>
      </c>
      <c r="X13" s="46">
        <v>45</v>
      </c>
      <c r="Y13" s="46">
        <v>95</v>
      </c>
      <c r="Z13" s="30"/>
      <c r="AA13" s="30">
        <f>AA5</f>
        <v>35</v>
      </c>
      <c r="AB13" s="30">
        <f>AB5</f>
        <v>25</v>
      </c>
      <c r="AC13" s="30"/>
      <c r="AD13" s="47">
        <f>U13*AA13*X13</f>
        <v>50163.75000000001</v>
      </c>
      <c r="AE13" s="47">
        <f>V13*AB13*Y13</f>
        <v>19712.500000000004</v>
      </c>
    </row>
    <row r="14" spans="2:33" ht="26.25">
      <c r="B14" s="32">
        <v>38</v>
      </c>
      <c r="C14" s="33" t="s">
        <v>40</v>
      </c>
      <c r="D14" s="33" t="s">
        <v>57</v>
      </c>
      <c r="E14" s="34" t="s">
        <v>58</v>
      </c>
      <c r="F14" s="35">
        <v>1.05</v>
      </c>
      <c r="G14" s="36">
        <v>38</v>
      </c>
      <c r="J14" s="37">
        <v>38</v>
      </c>
      <c r="K14" s="38" t="s">
        <v>40</v>
      </c>
      <c r="L14" s="38" t="s">
        <v>57</v>
      </c>
      <c r="M14" s="39" t="s">
        <v>58</v>
      </c>
      <c r="N14" s="40">
        <v>0.9</v>
      </c>
      <c r="O14" s="41">
        <v>38</v>
      </c>
      <c r="S14" s="12"/>
      <c r="T14" s="62"/>
      <c r="U14" s="63"/>
      <c r="V14" s="64"/>
      <c r="X14" s="54"/>
      <c r="Y14" s="54"/>
      <c r="AD14" s="65">
        <f>SUM(AD13)</f>
        <v>50163.75000000001</v>
      </c>
      <c r="AE14" s="65">
        <f>SUM(AE13)</f>
        <v>19712.500000000004</v>
      </c>
      <c r="AF14" s="56"/>
      <c r="AG14" s="55">
        <f>AD14+AE14</f>
        <v>69876.25000000001</v>
      </c>
    </row>
    <row r="15" spans="2:25" ht="27" thickBot="1">
      <c r="B15" s="32">
        <v>39</v>
      </c>
      <c r="C15" s="33" t="s">
        <v>40</v>
      </c>
      <c r="D15" s="33" t="s">
        <v>59</v>
      </c>
      <c r="E15" s="34" t="s">
        <v>60</v>
      </c>
      <c r="F15" s="35">
        <v>0.1</v>
      </c>
      <c r="G15" s="36">
        <v>39</v>
      </c>
      <c r="J15" s="37">
        <v>39</v>
      </c>
      <c r="K15" s="38" t="s">
        <v>40</v>
      </c>
      <c r="L15" s="38" t="s">
        <v>59</v>
      </c>
      <c r="M15" s="39" t="s">
        <v>60</v>
      </c>
      <c r="N15" s="40">
        <v>0.08</v>
      </c>
      <c r="O15" s="41">
        <v>39</v>
      </c>
      <c r="S15" s="12"/>
      <c r="T15" s="18"/>
      <c r="U15" s="18"/>
      <c r="V15" s="53"/>
      <c r="X15" s="54"/>
      <c r="Y15" s="54"/>
    </row>
    <row r="16" spans="2:33" ht="27" thickBot="1">
      <c r="B16" s="32">
        <v>40</v>
      </c>
      <c r="C16" s="33" t="s">
        <v>40</v>
      </c>
      <c r="D16" s="33" t="s">
        <v>61</v>
      </c>
      <c r="E16" s="34" t="s">
        <v>62</v>
      </c>
      <c r="F16" s="35">
        <v>1</v>
      </c>
      <c r="G16" s="36">
        <v>40</v>
      </c>
      <c r="J16" s="37">
        <v>40</v>
      </c>
      <c r="K16" s="38" t="s">
        <v>40</v>
      </c>
      <c r="L16" s="38" t="s">
        <v>61</v>
      </c>
      <c r="M16" s="39" t="s">
        <v>62</v>
      </c>
      <c r="N16" s="40">
        <v>0.08</v>
      </c>
      <c r="O16" s="41">
        <v>40</v>
      </c>
      <c r="S16" s="26" t="s">
        <v>63</v>
      </c>
      <c r="T16" s="27" t="s">
        <v>39</v>
      </c>
      <c r="U16" s="28">
        <f>SUM(U17:U18)</f>
        <v>25.08</v>
      </c>
      <c r="V16" s="28">
        <f>SUM(V17:V18)</f>
        <v>9.35</v>
      </c>
      <c r="X16" s="54"/>
      <c r="Y16" s="54"/>
      <c r="AD16" s="29">
        <f>U16*X17*AA17</f>
        <v>35112</v>
      </c>
      <c r="AE16" s="29">
        <f>V16*Y17*AB17</f>
        <v>19868.75</v>
      </c>
      <c r="AF16" s="30"/>
      <c r="AG16" s="31">
        <f>AD16+AE16</f>
        <v>54980.75</v>
      </c>
    </row>
    <row r="17" spans="2:31" ht="26.25">
      <c r="B17" s="32" t="s">
        <v>64</v>
      </c>
      <c r="C17" s="33" t="s">
        <v>40</v>
      </c>
      <c r="D17" s="33" t="s">
        <v>65</v>
      </c>
      <c r="E17" s="34" t="s">
        <v>66</v>
      </c>
      <c r="F17" s="35">
        <v>0.35</v>
      </c>
      <c r="G17" s="36" t="s">
        <v>64</v>
      </c>
      <c r="J17" s="37" t="s">
        <v>64</v>
      </c>
      <c r="K17" s="38" t="s">
        <v>40</v>
      </c>
      <c r="L17" s="38" t="s">
        <v>65</v>
      </c>
      <c r="M17" s="39" t="s">
        <v>66</v>
      </c>
      <c r="N17" s="40">
        <v>0.25</v>
      </c>
      <c r="O17" s="41" t="s">
        <v>64</v>
      </c>
      <c r="R17" s="66" t="s">
        <v>67</v>
      </c>
      <c r="S17" s="67"/>
      <c r="T17" s="43" t="s">
        <v>43</v>
      </c>
      <c r="U17" s="44">
        <f>F133</f>
        <v>5.68</v>
      </c>
      <c r="V17" s="45">
        <f>N136</f>
        <v>2.47</v>
      </c>
      <c r="X17" s="46">
        <v>40</v>
      </c>
      <c r="Y17" s="46">
        <v>85</v>
      </c>
      <c r="Z17" s="30"/>
      <c r="AA17" s="30">
        <f>AA5</f>
        <v>35</v>
      </c>
      <c r="AB17" s="30">
        <f>AB5</f>
        <v>25</v>
      </c>
      <c r="AC17" s="30"/>
      <c r="AD17" s="47">
        <f>U17*AA17*X17</f>
        <v>7951.999999999999</v>
      </c>
      <c r="AE17" s="47">
        <f>V17*AB17*Y17</f>
        <v>5248.750000000001</v>
      </c>
    </row>
    <row r="18" spans="2:31" ht="27" thickBot="1">
      <c r="B18" s="32" t="s">
        <v>68</v>
      </c>
      <c r="C18" s="33" t="s">
        <v>40</v>
      </c>
      <c r="D18" s="33" t="s">
        <v>69</v>
      </c>
      <c r="E18" s="34" t="s">
        <v>70</v>
      </c>
      <c r="F18" s="35">
        <v>0.5</v>
      </c>
      <c r="G18" s="36" t="s">
        <v>68</v>
      </c>
      <c r="J18" s="37" t="s">
        <v>68</v>
      </c>
      <c r="K18" s="38" t="s">
        <v>40</v>
      </c>
      <c r="L18" s="38" t="s">
        <v>69</v>
      </c>
      <c r="M18" s="39" t="s">
        <v>70</v>
      </c>
      <c r="N18" s="40">
        <v>0.25</v>
      </c>
      <c r="O18" s="41" t="s">
        <v>68</v>
      </c>
      <c r="R18" s="68" t="s">
        <v>71</v>
      </c>
      <c r="S18" s="69"/>
      <c r="T18" s="50" t="s">
        <v>47</v>
      </c>
      <c r="U18" s="51">
        <f>F170</f>
        <v>19.4</v>
      </c>
      <c r="V18" s="52">
        <f>N173</f>
        <v>6.88</v>
      </c>
      <c r="X18" s="46">
        <v>40</v>
      </c>
      <c r="Y18" s="46">
        <v>85</v>
      </c>
      <c r="Z18" s="30"/>
      <c r="AA18" s="30">
        <f>AA5</f>
        <v>35</v>
      </c>
      <c r="AB18" s="30">
        <f>AB5</f>
        <v>25</v>
      </c>
      <c r="AC18" s="30"/>
      <c r="AD18" s="47">
        <f>U18*AA18*X18</f>
        <v>27160</v>
      </c>
      <c r="AE18" s="47">
        <f>V18*AB18*Y18</f>
        <v>14620</v>
      </c>
    </row>
    <row r="19" spans="2:33" ht="26.25">
      <c r="B19" s="32" t="s">
        <v>72</v>
      </c>
      <c r="C19" s="33" t="s">
        <v>40</v>
      </c>
      <c r="D19" s="33" t="s">
        <v>73</v>
      </c>
      <c r="E19" s="34" t="s">
        <v>74</v>
      </c>
      <c r="F19" s="35">
        <v>0.5</v>
      </c>
      <c r="G19" s="36" t="s">
        <v>72</v>
      </c>
      <c r="J19" s="37" t="s">
        <v>72</v>
      </c>
      <c r="K19" s="38" t="s">
        <v>40</v>
      </c>
      <c r="L19" s="38" t="s">
        <v>73</v>
      </c>
      <c r="M19" s="39" t="s">
        <v>74</v>
      </c>
      <c r="N19" s="40"/>
      <c r="O19" s="70" t="s">
        <v>72</v>
      </c>
      <c r="S19" s="12"/>
      <c r="T19" s="62"/>
      <c r="U19" s="63"/>
      <c r="V19" s="64"/>
      <c r="X19" s="54"/>
      <c r="Y19" s="54"/>
      <c r="AD19" s="55">
        <f>SUM(AD17:AD18)</f>
        <v>35112</v>
      </c>
      <c r="AE19" s="55">
        <f>SUM(AE17:AE18)</f>
        <v>19868.75</v>
      </c>
      <c r="AF19" s="56"/>
      <c r="AG19" s="55">
        <f>AD19+AE19</f>
        <v>54980.75</v>
      </c>
    </row>
    <row r="20" spans="2:25" ht="27" thickBot="1">
      <c r="B20" s="32" t="s">
        <v>75</v>
      </c>
      <c r="C20" s="33" t="s">
        <v>40</v>
      </c>
      <c r="D20" s="33" t="s">
        <v>76</v>
      </c>
      <c r="E20" s="34" t="s">
        <v>77</v>
      </c>
      <c r="F20" s="35">
        <v>0.15</v>
      </c>
      <c r="G20" s="36" t="s">
        <v>75</v>
      </c>
      <c r="J20" s="37" t="s">
        <v>75</v>
      </c>
      <c r="K20" s="38" t="s">
        <v>40</v>
      </c>
      <c r="L20" s="38" t="s">
        <v>76</v>
      </c>
      <c r="M20" s="39" t="s">
        <v>77</v>
      </c>
      <c r="N20" s="40"/>
      <c r="O20" s="70" t="s">
        <v>75</v>
      </c>
      <c r="S20" s="12"/>
      <c r="T20" s="62"/>
      <c r="U20" s="63"/>
      <c r="V20" s="64"/>
      <c r="X20" s="54"/>
      <c r="Y20" s="54"/>
    </row>
    <row r="21" spans="2:33" ht="27" thickBot="1">
      <c r="B21" s="32" t="s">
        <v>78</v>
      </c>
      <c r="C21" s="33" t="s">
        <v>40</v>
      </c>
      <c r="D21" s="33" t="s">
        <v>73</v>
      </c>
      <c r="E21" s="34" t="s">
        <v>74</v>
      </c>
      <c r="F21" s="35">
        <v>1.6</v>
      </c>
      <c r="G21" s="36" t="s">
        <v>78</v>
      </c>
      <c r="J21" s="37" t="s">
        <v>78</v>
      </c>
      <c r="K21" s="38" t="s">
        <v>40</v>
      </c>
      <c r="L21" s="38" t="s">
        <v>73</v>
      </c>
      <c r="M21" s="39" t="s">
        <v>74</v>
      </c>
      <c r="N21" s="40"/>
      <c r="O21" s="70" t="s">
        <v>78</v>
      </c>
      <c r="S21" s="26" t="s">
        <v>79</v>
      </c>
      <c r="T21" s="27" t="s">
        <v>39</v>
      </c>
      <c r="U21" s="28">
        <f>SUM(U22:U24)</f>
        <v>18.599999999999998</v>
      </c>
      <c r="V21" s="28">
        <f>SUM(V22:V24)</f>
        <v>8.01</v>
      </c>
      <c r="X21" s="54"/>
      <c r="Y21" s="54"/>
      <c r="AD21" s="29">
        <f>U21*X22*AA22</f>
        <v>26039.999999999996</v>
      </c>
      <c r="AE21" s="29">
        <f>V21*Y22*AB22</f>
        <v>17021.25</v>
      </c>
      <c r="AF21" s="30"/>
      <c r="AG21" s="31">
        <f>AD21+AE21</f>
        <v>43061.25</v>
      </c>
    </row>
    <row r="22" spans="2:31" ht="26.25">
      <c r="B22" s="32">
        <v>41</v>
      </c>
      <c r="C22" s="33" t="s">
        <v>40</v>
      </c>
      <c r="D22" s="33" t="s">
        <v>80</v>
      </c>
      <c r="E22" s="34" t="s">
        <v>40</v>
      </c>
      <c r="F22" s="35">
        <v>0.4</v>
      </c>
      <c r="G22" s="36">
        <v>41</v>
      </c>
      <c r="J22" s="37">
        <v>41</v>
      </c>
      <c r="K22" s="38" t="s">
        <v>40</v>
      </c>
      <c r="L22" s="38" t="s">
        <v>80</v>
      </c>
      <c r="M22" s="39" t="s">
        <v>40</v>
      </c>
      <c r="N22" s="40">
        <v>0.13</v>
      </c>
      <c r="O22" s="41">
        <v>41</v>
      </c>
      <c r="R22" s="66" t="s">
        <v>81</v>
      </c>
      <c r="S22" s="67"/>
      <c r="T22" s="43" t="s">
        <v>43</v>
      </c>
      <c r="U22" s="44">
        <f>F189</f>
        <v>9.2</v>
      </c>
      <c r="V22" s="45">
        <f>N192</f>
        <v>4.76</v>
      </c>
      <c r="X22" s="46">
        <v>40</v>
      </c>
      <c r="Y22" s="46">
        <v>85</v>
      </c>
      <c r="Z22" s="30"/>
      <c r="AA22" s="30">
        <f>AA5</f>
        <v>35</v>
      </c>
      <c r="AB22" s="30">
        <f>AB5</f>
        <v>25</v>
      </c>
      <c r="AC22" s="30"/>
      <c r="AD22" s="47">
        <f aca="true" t="shared" si="0" ref="AD22:AE24">U22*AA22*X22</f>
        <v>12880</v>
      </c>
      <c r="AE22" s="47">
        <f t="shared" si="0"/>
        <v>10115</v>
      </c>
    </row>
    <row r="23" spans="2:31" ht="26.25">
      <c r="B23" s="32">
        <v>191</v>
      </c>
      <c r="C23" s="33" t="s">
        <v>40</v>
      </c>
      <c r="D23" s="33" t="s">
        <v>82</v>
      </c>
      <c r="E23" s="34"/>
      <c r="F23" s="35">
        <v>0.1</v>
      </c>
      <c r="G23" s="36">
        <v>191</v>
      </c>
      <c r="J23" s="37">
        <v>191</v>
      </c>
      <c r="K23" s="38" t="s">
        <v>40</v>
      </c>
      <c r="L23" s="38" t="s">
        <v>82</v>
      </c>
      <c r="M23" s="39"/>
      <c r="N23" s="40"/>
      <c r="O23" s="70">
        <v>191</v>
      </c>
      <c r="R23" s="71" t="s">
        <v>83</v>
      </c>
      <c r="S23" s="12"/>
      <c r="T23" s="72" t="s">
        <v>47</v>
      </c>
      <c r="U23" s="73">
        <f>F209</f>
        <v>8.129999999999999</v>
      </c>
      <c r="V23" s="74">
        <f>N212</f>
        <v>2.75</v>
      </c>
      <c r="X23" s="46">
        <v>40</v>
      </c>
      <c r="Y23" s="46">
        <v>85</v>
      </c>
      <c r="Z23" s="30"/>
      <c r="AA23" s="30">
        <f>AA5</f>
        <v>35</v>
      </c>
      <c r="AB23" s="30">
        <f>AB5</f>
        <v>25</v>
      </c>
      <c r="AC23" s="30"/>
      <c r="AD23" s="47">
        <f t="shared" si="0"/>
        <v>11381.999999999998</v>
      </c>
      <c r="AE23" s="47">
        <f t="shared" si="0"/>
        <v>5843.75</v>
      </c>
    </row>
    <row r="24" spans="2:31" ht="27" thickBot="1">
      <c r="B24" s="32">
        <v>195</v>
      </c>
      <c r="C24" s="33" t="s">
        <v>40</v>
      </c>
      <c r="D24" s="33" t="s">
        <v>84</v>
      </c>
      <c r="E24" s="34"/>
      <c r="F24" s="35">
        <v>0.1</v>
      </c>
      <c r="G24" s="36">
        <v>195</v>
      </c>
      <c r="J24" s="37">
        <v>195</v>
      </c>
      <c r="K24" s="38" t="s">
        <v>40</v>
      </c>
      <c r="L24" s="38" t="s">
        <v>84</v>
      </c>
      <c r="M24" s="39"/>
      <c r="N24" s="40"/>
      <c r="O24" s="70">
        <v>195</v>
      </c>
      <c r="R24" s="68" t="s">
        <v>85</v>
      </c>
      <c r="S24" s="69"/>
      <c r="T24" s="50" t="s">
        <v>86</v>
      </c>
      <c r="U24" s="51">
        <f>F220</f>
        <v>1.27</v>
      </c>
      <c r="V24" s="52">
        <f>N223</f>
        <v>0.5</v>
      </c>
      <c r="X24" s="46">
        <v>40</v>
      </c>
      <c r="Y24" s="46">
        <v>85</v>
      </c>
      <c r="Z24" s="30"/>
      <c r="AA24" s="30">
        <f>AA5</f>
        <v>35</v>
      </c>
      <c r="AB24" s="30">
        <f>AB5</f>
        <v>25</v>
      </c>
      <c r="AC24" s="30"/>
      <c r="AD24" s="47">
        <f t="shared" si="0"/>
        <v>1778</v>
      </c>
      <c r="AE24" s="47">
        <f t="shared" si="0"/>
        <v>1062.5</v>
      </c>
    </row>
    <row r="25" spans="2:33" ht="26.25">
      <c r="B25" s="32">
        <v>192</v>
      </c>
      <c r="C25" s="33" t="s">
        <v>40</v>
      </c>
      <c r="D25" s="33" t="s">
        <v>87</v>
      </c>
      <c r="E25" s="34"/>
      <c r="F25" s="35">
        <v>0.1</v>
      </c>
      <c r="G25" s="36">
        <v>192</v>
      </c>
      <c r="J25" s="37">
        <v>192</v>
      </c>
      <c r="K25" s="38" t="s">
        <v>40</v>
      </c>
      <c r="L25" s="38" t="s">
        <v>87</v>
      </c>
      <c r="M25" s="39"/>
      <c r="N25" s="40"/>
      <c r="O25" s="70">
        <v>192</v>
      </c>
      <c r="S25" s="12"/>
      <c r="T25" s="18"/>
      <c r="U25" s="18"/>
      <c r="V25" s="53"/>
      <c r="X25" s="54"/>
      <c r="Y25" s="54"/>
      <c r="AD25" s="55">
        <f>SUM(AD22:AD24)</f>
        <v>26040</v>
      </c>
      <c r="AE25" s="55">
        <f>SUM(AE22:AE24)</f>
        <v>17021.25</v>
      </c>
      <c r="AF25" s="56"/>
      <c r="AG25" s="55">
        <f>AD25+AE25</f>
        <v>43061.25</v>
      </c>
    </row>
    <row r="26" spans="2:25" ht="27.75" thickBot="1">
      <c r="B26" s="32">
        <v>193</v>
      </c>
      <c r="C26" s="33" t="s">
        <v>40</v>
      </c>
      <c r="D26" s="33" t="s">
        <v>88</v>
      </c>
      <c r="E26" s="34"/>
      <c r="F26" s="35">
        <v>0.3</v>
      </c>
      <c r="G26" s="36">
        <v>193</v>
      </c>
      <c r="J26" s="37">
        <v>193</v>
      </c>
      <c r="K26" s="38" t="s">
        <v>40</v>
      </c>
      <c r="L26" s="38" t="s">
        <v>88</v>
      </c>
      <c r="M26" s="39"/>
      <c r="N26" s="40"/>
      <c r="O26" s="70">
        <v>193</v>
      </c>
      <c r="S26" s="12"/>
      <c r="T26" s="18"/>
      <c r="U26" s="18"/>
      <c r="V26" s="53"/>
      <c r="X26" s="54"/>
      <c r="Y26" s="54"/>
    </row>
    <row r="27" spans="2:33" ht="27" thickBot="1">
      <c r="B27" s="32">
        <v>194</v>
      </c>
      <c r="C27" s="33" t="s">
        <v>40</v>
      </c>
      <c r="D27" s="33" t="s">
        <v>89</v>
      </c>
      <c r="E27" s="34"/>
      <c r="F27" s="35">
        <v>0.1</v>
      </c>
      <c r="G27" s="36">
        <v>194</v>
      </c>
      <c r="J27" s="37">
        <v>194</v>
      </c>
      <c r="K27" s="38" t="s">
        <v>40</v>
      </c>
      <c r="L27" s="38" t="s">
        <v>89</v>
      </c>
      <c r="M27" s="39"/>
      <c r="N27" s="40"/>
      <c r="O27" s="70">
        <v>194</v>
      </c>
      <c r="S27" s="26" t="s">
        <v>90</v>
      </c>
      <c r="T27" s="27" t="s">
        <v>39</v>
      </c>
      <c r="U27" s="28">
        <f>SUM(U28:U30)</f>
        <v>35.08</v>
      </c>
      <c r="V27" s="28">
        <f>SUM(V28:V30)</f>
        <v>13.92</v>
      </c>
      <c r="X27" s="54"/>
      <c r="Y27" s="54"/>
      <c r="AD27" s="29">
        <f>U27*X28*AA28</f>
        <v>49111.99999999999</v>
      </c>
      <c r="AE27" s="29">
        <f>V27*Y28*AB28</f>
        <v>29580</v>
      </c>
      <c r="AF27" s="30"/>
      <c r="AG27" s="31">
        <f>AD27+AE27</f>
        <v>78692</v>
      </c>
    </row>
    <row r="28" spans="2:31" ht="26.25">
      <c r="B28" s="75"/>
      <c r="C28" s="409" t="s">
        <v>91</v>
      </c>
      <c r="D28" s="409"/>
      <c r="E28" s="409"/>
      <c r="F28" s="76">
        <v>2</v>
      </c>
      <c r="G28" s="75"/>
      <c r="J28" s="75"/>
      <c r="K28" s="409" t="s">
        <v>91</v>
      </c>
      <c r="L28" s="409"/>
      <c r="M28" s="409"/>
      <c r="N28" s="76">
        <v>1</v>
      </c>
      <c r="O28" s="77"/>
      <c r="R28" s="66" t="s">
        <v>92</v>
      </c>
      <c r="S28" s="67"/>
      <c r="T28" s="43" t="s">
        <v>43</v>
      </c>
      <c r="U28" s="44">
        <f>F257</f>
        <v>20.55</v>
      </c>
      <c r="V28" s="45">
        <f>N261</f>
        <v>8.67</v>
      </c>
      <c r="X28" s="46">
        <v>40</v>
      </c>
      <c r="Y28" s="46">
        <v>85</v>
      </c>
      <c r="Z28" s="30"/>
      <c r="AA28" s="30">
        <f>AA5</f>
        <v>35</v>
      </c>
      <c r="AB28" s="30">
        <f>AB5</f>
        <v>25</v>
      </c>
      <c r="AC28" s="30"/>
      <c r="AD28" s="47">
        <f aca="true" t="shared" si="1" ref="AD28:AE30">U28*AA28*X28</f>
        <v>28770</v>
      </c>
      <c r="AE28" s="47">
        <f t="shared" si="1"/>
        <v>18423.75</v>
      </c>
    </row>
    <row r="29" spans="6:31" ht="26.25">
      <c r="F29" s="78">
        <f>SUM(F8:F28)</f>
        <v>17.9</v>
      </c>
      <c r="N29" s="78">
        <f>SUM(N8:N28)</f>
        <v>7.180000000000001</v>
      </c>
      <c r="R29" s="71" t="s">
        <v>93</v>
      </c>
      <c r="S29" s="12"/>
      <c r="T29" s="72" t="s">
        <v>47</v>
      </c>
      <c r="U29" s="73">
        <f>F272</f>
        <v>8.68</v>
      </c>
      <c r="V29" s="74">
        <f>N277</f>
        <v>3.25</v>
      </c>
      <c r="X29" s="46">
        <v>40</v>
      </c>
      <c r="Y29" s="46">
        <v>85</v>
      </c>
      <c r="Z29" s="30"/>
      <c r="AA29" s="30">
        <f>AA5</f>
        <v>35</v>
      </c>
      <c r="AB29" s="30">
        <f>AB5</f>
        <v>25</v>
      </c>
      <c r="AC29" s="30"/>
      <c r="AD29" s="47">
        <f t="shared" si="1"/>
        <v>12152</v>
      </c>
      <c r="AE29" s="47">
        <f t="shared" si="1"/>
        <v>6906.25</v>
      </c>
    </row>
    <row r="30" spans="18:31" ht="27" thickBot="1">
      <c r="R30" s="68" t="s">
        <v>94</v>
      </c>
      <c r="S30" s="69"/>
      <c r="T30" s="50" t="s">
        <v>86</v>
      </c>
      <c r="U30" s="51">
        <f>F287</f>
        <v>5.85</v>
      </c>
      <c r="V30" s="52">
        <f>N291</f>
        <v>2</v>
      </c>
      <c r="X30" s="46">
        <v>40</v>
      </c>
      <c r="Y30" s="46">
        <v>85</v>
      </c>
      <c r="Z30" s="30"/>
      <c r="AA30" s="30">
        <f>AA5</f>
        <v>35</v>
      </c>
      <c r="AB30" s="30">
        <f>AB5</f>
        <v>25</v>
      </c>
      <c r="AC30" s="30"/>
      <c r="AD30" s="47">
        <f t="shared" si="1"/>
        <v>8190</v>
      </c>
      <c r="AE30" s="47">
        <f t="shared" si="1"/>
        <v>4250</v>
      </c>
    </row>
    <row r="31" spans="16:33" ht="27" thickBot="1">
      <c r="P31" s="78">
        <f>F29+N29</f>
        <v>25.08</v>
      </c>
      <c r="S31" s="12"/>
      <c r="T31" s="18"/>
      <c r="U31" s="18"/>
      <c r="V31" s="53"/>
      <c r="X31" s="54"/>
      <c r="Y31" s="54"/>
      <c r="AD31" s="55">
        <f>SUM(AD28:AD30)</f>
        <v>49112</v>
      </c>
      <c r="AE31" s="55">
        <f>SUM(AE28:AE30)</f>
        <v>29580</v>
      </c>
      <c r="AF31" s="56"/>
      <c r="AG31" s="55">
        <f>AD31+AE31</f>
        <v>78692</v>
      </c>
    </row>
    <row r="32" spans="2:25" ht="27" thickBot="1">
      <c r="B32" s="79" t="s">
        <v>95</v>
      </c>
      <c r="C32" s="80"/>
      <c r="D32" s="5"/>
      <c r="E32" s="5"/>
      <c r="F32" s="5"/>
      <c r="G32" s="5"/>
      <c r="S32" s="12"/>
      <c r="T32" s="18"/>
      <c r="U32" s="18"/>
      <c r="V32" s="53"/>
      <c r="X32" s="54"/>
      <c r="Y32" s="54"/>
    </row>
    <row r="33" spans="2:33" ht="41.25" thickBot="1">
      <c r="B33" s="405" t="s">
        <v>96</v>
      </c>
      <c r="C33" s="406" t="s">
        <v>24</v>
      </c>
      <c r="D33" s="406" t="s">
        <v>25</v>
      </c>
      <c r="E33" s="407" t="s">
        <v>26</v>
      </c>
      <c r="F33" s="10" t="s">
        <v>27</v>
      </c>
      <c r="G33" s="405" t="s">
        <v>97</v>
      </c>
      <c r="J33" s="79" t="s">
        <v>95</v>
      </c>
      <c r="K33" s="80"/>
      <c r="L33" s="5"/>
      <c r="M33" s="5"/>
      <c r="N33" s="5"/>
      <c r="O33" s="5"/>
      <c r="S33" s="26" t="s">
        <v>98</v>
      </c>
      <c r="T33" s="27" t="s">
        <v>39</v>
      </c>
      <c r="U33" s="28">
        <f>SUM(U34:U37)</f>
        <v>30.02</v>
      </c>
      <c r="V33" s="28">
        <f>SUM(V34:V37)</f>
        <v>14.6</v>
      </c>
      <c r="X33" s="54"/>
      <c r="Y33" s="54"/>
      <c r="AD33" s="29">
        <f>U33*X34*AA34</f>
        <v>47281.5</v>
      </c>
      <c r="AE33" s="29">
        <f>V33*Y34*AB34</f>
        <v>34675</v>
      </c>
      <c r="AF33" s="30"/>
      <c r="AG33" s="31">
        <f>AD33+AE33</f>
        <v>81956.5</v>
      </c>
    </row>
    <row r="34" spans="2:31" ht="26.25">
      <c r="B34" s="405"/>
      <c r="C34" s="406"/>
      <c r="D34" s="406"/>
      <c r="E34" s="407"/>
      <c r="F34" s="16" t="s">
        <v>99</v>
      </c>
      <c r="G34" s="405"/>
      <c r="J34" s="405" t="s">
        <v>96</v>
      </c>
      <c r="K34" s="406" t="s">
        <v>24</v>
      </c>
      <c r="L34" s="406" t="s">
        <v>25</v>
      </c>
      <c r="M34" s="407" t="s">
        <v>26</v>
      </c>
      <c r="N34" s="11"/>
      <c r="O34" s="405" t="s">
        <v>97</v>
      </c>
      <c r="R34" s="66" t="s">
        <v>100</v>
      </c>
      <c r="S34" s="67"/>
      <c r="T34" s="43" t="s">
        <v>43</v>
      </c>
      <c r="U34" s="44">
        <f>F307</f>
        <v>8.5</v>
      </c>
      <c r="V34" s="45">
        <f>N311</f>
        <v>3.6599999999999997</v>
      </c>
      <c r="X34" s="46">
        <v>45</v>
      </c>
      <c r="Y34" s="46">
        <v>95</v>
      </c>
      <c r="Z34" s="30"/>
      <c r="AA34" s="30">
        <f>AA5</f>
        <v>35</v>
      </c>
      <c r="AB34" s="30">
        <f>AB5</f>
        <v>25</v>
      </c>
      <c r="AC34" s="30"/>
      <c r="AD34" s="47">
        <f aca="true" t="shared" si="2" ref="AD34:AE37">U34*AA34*X34</f>
        <v>13387.5</v>
      </c>
      <c r="AE34" s="47">
        <f t="shared" si="2"/>
        <v>8692.499999999998</v>
      </c>
    </row>
    <row r="35" spans="2:31" ht="26.25">
      <c r="B35" s="23" t="s">
        <v>37</v>
      </c>
      <c r="C35" s="24" t="s">
        <v>38</v>
      </c>
      <c r="D35" s="23" t="s">
        <v>37</v>
      </c>
      <c r="E35" s="25" t="s">
        <v>38</v>
      </c>
      <c r="F35" s="24" t="s">
        <v>38</v>
      </c>
      <c r="G35" s="23" t="s">
        <v>37</v>
      </c>
      <c r="J35" s="405"/>
      <c r="K35" s="406"/>
      <c r="L35" s="406"/>
      <c r="M35" s="407"/>
      <c r="N35" s="81" t="s">
        <v>21</v>
      </c>
      <c r="O35" s="405"/>
      <c r="R35" s="71" t="s">
        <v>101</v>
      </c>
      <c r="S35" s="12"/>
      <c r="T35" s="72" t="s">
        <v>47</v>
      </c>
      <c r="U35" s="73">
        <f>F326</f>
        <v>8.000000000000002</v>
      </c>
      <c r="V35" s="74">
        <f>N329</f>
        <v>3.6</v>
      </c>
      <c r="X35" s="46">
        <v>45</v>
      </c>
      <c r="Y35" s="46">
        <v>95</v>
      </c>
      <c r="Z35" s="30"/>
      <c r="AA35" s="30">
        <f>AA5</f>
        <v>35</v>
      </c>
      <c r="AB35" s="30">
        <f>AB5</f>
        <v>25</v>
      </c>
      <c r="AC35" s="30"/>
      <c r="AD35" s="47">
        <f t="shared" si="2"/>
        <v>12600.000000000002</v>
      </c>
      <c r="AE35" s="47">
        <f t="shared" si="2"/>
        <v>8550</v>
      </c>
    </row>
    <row r="36" spans="2:31" ht="26.25">
      <c r="B36" s="82">
        <v>15</v>
      </c>
      <c r="C36" s="83" t="s">
        <v>46</v>
      </c>
      <c r="D36" s="83" t="s">
        <v>44</v>
      </c>
      <c r="E36" s="84" t="s">
        <v>45</v>
      </c>
      <c r="F36" s="35">
        <v>1.15</v>
      </c>
      <c r="G36" s="85">
        <v>15</v>
      </c>
      <c r="J36" s="23" t="s">
        <v>37</v>
      </c>
      <c r="K36" s="24" t="s">
        <v>38</v>
      </c>
      <c r="L36" s="23" t="s">
        <v>37</v>
      </c>
      <c r="M36" s="25" t="s">
        <v>38</v>
      </c>
      <c r="N36" s="23" t="s">
        <v>37</v>
      </c>
      <c r="O36" s="23" t="s">
        <v>37</v>
      </c>
      <c r="R36" s="71" t="s">
        <v>102</v>
      </c>
      <c r="S36" s="12"/>
      <c r="T36" s="72" t="s">
        <v>86</v>
      </c>
      <c r="U36" s="73">
        <f>F340</f>
        <v>5.79</v>
      </c>
      <c r="V36" s="74">
        <f>N342</f>
        <v>3.25</v>
      </c>
      <c r="X36" s="46">
        <v>45</v>
      </c>
      <c r="Y36" s="46">
        <v>95</v>
      </c>
      <c r="Z36" s="30"/>
      <c r="AA36" s="30">
        <f>AA5</f>
        <v>35</v>
      </c>
      <c r="AB36" s="30">
        <f>AB5</f>
        <v>25</v>
      </c>
      <c r="AC36" s="30"/>
      <c r="AD36" s="47">
        <f t="shared" si="2"/>
        <v>9119.25</v>
      </c>
      <c r="AE36" s="47">
        <f t="shared" si="2"/>
        <v>7718.75</v>
      </c>
    </row>
    <row r="37" spans="2:31" ht="27" thickBot="1">
      <c r="B37" s="82">
        <v>16</v>
      </c>
      <c r="C37" s="83" t="s">
        <v>46</v>
      </c>
      <c r="D37" s="83" t="s">
        <v>103</v>
      </c>
      <c r="E37" s="84" t="s">
        <v>104</v>
      </c>
      <c r="F37" s="35">
        <v>0.25</v>
      </c>
      <c r="G37" s="85">
        <v>16</v>
      </c>
      <c r="J37" s="86">
        <v>15</v>
      </c>
      <c r="K37" s="87" t="s">
        <v>46</v>
      </c>
      <c r="L37" s="87" t="s">
        <v>44</v>
      </c>
      <c r="M37" s="88" t="s">
        <v>45</v>
      </c>
      <c r="N37" s="40">
        <v>0.15</v>
      </c>
      <c r="O37" s="89">
        <v>15</v>
      </c>
      <c r="R37" s="68" t="s">
        <v>105</v>
      </c>
      <c r="S37" s="69"/>
      <c r="T37" s="50" t="s">
        <v>106</v>
      </c>
      <c r="U37" s="51">
        <f>F358</f>
        <v>7.7299999999999995</v>
      </c>
      <c r="V37" s="52">
        <f>N359</f>
        <v>4.09</v>
      </c>
      <c r="X37" s="46">
        <v>45</v>
      </c>
      <c r="Y37" s="46">
        <v>95</v>
      </c>
      <c r="Z37" s="30"/>
      <c r="AA37" s="30">
        <f>AA5</f>
        <v>35</v>
      </c>
      <c r="AB37" s="30">
        <f>AB5</f>
        <v>25</v>
      </c>
      <c r="AC37" s="30"/>
      <c r="AD37" s="47">
        <f t="shared" si="2"/>
        <v>12174.75</v>
      </c>
      <c r="AE37" s="47">
        <f t="shared" si="2"/>
        <v>9713.75</v>
      </c>
    </row>
    <row r="38" spans="2:33" ht="27" thickBot="1">
      <c r="B38" s="82">
        <v>17</v>
      </c>
      <c r="C38" s="83" t="s">
        <v>46</v>
      </c>
      <c r="D38" s="83" t="s">
        <v>107</v>
      </c>
      <c r="E38" s="84" t="s">
        <v>108</v>
      </c>
      <c r="F38" s="35">
        <v>0.7</v>
      </c>
      <c r="G38" s="85">
        <v>17</v>
      </c>
      <c r="J38" s="86">
        <v>16</v>
      </c>
      <c r="K38" s="87" t="s">
        <v>46</v>
      </c>
      <c r="L38" s="87" t="s">
        <v>103</v>
      </c>
      <c r="M38" s="88" t="s">
        <v>104</v>
      </c>
      <c r="N38" s="40"/>
      <c r="O38" s="90">
        <v>16</v>
      </c>
      <c r="S38" s="12"/>
      <c r="T38" s="18"/>
      <c r="U38" s="18"/>
      <c r="V38" s="53"/>
      <c r="X38" s="54"/>
      <c r="Y38" s="54"/>
      <c r="AD38" s="55">
        <f>SUM(AD34:AD37)</f>
        <v>47281.5</v>
      </c>
      <c r="AE38" s="55">
        <f>SUM(AE34:AE37)</f>
        <v>34675</v>
      </c>
      <c r="AF38" s="56"/>
      <c r="AG38" s="55">
        <f>AD38+AE38</f>
        <v>81956.5</v>
      </c>
    </row>
    <row r="39" spans="2:33" ht="27" thickBot="1">
      <c r="B39" s="82">
        <v>18</v>
      </c>
      <c r="C39" s="83" t="s">
        <v>46</v>
      </c>
      <c r="D39" s="83" t="s">
        <v>109</v>
      </c>
      <c r="E39" s="84" t="s">
        <v>110</v>
      </c>
      <c r="F39" s="35">
        <v>2.8</v>
      </c>
      <c r="G39" s="85">
        <v>18</v>
      </c>
      <c r="J39" s="86">
        <v>17</v>
      </c>
      <c r="K39" s="87" t="s">
        <v>46</v>
      </c>
      <c r="L39" s="87" t="s">
        <v>107</v>
      </c>
      <c r="M39" s="88" t="s">
        <v>108</v>
      </c>
      <c r="N39" s="40"/>
      <c r="O39" s="90">
        <v>17</v>
      </c>
      <c r="S39" s="26" t="s">
        <v>111</v>
      </c>
      <c r="T39" s="27" t="s">
        <v>39</v>
      </c>
      <c r="U39" s="28">
        <f>SUM(U40:U41)</f>
        <v>18.860000000000003</v>
      </c>
      <c r="V39" s="91">
        <f>SUM(V40:V41)</f>
        <v>7.2</v>
      </c>
      <c r="X39" s="54"/>
      <c r="Y39" s="54"/>
      <c r="AD39" s="29">
        <f>U39*X40*AA40</f>
        <v>29704.500000000007</v>
      </c>
      <c r="AE39" s="29">
        <f>V39*Y40*AB40</f>
        <v>17100</v>
      </c>
      <c r="AF39" s="30"/>
      <c r="AG39" s="31">
        <f>AD39+AE39</f>
        <v>46804.50000000001</v>
      </c>
    </row>
    <row r="40" spans="2:31" ht="26.25">
      <c r="B40" s="82">
        <v>19</v>
      </c>
      <c r="C40" s="83" t="s">
        <v>46</v>
      </c>
      <c r="D40" s="83" t="s">
        <v>112</v>
      </c>
      <c r="E40" s="84" t="s">
        <v>113</v>
      </c>
      <c r="F40" s="35">
        <v>1.8</v>
      </c>
      <c r="G40" s="85">
        <v>19</v>
      </c>
      <c r="J40" s="86">
        <v>18</v>
      </c>
      <c r="K40" s="87" t="s">
        <v>46</v>
      </c>
      <c r="L40" s="87" t="s">
        <v>109</v>
      </c>
      <c r="M40" s="88" t="s">
        <v>110</v>
      </c>
      <c r="N40" s="40">
        <v>1.45</v>
      </c>
      <c r="O40" s="89">
        <v>18</v>
      </c>
      <c r="R40" s="66" t="s">
        <v>15</v>
      </c>
      <c r="S40" s="67"/>
      <c r="T40" s="43" t="s">
        <v>43</v>
      </c>
      <c r="U40" s="44">
        <f>F389</f>
        <v>16.310000000000002</v>
      </c>
      <c r="V40" s="45">
        <f>N390</f>
        <v>6.2</v>
      </c>
      <c r="X40" s="46">
        <v>45</v>
      </c>
      <c r="Y40" s="46">
        <v>95</v>
      </c>
      <c r="Z40" s="30"/>
      <c r="AA40" s="30">
        <f>AA5</f>
        <v>35</v>
      </c>
      <c r="AB40" s="30">
        <f>AB5</f>
        <v>25</v>
      </c>
      <c r="AC40" s="30"/>
      <c r="AD40" s="47">
        <f>U40*AA40*X40</f>
        <v>25688.250000000007</v>
      </c>
      <c r="AE40" s="47">
        <f>V40*AB40*Y40</f>
        <v>14725</v>
      </c>
    </row>
    <row r="41" spans="2:31" ht="27" thickBot="1">
      <c r="B41" s="82">
        <v>20</v>
      </c>
      <c r="C41" s="83" t="s">
        <v>46</v>
      </c>
      <c r="D41" s="83" t="s">
        <v>114</v>
      </c>
      <c r="E41" s="84" t="s">
        <v>115</v>
      </c>
      <c r="F41" s="35">
        <v>0.7</v>
      </c>
      <c r="G41" s="85">
        <v>20</v>
      </c>
      <c r="J41" s="86">
        <v>19</v>
      </c>
      <c r="K41" s="87" t="s">
        <v>46</v>
      </c>
      <c r="L41" s="87" t="s">
        <v>112</v>
      </c>
      <c r="M41" s="88" t="s">
        <v>113</v>
      </c>
      <c r="N41" s="40">
        <v>0.8</v>
      </c>
      <c r="O41" s="90">
        <v>19</v>
      </c>
      <c r="R41" s="68" t="s">
        <v>116</v>
      </c>
      <c r="S41" s="69"/>
      <c r="T41" s="50" t="s">
        <v>47</v>
      </c>
      <c r="U41" s="51">
        <f>F401</f>
        <v>2.5500000000000003</v>
      </c>
      <c r="V41" s="52">
        <f>N403</f>
        <v>1</v>
      </c>
      <c r="X41" s="46">
        <v>45</v>
      </c>
      <c r="Y41" s="46">
        <v>95</v>
      </c>
      <c r="Z41" s="30"/>
      <c r="AA41" s="30">
        <f>AA5</f>
        <v>35</v>
      </c>
      <c r="AB41" s="30">
        <f>AB5</f>
        <v>25</v>
      </c>
      <c r="AC41" s="30"/>
      <c r="AD41" s="47">
        <f>U41*AA41*X41</f>
        <v>4016.2500000000005</v>
      </c>
      <c r="AE41" s="47">
        <f>V41*AB41*Y41</f>
        <v>2375</v>
      </c>
    </row>
    <row r="42" spans="2:33" ht="26.25">
      <c r="B42" s="82">
        <v>21</v>
      </c>
      <c r="C42" s="83" t="s">
        <v>46</v>
      </c>
      <c r="D42" s="83" t="s">
        <v>117</v>
      </c>
      <c r="E42" s="84" t="s">
        <v>118</v>
      </c>
      <c r="F42" s="35">
        <v>1.25</v>
      </c>
      <c r="G42" s="85">
        <v>21</v>
      </c>
      <c r="J42" s="86">
        <v>20</v>
      </c>
      <c r="K42" s="87" t="s">
        <v>46</v>
      </c>
      <c r="L42" s="87" t="s">
        <v>114</v>
      </c>
      <c r="M42" s="88" t="s">
        <v>115</v>
      </c>
      <c r="N42" s="40"/>
      <c r="O42" s="90">
        <v>20</v>
      </c>
      <c r="AD42" s="55">
        <f>SUM(AD40:AD41)</f>
        <v>29704.500000000007</v>
      </c>
      <c r="AE42" s="55">
        <f>SUM(AE40:AE41)</f>
        <v>17100</v>
      </c>
      <c r="AF42" s="56"/>
      <c r="AG42" s="55">
        <f>AD42+AE42</f>
        <v>46804.50000000001</v>
      </c>
    </row>
    <row r="43" spans="2:31" ht="26.25">
      <c r="B43" s="82">
        <v>22</v>
      </c>
      <c r="C43" s="83" t="s">
        <v>46</v>
      </c>
      <c r="D43" s="83" t="s">
        <v>119</v>
      </c>
      <c r="E43" s="84" t="s">
        <v>120</v>
      </c>
      <c r="F43" s="35">
        <v>1.45</v>
      </c>
      <c r="G43" s="85">
        <v>22</v>
      </c>
      <c r="J43" s="86">
        <v>21</v>
      </c>
      <c r="K43" s="87" t="s">
        <v>46</v>
      </c>
      <c r="L43" s="87" t="s">
        <v>117</v>
      </c>
      <c r="M43" s="88" t="s">
        <v>118</v>
      </c>
      <c r="N43" s="40">
        <v>1</v>
      </c>
      <c r="O43" s="89">
        <v>21</v>
      </c>
      <c r="AD43" s="92"/>
      <c r="AE43" s="92"/>
    </row>
    <row r="44" spans="2:22" ht="26.25">
      <c r="B44" s="82">
        <v>23</v>
      </c>
      <c r="C44" s="83" t="s">
        <v>46</v>
      </c>
      <c r="D44" s="83" t="s">
        <v>121</v>
      </c>
      <c r="E44" s="84" t="s">
        <v>122</v>
      </c>
      <c r="F44" s="35">
        <v>0.45</v>
      </c>
      <c r="G44" s="85">
        <v>23</v>
      </c>
      <c r="J44" s="86">
        <v>22</v>
      </c>
      <c r="K44" s="87" t="s">
        <v>46</v>
      </c>
      <c r="L44" s="87" t="s">
        <v>119</v>
      </c>
      <c r="M44" s="88" t="s">
        <v>120</v>
      </c>
      <c r="N44" s="40">
        <v>0.7</v>
      </c>
      <c r="O44" s="89">
        <v>22</v>
      </c>
      <c r="U44" s="78">
        <f>U7+U12+U16+U21+U27+U33+U39</f>
        <v>193.87000000000003</v>
      </c>
      <c r="V44" s="78">
        <f>V7+V12+V16+V21+V27+V33+V39</f>
        <v>74.21000000000001</v>
      </c>
    </row>
    <row r="45" spans="2:33" ht="26.25">
      <c r="B45" s="82">
        <v>29</v>
      </c>
      <c r="C45" s="83" t="s">
        <v>46</v>
      </c>
      <c r="D45" s="83" t="s">
        <v>123</v>
      </c>
      <c r="E45" s="84" t="s">
        <v>124</v>
      </c>
      <c r="F45" s="35">
        <v>0.15</v>
      </c>
      <c r="G45" s="85">
        <v>29</v>
      </c>
      <c r="J45" s="86">
        <v>23</v>
      </c>
      <c r="K45" s="87" t="s">
        <v>46</v>
      </c>
      <c r="L45" s="87" t="s">
        <v>121</v>
      </c>
      <c r="M45" s="88" t="s">
        <v>122</v>
      </c>
      <c r="N45" s="40"/>
      <c r="O45" s="90">
        <v>23</v>
      </c>
      <c r="U45" s="78">
        <f>U8+U9+U13+U17+U18+U22+U23+U24+U28+U29+U30+U34+U35+U36+U37+U40+U41</f>
        <v>193.87</v>
      </c>
      <c r="V45" s="78">
        <f>V8+V9+V13+V17+V18+V22+V23+V24+V28+V29+V30+V34+V35+V36+V37+V40+V41</f>
        <v>74.21000000000001</v>
      </c>
      <c r="AE45" s="30" t="s">
        <v>125</v>
      </c>
      <c r="AF45" s="30"/>
      <c r="AG45" s="93">
        <f>AG39+AG33+AG27+AG21+AG16+AG12+AG7</f>
        <v>459991</v>
      </c>
    </row>
    <row r="46" spans="2:15" ht="26.25">
      <c r="B46" s="82">
        <v>25</v>
      </c>
      <c r="C46" s="83" t="s">
        <v>46</v>
      </c>
      <c r="D46" s="83" t="s">
        <v>126</v>
      </c>
      <c r="E46" s="84" t="s">
        <v>127</v>
      </c>
      <c r="F46" s="35">
        <v>0.2</v>
      </c>
      <c r="G46" s="85">
        <v>25</v>
      </c>
      <c r="J46" s="86">
        <v>29</v>
      </c>
      <c r="K46" s="87" t="s">
        <v>46</v>
      </c>
      <c r="L46" s="87" t="s">
        <v>123</v>
      </c>
      <c r="M46" s="88" t="s">
        <v>124</v>
      </c>
      <c r="N46" s="40"/>
      <c r="O46" s="90">
        <v>29</v>
      </c>
    </row>
    <row r="47" spans="2:33" ht="26.25">
      <c r="B47" s="82">
        <v>26</v>
      </c>
      <c r="C47" s="83" t="s">
        <v>46</v>
      </c>
      <c r="D47" s="83" t="s">
        <v>128</v>
      </c>
      <c r="E47" s="84" t="s">
        <v>129</v>
      </c>
      <c r="F47" s="35">
        <v>0.25</v>
      </c>
      <c r="G47" s="85">
        <v>26</v>
      </c>
      <c r="J47" s="86">
        <v>25</v>
      </c>
      <c r="K47" s="87" t="s">
        <v>46</v>
      </c>
      <c r="L47" s="87" t="s">
        <v>126</v>
      </c>
      <c r="M47" s="88" t="s">
        <v>127</v>
      </c>
      <c r="N47" s="40"/>
      <c r="O47" s="90">
        <v>25</v>
      </c>
      <c r="AE47" s="30" t="s">
        <v>130</v>
      </c>
      <c r="AF47" s="30"/>
      <c r="AG47" s="47">
        <f>AG42+AG38+AG31+AG25+AG19+AG14+AG10</f>
        <v>459991</v>
      </c>
    </row>
    <row r="48" spans="2:15" ht="26.25">
      <c r="B48" s="82">
        <v>27</v>
      </c>
      <c r="C48" s="83" t="s">
        <v>46</v>
      </c>
      <c r="D48" s="83" t="s">
        <v>131</v>
      </c>
      <c r="E48" s="84" t="s">
        <v>132</v>
      </c>
      <c r="F48" s="35">
        <v>0.15</v>
      </c>
      <c r="G48" s="85">
        <v>27</v>
      </c>
      <c r="J48" s="86">
        <v>26</v>
      </c>
      <c r="K48" s="87" t="s">
        <v>46</v>
      </c>
      <c r="L48" s="87" t="s">
        <v>128</v>
      </c>
      <c r="M48" s="88" t="s">
        <v>129</v>
      </c>
      <c r="N48" s="40"/>
      <c r="O48" s="90">
        <v>26</v>
      </c>
    </row>
    <row r="49" spans="2:15" ht="26.25">
      <c r="B49" s="82">
        <v>28</v>
      </c>
      <c r="C49" s="83" t="s">
        <v>46</v>
      </c>
      <c r="D49" s="83" t="s">
        <v>133</v>
      </c>
      <c r="E49" s="84" t="s">
        <v>134</v>
      </c>
      <c r="F49" s="35">
        <v>0.35</v>
      </c>
      <c r="G49" s="85">
        <v>28</v>
      </c>
      <c r="J49" s="86">
        <v>27</v>
      </c>
      <c r="K49" s="87" t="s">
        <v>46</v>
      </c>
      <c r="L49" s="87" t="s">
        <v>131</v>
      </c>
      <c r="M49" s="88" t="s">
        <v>132</v>
      </c>
      <c r="N49" s="40">
        <v>0.15</v>
      </c>
      <c r="O49" s="89">
        <v>27</v>
      </c>
    </row>
    <row r="50" spans="2:15" ht="26.25">
      <c r="B50" s="82" t="s">
        <v>135</v>
      </c>
      <c r="C50" s="83" t="s">
        <v>46</v>
      </c>
      <c r="D50" s="83" t="s">
        <v>136</v>
      </c>
      <c r="E50" s="84" t="s">
        <v>137</v>
      </c>
      <c r="F50" s="35">
        <v>0.55</v>
      </c>
      <c r="G50" s="85" t="s">
        <v>135</v>
      </c>
      <c r="J50" s="86">
        <v>28</v>
      </c>
      <c r="K50" s="87" t="s">
        <v>46</v>
      </c>
      <c r="L50" s="87" t="s">
        <v>133</v>
      </c>
      <c r="M50" s="88" t="s">
        <v>134</v>
      </c>
      <c r="N50" s="40"/>
      <c r="O50" s="90">
        <v>28</v>
      </c>
    </row>
    <row r="51" spans="2:15" ht="26.25">
      <c r="B51" s="82">
        <v>30</v>
      </c>
      <c r="C51" s="83" t="s">
        <v>46</v>
      </c>
      <c r="D51" s="83" t="s">
        <v>138</v>
      </c>
      <c r="E51" s="84" t="s">
        <v>139</v>
      </c>
      <c r="F51" s="94">
        <v>0.3</v>
      </c>
      <c r="G51" s="85">
        <v>30</v>
      </c>
      <c r="J51" s="86" t="s">
        <v>135</v>
      </c>
      <c r="K51" s="87" t="s">
        <v>46</v>
      </c>
      <c r="L51" s="87" t="s">
        <v>136</v>
      </c>
      <c r="M51" s="88" t="s">
        <v>137</v>
      </c>
      <c r="N51" s="40"/>
      <c r="O51" s="90" t="s">
        <v>135</v>
      </c>
    </row>
    <row r="52" spans="2:15" ht="26.25">
      <c r="B52" s="82">
        <v>31</v>
      </c>
      <c r="C52" s="83" t="s">
        <v>46</v>
      </c>
      <c r="D52" s="83" t="s">
        <v>140</v>
      </c>
      <c r="E52" s="84" t="s">
        <v>141</v>
      </c>
      <c r="F52" s="94">
        <v>0.5</v>
      </c>
      <c r="G52" s="85">
        <v>31</v>
      </c>
      <c r="J52" s="86">
        <v>30</v>
      </c>
      <c r="K52" s="87" t="s">
        <v>46</v>
      </c>
      <c r="L52" s="87" t="s">
        <v>138</v>
      </c>
      <c r="M52" s="88" t="s">
        <v>139</v>
      </c>
      <c r="N52" s="40">
        <v>0.15</v>
      </c>
      <c r="O52" s="89">
        <v>30</v>
      </c>
    </row>
    <row r="53" spans="2:15" ht="26.25">
      <c r="B53" s="82" t="s">
        <v>142</v>
      </c>
      <c r="C53" s="83" t="s">
        <v>46</v>
      </c>
      <c r="D53" s="83" t="s">
        <v>143</v>
      </c>
      <c r="E53" s="84" t="s">
        <v>144</v>
      </c>
      <c r="F53" s="94">
        <v>0.25</v>
      </c>
      <c r="G53" s="85" t="s">
        <v>142</v>
      </c>
      <c r="J53" s="86">
        <v>31</v>
      </c>
      <c r="K53" s="87" t="s">
        <v>46</v>
      </c>
      <c r="L53" s="87" t="s">
        <v>140</v>
      </c>
      <c r="M53" s="88" t="s">
        <v>141</v>
      </c>
      <c r="N53" s="40">
        <v>0.25</v>
      </c>
      <c r="O53" s="89">
        <v>31</v>
      </c>
    </row>
    <row r="54" spans="2:15" ht="26.25">
      <c r="B54" s="95">
        <v>183</v>
      </c>
      <c r="C54" s="83" t="s">
        <v>46</v>
      </c>
      <c r="D54" s="96" t="s">
        <v>145</v>
      </c>
      <c r="E54" s="97" t="s">
        <v>146</v>
      </c>
      <c r="F54" s="35">
        <v>0.13</v>
      </c>
      <c r="G54" s="98">
        <v>183</v>
      </c>
      <c r="J54" s="86" t="s">
        <v>142</v>
      </c>
      <c r="K54" s="87" t="s">
        <v>46</v>
      </c>
      <c r="L54" s="87" t="s">
        <v>143</v>
      </c>
      <c r="M54" s="88" t="s">
        <v>144</v>
      </c>
      <c r="N54" s="40"/>
      <c r="O54" s="90" t="s">
        <v>142</v>
      </c>
    </row>
    <row r="55" spans="2:15" ht="26.25">
      <c r="B55" s="95">
        <v>184</v>
      </c>
      <c r="C55" s="83" t="s">
        <v>46</v>
      </c>
      <c r="D55" s="96">
        <v>391</v>
      </c>
      <c r="E55" s="97" t="s">
        <v>147</v>
      </c>
      <c r="F55" s="94">
        <v>0.6</v>
      </c>
      <c r="G55" s="98">
        <v>184</v>
      </c>
      <c r="J55" s="99">
        <v>183</v>
      </c>
      <c r="K55" s="87" t="s">
        <v>46</v>
      </c>
      <c r="L55" s="100" t="s">
        <v>145</v>
      </c>
      <c r="M55" s="101" t="s">
        <v>146</v>
      </c>
      <c r="N55" s="40"/>
      <c r="O55" s="102">
        <v>183</v>
      </c>
    </row>
    <row r="56" spans="2:15" ht="26.25">
      <c r="B56" s="95">
        <v>185</v>
      </c>
      <c r="C56" s="83" t="s">
        <v>46</v>
      </c>
      <c r="D56" s="96" t="s">
        <v>148</v>
      </c>
      <c r="E56" s="97" t="s">
        <v>149</v>
      </c>
      <c r="F56" s="94">
        <v>0.2</v>
      </c>
      <c r="G56" s="98">
        <v>185</v>
      </c>
      <c r="J56" s="99">
        <v>184</v>
      </c>
      <c r="K56" s="87" t="s">
        <v>46</v>
      </c>
      <c r="L56" s="100">
        <v>391</v>
      </c>
      <c r="M56" s="101" t="s">
        <v>147</v>
      </c>
      <c r="N56" s="40"/>
      <c r="O56" s="102">
        <v>184</v>
      </c>
    </row>
    <row r="57" spans="2:15" ht="26.25">
      <c r="B57" s="95">
        <v>186</v>
      </c>
      <c r="C57" s="83" t="s">
        <v>46</v>
      </c>
      <c r="D57" s="96">
        <v>210</v>
      </c>
      <c r="E57" s="97" t="s">
        <v>150</v>
      </c>
      <c r="F57" s="94">
        <v>0.3</v>
      </c>
      <c r="G57" s="98">
        <v>186</v>
      </c>
      <c r="J57" s="99">
        <v>185</v>
      </c>
      <c r="K57" s="87" t="s">
        <v>46</v>
      </c>
      <c r="L57" s="100" t="s">
        <v>148</v>
      </c>
      <c r="M57" s="101" t="s">
        <v>149</v>
      </c>
      <c r="N57" s="40"/>
      <c r="O57" s="102">
        <v>185</v>
      </c>
    </row>
    <row r="58" spans="2:15" ht="26.25">
      <c r="B58" s="75"/>
      <c r="C58" s="409" t="s">
        <v>91</v>
      </c>
      <c r="D58" s="409"/>
      <c r="E58" s="409"/>
      <c r="F58" s="76">
        <v>2</v>
      </c>
      <c r="G58" s="103"/>
      <c r="J58" s="99">
        <v>186</v>
      </c>
      <c r="K58" s="87" t="s">
        <v>46</v>
      </c>
      <c r="L58" s="100">
        <v>210</v>
      </c>
      <c r="M58" s="101" t="s">
        <v>150</v>
      </c>
      <c r="N58" s="40"/>
      <c r="O58" s="102">
        <v>186</v>
      </c>
    </row>
    <row r="59" spans="6:15" ht="26.25">
      <c r="F59" s="78">
        <f>SUM(F36:F58)</f>
        <v>16.479999999999997</v>
      </c>
      <c r="J59" s="75"/>
      <c r="K59" s="409" t="s">
        <v>91</v>
      </c>
      <c r="L59" s="409"/>
      <c r="M59" s="409"/>
      <c r="N59" s="76">
        <v>1</v>
      </c>
      <c r="O59" s="103"/>
    </row>
    <row r="60" ht="26.25">
      <c r="N60" s="78">
        <f>SUM(N37:N59)</f>
        <v>5.65</v>
      </c>
    </row>
    <row r="62" spans="2:16" ht="28.5" thickBot="1">
      <c r="B62" s="3" t="s">
        <v>54</v>
      </c>
      <c r="C62" s="4"/>
      <c r="D62" s="5"/>
      <c r="E62" s="6" t="s">
        <v>151</v>
      </c>
      <c r="F62" s="408" t="s">
        <v>20</v>
      </c>
      <c r="G62" s="408"/>
      <c r="P62" s="78">
        <f>F59+N60</f>
        <v>22.129999999999995</v>
      </c>
    </row>
    <row r="63" spans="2:7" ht="27" thickBot="1">
      <c r="B63" s="79"/>
      <c r="C63" s="80"/>
      <c r="D63" s="5"/>
      <c r="E63" s="5"/>
      <c r="F63" s="5"/>
      <c r="G63" s="5"/>
    </row>
    <row r="64" spans="2:15" ht="41.25" thickBot="1">
      <c r="B64" s="405" t="s">
        <v>23</v>
      </c>
      <c r="C64" s="406" t="s">
        <v>24</v>
      </c>
      <c r="D64" s="406" t="s">
        <v>25</v>
      </c>
      <c r="E64" s="407" t="s">
        <v>26</v>
      </c>
      <c r="F64" s="10" t="s">
        <v>27</v>
      </c>
      <c r="G64" s="405" t="s">
        <v>23</v>
      </c>
      <c r="J64" s="3" t="s">
        <v>54</v>
      </c>
      <c r="K64" s="4"/>
      <c r="L64" s="5"/>
      <c r="M64" s="6" t="s">
        <v>151</v>
      </c>
      <c r="N64" s="404" t="s">
        <v>21</v>
      </c>
      <c r="O64" s="404"/>
    </row>
    <row r="65" spans="2:15" ht="27" thickBot="1">
      <c r="B65" s="405"/>
      <c r="C65" s="406"/>
      <c r="D65" s="406"/>
      <c r="E65" s="407"/>
      <c r="F65" s="16" t="s">
        <v>32</v>
      </c>
      <c r="G65" s="405"/>
      <c r="J65" s="79"/>
      <c r="K65" s="80"/>
      <c r="L65" s="5"/>
      <c r="M65" s="5"/>
      <c r="N65" s="5"/>
      <c r="O65" s="5"/>
    </row>
    <row r="66" spans="2:15" ht="26.25">
      <c r="B66" s="23" t="s">
        <v>37</v>
      </c>
      <c r="C66" s="24" t="s">
        <v>38</v>
      </c>
      <c r="D66" s="23" t="s">
        <v>37</v>
      </c>
      <c r="E66" s="25" t="s">
        <v>38</v>
      </c>
      <c r="F66" s="24" t="s">
        <v>38</v>
      </c>
      <c r="G66" s="23"/>
      <c r="J66" s="405" t="s">
        <v>28</v>
      </c>
      <c r="K66" s="406" t="s">
        <v>24</v>
      </c>
      <c r="L66" s="406" t="s">
        <v>25</v>
      </c>
      <c r="M66" s="407" t="s">
        <v>26</v>
      </c>
      <c r="N66" s="11"/>
      <c r="O66" s="405" t="s">
        <v>29</v>
      </c>
    </row>
    <row r="67" spans="2:15" ht="26.25">
      <c r="B67" s="32">
        <v>112</v>
      </c>
      <c r="C67" s="33" t="s">
        <v>14</v>
      </c>
      <c r="D67" s="33" t="s">
        <v>152</v>
      </c>
      <c r="E67" s="34" t="s">
        <v>153</v>
      </c>
      <c r="F67" s="35">
        <v>3.3</v>
      </c>
      <c r="G67" s="104">
        <v>112</v>
      </c>
      <c r="J67" s="405"/>
      <c r="K67" s="406"/>
      <c r="L67" s="406"/>
      <c r="M67" s="407"/>
      <c r="N67" s="17" t="s">
        <v>33</v>
      </c>
      <c r="O67" s="405"/>
    </row>
    <row r="68" spans="2:15" ht="45">
      <c r="B68" s="32">
        <v>113</v>
      </c>
      <c r="C68" s="33" t="s">
        <v>14</v>
      </c>
      <c r="D68" s="33" t="s">
        <v>154</v>
      </c>
      <c r="E68" s="34" t="s">
        <v>155</v>
      </c>
      <c r="F68" s="35">
        <v>2.5</v>
      </c>
      <c r="G68" s="104">
        <v>113</v>
      </c>
      <c r="J68" s="23" t="s">
        <v>37</v>
      </c>
      <c r="K68" s="24" t="s">
        <v>38</v>
      </c>
      <c r="L68" s="23" t="s">
        <v>37</v>
      </c>
      <c r="M68" s="25" t="s">
        <v>38</v>
      </c>
      <c r="N68" s="23" t="s">
        <v>37</v>
      </c>
      <c r="O68" s="105"/>
    </row>
    <row r="69" spans="2:15" ht="26.25">
      <c r="B69" s="32">
        <v>114</v>
      </c>
      <c r="C69" s="33" t="s">
        <v>14</v>
      </c>
      <c r="D69" s="33" t="s">
        <v>156</v>
      </c>
      <c r="E69" s="34" t="s">
        <v>157</v>
      </c>
      <c r="F69" s="35">
        <v>0.9</v>
      </c>
      <c r="G69" s="104">
        <v>114</v>
      </c>
      <c r="J69" s="32">
        <v>112</v>
      </c>
      <c r="K69" s="33" t="s">
        <v>14</v>
      </c>
      <c r="L69" s="33" t="s">
        <v>152</v>
      </c>
      <c r="M69" s="34" t="s">
        <v>153</v>
      </c>
      <c r="N69" s="40">
        <v>1.5</v>
      </c>
      <c r="O69" s="106">
        <v>112</v>
      </c>
    </row>
    <row r="70" spans="2:15" ht="45.75" thickBot="1">
      <c r="B70" s="32" t="s">
        <v>158</v>
      </c>
      <c r="C70" s="33" t="s">
        <v>14</v>
      </c>
      <c r="D70" s="33" t="s">
        <v>156</v>
      </c>
      <c r="E70" s="34" t="s">
        <v>159</v>
      </c>
      <c r="F70" s="35">
        <v>0.35</v>
      </c>
      <c r="G70" s="104" t="s">
        <v>158</v>
      </c>
      <c r="J70" s="32">
        <v>113</v>
      </c>
      <c r="K70" s="33" t="s">
        <v>14</v>
      </c>
      <c r="L70" s="33" t="s">
        <v>154</v>
      </c>
      <c r="M70" s="34" t="s">
        <v>155</v>
      </c>
      <c r="N70" s="40">
        <v>0.65</v>
      </c>
      <c r="O70" s="106">
        <v>113</v>
      </c>
    </row>
    <row r="71" spans="2:15" ht="26.25">
      <c r="B71" s="32">
        <v>115</v>
      </c>
      <c r="C71" s="33" t="s">
        <v>14</v>
      </c>
      <c r="D71" s="33" t="s">
        <v>160</v>
      </c>
      <c r="E71" s="34" t="s">
        <v>161</v>
      </c>
      <c r="F71" s="35">
        <v>0.87</v>
      </c>
      <c r="G71" s="104">
        <v>115</v>
      </c>
      <c r="J71" s="32">
        <v>114</v>
      </c>
      <c r="K71" s="33" t="s">
        <v>14</v>
      </c>
      <c r="L71" s="33" t="s">
        <v>156</v>
      </c>
      <c r="M71" s="34" t="s">
        <v>157</v>
      </c>
      <c r="N71" s="107"/>
      <c r="O71" s="108"/>
    </row>
    <row r="72" spans="2:15" ht="33.75">
      <c r="B72" s="32">
        <v>116</v>
      </c>
      <c r="C72" s="33" t="s">
        <v>14</v>
      </c>
      <c r="D72" s="33" t="s">
        <v>162</v>
      </c>
      <c r="E72" s="34" t="s">
        <v>163</v>
      </c>
      <c r="F72" s="35">
        <v>1.25</v>
      </c>
      <c r="G72" s="104">
        <v>116</v>
      </c>
      <c r="J72" s="32" t="s">
        <v>158</v>
      </c>
      <c r="K72" s="33" t="s">
        <v>14</v>
      </c>
      <c r="L72" s="33" t="s">
        <v>156</v>
      </c>
      <c r="M72" s="34" t="s">
        <v>159</v>
      </c>
      <c r="N72" s="107"/>
      <c r="O72" s="109"/>
    </row>
    <row r="73" spans="2:15" ht="26.25">
      <c r="B73" s="32">
        <v>117</v>
      </c>
      <c r="C73" s="33" t="s">
        <v>14</v>
      </c>
      <c r="D73" s="33" t="s">
        <v>164</v>
      </c>
      <c r="E73" s="34" t="s">
        <v>165</v>
      </c>
      <c r="F73" s="35">
        <v>1.5</v>
      </c>
      <c r="G73" s="104">
        <v>117</v>
      </c>
      <c r="J73" s="32">
        <v>115</v>
      </c>
      <c r="K73" s="33" t="s">
        <v>14</v>
      </c>
      <c r="L73" s="33" t="s">
        <v>160</v>
      </c>
      <c r="M73" s="34" t="s">
        <v>161</v>
      </c>
      <c r="N73" s="107"/>
      <c r="O73" s="110"/>
    </row>
    <row r="74" spans="2:15" ht="26.25">
      <c r="B74" s="32">
        <v>118</v>
      </c>
      <c r="C74" s="33" t="s">
        <v>14</v>
      </c>
      <c r="D74" s="33" t="s">
        <v>166</v>
      </c>
      <c r="E74" s="34" t="s">
        <v>167</v>
      </c>
      <c r="F74" s="35">
        <v>0.85</v>
      </c>
      <c r="G74" s="104">
        <v>118</v>
      </c>
      <c r="J74" s="32">
        <v>116</v>
      </c>
      <c r="K74" s="33" t="s">
        <v>14</v>
      </c>
      <c r="L74" s="33" t="s">
        <v>162</v>
      </c>
      <c r="M74" s="34" t="s">
        <v>163</v>
      </c>
      <c r="N74" s="40">
        <v>0.5</v>
      </c>
      <c r="O74" s="111">
        <v>116</v>
      </c>
    </row>
    <row r="75" spans="2:15" ht="26.25">
      <c r="B75" s="32">
        <v>119</v>
      </c>
      <c r="C75" s="33" t="s">
        <v>14</v>
      </c>
      <c r="D75" s="33" t="s">
        <v>168</v>
      </c>
      <c r="E75" s="34" t="s">
        <v>169</v>
      </c>
      <c r="F75" s="35">
        <v>0.75</v>
      </c>
      <c r="G75" s="104">
        <v>119</v>
      </c>
      <c r="J75" s="32">
        <v>117</v>
      </c>
      <c r="K75" s="33" t="s">
        <v>14</v>
      </c>
      <c r="L75" s="33" t="s">
        <v>164</v>
      </c>
      <c r="M75" s="34" t="s">
        <v>165</v>
      </c>
      <c r="N75" s="40">
        <v>0.4</v>
      </c>
      <c r="O75" s="110">
        <v>117</v>
      </c>
    </row>
    <row r="76" spans="2:15" ht="26.25">
      <c r="B76" s="32">
        <v>120</v>
      </c>
      <c r="C76" s="33" t="s">
        <v>14</v>
      </c>
      <c r="D76" s="33" t="s">
        <v>170</v>
      </c>
      <c r="E76" s="34" t="s">
        <v>171</v>
      </c>
      <c r="F76" s="35">
        <v>0.25</v>
      </c>
      <c r="G76" s="104">
        <v>120</v>
      </c>
      <c r="J76" s="32">
        <v>118</v>
      </c>
      <c r="K76" s="33" t="s">
        <v>14</v>
      </c>
      <c r="L76" s="33" t="s">
        <v>166</v>
      </c>
      <c r="M76" s="34" t="s">
        <v>167</v>
      </c>
      <c r="N76" s="40">
        <v>0.7</v>
      </c>
      <c r="O76" s="110">
        <v>118</v>
      </c>
    </row>
    <row r="77" spans="2:15" ht="33.75">
      <c r="B77" s="32">
        <v>121</v>
      </c>
      <c r="C77" s="33" t="s">
        <v>14</v>
      </c>
      <c r="D77" s="33" t="s">
        <v>172</v>
      </c>
      <c r="E77" s="34" t="s">
        <v>173</v>
      </c>
      <c r="F77" s="35">
        <v>1</v>
      </c>
      <c r="G77" s="104">
        <v>121</v>
      </c>
      <c r="J77" s="32">
        <v>119</v>
      </c>
      <c r="K77" s="33" t="s">
        <v>14</v>
      </c>
      <c r="L77" s="33" t="s">
        <v>168</v>
      </c>
      <c r="M77" s="34" t="s">
        <v>169</v>
      </c>
      <c r="N77" s="40">
        <v>0.4</v>
      </c>
      <c r="O77" s="110">
        <v>119</v>
      </c>
    </row>
    <row r="78" spans="2:15" ht="26.25">
      <c r="B78" s="32">
        <v>122</v>
      </c>
      <c r="C78" s="33" t="s">
        <v>14</v>
      </c>
      <c r="D78" s="33" t="s">
        <v>174</v>
      </c>
      <c r="E78" s="34" t="s">
        <v>175</v>
      </c>
      <c r="F78" s="35">
        <v>1.7</v>
      </c>
      <c r="G78" s="104">
        <v>122</v>
      </c>
      <c r="J78" s="32">
        <v>120</v>
      </c>
      <c r="K78" s="33" t="s">
        <v>14</v>
      </c>
      <c r="L78" s="33" t="s">
        <v>170</v>
      </c>
      <c r="M78" s="34" t="s">
        <v>171</v>
      </c>
      <c r="N78" s="40">
        <v>0.15</v>
      </c>
      <c r="O78" s="110">
        <v>120</v>
      </c>
    </row>
    <row r="79" spans="2:15" ht="33.75">
      <c r="B79" s="32" t="s">
        <v>176</v>
      </c>
      <c r="C79" s="33" t="s">
        <v>14</v>
      </c>
      <c r="D79" s="33" t="s">
        <v>174</v>
      </c>
      <c r="E79" s="34" t="s">
        <v>177</v>
      </c>
      <c r="F79" s="35">
        <v>0.7</v>
      </c>
      <c r="G79" s="104" t="s">
        <v>176</v>
      </c>
      <c r="J79" s="32">
        <v>121</v>
      </c>
      <c r="K79" s="33" t="s">
        <v>14</v>
      </c>
      <c r="L79" s="33" t="s">
        <v>172</v>
      </c>
      <c r="M79" s="34" t="s">
        <v>173</v>
      </c>
      <c r="N79" s="40">
        <v>0.25</v>
      </c>
      <c r="O79" s="110">
        <v>121</v>
      </c>
    </row>
    <row r="80" spans="2:15" ht="26.25">
      <c r="B80" s="32">
        <v>123</v>
      </c>
      <c r="C80" s="33" t="s">
        <v>14</v>
      </c>
      <c r="D80" s="33" t="s">
        <v>178</v>
      </c>
      <c r="E80" s="34" t="s">
        <v>179</v>
      </c>
      <c r="F80" s="35">
        <v>0.06</v>
      </c>
      <c r="G80" s="104">
        <v>123</v>
      </c>
      <c r="J80" s="32">
        <v>122</v>
      </c>
      <c r="K80" s="33" t="s">
        <v>14</v>
      </c>
      <c r="L80" s="33" t="s">
        <v>174</v>
      </c>
      <c r="M80" s="34" t="s">
        <v>175</v>
      </c>
      <c r="N80" s="40">
        <v>0.4</v>
      </c>
      <c r="O80" s="110">
        <v>122</v>
      </c>
    </row>
    <row r="81" spans="2:15" ht="27" thickBot="1">
      <c r="B81" s="32">
        <v>124</v>
      </c>
      <c r="C81" s="33" t="s">
        <v>14</v>
      </c>
      <c r="D81" s="33" t="s">
        <v>180</v>
      </c>
      <c r="E81" s="34" t="s">
        <v>181</v>
      </c>
      <c r="F81" s="35">
        <v>2.2</v>
      </c>
      <c r="G81" s="104">
        <v>124</v>
      </c>
      <c r="J81" s="32" t="s">
        <v>176</v>
      </c>
      <c r="K81" s="33" t="s">
        <v>14</v>
      </c>
      <c r="L81" s="33" t="s">
        <v>174</v>
      </c>
      <c r="M81" s="34" t="s">
        <v>177</v>
      </c>
      <c r="N81" s="40">
        <v>0.3</v>
      </c>
      <c r="O81" s="106" t="s">
        <v>176</v>
      </c>
    </row>
    <row r="82" spans="2:15" ht="27" thickBot="1">
      <c r="B82" s="32">
        <v>125</v>
      </c>
      <c r="C82" s="33" t="s">
        <v>14</v>
      </c>
      <c r="D82" s="33" t="s">
        <v>182</v>
      </c>
      <c r="E82" s="34" t="s">
        <v>183</v>
      </c>
      <c r="F82" s="35">
        <v>1.38</v>
      </c>
      <c r="G82" s="104">
        <v>125</v>
      </c>
      <c r="J82" s="32">
        <v>123</v>
      </c>
      <c r="K82" s="33" t="s">
        <v>14</v>
      </c>
      <c r="L82" s="33" t="s">
        <v>178</v>
      </c>
      <c r="M82" s="34" t="s">
        <v>179</v>
      </c>
      <c r="N82" s="107"/>
      <c r="O82" s="112"/>
    </row>
    <row r="83" spans="2:15" ht="27" thickBot="1">
      <c r="B83" s="32">
        <v>126</v>
      </c>
      <c r="C83" s="33" t="s">
        <v>14</v>
      </c>
      <c r="D83" s="33" t="s">
        <v>184</v>
      </c>
      <c r="E83" s="34" t="s">
        <v>185</v>
      </c>
      <c r="F83" s="35">
        <v>0.25</v>
      </c>
      <c r="G83" s="104">
        <v>126</v>
      </c>
      <c r="J83" s="32">
        <v>124</v>
      </c>
      <c r="K83" s="33" t="s">
        <v>14</v>
      </c>
      <c r="L83" s="33" t="s">
        <v>180</v>
      </c>
      <c r="M83" s="34" t="s">
        <v>181</v>
      </c>
      <c r="N83" s="40">
        <v>0.75</v>
      </c>
      <c r="O83" s="113">
        <v>124</v>
      </c>
    </row>
    <row r="84" spans="2:15" ht="26.25">
      <c r="B84" s="32">
        <v>127</v>
      </c>
      <c r="C84" s="33" t="s">
        <v>14</v>
      </c>
      <c r="D84" s="33" t="s">
        <v>186</v>
      </c>
      <c r="E84" s="34" t="s">
        <v>187</v>
      </c>
      <c r="F84" s="35">
        <v>0.55</v>
      </c>
      <c r="G84" s="104">
        <v>127</v>
      </c>
      <c r="J84" s="32">
        <v>125</v>
      </c>
      <c r="K84" s="33" t="s">
        <v>14</v>
      </c>
      <c r="L84" s="33" t="s">
        <v>182</v>
      </c>
      <c r="M84" s="34" t="s">
        <v>183</v>
      </c>
      <c r="N84" s="107"/>
      <c r="O84" s="108"/>
    </row>
    <row r="85" spans="2:15" ht="27" thickBot="1">
      <c r="B85" s="32">
        <v>128</v>
      </c>
      <c r="C85" s="33" t="s">
        <v>14</v>
      </c>
      <c r="D85" s="33" t="s">
        <v>188</v>
      </c>
      <c r="E85" s="34" t="s">
        <v>189</v>
      </c>
      <c r="F85" s="35">
        <v>0.25</v>
      </c>
      <c r="G85" s="104">
        <v>128</v>
      </c>
      <c r="J85" s="32">
        <v>126</v>
      </c>
      <c r="K85" s="33" t="s">
        <v>14</v>
      </c>
      <c r="L85" s="33" t="s">
        <v>184</v>
      </c>
      <c r="M85" s="34" t="s">
        <v>185</v>
      </c>
      <c r="N85" s="107"/>
      <c r="O85" s="114"/>
    </row>
    <row r="86" spans="2:15" ht="27" thickBot="1">
      <c r="B86" s="32">
        <v>129</v>
      </c>
      <c r="C86" s="33" t="s">
        <v>14</v>
      </c>
      <c r="D86" s="33" t="s">
        <v>190</v>
      </c>
      <c r="E86" s="34" t="s">
        <v>191</v>
      </c>
      <c r="F86" s="35">
        <v>0.4</v>
      </c>
      <c r="G86" s="104">
        <v>129</v>
      </c>
      <c r="J86" s="32">
        <v>127</v>
      </c>
      <c r="K86" s="33" t="s">
        <v>14</v>
      </c>
      <c r="L86" s="33" t="s">
        <v>186</v>
      </c>
      <c r="M86" s="34" t="s">
        <v>187</v>
      </c>
      <c r="N86" s="40">
        <v>0.2</v>
      </c>
      <c r="O86" s="113">
        <v>127</v>
      </c>
    </row>
    <row r="87" spans="2:15" ht="26.25">
      <c r="B87" s="32">
        <v>130</v>
      </c>
      <c r="C87" s="33" t="s">
        <v>14</v>
      </c>
      <c r="D87" s="33" t="s">
        <v>192</v>
      </c>
      <c r="E87" s="34" t="s">
        <v>193</v>
      </c>
      <c r="F87" s="35">
        <v>0.37</v>
      </c>
      <c r="G87" s="104">
        <v>130</v>
      </c>
      <c r="J87" s="32">
        <v>128</v>
      </c>
      <c r="K87" s="33" t="s">
        <v>14</v>
      </c>
      <c r="L87" s="33" t="s">
        <v>188</v>
      </c>
      <c r="M87" s="34" t="s">
        <v>189</v>
      </c>
      <c r="N87" s="107"/>
      <c r="O87" s="108"/>
    </row>
    <row r="88" spans="2:15" ht="26.25">
      <c r="B88" s="32">
        <v>131</v>
      </c>
      <c r="C88" s="33" t="s">
        <v>14</v>
      </c>
      <c r="D88" s="33" t="s">
        <v>194</v>
      </c>
      <c r="E88" s="34" t="s">
        <v>195</v>
      </c>
      <c r="F88" s="35">
        <v>0.18</v>
      </c>
      <c r="G88" s="104">
        <v>131</v>
      </c>
      <c r="J88" s="32">
        <v>129</v>
      </c>
      <c r="K88" s="33" t="s">
        <v>14</v>
      </c>
      <c r="L88" s="33" t="s">
        <v>190</v>
      </c>
      <c r="M88" s="34" t="s">
        <v>191</v>
      </c>
      <c r="N88" s="107"/>
      <c r="O88" s="109"/>
    </row>
    <row r="89" spans="2:15" ht="26.25">
      <c r="B89" s="32">
        <v>132</v>
      </c>
      <c r="C89" s="33" t="s">
        <v>14</v>
      </c>
      <c r="D89" s="33" t="s">
        <v>196</v>
      </c>
      <c r="E89" s="34" t="s">
        <v>197</v>
      </c>
      <c r="F89" s="35">
        <v>0.1</v>
      </c>
      <c r="G89" s="104">
        <v>132</v>
      </c>
      <c r="J89" s="32">
        <v>130</v>
      </c>
      <c r="K89" s="33" t="s">
        <v>14</v>
      </c>
      <c r="L89" s="33" t="s">
        <v>192</v>
      </c>
      <c r="M89" s="34" t="s">
        <v>193</v>
      </c>
      <c r="N89" s="107"/>
      <c r="O89" s="109"/>
    </row>
    <row r="90" spans="2:15" ht="26.25">
      <c r="B90" s="32">
        <v>133</v>
      </c>
      <c r="C90" s="33" t="s">
        <v>14</v>
      </c>
      <c r="D90" s="33" t="s">
        <v>198</v>
      </c>
      <c r="E90" s="34" t="s">
        <v>199</v>
      </c>
      <c r="F90" s="35">
        <v>0.05</v>
      </c>
      <c r="G90" s="104">
        <v>133</v>
      </c>
      <c r="J90" s="32">
        <v>131</v>
      </c>
      <c r="K90" s="33" t="s">
        <v>14</v>
      </c>
      <c r="L90" s="33" t="s">
        <v>194</v>
      </c>
      <c r="M90" s="34" t="s">
        <v>195</v>
      </c>
      <c r="N90" s="107"/>
      <c r="O90" s="109"/>
    </row>
    <row r="91" spans="2:15" ht="26.25">
      <c r="B91" s="32">
        <v>134</v>
      </c>
      <c r="C91" s="33" t="s">
        <v>14</v>
      </c>
      <c r="D91" s="33" t="s">
        <v>200</v>
      </c>
      <c r="E91" s="34" t="s">
        <v>201</v>
      </c>
      <c r="F91" s="35">
        <v>0.45</v>
      </c>
      <c r="G91" s="104">
        <v>134</v>
      </c>
      <c r="J91" s="32">
        <v>132</v>
      </c>
      <c r="K91" s="33" t="s">
        <v>14</v>
      </c>
      <c r="L91" s="33" t="s">
        <v>196</v>
      </c>
      <c r="M91" s="34" t="s">
        <v>197</v>
      </c>
      <c r="N91" s="107"/>
      <c r="O91" s="109"/>
    </row>
    <row r="92" spans="2:15" ht="27" thickBot="1">
      <c r="B92" s="32">
        <v>135</v>
      </c>
      <c r="C92" s="33" t="s">
        <v>14</v>
      </c>
      <c r="D92" s="33" t="s">
        <v>202</v>
      </c>
      <c r="E92" s="34" t="s">
        <v>203</v>
      </c>
      <c r="F92" s="35">
        <v>0.6</v>
      </c>
      <c r="G92" s="104">
        <v>135</v>
      </c>
      <c r="J92" s="32">
        <v>133</v>
      </c>
      <c r="K92" s="33" t="s">
        <v>14</v>
      </c>
      <c r="L92" s="33" t="s">
        <v>198</v>
      </c>
      <c r="M92" s="34" t="s">
        <v>199</v>
      </c>
      <c r="N92" s="107"/>
      <c r="O92" s="114"/>
    </row>
    <row r="93" spans="2:15" ht="27" thickBot="1">
      <c r="B93" s="32">
        <v>136</v>
      </c>
      <c r="C93" s="33" t="s">
        <v>14</v>
      </c>
      <c r="D93" s="33" t="s">
        <v>204</v>
      </c>
      <c r="E93" s="34" t="s">
        <v>205</v>
      </c>
      <c r="F93" s="35">
        <v>0.4</v>
      </c>
      <c r="G93" s="104">
        <v>136</v>
      </c>
      <c r="J93" s="32">
        <v>134</v>
      </c>
      <c r="K93" s="33" t="s">
        <v>14</v>
      </c>
      <c r="L93" s="33" t="s">
        <v>200</v>
      </c>
      <c r="M93" s="34" t="s">
        <v>201</v>
      </c>
      <c r="N93" s="40">
        <v>0.1</v>
      </c>
      <c r="O93" s="113">
        <v>134</v>
      </c>
    </row>
    <row r="94" spans="2:15" ht="26.25">
      <c r="B94" s="32">
        <v>137</v>
      </c>
      <c r="C94" s="33" t="s">
        <v>14</v>
      </c>
      <c r="D94" s="33" t="s">
        <v>206</v>
      </c>
      <c r="E94" s="34" t="s">
        <v>207</v>
      </c>
      <c r="F94" s="35">
        <v>0.37</v>
      </c>
      <c r="G94" s="104">
        <v>137</v>
      </c>
      <c r="J94" s="32">
        <v>135</v>
      </c>
      <c r="K94" s="33" t="s">
        <v>14</v>
      </c>
      <c r="L94" s="33" t="s">
        <v>202</v>
      </c>
      <c r="M94" s="34" t="s">
        <v>203</v>
      </c>
      <c r="N94" s="107"/>
      <c r="O94" s="108"/>
    </row>
    <row r="95" spans="2:15" ht="26.25">
      <c r="B95" s="32">
        <v>138</v>
      </c>
      <c r="C95" s="33" t="s">
        <v>14</v>
      </c>
      <c r="D95" s="33" t="s">
        <v>208</v>
      </c>
      <c r="E95" s="34" t="s">
        <v>209</v>
      </c>
      <c r="F95" s="35">
        <v>0.47</v>
      </c>
      <c r="G95" s="104">
        <v>138</v>
      </c>
      <c r="J95" s="32">
        <v>136</v>
      </c>
      <c r="K95" s="33" t="s">
        <v>14</v>
      </c>
      <c r="L95" s="33" t="s">
        <v>204</v>
      </c>
      <c r="M95" s="34" t="s">
        <v>205</v>
      </c>
      <c r="N95" s="107"/>
      <c r="O95" s="115"/>
    </row>
    <row r="96" spans="2:15" ht="26.25">
      <c r="B96" s="32">
        <v>139</v>
      </c>
      <c r="C96" s="33" t="s">
        <v>14</v>
      </c>
      <c r="D96" s="33" t="s">
        <v>210</v>
      </c>
      <c r="E96" s="34" t="s">
        <v>211</v>
      </c>
      <c r="F96" s="35">
        <v>0.18</v>
      </c>
      <c r="G96" s="104">
        <v>139</v>
      </c>
      <c r="J96" s="32">
        <v>137</v>
      </c>
      <c r="K96" s="33" t="s">
        <v>14</v>
      </c>
      <c r="L96" s="33" t="s">
        <v>206</v>
      </c>
      <c r="M96" s="34" t="s">
        <v>207</v>
      </c>
      <c r="N96" s="107"/>
      <c r="O96" s="109"/>
    </row>
    <row r="97" spans="2:15" ht="27" thickBot="1">
      <c r="B97" s="32">
        <v>140</v>
      </c>
      <c r="C97" s="33" t="s">
        <v>14</v>
      </c>
      <c r="D97" s="33" t="s">
        <v>212</v>
      </c>
      <c r="E97" s="34" t="s">
        <v>213</v>
      </c>
      <c r="F97" s="35">
        <v>0.17</v>
      </c>
      <c r="G97" s="104">
        <v>140</v>
      </c>
      <c r="J97" s="32">
        <v>138</v>
      </c>
      <c r="K97" s="33" t="s">
        <v>14</v>
      </c>
      <c r="L97" s="33" t="s">
        <v>208</v>
      </c>
      <c r="M97" s="34" t="s">
        <v>209</v>
      </c>
      <c r="N97" s="107"/>
      <c r="O97" s="114"/>
    </row>
    <row r="98" spans="2:15" ht="27" thickBot="1">
      <c r="B98" s="32">
        <v>141</v>
      </c>
      <c r="C98" s="33" t="s">
        <v>14</v>
      </c>
      <c r="D98" s="33" t="s">
        <v>214</v>
      </c>
      <c r="E98" s="34" t="s">
        <v>215</v>
      </c>
      <c r="F98" s="35">
        <v>0.1</v>
      </c>
      <c r="G98" s="104">
        <v>141</v>
      </c>
      <c r="J98" s="32">
        <v>139</v>
      </c>
      <c r="K98" s="33" t="s">
        <v>14</v>
      </c>
      <c r="L98" s="33" t="s">
        <v>210</v>
      </c>
      <c r="M98" s="34" t="s">
        <v>211</v>
      </c>
      <c r="N98" s="40">
        <v>0.2</v>
      </c>
      <c r="O98" s="113">
        <v>139</v>
      </c>
    </row>
    <row r="99" spans="2:15" ht="26.25">
      <c r="B99" s="32">
        <v>142</v>
      </c>
      <c r="C99" s="33" t="s">
        <v>14</v>
      </c>
      <c r="D99" s="33" t="s">
        <v>216</v>
      </c>
      <c r="E99" s="34" t="s">
        <v>217</v>
      </c>
      <c r="F99" s="35">
        <v>0.1</v>
      </c>
      <c r="G99" s="104">
        <v>142</v>
      </c>
      <c r="J99" s="32">
        <v>140</v>
      </c>
      <c r="K99" s="33" t="s">
        <v>14</v>
      </c>
      <c r="L99" s="33" t="s">
        <v>212</v>
      </c>
      <c r="M99" s="34" t="s">
        <v>213</v>
      </c>
      <c r="N99" s="107"/>
      <c r="O99" s="108"/>
    </row>
    <row r="100" spans="2:15" ht="26.25">
      <c r="B100" s="32">
        <v>143</v>
      </c>
      <c r="C100" s="33" t="s">
        <v>14</v>
      </c>
      <c r="D100" s="33" t="s">
        <v>218</v>
      </c>
      <c r="E100" s="34" t="s">
        <v>219</v>
      </c>
      <c r="F100" s="35">
        <v>0.15</v>
      </c>
      <c r="G100" s="104">
        <v>143</v>
      </c>
      <c r="J100" s="32">
        <v>141</v>
      </c>
      <c r="K100" s="33" t="s">
        <v>14</v>
      </c>
      <c r="L100" s="33" t="s">
        <v>214</v>
      </c>
      <c r="M100" s="34" t="s">
        <v>215</v>
      </c>
      <c r="N100" s="107"/>
      <c r="O100" s="109"/>
    </row>
    <row r="101" spans="2:15" ht="26.25">
      <c r="B101" s="32">
        <v>145</v>
      </c>
      <c r="C101" s="33" t="s">
        <v>14</v>
      </c>
      <c r="D101" s="33" t="s">
        <v>220</v>
      </c>
      <c r="E101" s="34" t="s">
        <v>221</v>
      </c>
      <c r="F101" s="35">
        <v>1.1</v>
      </c>
      <c r="G101" s="104">
        <v>145</v>
      </c>
      <c r="J101" s="32">
        <v>142</v>
      </c>
      <c r="K101" s="33" t="s">
        <v>14</v>
      </c>
      <c r="L101" s="33" t="s">
        <v>216</v>
      </c>
      <c r="M101" s="34" t="s">
        <v>217</v>
      </c>
      <c r="N101" s="107"/>
      <c r="O101" s="109"/>
    </row>
    <row r="102" spans="2:15" ht="27" thickBot="1">
      <c r="B102" s="32">
        <v>146</v>
      </c>
      <c r="C102" s="33" t="s">
        <v>14</v>
      </c>
      <c r="D102" s="33" t="s">
        <v>222</v>
      </c>
      <c r="E102" s="34" t="s">
        <v>223</v>
      </c>
      <c r="F102" s="35">
        <v>0.4</v>
      </c>
      <c r="G102" s="104">
        <v>146</v>
      </c>
      <c r="J102" s="32">
        <v>143</v>
      </c>
      <c r="K102" s="33" t="s">
        <v>14</v>
      </c>
      <c r="L102" s="33" t="s">
        <v>218</v>
      </c>
      <c r="M102" s="34" t="s">
        <v>219</v>
      </c>
      <c r="N102" s="107"/>
      <c r="O102" s="114"/>
    </row>
    <row r="103" spans="2:15" ht="27" thickBot="1">
      <c r="B103" s="32">
        <v>147</v>
      </c>
      <c r="C103" s="33" t="s">
        <v>14</v>
      </c>
      <c r="D103" s="33" t="s">
        <v>224</v>
      </c>
      <c r="E103" s="34" t="s">
        <v>223</v>
      </c>
      <c r="F103" s="35">
        <v>0.12</v>
      </c>
      <c r="G103" s="104">
        <v>147</v>
      </c>
      <c r="J103" s="32">
        <v>145</v>
      </c>
      <c r="K103" s="33" t="s">
        <v>14</v>
      </c>
      <c r="L103" s="33" t="s">
        <v>220</v>
      </c>
      <c r="M103" s="34" t="s">
        <v>221</v>
      </c>
      <c r="N103" s="40">
        <v>0.6</v>
      </c>
      <c r="O103" s="113">
        <v>145</v>
      </c>
    </row>
    <row r="104" spans="2:15" ht="27">
      <c r="B104" s="32" t="s">
        <v>225</v>
      </c>
      <c r="C104" s="33" t="s">
        <v>14</v>
      </c>
      <c r="D104" s="33" t="s">
        <v>226</v>
      </c>
      <c r="E104" s="34" t="s">
        <v>221</v>
      </c>
      <c r="F104" s="35">
        <v>0.26</v>
      </c>
      <c r="G104" s="104" t="s">
        <v>225</v>
      </c>
      <c r="J104" s="32">
        <v>146</v>
      </c>
      <c r="K104" s="33" t="s">
        <v>14</v>
      </c>
      <c r="L104" s="33" t="s">
        <v>222</v>
      </c>
      <c r="M104" s="34" t="s">
        <v>223</v>
      </c>
      <c r="N104" s="107"/>
      <c r="O104" s="108"/>
    </row>
    <row r="105" spans="2:15" ht="26.25">
      <c r="B105" s="32">
        <v>187</v>
      </c>
      <c r="C105" s="33" t="s">
        <v>14</v>
      </c>
      <c r="D105" s="33" t="s">
        <v>227</v>
      </c>
      <c r="E105" s="34" t="s">
        <v>228</v>
      </c>
      <c r="F105" s="35">
        <v>0.25</v>
      </c>
      <c r="G105" s="104">
        <v>187</v>
      </c>
      <c r="J105" s="32">
        <v>147</v>
      </c>
      <c r="K105" s="33" t="s">
        <v>14</v>
      </c>
      <c r="L105" s="33" t="s">
        <v>224</v>
      </c>
      <c r="M105" s="34" t="s">
        <v>223</v>
      </c>
      <c r="N105" s="107"/>
      <c r="O105" s="109"/>
    </row>
    <row r="106" spans="2:15" ht="27">
      <c r="B106" s="32">
        <v>188</v>
      </c>
      <c r="C106" s="33" t="s">
        <v>14</v>
      </c>
      <c r="D106" s="33" t="s">
        <v>229</v>
      </c>
      <c r="E106" s="34" t="s">
        <v>223</v>
      </c>
      <c r="F106" s="35">
        <v>0.16</v>
      </c>
      <c r="G106" s="104">
        <v>188</v>
      </c>
      <c r="J106" s="32" t="s">
        <v>225</v>
      </c>
      <c r="K106" s="33" t="s">
        <v>14</v>
      </c>
      <c r="L106" s="33" t="s">
        <v>226</v>
      </c>
      <c r="M106" s="34" t="s">
        <v>221</v>
      </c>
      <c r="N106" s="107"/>
      <c r="O106" s="115"/>
    </row>
    <row r="107" spans="2:15" ht="26.25">
      <c r="B107" s="32">
        <v>189</v>
      </c>
      <c r="C107" s="33" t="s">
        <v>14</v>
      </c>
      <c r="D107" s="33" t="s">
        <v>230</v>
      </c>
      <c r="E107" s="34" t="s">
        <v>223</v>
      </c>
      <c r="F107" s="35">
        <v>0.16</v>
      </c>
      <c r="G107" s="104">
        <v>189</v>
      </c>
      <c r="J107" s="32">
        <v>187</v>
      </c>
      <c r="K107" s="33" t="s">
        <v>14</v>
      </c>
      <c r="L107" s="33" t="s">
        <v>227</v>
      </c>
      <c r="M107" s="34" t="s">
        <v>228</v>
      </c>
      <c r="N107" s="107"/>
      <c r="O107" s="115"/>
    </row>
    <row r="108" spans="2:15" ht="26.25">
      <c r="B108" s="32">
        <v>190</v>
      </c>
      <c r="C108" s="33" t="s">
        <v>14</v>
      </c>
      <c r="D108" s="33" t="s">
        <v>231</v>
      </c>
      <c r="E108" s="34" t="s">
        <v>232</v>
      </c>
      <c r="F108" s="35">
        <v>0.3</v>
      </c>
      <c r="G108" s="104">
        <v>190</v>
      </c>
      <c r="J108" s="32">
        <v>188</v>
      </c>
      <c r="K108" s="33" t="s">
        <v>14</v>
      </c>
      <c r="L108" s="33" t="s">
        <v>229</v>
      </c>
      <c r="M108" s="34" t="s">
        <v>223</v>
      </c>
      <c r="N108" s="107"/>
      <c r="O108" s="109"/>
    </row>
    <row r="109" spans="2:15" ht="26.25">
      <c r="B109" s="32">
        <v>144</v>
      </c>
      <c r="C109" s="33" t="s">
        <v>14</v>
      </c>
      <c r="D109" s="33" t="s">
        <v>233</v>
      </c>
      <c r="E109" s="34" t="s">
        <v>234</v>
      </c>
      <c r="F109" s="35">
        <v>0.1</v>
      </c>
      <c r="G109" s="104">
        <v>144</v>
      </c>
      <c r="J109" s="32">
        <v>189</v>
      </c>
      <c r="K109" s="33" t="s">
        <v>14</v>
      </c>
      <c r="L109" s="33" t="s">
        <v>230</v>
      </c>
      <c r="M109" s="34" t="s">
        <v>223</v>
      </c>
      <c r="N109" s="107"/>
      <c r="O109" s="109"/>
    </row>
    <row r="110" spans="2:15" ht="27" thickBot="1">
      <c r="B110" s="32" t="s">
        <v>235</v>
      </c>
      <c r="C110" s="33" t="s">
        <v>14</v>
      </c>
      <c r="D110" s="33" t="s">
        <v>236</v>
      </c>
      <c r="E110" s="34" t="s">
        <v>237</v>
      </c>
      <c r="F110" s="35">
        <v>0.2</v>
      </c>
      <c r="G110" s="104" t="s">
        <v>235</v>
      </c>
      <c r="J110" s="32">
        <v>190</v>
      </c>
      <c r="K110" s="33" t="s">
        <v>14</v>
      </c>
      <c r="L110" s="33" t="s">
        <v>231</v>
      </c>
      <c r="M110" s="34" t="s">
        <v>232</v>
      </c>
      <c r="N110" s="107"/>
      <c r="O110" s="114"/>
    </row>
    <row r="111" spans="2:15" ht="27" thickBot="1">
      <c r="B111" s="32" t="s">
        <v>238</v>
      </c>
      <c r="C111" s="33" t="s">
        <v>14</v>
      </c>
      <c r="D111" s="33" t="s">
        <v>239</v>
      </c>
      <c r="E111" s="34" t="s">
        <v>240</v>
      </c>
      <c r="F111" s="35">
        <v>0.15</v>
      </c>
      <c r="G111" s="104" t="s">
        <v>238</v>
      </c>
      <c r="J111" s="32">
        <v>144</v>
      </c>
      <c r="K111" s="33" t="s">
        <v>14</v>
      </c>
      <c r="L111" s="33" t="s">
        <v>233</v>
      </c>
      <c r="M111" s="34" t="s">
        <v>234</v>
      </c>
      <c r="N111" s="40">
        <v>0.1</v>
      </c>
      <c r="O111" s="113">
        <v>144</v>
      </c>
    </row>
    <row r="112" spans="2:15" ht="34.5" thickBot="1">
      <c r="B112" s="32" t="s">
        <v>241</v>
      </c>
      <c r="C112" s="33" t="s">
        <v>14</v>
      </c>
      <c r="D112" s="33" t="s">
        <v>242</v>
      </c>
      <c r="E112" s="34" t="s">
        <v>243</v>
      </c>
      <c r="F112" s="35">
        <v>0.2</v>
      </c>
      <c r="G112" s="104" t="s">
        <v>241</v>
      </c>
      <c r="J112" s="32" t="s">
        <v>235</v>
      </c>
      <c r="K112" s="33" t="s">
        <v>14</v>
      </c>
      <c r="L112" s="33" t="s">
        <v>236</v>
      </c>
      <c r="M112" s="34" t="s">
        <v>237</v>
      </c>
      <c r="N112" s="107"/>
      <c r="O112" s="112"/>
    </row>
    <row r="113" spans="2:15" ht="27" thickBot="1">
      <c r="B113" s="32" t="s">
        <v>244</v>
      </c>
      <c r="C113" s="33" t="s">
        <v>14</v>
      </c>
      <c r="D113" s="33" t="s">
        <v>245</v>
      </c>
      <c r="E113" s="34" t="s">
        <v>246</v>
      </c>
      <c r="F113" s="35">
        <v>0.25</v>
      </c>
      <c r="G113" s="104" t="s">
        <v>244</v>
      </c>
      <c r="J113" s="32" t="s">
        <v>238</v>
      </c>
      <c r="K113" s="33" t="s">
        <v>14</v>
      </c>
      <c r="L113" s="33" t="s">
        <v>239</v>
      </c>
      <c r="M113" s="34" t="s">
        <v>240</v>
      </c>
      <c r="N113" s="40">
        <v>0.1</v>
      </c>
      <c r="O113" s="113" t="s">
        <v>247</v>
      </c>
    </row>
    <row r="114" spans="2:15" ht="33.75">
      <c r="B114" s="32" t="s">
        <v>248</v>
      </c>
      <c r="C114" s="33" t="s">
        <v>14</v>
      </c>
      <c r="D114" s="33" t="s">
        <v>249</v>
      </c>
      <c r="E114" s="34" t="s">
        <v>250</v>
      </c>
      <c r="F114" s="35">
        <v>0.15</v>
      </c>
      <c r="G114" s="104" t="s">
        <v>248</v>
      </c>
      <c r="J114" s="32" t="s">
        <v>241</v>
      </c>
      <c r="K114" s="33" t="s">
        <v>14</v>
      </c>
      <c r="L114" s="33" t="s">
        <v>242</v>
      </c>
      <c r="M114" s="34" t="s">
        <v>243</v>
      </c>
      <c r="N114" s="107"/>
      <c r="O114" s="108"/>
    </row>
    <row r="115" spans="2:15" ht="26.25">
      <c r="B115" s="32" t="s">
        <v>251</v>
      </c>
      <c r="C115" s="33" t="s">
        <v>14</v>
      </c>
      <c r="D115" s="33"/>
      <c r="E115" s="34" t="s">
        <v>252</v>
      </c>
      <c r="F115" s="35">
        <v>0.3</v>
      </c>
      <c r="G115" s="104" t="s">
        <v>251</v>
      </c>
      <c r="J115" s="32" t="s">
        <v>244</v>
      </c>
      <c r="K115" s="33" t="s">
        <v>14</v>
      </c>
      <c r="L115" s="33" t="s">
        <v>245</v>
      </c>
      <c r="M115" s="34" t="s">
        <v>246</v>
      </c>
      <c r="N115" s="107"/>
      <c r="O115" s="109"/>
    </row>
    <row r="116" spans="2:15" ht="26.25">
      <c r="B116" s="32" t="s">
        <v>253</v>
      </c>
      <c r="C116" s="33" t="s">
        <v>14</v>
      </c>
      <c r="D116" s="33">
        <v>337</v>
      </c>
      <c r="E116" s="34"/>
      <c r="F116" s="35">
        <v>0.2</v>
      </c>
      <c r="G116" s="104" t="s">
        <v>253</v>
      </c>
      <c r="J116" s="32" t="s">
        <v>248</v>
      </c>
      <c r="K116" s="33" t="s">
        <v>14</v>
      </c>
      <c r="L116" s="33" t="s">
        <v>249</v>
      </c>
      <c r="M116" s="34" t="s">
        <v>250</v>
      </c>
      <c r="N116" s="107"/>
      <c r="O116" s="109"/>
    </row>
    <row r="117" spans="2:15" ht="26.25">
      <c r="B117" s="75"/>
      <c r="C117" s="398" t="s">
        <v>91</v>
      </c>
      <c r="D117" s="399"/>
      <c r="E117" s="400"/>
      <c r="F117" s="76">
        <v>2.85</v>
      </c>
      <c r="G117" s="75"/>
      <c r="J117" s="32" t="s">
        <v>251</v>
      </c>
      <c r="K117" s="33" t="s">
        <v>14</v>
      </c>
      <c r="L117" s="33"/>
      <c r="M117" s="34" t="s">
        <v>252</v>
      </c>
      <c r="N117" s="107"/>
      <c r="O117" s="109"/>
    </row>
    <row r="118" spans="6:15" ht="27" thickBot="1">
      <c r="F118" s="78">
        <f>SUM(F67:F117)</f>
        <v>31.850000000000005</v>
      </c>
      <c r="J118" s="32" t="s">
        <v>253</v>
      </c>
      <c r="K118" s="33" t="s">
        <v>14</v>
      </c>
      <c r="L118" s="33">
        <v>337</v>
      </c>
      <c r="M118" s="34"/>
      <c r="N118" s="107"/>
      <c r="O118" s="114"/>
    </row>
    <row r="119" spans="10:15" ht="26.25">
      <c r="J119" s="75"/>
      <c r="K119" s="398" t="s">
        <v>91</v>
      </c>
      <c r="L119" s="399"/>
      <c r="M119" s="400"/>
      <c r="N119" s="76">
        <v>1</v>
      </c>
      <c r="O119" s="116"/>
    </row>
    <row r="120" spans="10:15" ht="26.25">
      <c r="J120" s="5"/>
      <c r="K120" s="401"/>
      <c r="L120" s="402"/>
      <c r="M120" s="403"/>
      <c r="N120" s="117">
        <f>SUM(N69:N119)</f>
        <v>8.3</v>
      </c>
      <c r="O120" s="118"/>
    </row>
    <row r="122" spans="2:16" ht="27.75">
      <c r="B122" s="119" t="s">
        <v>63</v>
      </c>
      <c r="C122" s="120"/>
      <c r="E122" s="121" t="s">
        <v>254</v>
      </c>
      <c r="F122" s="397" t="s">
        <v>20</v>
      </c>
      <c r="G122" s="397"/>
      <c r="P122" s="78">
        <f>F118+N120</f>
        <v>40.150000000000006</v>
      </c>
    </row>
    <row r="123" spans="2:3" ht="26.25">
      <c r="B123" s="122" t="s">
        <v>255</v>
      </c>
      <c r="C123" s="123"/>
    </row>
    <row r="124" spans="2:7" ht="40.5">
      <c r="B124" s="392" t="s">
        <v>23</v>
      </c>
      <c r="C124" s="392" t="s">
        <v>24</v>
      </c>
      <c r="D124" s="392" t="s">
        <v>256</v>
      </c>
      <c r="E124" s="393" t="s">
        <v>26</v>
      </c>
      <c r="F124" s="124" t="s">
        <v>27</v>
      </c>
      <c r="G124" s="392" t="s">
        <v>23</v>
      </c>
    </row>
    <row r="125" spans="2:15" ht="27.75">
      <c r="B125" s="392"/>
      <c r="C125" s="392"/>
      <c r="D125" s="392"/>
      <c r="E125" s="393"/>
      <c r="F125" s="125" t="s">
        <v>32</v>
      </c>
      <c r="G125" s="392"/>
      <c r="J125" s="119" t="s">
        <v>63</v>
      </c>
      <c r="K125" s="120"/>
      <c r="M125" s="121" t="s">
        <v>254</v>
      </c>
      <c r="N125" s="396" t="s">
        <v>21</v>
      </c>
      <c r="O125" s="396"/>
    </row>
    <row r="126" spans="2:11" ht="26.25">
      <c r="B126" s="126" t="s">
        <v>37</v>
      </c>
      <c r="C126" s="127" t="s">
        <v>38</v>
      </c>
      <c r="D126" s="126" t="s">
        <v>37</v>
      </c>
      <c r="E126" s="128" t="s">
        <v>38</v>
      </c>
      <c r="F126" s="127" t="s">
        <v>38</v>
      </c>
      <c r="G126" s="126"/>
      <c r="J126" s="122" t="s">
        <v>255</v>
      </c>
      <c r="K126" s="123"/>
    </row>
    <row r="127" spans="2:15" ht="26.25">
      <c r="B127" s="129">
        <v>161</v>
      </c>
      <c r="C127" s="130" t="s">
        <v>67</v>
      </c>
      <c r="D127" s="130" t="s">
        <v>257</v>
      </c>
      <c r="E127" s="131" t="s">
        <v>258</v>
      </c>
      <c r="F127" s="132">
        <v>2</v>
      </c>
      <c r="G127" s="133">
        <v>161</v>
      </c>
      <c r="K127" s="392" t="s">
        <v>24</v>
      </c>
      <c r="L127" s="392" t="s">
        <v>256</v>
      </c>
      <c r="M127" s="393" t="s">
        <v>26</v>
      </c>
      <c r="N127" s="134"/>
      <c r="O127" s="392" t="s">
        <v>29</v>
      </c>
    </row>
    <row r="128" spans="2:15" ht="26.25">
      <c r="B128" s="129">
        <v>162</v>
      </c>
      <c r="C128" s="130" t="s">
        <v>67</v>
      </c>
      <c r="D128" s="130" t="s">
        <v>259</v>
      </c>
      <c r="E128" s="131" t="s">
        <v>260</v>
      </c>
      <c r="F128" s="132">
        <v>2.05</v>
      </c>
      <c r="G128" s="133">
        <v>162</v>
      </c>
      <c r="K128" s="392"/>
      <c r="L128" s="392"/>
      <c r="M128" s="393"/>
      <c r="N128" s="125" t="s">
        <v>33</v>
      </c>
      <c r="O128" s="392"/>
    </row>
    <row r="129" spans="2:15" ht="26.25">
      <c r="B129" s="129" t="s">
        <v>261</v>
      </c>
      <c r="C129" s="130" t="s">
        <v>67</v>
      </c>
      <c r="D129" s="130" t="s">
        <v>262</v>
      </c>
      <c r="E129" s="131" t="s">
        <v>263</v>
      </c>
      <c r="F129" s="132">
        <v>0.15</v>
      </c>
      <c r="G129" s="133" t="s">
        <v>261</v>
      </c>
      <c r="J129" s="126" t="s">
        <v>37</v>
      </c>
      <c r="K129" s="127" t="s">
        <v>38</v>
      </c>
      <c r="L129" s="126" t="s">
        <v>37</v>
      </c>
      <c r="M129" s="128" t="s">
        <v>38</v>
      </c>
      <c r="N129" s="135" t="s">
        <v>37</v>
      </c>
      <c r="O129" s="135"/>
    </row>
    <row r="130" spans="2:15" ht="26.25">
      <c r="B130" s="129" t="s">
        <v>264</v>
      </c>
      <c r="C130" s="130" t="s">
        <v>67</v>
      </c>
      <c r="D130" s="130" t="s">
        <v>242</v>
      </c>
      <c r="E130" s="131" t="s">
        <v>265</v>
      </c>
      <c r="F130" s="132">
        <v>0.1</v>
      </c>
      <c r="G130" s="133" t="s">
        <v>264</v>
      </c>
      <c r="J130" s="129">
        <v>161</v>
      </c>
      <c r="K130" s="130" t="s">
        <v>67</v>
      </c>
      <c r="L130" s="130" t="s">
        <v>257</v>
      </c>
      <c r="M130" s="131" t="s">
        <v>258</v>
      </c>
      <c r="N130" s="136">
        <v>1.1</v>
      </c>
      <c r="O130" s="137">
        <v>161</v>
      </c>
    </row>
    <row r="131" spans="2:15" ht="26.25">
      <c r="B131" s="129">
        <v>163</v>
      </c>
      <c r="C131" s="130" t="s">
        <v>67</v>
      </c>
      <c r="D131" s="130" t="s">
        <v>266</v>
      </c>
      <c r="E131" s="131" t="s">
        <v>267</v>
      </c>
      <c r="F131" s="132">
        <v>0.38</v>
      </c>
      <c r="G131" s="133">
        <v>163</v>
      </c>
      <c r="J131" s="129">
        <v>162</v>
      </c>
      <c r="K131" s="130" t="s">
        <v>67</v>
      </c>
      <c r="L131" s="130" t="s">
        <v>259</v>
      </c>
      <c r="M131" s="131" t="s">
        <v>260</v>
      </c>
      <c r="N131" s="136">
        <v>0.6</v>
      </c>
      <c r="O131" s="138">
        <v>162</v>
      </c>
    </row>
    <row r="132" spans="2:15" ht="26.25">
      <c r="B132" s="139"/>
      <c r="C132" s="390" t="s">
        <v>268</v>
      </c>
      <c r="D132" s="390"/>
      <c r="E132" s="390"/>
      <c r="F132" s="140">
        <v>1</v>
      </c>
      <c r="G132" s="139"/>
      <c r="J132" s="129" t="s">
        <v>261</v>
      </c>
      <c r="K132" s="130" t="s">
        <v>67</v>
      </c>
      <c r="L132" s="130" t="s">
        <v>262</v>
      </c>
      <c r="M132" s="141" t="s">
        <v>263</v>
      </c>
      <c r="N132" s="142"/>
      <c r="O132" s="143"/>
    </row>
    <row r="133" spans="6:15" ht="26.25">
      <c r="F133" s="78">
        <f>SUM(F127:F132)</f>
        <v>5.68</v>
      </c>
      <c r="J133" s="129" t="s">
        <v>264</v>
      </c>
      <c r="K133" s="130" t="s">
        <v>67</v>
      </c>
      <c r="L133" s="130" t="s">
        <v>242</v>
      </c>
      <c r="M133" s="141" t="s">
        <v>265</v>
      </c>
      <c r="N133" s="142"/>
      <c r="O133" s="144"/>
    </row>
    <row r="134" spans="10:15" ht="26.25">
      <c r="J134" s="129">
        <v>163</v>
      </c>
      <c r="K134" s="130" t="s">
        <v>67</v>
      </c>
      <c r="L134" s="130" t="s">
        <v>266</v>
      </c>
      <c r="M134" s="131" t="s">
        <v>267</v>
      </c>
      <c r="N134" s="136">
        <v>0.27</v>
      </c>
      <c r="O134" s="145">
        <v>163</v>
      </c>
    </row>
    <row r="135" spans="10:15" ht="26.25">
      <c r="J135" s="139"/>
      <c r="K135" s="390" t="s">
        <v>91</v>
      </c>
      <c r="L135" s="390"/>
      <c r="M135" s="390"/>
      <c r="N135" s="140">
        <v>0.5</v>
      </c>
      <c r="O135" s="146"/>
    </row>
    <row r="136" ht="26.25">
      <c r="N136" s="78">
        <f>SUM(N130:N135)</f>
        <v>2.47</v>
      </c>
    </row>
    <row r="137" spans="2:3" ht="26.25">
      <c r="B137" s="122" t="s">
        <v>269</v>
      </c>
      <c r="C137" s="123"/>
    </row>
    <row r="138" spans="2:16" ht="40.5">
      <c r="B138" s="392" t="s">
        <v>97</v>
      </c>
      <c r="C138" s="392" t="s">
        <v>24</v>
      </c>
      <c r="D138" s="392" t="s">
        <v>256</v>
      </c>
      <c r="E138" s="393" t="s">
        <v>26</v>
      </c>
      <c r="F138" s="124" t="s">
        <v>27</v>
      </c>
      <c r="G138" s="392" t="s">
        <v>97</v>
      </c>
      <c r="P138" s="78">
        <f>F133+N136</f>
        <v>8.15</v>
      </c>
    </row>
    <row r="139" spans="2:7" ht="26.25">
      <c r="B139" s="392"/>
      <c r="C139" s="392"/>
      <c r="D139" s="392"/>
      <c r="E139" s="393"/>
      <c r="F139" s="125" t="s">
        <v>99</v>
      </c>
      <c r="G139" s="392"/>
    </row>
    <row r="140" spans="2:11" ht="26.25">
      <c r="B140" s="126" t="s">
        <v>37</v>
      </c>
      <c r="C140" s="127" t="s">
        <v>38</v>
      </c>
      <c r="D140" s="126" t="s">
        <v>37</v>
      </c>
      <c r="E140" s="128" t="s">
        <v>38</v>
      </c>
      <c r="F140" s="127" t="s">
        <v>38</v>
      </c>
      <c r="G140" s="126" t="s">
        <v>37</v>
      </c>
      <c r="J140" s="122" t="s">
        <v>269</v>
      </c>
      <c r="K140" s="123"/>
    </row>
    <row r="141" spans="2:15" ht="26.25">
      <c r="B141" s="129">
        <v>145</v>
      </c>
      <c r="C141" s="130" t="s">
        <v>270</v>
      </c>
      <c r="D141" s="130" t="s">
        <v>271</v>
      </c>
      <c r="E141" s="131" t="s">
        <v>272</v>
      </c>
      <c r="F141" s="132">
        <v>2.88</v>
      </c>
      <c r="G141" s="133">
        <v>145</v>
      </c>
      <c r="J141" s="392" t="s">
        <v>97</v>
      </c>
      <c r="K141" s="392" t="s">
        <v>24</v>
      </c>
      <c r="L141" s="392" t="s">
        <v>256</v>
      </c>
      <c r="M141" s="393" t="s">
        <v>26</v>
      </c>
      <c r="N141" s="147"/>
      <c r="O141" s="392" t="s">
        <v>97</v>
      </c>
    </row>
    <row r="142" spans="2:15" ht="26.25">
      <c r="B142" s="129">
        <v>146</v>
      </c>
      <c r="C142" s="130" t="s">
        <v>270</v>
      </c>
      <c r="D142" s="130" t="s">
        <v>257</v>
      </c>
      <c r="E142" s="131" t="s">
        <v>273</v>
      </c>
      <c r="F142" s="132">
        <v>1.5</v>
      </c>
      <c r="G142" s="133">
        <v>146</v>
      </c>
      <c r="J142" s="392"/>
      <c r="K142" s="392"/>
      <c r="L142" s="392"/>
      <c r="M142" s="393"/>
      <c r="N142" s="148" t="s">
        <v>21</v>
      </c>
      <c r="O142" s="392"/>
    </row>
    <row r="143" spans="2:15" ht="33.75">
      <c r="B143" s="129">
        <v>147</v>
      </c>
      <c r="C143" s="130" t="s">
        <v>270</v>
      </c>
      <c r="D143" s="130" t="s">
        <v>274</v>
      </c>
      <c r="E143" s="131" t="s">
        <v>275</v>
      </c>
      <c r="F143" s="132">
        <v>0.83</v>
      </c>
      <c r="G143" s="133">
        <v>147</v>
      </c>
      <c r="J143" s="126" t="s">
        <v>37</v>
      </c>
      <c r="K143" s="127" t="s">
        <v>38</v>
      </c>
      <c r="L143" s="126" t="s">
        <v>37</v>
      </c>
      <c r="M143" s="128" t="s">
        <v>38</v>
      </c>
      <c r="N143" s="149" t="s">
        <v>37</v>
      </c>
      <c r="O143" s="126" t="s">
        <v>37</v>
      </c>
    </row>
    <row r="144" spans="2:15" ht="26.25">
      <c r="B144" s="129">
        <v>148</v>
      </c>
      <c r="C144" s="130" t="s">
        <v>270</v>
      </c>
      <c r="D144" s="130" t="s">
        <v>276</v>
      </c>
      <c r="E144" s="131" t="s">
        <v>277</v>
      </c>
      <c r="F144" s="132">
        <v>1</v>
      </c>
      <c r="G144" s="133">
        <v>148</v>
      </c>
      <c r="J144" s="129">
        <v>145</v>
      </c>
      <c r="K144" s="130" t="s">
        <v>270</v>
      </c>
      <c r="L144" s="130" t="s">
        <v>271</v>
      </c>
      <c r="M144" s="141" t="s">
        <v>272</v>
      </c>
      <c r="N144" s="136">
        <v>0.9</v>
      </c>
      <c r="O144" s="150">
        <v>145</v>
      </c>
    </row>
    <row r="145" spans="2:15" ht="33.75">
      <c r="B145" s="129">
        <v>149</v>
      </c>
      <c r="C145" s="130" t="s">
        <v>270</v>
      </c>
      <c r="D145" s="130" t="s">
        <v>278</v>
      </c>
      <c r="E145" s="131" t="s">
        <v>279</v>
      </c>
      <c r="F145" s="132">
        <v>0.5</v>
      </c>
      <c r="G145" s="133">
        <v>149</v>
      </c>
      <c r="J145" s="129">
        <v>146</v>
      </c>
      <c r="K145" s="130" t="s">
        <v>270</v>
      </c>
      <c r="L145" s="130" t="s">
        <v>257</v>
      </c>
      <c r="M145" s="141" t="s">
        <v>273</v>
      </c>
      <c r="N145" s="136">
        <v>0.56</v>
      </c>
      <c r="O145" s="151">
        <v>146</v>
      </c>
    </row>
    <row r="146" spans="2:15" ht="33.75">
      <c r="B146" s="129">
        <v>157</v>
      </c>
      <c r="C146" s="130" t="s">
        <v>270</v>
      </c>
      <c r="D146" s="130" t="s">
        <v>280</v>
      </c>
      <c r="E146" s="131" t="s">
        <v>281</v>
      </c>
      <c r="F146" s="132">
        <v>0.2</v>
      </c>
      <c r="G146" s="133">
        <v>157</v>
      </c>
      <c r="J146" s="129">
        <v>147</v>
      </c>
      <c r="K146" s="130" t="s">
        <v>270</v>
      </c>
      <c r="L146" s="130" t="s">
        <v>274</v>
      </c>
      <c r="M146" s="141" t="s">
        <v>275</v>
      </c>
      <c r="N146" s="136"/>
      <c r="O146" s="152"/>
    </row>
    <row r="147" spans="2:15" ht="26.25">
      <c r="B147" s="129">
        <v>150</v>
      </c>
      <c r="C147" s="130" t="s">
        <v>270</v>
      </c>
      <c r="D147" s="130" t="s">
        <v>282</v>
      </c>
      <c r="E147" s="131" t="s">
        <v>283</v>
      </c>
      <c r="F147" s="132">
        <v>0.26</v>
      </c>
      <c r="G147" s="133">
        <v>150</v>
      </c>
      <c r="J147" s="129">
        <v>148</v>
      </c>
      <c r="K147" s="130" t="s">
        <v>270</v>
      </c>
      <c r="L147" s="130" t="s">
        <v>276</v>
      </c>
      <c r="M147" s="141" t="s">
        <v>277</v>
      </c>
      <c r="N147" s="136">
        <v>0.65</v>
      </c>
      <c r="O147" s="153">
        <v>148</v>
      </c>
    </row>
    <row r="148" spans="2:15" ht="33.75">
      <c r="B148" s="129">
        <v>158</v>
      </c>
      <c r="C148" s="130" t="s">
        <v>270</v>
      </c>
      <c r="D148" s="130" t="s">
        <v>284</v>
      </c>
      <c r="E148" s="131" t="s">
        <v>285</v>
      </c>
      <c r="F148" s="132">
        <v>0.18</v>
      </c>
      <c r="G148" s="133">
        <v>158</v>
      </c>
      <c r="J148" s="129">
        <v>149</v>
      </c>
      <c r="K148" s="130" t="s">
        <v>270</v>
      </c>
      <c r="L148" s="130" t="s">
        <v>278</v>
      </c>
      <c r="M148" s="141" t="s">
        <v>279</v>
      </c>
      <c r="N148" s="136">
        <v>0.14</v>
      </c>
      <c r="O148" s="150">
        <v>149</v>
      </c>
    </row>
    <row r="149" spans="2:15" ht="26.25">
      <c r="B149" s="129">
        <v>151</v>
      </c>
      <c r="C149" s="130" t="s">
        <v>270</v>
      </c>
      <c r="D149" s="130" t="s">
        <v>286</v>
      </c>
      <c r="E149" s="131" t="s">
        <v>287</v>
      </c>
      <c r="F149" s="132">
        <v>0.75</v>
      </c>
      <c r="G149" s="133">
        <v>151</v>
      </c>
      <c r="J149" s="129">
        <v>157</v>
      </c>
      <c r="K149" s="130" t="s">
        <v>270</v>
      </c>
      <c r="L149" s="130" t="s">
        <v>280</v>
      </c>
      <c r="M149" s="141" t="s">
        <v>281</v>
      </c>
      <c r="N149" s="136">
        <v>0.14</v>
      </c>
      <c r="O149" s="150">
        <v>157</v>
      </c>
    </row>
    <row r="150" spans="2:15" ht="33.75">
      <c r="B150" s="129">
        <v>152</v>
      </c>
      <c r="C150" s="130" t="s">
        <v>270</v>
      </c>
      <c r="D150" s="130" t="s">
        <v>288</v>
      </c>
      <c r="E150" s="131" t="s">
        <v>289</v>
      </c>
      <c r="F150" s="132">
        <v>0.285</v>
      </c>
      <c r="G150" s="133">
        <v>152</v>
      </c>
      <c r="J150" s="129">
        <v>150</v>
      </c>
      <c r="K150" s="130" t="s">
        <v>270</v>
      </c>
      <c r="L150" s="130" t="s">
        <v>282</v>
      </c>
      <c r="M150" s="141" t="s">
        <v>283</v>
      </c>
      <c r="N150" s="136">
        <v>0.11</v>
      </c>
      <c r="O150" s="151">
        <v>150</v>
      </c>
    </row>
    <row r="151" spans="2:15" ht="33.75">
      <c r="B151" s="129">
        <v>153</v>
      </c>
      <c r="C151" s="130" t="s">
        <v>270</v>
      </c>
      <c r="D151" s="130" t="s">
        <v>290</v>
      </c>
      <c r="E151" s="131" t="s">
        <v>291</v>
      </c>
      <c r="F151" s="132">
        <v>0.1</v>
      </c>
      <c r="G151" s="133">
        <v>153</v>
      </c>
      <c r="J151" s="129">
        <v>158</v>
      </c>
      <c r="K151" s="130" t="s">
        <v>270</v>
      </c>
      <c r="L151" s="130" t="s">
        <v>284</v>
      </c>
      <c r="M151" s="141" t="s">
        <v>285</v>
      </c>
      <c r="N151" s="136"/>
      <c r="O151" s="152"/>
    </row>
    <row r="152" spans="2:15" ht="26.25">
      <c r="B152" s="129">
        <v>154</v>
      </c>
      <c r="C152" s="130" t="s">
        <v>270</v>
      </c>
      <c r="D152" s="130" t="s">
        <v>292</v>
      </c>
      <c r="E152" s="131" t="s">
        <v>293</v>
      </c>
      <c r="F152" s="132">
        <v>0.3</v>
      </c>
      <c r="G152" s="133">
        <v>154</v>
      </c>
      <c r="J152" s="129">
        <v>151</v>
      </c>
      <c r="K152" s="130" t="s">
        <v>270</v>
      </c>
      <c r="L152" s="130" t="s">
        <v>286</v>
      </c>
      <c r="M152" s="141" t="s">
        <v>287</v>
      </c>
      <c r="N152" s="136">
        <v>0.25</v>
      </c>
      <c r="O152" s="154">
        <v>151</v>
      </c>
    </row>
    <row r="153" spans="2:15" ht="33.75">
      <c r="B153" s="129">
        <v>155</v>
      </c>
      <c r="C153" s="130" t="s">
        <v>270</v>
      </c>
      <c r="D153" s="130" t="s">
        <v>294</v>
      </c>
      <c r="E153" s="131" t="s">
        <v>295</v>
      </c>
      <c r="F153" s="132">
        <v>0.22</v>
      </c>
      <c r="G153" s="133">
        <v>155</v>
      </c>
      <c r="J153" s="129">
        <v>152</v>
      </c>
      <c r="K153" s="130" t="s">
        <v>270</v>
      </c>
      <c r="L153" s="130" t="s">
        <v>288</v>
      </c>
      <c r="M153" s="141" t="s">
        <v>289</v>
      </c>
      <c r="N153" s="136"/>
      <c r="O153" s="155"/>
    </row>
    <row r="154" spans="2:15" ht="33.75">
      <c r="B154" s="129">
        <v>160</v>
      </c>
      <c r="C154" s="130" t="s">
        <v>270</v>
      </c>
      <c r="D154" s="130" t="s">
        <v>296</v>
      </c>
      <c r="E154" s="131" t="s">
        <v>297</v>
      </c>
      <c r="F154" s="132">
        <v>0.35</v>
      </c>
      <c r="G154" s="133">
        <v>160</v>
      </c>
      <c r="J154" s="129">
        <v>153</v>
      </c>
      <c r="K154" s="130" t="s">
        <v>270</v>
      </c>
      <c r="L154" s="130" t="s">
        <v>290</v>
      </c>
      <c r="M154" s="141" t="s">
        <v>291</v>
      </c>
      <c r="N154" s="136"/>
      <c r="O154" s="156"/>
    </row>
    <row r="155" spans="2:15" ht="26.25">
      <c r="B155" s="129">
        <v>156</v>
      </c>
      <c r="C155" s="130" t="s">
        <v>270</v>
      </c>
      <c r="D155" s="130" t="s">
        <v>298</v>
      </c>
      <c r="E155" s="131" t="s">
        <v>299</v>
      </c>
      <c r="F155" s="132">
        <v>0.45</v>
      </c>
      <c r="G155" s="133">
        <v>156</v>
      </c>
      <c r="J155" s="129">
        <v>154</v>
      </c>
      <c r="K155" s="130" t="s">
        <v>270</v>
      </c>
      <c r="L155" s="130" t="s">
        <v>292</v>
      </c>
      <c r="M155" s="141" t="s">
        <v>293</v>
      </c>
      <c r="N155" s="136"/>
      <c r="O155" s="157"/>
    </row>
    <row r="156" spans="2:15" ht="26.25">
      <c r="B156" s="129" t="s">
        <v>300</v>
      </c>
      <c r="C156" s="130" t="s">
        <v>71</v>
      </c>
      <c r="D156" s="130"/>
      <c r="E156" s="131" t="s">
        <v>301</v>
      </c>
      <c r="F156" s="132">
        <v>0.1</v>
      </c>
      <c r="G156" s="133" t="s">
        <v>300</v>
      </c>
      <c r="J156" s="129">
        <v>155</v>
      </c>
      <c r="K156" s="130" t="s">
        <v>270</v>
      </c>
      <c r="L156" s="130" t="s">
        <v>294</v>
      </c>
      <c r="M156" s="141" t="s">
        <v>295</v>
      </c>
      <c r="N156" s="136">
        <v>0.1</v>
      </c>
      <c r="O156" s="153">
        <v>155</v>
      </c>
    </row>
    <row r="157" spans="2:15" ht="33.75">
      <c r="B157" s="129" t="s">
        <v>302</v>
      </c>
      <c r="C157" s="130" t="s">
        <v>71</v>
      </c>
      <c r="D157" s="130" t="s">
        <v>303</v>
      </c>
      <c r="E157" s="131" t="s">
        <v>304</v>
      </c>
      <c r="F157" s="132">
        <v>0.15</v>
      </c>
      <c r="G157" s="133" t="s">
        <v>302</v>
      </c>
      <c r="J157" s="129">
        <v>160</v>
      </c>
      <c r="K157" s="130" t="s">
        <v>270</v>
      </c>
      <c r="L157" s="130" t="s">
        <v>296</v>
      </c>
      <c r="M157" s="141" t="s">
        <v>297</v>
      </c>
      <c r="N157" s="136">
        <v>0.1</v>
      </c>
      <c r="O157" s="150">
        <v>160</v>
      </c>
    </row>
    <row r="158" spans="2:15" ht="26.25">
      <c r="B158" s="129">
        <v>166</v>
      </c>
      <c r="C158" s="130" t="s">
        <v>270</v>
      </c>
      <c r="D158" s="130" t="s">
        <v>182</v>
      </c>
      <c r="E158" s="131" t="s">
        <v>305</v>
      </c>
      <c r="F158" s="132">
        <v>1.55</v>
      </c>
      <c r="G158" s="133">
        <v>166</v>
      </c>
      <c r="J158" s="129">
        <v>156</v>
      </c>
      <c r="K158" s="130" t="s">
        <v>270</v>
      </c>
      <c r="L158" s="130" t="s">
        <v>298</v>
      </c>
      <c r="M158" s="141" t="s">
        <v>299</v>
      </c>
      <c r="N158" s="136">
        <v>0.15</v>
      </c>
      <c r="O158" s="151">
        <v>156</v>
      </c>
    </row>
    <row r="159" spans="2:15" ht="26.25">
      <c r="B159" s="129">
        <v>167</v>
      </c>
      <c r="C159" s="130" t="s">
        <v>270</v>
      </c>
      <c r="D159" s="130" t="s">
        <v>306</v>
      </c>
      <c r="E159" s="131" t="s">
        <v>307</v>
      </c>
      <c r="F159" s="132">
        <v>0.45</v>
      </c>
      <c r="G159" s="133">
        <v>167</v>
      </c>
      <c r="J159" s="129" t="s">
        <v>300</v>
      </c>
      <c r="K159" s="130" t="s">
        <v>71</v>
      </c>
      <c r="L159" s="130"/>
      <c r="M159" s="141" t="s">
        <v>301</v>
      </c>
      <c r="N159" s="136"/>
      <c r="O159" s="155"/>
    </row>
    <row r="160" spans="2:15" ht="33.75">
      <c r="B160" s="129">
        <v>168</v>
      </c>
      <c r="C160" s="130" t="s">
        <v>270</v>
      </c>
      <c r="D160" s="130" t="s">
        <v>308</v>
      </c>
      <c r="E160" s="131" t="s">
        <v>309</v>
      </c>
      <c r="F160" s="132">
        <v>1.1</v>
      </c>
      <c r="G160" s="133">
        <v>168</v>
      </c>
      <c r="J160" s="129" t="s">
        <v>302</v>
      </c>
      <c r="K160" s="130" t="s">
        <v>71</v>
      </c>
      <c r="L160" s="130" t="s">
        <v>303</v>
      </c>
      <c r="M160" s="141" t="s">
        <v>304</v>
      </c>
      <c r="N160" s="136"/>
      <c r="O160" s="157"/>
    </row>
    <row r="161" spans="2:15" ht="26.25">
      <c r="B161" s="129">
        <v>169</v>
      </c>
      <c r="C161" s="130" t="s">
        <v>270</v>
      </c>
      <c r="D161" s="130" t="s">
        <v>310</v>
      </c>
      <c r="E161" s="131" t="s">
        <v>311</v>
      </c>
      <c r="F161" s="132">
        <v>0.99</v>
      </c>
      <c r="G161" s="133">
        <v>169</v>
      </c>
      <c r="J161" s="129">
        <v>166</v>
      </c>
      <c r="K161" s="130" t="s">
        <v>270</v>
      </c>
      <c r="L161" s="130" t="s">
        <v>182</v>
      </c>
      <c r="M161" s="141" t="s">
        <v>305</v>
      </c>
      <c r="N161" s="136">
        <v>0.6</v>
      </c>
      <c r="O161" s="153">
        <v>166</v>
      </c>
    </row>
    <row r="162" spans="2:15" ht="26.25">
      <c r="B162" s="129">
        <v>164</v>
      </c>
      <c r="C162" s="130" t="s">
        <v>270</v>
      </c>
      <c r="D162" s="130" t="s">
        <v>312</v>
      </c>
      <c r="E162" s="131" t="s">
        <v>313</v>
      </c>
      <c r="F162" s="132">
        <v>1.3</v>
      </c>
      <c r="G162" s="133">
        <v>164</v>
      </c>
      <c r="J162" s="129">
        <v>167</v>
      </c>
      <c r="K162" s="130" t="s">
        <v>270</v>
      </c>
      <c r="L162" s="130" t="s">
        <v>306</v>
      </c>
      <c r="M162" s="141" t="s">
        <v>307</v>
      </c>
      <c r="N162" s="136">
        <v>0.25</v>
      </c>
      <c r="O162" s="150">
        <v>167</v>
      </c>
    </row>
    <row r="163" spans="2:15" ht="26.25">
      <c r="B163" s="129">
        <v>165</v>
      </c>
      <c r="C163" s="130" t="s">
        <v>270</v>
      </c>
      <c r="D163" s="130" t="s">
        <v>314</v>
      </c>
      <c r="E163" s="131" t="s">
        <v>315</v>
      </c>
      <c r="F163" s="132">
        <v>0.8</v>
      </c>
      <c r="G163" s="133">
        <v>165</v>
      </c>
      <c r="J163" s="129">
        <v>168</v>
      </c>
      <c r="K163" s="130" t="s">
        <v>270</v>
      </c>
      <c r="L163" s="130" t="s">
        <v>308</v>
      </c>
      <c r="M163" s="141" t="s">
        <v>309</v>
      </c>
      <c r="N163" s="136">
        <v>0.3</v>
      </c>
      <c r="O163" s="150">
        <v>168</v>
      </c>
    </row>
    <row r="164" spans="2:15" ht="26.25">
      <c r="B164" s="129">
        <v>175</v>
      </c>
      <c r="C164" s="130" t="s">
        <v>270</v>
      </c>
      <c r="D164" s="130" t="s">
        <v>316</v>
      </c>
      <c r="E164" s="131" t="s">
        <v>317</v>
      </c>
      <c r="F164" s="132">
        <v>0.45</v>
      </c>
      <c r="G164" s="133">
        <v>175</v>
      </c>
      <c r="J164" s="129">
        <v>169</v>
      </c>
      <c r="K164" s="130" t="s">
        <v>270</v>
      </c>
      <c r="L164" s="130" t="s">
        <v>310</v>
      </c>
      <c r="M164" s="141" t="s">
        <v>311</v>
      </c>
      <c r="N164" s="136">
        <v>0.53</v>
      </c>
      <c r="O164" s="150">
        <v>169</v>
      </c>
    </row>
    <row r="165" spans="2:15" ht="26.25">
      <c r="B165" s="129" t="s">
        <v>318</v>
      </c>
      <c r="C165" s="130" t="s">
        <v>270</v>
      </c>
      <c r="D165" s="130" t="s">
        <v>319</v>
      </c>
      <c r="E165" s="131" t="s">
        <v>320</v>
      </c>
      <c r="F165" s="132">
        <v>0.4</v>
      </c>
      <c r="G165" s="133" t="s">
        <v>318</v>
      </c>
      <c r="J165" s="129">
        <v>164</v>
      </c>
      <c r="K165" s="130" t="s">
        <v>270</v>
      </c>
      <c r="L165" s="130" t="s">
        <v>312</v>
      </c>
      <c r="M165" s="141" t="s">
        <v>313</v>
      </c>
      <c r="N165" s="136">
        <v>0.8</v>
      </c>
      <c r="O165" s="151">
        <v>164</v>
      </c>
    </row>
    <row r="166" spans="2:15" ht="33.75">
      <c r="B166" s="129">
        <v>176</v>
      </c>
      <c r="C166" s="130" t="s">
        <v>270</v>
      </c>
      <c r="D166" s="130" t="s">
        <v>321</v>
      </c>
      <c r="E166" s="131" t="s">
        <v>322</v>
      </c>
      <c r="F166" s="132">
        <v>0.13</v>
      </c>
      <c r="G166" s="133">
        <v>176</v>
      </c>
      <c r="J166" s="129">
        <v>165</v>
      </c>
      <c r="K166" s="130" t="s">
        <v>270</v>
      </c>
      <c r="L166" s="130" t="s">
        <v>314</v>
      </c>
      <c r="M166" s="141" t="s">
        <v>315</v>
      </c>
      <c r="N166" s="136"/>
      <c r="O166" s="152"/>
    </row>
    <row r="167" spans="2:15" ht="26.25">
      <c r="B167" s="129" t="s">
        <v>323</v>
      </c>
      <c r="C167" s="130" t="s">
        <v>270</v>
      </c>
      <c r="D167" s="130" t="s">
        <v>324</v>
      </c>
      <c r="E167" s="131" t="s">
        <v>325</v>
      </c>
      <c r="F167" s="132">
        <v>0.1</v>
      </c>
      <c r="G167" s="133" t="s">
        <v>323</v>
      </c>
      <c r="J167" s="129">
        <v>175</v>
      </c>
      <c r="K167" s="130" t="s">
        <v>270</v>
      </c>
      <c r="L167" s="130" t="s">
        <v>316</v>
      </c>
      <c r="M167" s="141" t="s">
        <v>317</v>
      </c>
      <c r="N167" s="136">
        <v>0.2</v>
      </c>
      <c r="O167" s="154">
        <v>175</v>
      </c>
    </row>
    <row r="168" spans="2:15" ht="33.75">
      <c r="B168" s="129">
        <v>177</v>
      </c>
      <c r="C168" s="130" t="s">
        <v>270</v>
      </c>
      <c r="D168" s="130" t="s">
        <v>326</v>
      </c>
      <c r="E168" s="131" t="s">
        <v>327</v>
      </c>
      <c r="F168" s="132">
        <v>0.075</v>
      </c>
      <c r="G168" s="133">
        <v>177</v>
      </c>
      <c r="J168" s="129" t="s">
        <v>318</v>
      </c>
      <c r="K168" s="130" t="s">
        <v>270</v>
      </c>
      <c r="L168" s="130" t="s">
        <v>319</v>
      </c>
      <c r="M168" s="141" t="s">
        <v>320</v>
      </c>
      <c r="N168" s="136"/>
      <c r="O168" s="155"/>
    </row>
    <row r="169" spans="2:15" ht="26.25">
      <c r="B169" s="139"/>
      <c r="C169" s="390" t="s">
        <v>91</v>
      </c>
      <c r="D169" s="390"/>
      <c r="E169" s="390"/>
      <c r="F169" s="140">
        <v>2</v>
      </c>
      <c r="G169" s="158"/>
      <c r="J169" s="129" t="s">
        <v>323</v>
      </c>
      <c r="K169" s="130" t="s">
        <v>270</v>
      </c>
      <c r="L169" s="130" t="s">
        <v>324</v>
      </c>
      <c r="M169" s="131" t="s">
        <v>325</v>
      </c>
      <c r="N169" s="132">
        <v>0.1</v>
      </c>
      <c r="O169" s="159" t="s">
        <v>323</v>
      </c>
    </row>
    <row r="170" spans="6:15" ht="33.75">
      <c r="F170" s="78">
        <f>SUM(F141:F169)</f>
        <v>19.4</v>
      </c>
      <c r="J170" s="129">
        <v>176</v>
      </c>
      <c r="K170" s="130" t="s">
        <v>270</v>
      </c>
      <c r="L170" s="130" t="s">
        <v>321</v>
      </c>
      <c r="M170" s="141" t="s">
        <v>322</v>
      </c>
      <c r="N170" s="136"/>
      <c r="O170" s="156"/>
    </row>
    <row r="171" spans="10:15" ht="33.75">
      <c r="J171" s="129">
        <v>177</v>
      </c>
      <c r="K171" s="130" t="s">
        <v>270</v>
      </c>
      <c r="L171" s="130" t="s">
        <v>326</v>
      </c>
      <c r="M171" s="141" t="s">
        <v>327</v>
      </c>
      <c r="N171" s="136"/>
      <c r="O171" s="157"/>
    </row>
    <row r="172" spans="10:15" ht="26.25">
      <c r="J172" s="139"/>
      <c r="K172" s="390" t="s">
        <v>91</v>
      </c>
      <c r="L172" s="390"/>
      <c r="M172" s="390"/>
      <c r="N172" s="140">
        <v>1</v>
      </c>
      <c r="O172" s="160"/>
    </row>
    <row r="173" ht="26.25">
      <c r="N173" s="78">
        <f>SUM(N144:N172)</f>
        <v>6.88</v>
      </c>
    </row>
    <row r="175" spans="2:16" ht="27.75">
      <c r="B175" s="119" t="s">
        <v>328</v>
      </c>
      <c r="C175" s="120"/>
      <c r="D175" s="161">
        <v>4</v>
      </c>
      <c r="E175" s="121" t="s">
        <v>329</v>
      </c>
      <c r="F175" s="397" t="s">
        <v>20</v>
      </c>
      <c r="G175" s="397"/>
      <c r="P175" s="78">
        <f>F170+N173</f>
        <v>26.279999999999998</v>
      </c>
    </row>
    <row r="176" spans="2:3" ht="26.25">
      <c r="B176" s="122" t="s">
        <v>255</v>
      </c>
      <c r="C176" s="123"/>
    </row>
    <row r="177" spans="2:7" ht="40.5">
      <c r="B177" s="392" t="s">
        <v>23</v>
      </c>
      <c r="C177" s="392" t="s">
        <v>24</v>
      </c>
      <c r="D177" s="392" t="s">
        <v>256</v>
      </c>
      <c r="E177" s="393" t="s">
        <v>26</v>
      </c>
      <c r="F177" s="124" t="s">
        <v>27</v>
      </c>
      <c r="G177" s="392" t="s">
        <v>23</v>
      </c>
    </row>
    <row r="178" spans="2:15" ht="27.75">
      <c r="B178" s="392"/>
      <c r="C178" s="392"/>
      <c r="D178" s="392"/>
      <c r="E178" s="393"/>
      <c r="F178" s="125" t="s">
        <v>32</v>
      </c>
      <c r="G178" s="392"/>
      <c r="J178" s="119" t="s">
        <v>328</v>
      </c>
      <c r="K178" s="120"/>
      <c r="L178" s="162">
        <v>4</v>
      </c>
      <c r="M178" s="121" t="s">
        <v>329</v>
      </c>
      <c r="N178" s="396" t="s">
        <v>21</v>
      </c>
      <c r="O178" s="396"/>
    </row>
    <row r="179" spans="2:11" ht="26.25">
      <c r="B179" s="126" t="s">
        <v>37</v>
      </c>
      <c r="C179" s="127" t="s">
        <v>38</v>
      </c>
      <c r="D179" s="126" t="s">
        <v>37</v>
      </c>
      <c r="E179" s="128" t="s">
        <v>38</v>
      </c>
      <c r="F179" s="127" t="s">
        <v>38</v>
      </c>
      <c r="G179" s="126"/>
      <c r="J179" s="122" t="s">
        <v>255</v>
      </c>
      <c r="K179" s="123"/>
    </row>
    <row r="180" spans="2:15" ht="26.25">
      <c r="B180" s="163">
        <v>105</v>
      </c>
      <c r="C180" s="164" t="s">
        <v>329</v>
      </c>
      <c r="D180" s="164" t="s">
        <v>330</v>
      </c>
      <c r="E180" s="165" t="s">
        <v>331</v>
      </c>
      <c r="F180" s="132">
        <v>2.65</v>
      </c>
      <c r="G180" s="166">
        <v>105</v>
      </c>
      <c r="J180" s="392" t="s">
        <v>28</v>
      </c>
      <c r="K180" s="392" t="s">
        <v>24</v>
      </c>
      <c r="L180" s="392" t="s">
        <v>256</v>
      </c>
      <c r="M180" s="393" t="s">
        <v>26</v>
      </c>
      <c r="N180" s="134"/>
      <c r="O180" s="392" t="s">
        <v>29</v>
      </c>
    </row>
    <row r="181" spans="2:15" ht="26.25">
      <c r="B181" s="163">
        <v>108</v>
      </c>
      <c r="C181" s="164" t="s">
        <v>329</v>
      </c>
      <c r="D181" s="164" t="s">
        <v>332</v>
      </c>
      <c r="E181" s="165" t="s">
        <v>333</v>
      </c>
      <c r="F181" s="132">
        <v>1</v>
      </c>
      <c r="G181" s="166">
        <v>108</v>
      </c>
      <c r="J181" s="392"/>
      <c r="K181" s="392"/>
      <c r="L181" s="392"/>
      <c r="M181" s="393"/>
      <c r="N181" s="125" t="s">
        <v>33</v>
      </c>
      <c r="O181" s="392"/>
    </row>
    <row r="182" spans="2:15" ht="33.75">
      <c r="B182" s="163">
        <v>106</v>
      </c>
      <c r="C182" s="164" t="s">
        <v>329</v>
      </c>
      <c r="D182" s="164" t="s">
        <v>314</v>
      </c>
      <c r="E182" s="165" t="s">
        <v>334</v>
      </c>
      <c r="F182" s="132">
        <v>1</v>
      </c>
      <c r="G182" s="166">
        <v>106</v>
      </c>
      <c r="J182" s="126" t="s">
        <v>37</v>
      </c>
      <c r="K182" s="127" t="s">
        <v>38</v>
      </c>
      <c r="L182" s="126" t="s">
        <v>37</v>
      </c>
      <c r="M182" s="128" t="s">
        <v>38</v>
      </c>
      <c r="N182" s="126" t="s">
        <v>37</v>
      </c>
      <c r="O182" s="135"/>
    </row>
    <row r="183" spans="2:15" ht="26.25">
      <c r="B183" s="163">
        <v>110</v>
      </c>
      <c r="C183" s="164" t="s">
        <v>329</v>
      </c>
      <c r="D183" s="164" t="s">
        <v>335</v>
      </c>
      <c r="E183" s="165" t="s">
        <v>336</v>
      </c>
      <c r="F183" s="132">
        <v>1.35</v>
      </c>
      <c r="G183" s="166">
        <v>110</v>
      </c>
      <c r="J183" s="163">
        <v>105</v>
      </c>
      <c r="K183" s="164" t="s">
        <v>329</v>
      </c>
      <c r="L183" s="164" t="s">
        <v>330</v>
      </c>
      <c r="M183" s="165" t="s">
        <v>331</v>
      </c>
      <c r="N183" s="136">
        <v>1.4</v>
      </c>
      <c r="O183" s="167">
        <v>105</v>
      </c>
    </row>
    <row r="184" spans="2:15" ht="26.25">
      <c r="B184" s="163" t="s">
        <v>337</v>
      </c>
      <c r="C184" s="164" t="s">
        <v>329</v>
      </c>
      <c r="D184" s="164" t="s">
        <v>338</v>
      </c>
      <c r="E184" s="165" t="s">
        <v>339</v>
      </c>
      <c r="F184" s="132">
        <v>0.4</v>
      </c>
      <c r="G184" s="166" t="s">
        <v>337</v>
      </c>
      <c r="J184" s="163">
        <v>108</v>
      </c>
      <c r="K184" s="164" t="s">
        <v>329</v>
      </c>
      <c r="L184" s="164" t="s">
        <v>332</v>
      </c>
      <c r="M184" s="165" t="s">
        <v>333</v>
      </c>
      <c r="N184" s="136">
        <v>0.56</v>
      </c>
      <c r="O184" s="167">
        <v>108</v>
      </c>
    </row>
    <row r="185" spans="2:15" ht="33.75">
      <c r="B185" s="163" t="s">
        <v>340</v>
      </c>
      <c r="C185" s="164" t="s">
        <v>329</v>
      </c>
      <c r="D185" s="164" t="s">
        <v>341</v>
      </c>
      <c r="E185" s="165" t="s">
        <v>342</v>
      </c>
      <c r="F185" s="132">
        <v>0.1</v>
      </c>
      <c r="G185" s="166" t="s">
        <v>340</v>
      </c>
      <c r="J185" s="163">
        <v>106</v>
      </c>
      <c r="K185" s="164" t="s">
        <v>329</v>
      </c>
      <c r="L185" s="164" t="s">
        <v>314</v>
      </c>
      <c r="M185" s="165" t="s">
        <v>334</v>
      </c>
      <c r="N185" s="136">
        <v>0.3</v>
      </c>
      <c r="O185" s="167">
        <v>106</v>
      </c>
    </row>
    <row r="186" spans="2:15" ht="27">
      <c r="B186" s="163" t="s">
        <v>343</v>
      </c>
      <c r="C186" s="164" t="s">
        <v>329</v>
      </c>
      <c r="D186" s="164" t="s">
        <v>344</v>
      </c>
      <c r="E186" s="165" t="s">
        <v>345</v>
      </c>
      <c r="F186" s="132">
        <v>0.5</v>
      </c>
      <c r="G186" s="166" t="s">
        <v>343</v>
      </c>
      <c r="J186" s="163">
        <v>110</v>
      </c>
      <c r="K186" s="164" t="s">
        <v>329</v>
      </c>
      <c r="L186" s="164" t="s">
        <v>335</v>
      </c>
      <c r="M186" s="165" t="s">
        <v>336</v>
      </c>
      <c r="N186" s="136">
        <v>1</v>
      </c>
      <c r="O186" s="168">
        <v>110</v>
      </c>
    </row>
    <row r="187" spans="2:15" ht="26.25">
      <c r="B187" s="163" t="s">
        <v>346</v>
      </c>
      <c r="C187" s="164" t="s">
        <v>329</v>
      </c>
      <c r="D187" s="164" t="s">
        <v>312</v>
      </c>
      <c r="E187" s="165" t="s">
        <v>313</v>
      </c>
      <c r="F187" s="132">
        <v>0.7</v>
      </c>
      <c r="G187" s="166" t="s">
        <v>346</v>
      </c>
      <c r="J187" s="163" t="s">
        <v>337</v>
      </c>
      <c r="K187" s="164" t="s">
        <v>329</v>
      </c>
      <c r="L187" s="164" t="s">
        <v>338</v>
      </c>
      <c r="M187" s="165" t="s">
        <v>339</v>
      </c>
      <c r="N187" s="136">
        <v>0.1</v>
      </c>
      <c r="O187" s="168" t="s">
        <v>337</v>
      </c>
    </row>
    <row r="188" spans="2:15" ht="26.25">
      <c r="B188" s="139"/>
      <c r="C188" s="390" t="s">
        <v>91</v>
      </c>
      <c r="D188" s="390"/>
      <c r="E188" s="390"/>
      <c r="F188" s="140">
        <v>1.5</v>
      </c>
      <c r="G188" s="139"/>
      <c r="J188" s="163" t="s">
        <v>340</v>
      </c>
      <c r="K188" s="164" t="s">
        <v>329</v>
      </c>
      <c r="L188" s="164" t="s">
        <v>341</v>
      </c>
      <c r="M188" s="165" t="s">
        <v>342</v>
      </c>
      <c r="N188" s="142"/>
      <c r="O188" s="169"/>
    </row>
    <row r="189" spans="6:15" ht="27">
      <c r="F189" s="78">
        <f>SUM(F180:F188)</f>
        <v>9.2</v>
      </c>
      <c r="J189" s="163" t="s">
        <v>343</v>
      </c>
      <c r="K189" s="164" t="s">
        <v>329</v>
      </c>
      <c r="L189" s="164" t="s">
        <v>344</v>
      </c>
      <c r="M189" s="165" t="s">
        <v>345</v>
      </c>
      <c r="N189" s="142"/>
      <c r="O189" s="170"/>
    </row>
    <row r="190" spans="10:15" ht="26.25">
      <c r="J190" s="163" t="s">
        <v>346</v>
      </c>
      <c r="K190" s="164" t="s">
        <v>329</v>
      </c>
      <c r="L190" s="164" t="s">
        <v>312</v>
      </c>
      <c r="M190" s="165" t="s">
        <v>313</v>
      </c>
      <c r="N190" s="136">
        <v>0.4</v>
      </c>
      <c r="O190" s="171" t="s">
        <v>346</v>
      </c>
    </row>
    <row r="191" spans="10:15" ht="26.25">
      <c r="J191" s="139"/>
      <c r="K191" s="390" t="s">
        <v>91</v>
      </c>
      <c r="L191" s="390"/>
      <c r="M191" s="390"/>
      <c r="N191" s="140">
        <v>1</v>
      </c>
      <c r="O191" s="139"/>
    </row>
    <row r="192" ht="26.25">
      <c r="N192" s="78">
        <f>SUM(N183:N191)</f>
        <v>4.76</v>
      </c>
    </row>
    <row r="194" spans="2:16" ht="26.25">
      <c r="B194" s="122" t="s">
        <v>269</v>
      </c>
      <c r="C194" s="123"/>
      <c r="P194" s="78">
        <f>F189+N192</f>
        <v>13.959999999999999</v>
      </c>
    </row>
    <row r="195" spans="2:7" ht="40.5">
      <c r="B195" s="392" t="s">
        <v>97</v>
      </c>
      <c r="C195" s="392" t="s">
        <v>24</v>
      </c>
      <c r="D195" s="392" t="s">
        <v>256</v>
      </c>
      <c r="E195" s="393" t="s">
        <v>26</v>
      </c>
      <c r="F195" s="124" t="s">
        <v>27</v>
      </c>
      <c r="G195" s="392" t="s">
        <v>97</v>
      </c>
    </row>
    <row r="196" spans="2:7" ht="26.25">
      <c r="B196" s="392"/>
      <c r="C196" s="392"/>
      <c r="D196" s="392"/>
      <c r="E196" s="393"/>
      <c r="F196" s="125" t="s">
        <v>99</v>
      </c>
      <c r="G196" s="392"/>
    </row>
    <row r="197" spans="2:11" ht="26.25">
      <c r="B197" s="126" t="s">
        <v>37</v>
      </c>
      <c r="C197" s="127" t="s">
        <v>38</v>
      </c>
      <c r="D197" s="126" t="s">
        <v>37</v>
      </c>
      <c r="E197" s="128" t="s">
        <v>38</v>
      </c>
      <c r="F197" s="127" t="s">
        <v>38</v>
      </c>
      <c r="G197" s="126" t="s">
        <v>37</v>
      </c>
      <c r="J197" s="122" t="s">
        <v>269</v>
      </c>
      <c r="K197" s="123"/>
    </row>
    <row r="198" spans="2:15" ht="26.25">
      <c r="B198" s="172">
        <v>73</v>
      </c>
      <c r="C198" s="164" t="s">
        <v>83</v>
      </c>
      <c r="D198" s="164" t="s">
        <v>347</v>
      </c>
      <c r="E198" s="165" t="s">
        <v>348</v>
      </c>
      <c r="F198" s="132">
        <v>3.85</v>
      </c>
      <c r="G198" s="166">
        <v>73</v>
      </c>
      <c r="J198" s="392" t="s">
        <v>97</v>
      </c>
      <c r="K198" s="392" t="s">
        <v>24</v>
      </c>
      <c r="L198" s="392" t="s">
        <v>256</v>
      </c>
      <c r="M198" s="393" t="s">
        <v>26</v>
      </c>
      <c r="N198" s="134"/>
      <c r="O198" s="392" t="s">
        <v>97</v>
      </c>
    </row>
    <row r="199" spans="2:15" ht="26.25">
      <c r="B199" s="172">
        <v>74</v>
      </c>
      <c r="C199" s="164" t="s">
        <v>83</v>
      </c>
      <c r="D199" s="164" t="s">
        <v>349</v>
      </c>
      <c r="E199" s="165" t="s">
        <v>350</v>
      </c>
      <c r="F199" s="132">
        <v>0.3</v>
      </c>
      <c r="G199" s="166">
        <v>74</v>
      </c>
      <c r="J199" s="392"/>
      <c r="K199" s="392"/>
      <c r="L199" s="392"/>
      <c r="M199" s="393"/>
      <c r="N199" s="173" t="s">
        <v>21</v>
      </c>
      <c r="O199" s="392"/>
    </row>
    <row r="200" spans="2:15" ht="26.25">
      <c r="B200" s="172">
        <v>75</v>
      </c>
      <c r="C200" s="164" t="s">
        <v>83</v>
      </c>
      <c r="D200" s="164" t="s">
        <v>351</v>
      </c>
      <c r="E200" s="165" t="s">
        <v>352</v>
      </c>
      <c r="F200" s="132">
        <v>0.3</v>
      </c>
      <c r="G200" s="166">
        <v>75</v>
      </c>
      <c r="J200" s="126" t="s">
        <v>37</v>
      </c>
      <c r="K200" s="127" t="s">
        <v>38</v>
      </c>
      <c r="L200" s="126" t="s">
        <v>37</v>
      </c>
      <c r="M200" s="128" t="s">
        <v>38</v>
      </c>
      <c r="N200" s="126" t="s">
        <v>37</v>
      </c>
      <c r="O200" s="126" t="s">
        <v>37</v>
      </c>
    </row>
    <row r="201" spans="2:15" ht="26.25">
      <c r="B201" s="172">
        <v>77</v>
      </c>
      <c r="C201" s="164" t="s">
        <v>83</v>
      </c>
      <c r="D201" s="164" t="s">
        <v>353</v>
      </c>
      <c r="E201" s="165" t="s">
        <v>354</v>
      </c>
      <c r="F201" s="132">
        <v>0.2</v>
      </c>
      <c r="G201" s="166">
        <v>77</v>
      </c>
      <c r="J201" s="172">
        <v>73</v>
      </c>
      <c r="K201" s="164" t="s">
        <v>83</v>
      </c>
      <c r="L201" s="164" t="s">
        <v>347</v>
      </c>
      <c r="M201" s="165" t="s">
        <v>348</v>
      </c>
      <c r="N201" s="136">
        <v>1.4</v>
      </c>
      <c r="O201" s="174">
        <v>73</v>
      </c>
    </row>
    <row r="202" spans="2:15" ht="26.25">
      <c r="B202" s="172">
        <v>78</v>
      </c>
      <c r="C202" s="164" t="s">
        <v>83</v>
      </c>
      <c r="D202" s="164" t="s">
        <v>355</v>
      </c>
      <c r="E202" s="165" t="s">
        <v>356</v>
      </c>
      <c r="F202" s="132">
        <v>0.18</v>
      </c>
      <c r="G202" s="166">
        <v>78</v>
      </c>
      <c r="J202" s="172">
        <v>74</v>
      </c>
      <c r="K202" s="164" t="s">
        <v>83</v>
      </c>
      <c r="L202" s="164" t="s">
        <v>349</v>
      </c>
      <c r="M202" s="165" t="s">
        <v>350</v>
      </c>
      <c r="N202" s="136">
        <v>0.05</v>
      </c>
      <c r="O202" s="175">
        <v>74</v>
      </c>
    </row>
    <row r="203" spans="2:15" ht="26.25">
      <c r="B203" s="172">
        <v>79</v>
      </c>
      <c r="C203" s="164" t="s">
        <v>83</v>
      </c>
      <c r="D203" s="164" t="s">
        <v>357</v>
      </c>
      <c r="E203" s="165" t="s">
        <v>358</v>
      </c>
      <c r="F203" s="132">
        <v>0.3</v>
      </c>
      <c r="G203" s="166">
        <v>79</v>
      </c>
      <c r="J203" s="172">
        <v>75</v>
      </c>
      <c r="K203" s="164" t="s">
        <v>83</v>
      </c>
      <c r="L203" s="164" t="s">
        <v>351</v>
      </c>
      <c r="M203" s="165" t="s">
        <v>352</v>
      </c>
      <c r="N203" s="142"/>
      <c r="O203" s="176"/>
    </row>
    <row r="204" spans="2:15" ht="26.25">
      <c r="B204" s="172">
        <v>81</v>
      </c>
      <c r="C204" s="164" t="s">
        <v>83</v>
      </c>
      <c r="D204" s="164" t="s">
        <v>359</v>
      </c>
      <c r="E204" s="165" t="s">
        <v>360</v>
      </c>
      <c r="F204" s="132">
        <v>0.5</v>
      </c>
      <c r="G204" s="166">
        <v>81</v>
      </c>
      <c r="J204" s="172">
        <v>77</v>
      </c>
      <c r="K204" s="164" t="s">
        <v>83</v>
      </c>
      <c r="L204" s="164" t="s">
        <v>353</v>
      </c>
      <c r="M204" s="165" t="s">
        <v>354</v>
      </c>
      <c r="N204" s="136">
        <v>0.1</v>
      </c>
      <c r="O204" s="177">
        <v>77</v>
      </c>
    </row>
    <row r="205" spans="2:15" ht="27">
      <c r="B205" s="163">
        <v>107</v>
      </c>
      <c r="C205" s="164" t="s">
        <v>361</v>
      </c>
      <c r="D205" s="164" t="s">
        <v>362</v>
      </c>
      <c r="E205" s="165" t="s">
        <v>363</v>
      </c>
      <c r="F205" s="132">
        <v>0.25</v>
      </c>
      <c r="G205" s="178">
        <v>107</v>
      </c>
      <c r="J205" s="172">
        <v>78</v>
      </c>
      <c r="K205" s="164" t="s">
        <v>83</v>
      </c>
      <c r="L205" s="164" t="s">
        <v>355</v>
      </c>
      <c r="M205" s="165" t="s">
        <v>356</v>
      </c>
      <c r="N205" s="136">
        <v>0.05</v>
      </c>
      <c r="O205" s="175">
        <v>78</v>
      </c>
    </row>
    <row r="206" spans="2:15" ht="26.25">
      <c r="B206" s="172" t="s">
        <v>364</v>
      </c>
      <c r="C206" s="164" t="s">
        <v>83</v>
      </c>
      <c r="D206" s="164"/>
      <c r="E206" s="165" t="s">
        <v>365</v>
      </c>
      <c r="F206" s="132">
        <v>0.2</v>
      </c>
      <c r="G206" s="166" t="s">
        <v>364</v>
      </c>
      <c r="J206" s="172">
        <v>79</v>
      </c>
      <c r="K206" s="164" t="s">
        <v>83</v>
      </c>
      <c r="L206" s="164" t="s">
        <v>357</v>
      </c>
      <c r="M206" s="165" t="s">
        <v>358</v>
      </c>
      <c r="N206" s="142"/>
      <c r="O206" s="176"/>
    </row>
    <row r="207" spans="2:15" ht="26.25">
      <c r="B207" s="172" t="s">
        <v>366</v>
      </c>
      <c r="C207" s="164" t="s">
        <v>83</v>
      </c>
      <c r="D207" s="164" t="s">
        <v>367</v>
      </c>
      <c r="E207" s="165" t="s">
        <v>368</v>
      </c>
      <c r="F207" s="132">
        <v>0.55</v>
      </c>
      <c r="G207" s="179" t="s">
        <v>366</v>
      </c>
      <c r="J207" s="172">
        <v>81</v>
      </c>
      <c r="K207" s="164" t="s">
        <v>83</v>
      </c>
      <c r="L207" s="164" t="s">
        <v>359</v>
      </c>
      <c r="M207" s="165" t="s">
        <v>360</v>
      </c>
      <c r="N207" s="136">
        <v>0.05</v>
      </c>
      <c r="O207" s="180">
        <v>81</v>
      </c>
    </row>
    <row r="208" spans="2:15" ht="27">
      <c r="B208" s="139"/>
      <c r="C208" s="390" t="s">
        <v>91</v>
      </c>
      <c r="D208" s="390"/>
      <c r="E208" s="390"/>
      <c r="F208" s="140">
        <v>1.5</v>
      </c>
      <c r="G208" s="181"/>
      <c r="J208" s="163">
        <v>107</v>
      </c>
      <c r="K208" s="164" t="s">
        <v>361</v>
      </c>
      <c r="L208" s="164" t="s">
        <v>362</v>
      </c>
      <c r="M208" s="165" t="s">
        <v>363</v>
      </c>
      <c r="N208" s="142"/>
      <c r="O208" s="182"/>
    </row>
    <row r="209" spans="6:15" ht="26.25">
      <c r="F209" s="78">
        <f>SUM(F198:F208)</f>
        <v>8.129999999999999</v>
      </c>
      <c r="J209" s="172" t="s">
        <v>364</v>
      </c>
      <c r="K209" s="164" t="s">
        <v>83</v>
      </c>
      <c r="L209" s="164"/>
      <c r="M209" s="165" t="s">
        <v>365</v>
      </c>
      <c r="N209" s="142"/>
      <c r="O209" s="170"/>
    </row>
    <row r="210" spans="10:15" ht="26.25">
      <c r="J210" s="172" t="s">
        <v>366</v>
      </c>
      <c r="K210" s="164" t="s">
        <v>83</v>
      </c>
      <c r="L210" s="164" t="s">
        <v>367</v>
      </c>
      <c r="M210" s="165" t="s">
        <v>368</v>
      </c>
      <c r="N210" s="132">
        <v>0.1</v>
      </c>
      <c r="O210" s="183" t="s">
        <v>366</v>
      </c>
    </row>
    <row r="211" spans="10:15" ht="26.25">
      <c r="J211" s="139"/>
      <c r="K211" s="390" t="s">
        <v>91</v>
      </c>
      <c r="L211" s="390"/>
      <c r="M211" s="390"/>
      <c r="N211" s="140">
        <v>1</v>
      </c>
      <c r="O211" s="160"/>
    </row>
    <row r="212" ht="26.25">
      <c r="N212" s="78">
        <f>SUM(N201:N211)</f>
        <v>2.75</v>
      </c>
    </row>
    <row r="214" spans="2:16" ht="26.25">
      <c r="B214" s="122" t="s">
        <v>369</v>
      </c>
      <c r="C214" s="123"/>
      <c r="P214" s="78">
        <f>F209+N212</f>
        <v>10.879999999999999</v>
      </c>
    </row>
    <row r="215" spans="2:7" ht="40.5">
      <c r="B215" s="392" t="s">
        <v>97</v>
      </c>
      <c r="C215" s="392" t="s">
        <v>24</v>
      </c>
      <c r="D215" s="392" t="s">
        <v>256</v>
      </c>
      <c r="E215" s="393" t="s">
        <v>26</v>
      </c>
      <c r="F215" s="124" t="s">
        <v>27</v>
      </c>
      <c r="G215" s="392" t="s">
        <v>97</v>
      </c>
    </row>
    <row r="216" spans="2:7" ht="26.25">
      <c r="B216" s="392"/>
      <c r="C216" s="392"/>
      <c r="D216" s="392"/>
      <c r="E216" s="393"/>
      <c r="F216" s="125" t="s">
        <v>99</v>
      </c>
      <c r="G216" s="392"/>
    </row>
    <row r="217" spans="2:11" ht="26.25">
      <c r="B217" s="126" t="s">
        <v>37</v>
      </c>
      <c r="C217" s="127" t="s">
        <v>38</v>
      </c>
      <c r="D217" s="126" t="s">
        <v>37</v>
      </c>
      <c r="E217" s="128" t="s">
        <v>38</v>
      </c>
      <c r="F217" s="127" t="s">
        <v>38</v>
      </c>
      <c r="G217" s="126" t="s">
        <v>37</v>
      </c>
      <c r="J217" s="122" t="s">
        <v>369</v>
      </c>
      <c r="K217" s="123"/>
    </row>
    <row r="218" spans="2:15" ht="26.25">
      <c r="B218" s="172">
        <v>89</v>
      </c>
      <c r="C218" s="164" t="s">
        <v>92</v>
      </c>
      <c r="D218" s="164" t="s">
        <v>370</v>
      </c>
      <c r="E218" s="165" t="s">
        <v>371</v>
      </c>
      <c r="F218" s="132">
        <v>1.07</v>
      </c>
      <c r="G218" s="166">
        <v>89</v>
      </c>
      <c r="J218" s="392" t="s">
        <v>97</v>
      </c>
      <c r="K218" s="392" t="s">
        <v>24</v>
      </c>
      <c r="L218" s="392" t="s">
        <v>256</v>
      </c>
      <c r="M218" s="393" t="s">
        <v>26</v>
      </c>
      <c r="N218" s="134"/>
      <c r="O218" s="392" t="s">
        <v>97</v>
      </c>
    </row>
    <row r="219" spans="2:15" ht="26.25">
      <c r="B219" s="172">
        <v>90</v>
      </c>
      <c r="C219" s="164" t="s">
        <v>92</v>
      </c>
      <c r="D219" s="164" t="s">
        <v>128</v>
      </c>
      <c r="E219" s="165" t="s">
        <v>372</v>
      </c>
      <c r="F219" s="132">
        <v>0.2</v>
      </c>
      <c r="G219" s="166">
        <v>90</v>
      </c>
      <c r="J219" s="392"/>
      <c r="K219" s="392"/>
      <c r="L219" s="392"/>
      <c r="M219" s="393"/>
      <c r="N219" s="173" t="s">
        <v>21</v>
      </c>
      <c r="O219" s="392"/>
    </row>
    <row r="220" spans="6:15" ht="26.25">
      <c r="F220" s="78">
        <f>SUM(F218:F219)</f>
        <v>1.27</v>
      </c>
      <c r="J220" s="126" t="s">
        <v>37</v>
      </c>
      <c r="K220" s="127" t="s">
        <v>38</v>
      </c>
      <c r="L220" s="126" t="s">
        <v>37</v>
      </c>
      <c r="M220" s="128" t="s">
        <v>38</v>
      </c>
      <c r="N220" s="126" t="s">
        <v>37</v>
      </c>
      <c r="O220" s="126" t="s">
        <v>37</v>
      </c>
    </row>
    <row r="221" spans="10:15" ht="26.25">
      <c r="J221" s="172">
        <v>89</v>
      </c>
      <c r="K221" s="164" t="s">
        <v>92</v>
      </c>
      <c r="L221" s="164" t="s">
        <v>370</v>
      </c>
      <c r="M221" s="165" t="s">
        <v>371</v>
      </c>
      <c r="N221" s="184">
        <v>0.5</v>
      </c>
      <c r="O221" s="185">
        <v>89</v>
      </c>
    </row>
    <row r="222" spans="10:15" ht="26.25">
      <c r="J222" s="172">
        <v>90</v>
      </c>
      <c r="K222" s="164" t="s">
        <v>92</v>
      </c>
      <c r="L222" s="164" t="s">
        <v>128</v>
      </c>
      <c r="M222" s="165" t="s">
        <v>372</v>
      </c>
      <c r="N222" s="184"/>
      <c r="O222" s="176"/>
    </row>
    <row r="223" spans="2:14" ht="27.75">
      <c r="B223" s="119"/>
      <c r="C223" s="120"/>
      <c r="D223" s="161">
        <v>5</v>
      </c>
      <c r="E223" s="121" t="s">
        <v>373</v>
      </c>
      <c r="F223" s="397" t="s">
        <v>20</v>
      </c>
      <c r="G223" s="397"/>
      <c r="N223" s="78">
        <f>SUM(N221:N222)</f>
        <v>0.5</v>
      </c>
    </row>
    <row r="224" spans="2:3" ht="26.25">
      <c r="B224" s="122" t="s">
        <v>255</v>
      </c>
      <c r="C224" s="123"/>
    </row>
    <row r="225" spans="2:16" ht="40.5">
      <c r="B225" s="392" t="s">
        <v>23</v>
      </c>
      <c r="C225" s="392" t="s">
        <v>24</v>
      </c>
      <c r="D225" s="392" t="s">
        <v>256</v>
      </c>
      <c r="E225" s="393" t="s">
        <v>26</v>
      </c>
      <c r="F225" s="124" t="s">
        <v>27</v>
      </c>
      <c r="G225" s="392" t="s">
        <v>23</v>
      </c>
      <c r="P225" s="78">
        <f>F220+N223</f>
        <v>1.77</v>
      </c>
    </row>
    <row r="226" spans="2:7" ht="26.25">
      <c r="B226" s="392"/>
      <c r="C226" s="392"/>
      <c r="D226" s="392"/>
      <c r="E226" s="393"/>
      <c r="F226" s="125" t="s">
        <v>32</v>
      </c>
      <c r="G226" s="392"/>
    </row>
    <row r="227" spans="2:15" ht="27.75">
      <c r="B227" s="126" t="s">
        <v>37</v>
      </c>
      <c r="C227" s="127" t="s">
        <v>38</v>
      </c>
      <c r="D227" s="126" t="s">
        <v>37</v>
      </c>
      <c r="E227" s="128" t="s">
        <v>38</v>
      </c>
      <c r="F227" s="127" t="s">
        <v>38</v>
      </c>
      <c r="G227" s="126"/>
      <c r="J227" s="119" t="s">
        <v>328</v>
      </c>
      <c r="K227" s="120"/>
      <c r="L227" s="161">
        <v>5</v>
      </c>
      <c r="M227" s="186" t="s">
        <v>373</v>
      </c>
      <c r="N227" s="396" t="s">
        <v>21</v>
      </c>
      <c r="O227" s="396"/>
    </row>
    <row r="228" spans="2:11" ht="26.25">
      <c r="B228" s="187">
        <v>84</v>
      </c>
      <c r="C228" s="130" t="s">
        <v>92</v>
      </c>
      <c r="D228" s="130" t="s">
        <v>330</v>
      </c>
      <c r="E228" s="165" t="s">
        <v>331</v>
      </c>
      <c r="F228" s="132">
        <v>1.25</v>
      </c>
      <c r="G228" s="188">
        <v>84</v>
      </c>
      <c r="J228" s="122" t="s">
        <v>255</v>
      </c>
      <c r="K228" s="123"/>
    </row>
    <row r="229" spans="2:15" ht="26.25">
      <c r="B229" s="187" t="s">
        <v>374</v>
      </c>
      <c r="C229" s="130" t="s">
        <v>92</v>
      </c>
      <c r="D229" s="130" t="s">
        <v>330</v>
      </c>
      <c r="E229" s="165" t="s">
        <v>331</v>
      </c>
      <c r="F229" s="132">
        <v>1.5</v>
      </c>
      <c r="G229" s="188" t="s">
        <v>374</v>
      </c>
      <c r="J229" s="392" t="s">
        <v>28</v>
      </c>
      <c r="K229" s="392" t="s">
        <v>24</v>
      </c>
      <c r="L229" s="392" t="s">
        <v>256</v>
      </c>
      <c r="M229" s="393" t="s">
        <v>26</v>
      </c>
      <c r="N229" s="134"/>
      <c r="O229" s="392" t="s">
        <v>29</v>
      </c>
    </row>
    <row r="230" spans="2:15" ht="26.25">
      <c r="B230" s="187">
        <v>85</v>
      </c>
      <c r="C230" s="130" t="s">
        <v>92</v>
      </c>
      <c r="D230" s="130" t="s">
        <v>375</v>
      </c>
      <c r="E230" s="165" t="s">
        <v>376</v>
      </c>
      <c r="F230" s="132">
        <v>2.15</v>
      </c>
      <c r="G230" s="188">
        <v>85</v>
      </c>
      <c r="J230" s="392"/>
      <c r="K230" s="392"/>
      <c r="L230" s="392"/>
      <c r="M230" s="393"/>
      <c r="N230" s="125" t="s">
        <v>33</v>
      </c>
      <c r="O230" s="392"/>
    </row>
    <row r="231" spans="2:15" ht="26.25">
      <c r="B231" s="187">
        <v>86</v>
      </c>
      <c r="C231" s="130" t="s">
        <v>92</v>
      </c>
      <c r="D231" s="130" t="s">
        <v>377</v>
      </c>
      <c r="E231" s="165" t="s">
        <v>378</v>
      </c>
      <c r="F231" s="132">
        <v>0.94</v>
      </c>
      <c r="G231" s="188">
        <v>86</v>
      </c>
      <c r="J231" s="126" t="s">
        <v>37</v>
      </c>
      <c r="K231" s="127" t="s">
        <v>38</v>
      </c>
      <c r="L231" s="126" t="s">
        <v>37</v>
      </c>
      <c r="M231" s="128" t="s">
        <v>38</v>
      </c>
      <c r="N231" s="126" t="s">
        <v>37</v>
      </c>
      <c r="O231" s="135"/>
    </row>
    <row r="232" spans="2:15" ht="26.25">
      <c r="B232" s="187">
        <v>87</v>
      </c>
      <c r="C232" s="130" t="s">
        <v>92</v>
      </c>
      <c r="D232" s="130" t="s">
        <v>379</v>
      </c>
      <c r="E232" s="165" t="s">
        <v>380</v>
      </c>
      <c r="F232" s="132">
        <v>0.95</v>
      </c>
      <c r="G232" s="188">
        <v>87</v>
      </c>
      <c r="J232" s="187">
        <v>84</v>
      </c>
      <c r="K232" s="130" t="s">
        <v>92</v>
      </c>
      <c r="L232" s="130" t="s">
        <v>330</v>
      </c>
      <c r="M232" s="131" t="s">
        <v>331</v>
      </c>
      <c r="N232" s="136">
        <v>0.9</v>
      </c>
      <c r="O232" s="189">
        <v>84</v>
      </c>
    </row>
    <row r="233" spans="2:15" ht="26.25">
      <c r="B233" s="187">
        <v>88</v>
      </c>
      <c r="C233" s="130" t="s">
        <v>92</v>
      </c>
      <c r="D233" s="130" t="s">
        <v>381</v>
      </c>
      <c r="E233" s="165" t="s">
        <v>382</v>
      </c>
      <c r="F233" s="132">
        <v>0.8</v>
      </c>
      <c r="G233" s="188">
        <v>88</v>
      </c>
      <c r="J233" s="187" t="s">
        <v>374</v>
      </c>
      <c r="K233" s="130" t="s">
        <v>92</v>
      </c>
      <c r="L233" s="130" t="s">
        <v>330</v>
      </c>
      <c r="M233" s="131" t="s">
        <v>331</v>
      </c>
      <c r="N233" s="136">
        <v>0.65</v>
      </c>
      <c r="O233" s="189" t="s">
        <v>374</v>
      </c>
    </row>
    <row r="234" spans="2:15" ht="26.25">
      <c r="B234" s="187">
        <v>96</v>
      </c>
      <c r="C234" s="130" t="s">
        <v>92</v>
      </c>
      <c r="D234" s="130" t="s">
        <v>383</v>
      </c>
      <c r="E234" s="165" t="s">
        <v>384</v>
      </c>
      <c r="F234" s="132">
        <v>0.23</v>
      </c>
      <c r="G234" s="188">
        <v>96</v>
      </c>
      <c r="J234" s="187">
        <v>85</v>
      </c>
      <c r="K234" s="130" t="s">
        <v>92</v>
      </c>
      <c r="L234" s="130" t="s">
        <v>375</v>
      </c>
      <c r="M234" s="131" t="s">
        <v>376</v>
      </c>
      <c r="N234" s="136">
        <v>1.1</v>
      </c>
      <c r="O234" s="189">
        <v>85</v>
      </c>
    </row>
    <row r="235" spans="2:15" ht="26.25">
      <c r="B235" s="187">
        <v>91</v>
      </c>
      <c r="C235" s="130" t="s">
        <v>92</v>
      </c>
      <c r="D235" s="130" t="s">
        <v>385</v>
      </c>
      <c r="E235" s="165" t="s">
        <v>386</v>
      </c>
      <c r="F235" s="132">
        <v>0.14</v>
      </c>
      <c r="G235" s="188">
        <v>91</v>
      </c>
      <c r="J235" s="187">
        <v>86</v>
      </c>
      <c r="K235" s="130" t="s">
        <v>92</v>
      </c>
      <c r="L235" s="130" t="s">
        <v>377</v>
      </c>
      <c r="M235" s="131" t="s">
        <v>378</v>
      </c>
      <c r="N235" s="136">
        <v>0.65</v>
      </c>
      <c r="O235" s="189">
        <v>86</v>
      </c>
    </row>
    <row r="236" spans="2:15" ht="26.25">
      <c r="B236" s="187" t="s">
        <v>387</v>
      </c>
      <c r="C236" s="130" t="s">
        <v>92</v>
      </c>
      <c r="D236" s="130" t="s">
        <v>388</v>
      </c>
      <c r="E236" s="165" t="s">
        <v>389</v>
      </c>
      <c r="F236" s="132">
        <v>1.3</v>
      </c>
      <c r="G236" s="188" t="s">
        <v>387</v>
      </c>
      <c r="J236" s="187">
        <v>87</v>
      </c>
      <c r="K236" s="130" t="s">
        <v>92</v>
      </c>
      <c r="L236" s="130" t="s">
        <v>379</v>
      </c>
      <c r="M236" s="131" t="s">
        <v>380</v>
      </c>
      <c r="N236" s="136">
        <v>0.7</v>
      </c>
      <c r="O236" s="189">
        <v>87</v>
      </c>
    </row>
    <row r="237" spans="2:15" ht="26.25">
      <c r="B237" s="187">
        <v>92</v>
      </c>
      <c r="C237" s="130" t="s">
        <v>92</v>
      </c>
      <c r="D237" s="130" t="s">
        <v>390</v>
      </c>
      <c r="E237" s="165" t="s">
        <v>391</v>
      </c>
      <c r="F237" s="132">
        <v>0.35</v>
      </c>
      <c r="G237" s="188">
        <v>92</v>
      </c>
      <c r="J237" s="187">
        <v>88</v>
      </c>
      <c r="K237" s="130" t="s">
        <v>92</v>
      </c>
      <c r="L237" s="130" t="s">
        <v>381</v>
      </c>
      <c r="M237" s="131" t="s">
        <v>382</v>
      </c>
      <c r="N237" s="136">
        <v>0.52</v>
      </c>
      <c r="O237" s="190">
        <v>88</v>
      </c>
    </row>
    <row r="238" spans="2:15" ht="26.25">
      <c r="B238" s="187">
        <v>93</v>
      </c>
      <c r="C238" s="130" t="s">
        <v>92</v>
      </c>
      <c r="D238" s="130" t="s">
        <v>392</v>
      </c>
      <c r="E238" s="165" t="s">
        <v>393</v>
      </c>
      <c r="F238" s="132">
        <v>0.4</v>
      </c>
      <c r="G238" s="188">
        <v>93</v>
      </c>
      <c r="J238" s="187">
        <v>96</v>
      </c>
      <c r="K238" s="130" t="s">
        <v>92</v>
      </c>
      <c r="L238" s="130" t="s">
        <v>383</v>
      </c>
      <c r="M238" s="131" t="s">
        <v>384</v>
      </c>
      <c r="N238" s="191"/>
      <c r="O238" s="169"/>
    </row>
    <row r="239" spans="2:15" ht="33.75">
      <c r="B239" s="187">
        <v>95</v>
      </c>
      <c r="C239" s="130" t="s">
        <v>92</v>
      </c>
      <c r="D239" s="130" t="s">
        <v>394</v>
      </c>
      <c r="E239" s="165" t="s">
        <v>395</v>
      </c>
      <c r="F239" s="132">
        <v>0.13</v>
      </c>
      <c r="G239" s="188">
        <v>95</v>
      </c>
      <c r="J239" s="187">
        <v>91</v>
      </c>
      <c r="K239" s="130" t="s">
        <v>92</v>
      </c>
      <c r="L239" s="130" t="s">
        <v>385</v>
      </c>
      <c r="M239" s="131" t="s">
        <v>386</v>
      </c>
      <c r="N239" s="191"/>
      <c r="O239" s="170"/>
    </row>
    <row r="240" spans="2:15" ht="26.25">
      <c r="B240" s="187">
        <v>94</v>
      </c>
      <c r="C240" s="130" t="s">
        <v>92</v>
      </c>
      <c r="D240" s="130" t="s">
        <v>396</v>
      </c>
      <c r="E240" s="165" t="s">
        <v>397</v>
      </c>
      <c r="F240" s="132">
        <v>0.13</v>
      </c>
      <c r="G240" s="188">
        <v>94</v>
      </c>
      <c r="J240" s="187" t="s">
        <v>387</v>
      </c>
      <c r="K240" s="130" t="s">
        <v>92</v>
      </c>
      <c r="L240" s="130" t="s">
        <v>388</v>
      </c>
      <c r="M240" s="131" t="s">
        <v>389</v>
      </c>
      <c r="N240" s="136">
        <v>0.7</v>
      </c>
      <c r="O240" s="192" t="s">
        <v>387</v>
      </c>
    </row>
    <row r="241" spans="2:15" ht="26.25">
      <c r="B241" s="187">
        <v>97</v>
      </c>
      <c r="C241" s="130" t="s">
        <v>92</v>
      </c>
      <c r="D241" s="130" t="s">
        <v>398</v>
      </c>
      <c r="E241" s="165" t="s">
        <v>399</v>
      </c>
      <c r="F241" s="132">
        <v>0.61</v>
      </c>
      <c r="G241" s="188">
        <v>97</v>
      </c>
      <c r="J241" s="187">
        <v>92</v>
      </c>
      <c r="K241" s="130" t="s">
        <v>92</v>
      </c>
      <c r="L241" s="130" t="s">
        <v>390</v>
      </c>
      <c r="M241" s="131" t="s">
        <v>393</v>
      </c>
      <c r="N241" s="136">
        <v>0.25</v>
      </c>
      <c r="O241" s="193">
        <v>92</v>
      </c>
    </row>
    <row r="242" spans="2:15" ht="33.75">
      <c r="B242" s="187">
        <v>98</v>
      </c>
      <c r="C242" s="130" t="s">
        <v>92</v>
      </c>
      <c r="D242" s="130" t="s">
        <v>400</v>
      </c>
      <c r="E242" s="165" t="s">
        <v>401</v>
      </c>
      <c r="F242" s="132">
        <v>0.25</v>
      </c>
      <c r="G242" s="188">
        <v>98</v>
      </c>
      <c r="J242" s="187">
        <v>93</v>
      </c>
      <c r="K242" s="130" t="s">
        <v>92</v>
      </c>
      <c r="L242" s="130" t="s">
        <v>392</v>
      </c>
      <c r="M242" s="131" t="s">
        <v>395</v>
      </c>
      <c r="N242" s="194">
        <v>0.4</v>
      </c>
      <c r="O242" s="193">
        <v>93</v>
      </c>
    </row>
    <row r="243" spans="2:15" ht="26.25">
      <c r="B243" s="187">
        <v>99</v>
      </c>
      <c r="C243" s="130" t="s">
        <v>92</v>
      </c>
      <c r="D243" s="130" t="s">
        <v>402</v>
      </c>
      <c r="E243" s="165" t="s">
        <v>403</v>
      </c>
      <c r="F243" s="132">
        <v>1.2</v>
      </c>
      <c r="G243" s="188">
        <v>99</v>
      </c>
      <c r="J243" s="187">
        <v>95</v>
      </c>
      <c r="K243" s="130" t="s">
        <v>92</v>
      </c>
      <c r="L243" s="130" t="s">
        <v>394</v>
      </c>
      <c r="M243" s="131" t="s">
        <v>397</v>
      </c>
      <c r="N243" s="191"/>
      <c r="O243" s="170"/>
    </row>
    <row r="244" spans="2:15" ht="26.25">
      <c r="B244" s="187">
        <v>100</v>
      </c>
      <c r="C244" s="130" t="s">
        <v>92</v>
      </c>
      <c r="D244" s="130" t="s">
        <v>404</v>
      </c>
      <c r="E244" s="165" t="s">
        <v>405</v>
      </c>
      <c r="F244" s="132">
        <v>0.2</v>
      </c>
      <c r="G244" s="188">
        <v>100</v>
      </c>
      <c r="J244" s="187">
        <v>94</v>
      </c>
      <c r="K244" s="130" t="s">
        <v>92</v>
      </c>
      <c r="L244" s="130" t="s">
        <v>396</v>
      </c>
      <c r="M244" s="131" t="s">
        <v>399</v>
      </c>
      <c r="N244" s="136">
        <v>0.13</v>
      </c>
      <c r="O244" s="193">
        <v>94</v>
      </c>
    </row>
    <row r="245" spans="2:15" ht="26.25">
      <c r="B245" s="187" t="s">
        <v>406</v>
      </c>
      <c r="C245" s="130" t="s">
        <v>92</v>
      </c>
      <c r="D245" s="130" t="s">
        <v>407</v>
      </c>
      <c r="E245" s="165" t="s">
        <v>408</v>
      </c>
      <c r="F245" s="132">
        <v>0.65</v>
      </c>
      <c r="G245" s="188" t="s">
        <v>406</v>
      </c>
      <c r="J245" s="187">
        <v>97</v>
      </c>
      <c r="K245" s="130" t="s">
        <v>92</v>
      </c>
      <c r="L245" s="130" t="s">
        <v>398</v>
      </c>
      <c r="M245" s="131" t="s">
        <v>401</v>
      </c>
      <c r="N245" s="191"/>
      <c r="O245" s="169"/>
    </row>
    <row r="246" spans="2:15" ht="26.25">
      <c r="B246" s="187">
        <v>101</v>
      </c>
      <c r="C246" s="130" t="s">
        <v>92</v>
      </c>
      <c r="D246" s="130" t="s">
        <v>409</v>
      </c>
      <c r="E246" s="165" t="s">
        <v>410</v>
      </c>
      <c r="F246" s="132">
        <v>0.2</v>
      </c>
      <c r="G246" s="188">
        <v>101</v>
      </c>
      <c r="J246" s="187">
        <v>98</v>
      </c>
      <c r="K246" s="130" t="s">
        <v>92</v>
      </c>
      <c r="L246" s="130" t="s">
        <v>400</v>
      </c>
      <c r="M246" s="131" t="s">
        <v>403</v>
      </c>
      <c r="N246" s="191"/>
      <c r="O246" s="170"/>
    </row>
    <row r="247" spans="2:15" ht="26.25">
      <c r="B247" s="187">
        <v>102</v>
      </c>
      <c r="C247" s="130" t="s">
        <v>92</v>
      </c>
      <c r="D247" s="130" t="s">
        <v>411</v>
      </c>
      <c r="E247" s="165" t="s">
        <v>412</v>
      </c>
      <c r="F247" s="132">
        <v>0.15</v>
      </c>
      <c r="G247" s="188">
        <v>102</v>
      </c>
      <c r="J247" s="187">
        <v>99</v>
      </c>
      <c r="K247" s="130" t="s">
        <v>92</v>
      </c>
      <c r="L247" s="130" t="s">
        <v>402</v>
      </c>
      <c r="M247" s="131" t="s">
        <v>405</v>
      </c>
      <c r="N247" s="136">
        <v>0.8</v>
      </c>
      <c r="O247" s="193">
        <v>99</v>
      </c>
    </row>
    <row r="248" spans="2:15" ht="26.25">
      <c r="B248" s="187">
        <v>103</v>
      </c>
      <c r="C248" s="130" t="s">
        <v>92</v>
      </c>
      <c r="D248" s="130" t="s">
        <v>413</v>
      </c>
      <c r="E248" s="165" t="s">
        <v>414</v>
      </c>
      <c r="F248" s="132">
        <v>0.6</v>
      </c>
      <c r="G248" s="188">
        <v>103</v>
      </c>
      <c r="J248" s="187">
        <v>100</v>
      </c>
      <c r="K248" s="130" t="s">
        <v>92</v>
      </c>
      <c r="L248" s="130" t="s">
        <v>404</v>
      </c>
      <c r="M248" s="131" t="s">
        <v>408</v>
      </c>
      <c r="N248" s="191"/>
      <c r="O248" s="169"/>
    </row>
    <row r="249" spans="2:15" ht="27">
      <c r="B249" s="187">
        <v>104</v>
      </c>
      <c r="C249" s="130" t="s">
        <v>92</v>
      </c>
      <c r="D249" s="130" t="s">
        <v>415</v>
      </c>
      <c r="E249" s="165" t="s">
        <v>416</v>
      </c>
      <c r="F249" s="132">
        <v>1.75</v>
      </c>
      <c r="G249" s="188">
        <v>104</v>
      </c>
      <c r="J249" s="187" t="s">
        <v>406</v>
      </c>
      <c r="K249" s="130" t="s">
        <v>92</v>
      </c>
      <c r="L249" s="130" t="s">
        <v>407</v>
      </c>
      <c r="M249" s="131" t="s">
        <v>410</v>
      </c>
      <c r="N249" s="136">
        <v>0.15</v>
      </c>
      <c r="O249" s="193" t="s">
        <v>406</v>
      </c>
    </row>
    <row r="250" spans="2:15" ht="26.25">
      <c r="B250" s="187" t="s">
        <v>417</v>
      </c>
      <c r="C250" s="130" t="s">
        <v>92</v>
      </c>
      <c r="D250" s="130" t="s">
        <v>418</v>
      </c>
      <c r="E250" s="165" t="s">
        <v>419</v>
      </c>
      <c r="F250" s="132">
        <v>0.06</v>
      </c>
      <c r="G250" s="188" t="s">
        <v>417</v>
      </c>
      <c r="J250" s="187">
        <v>101</v>
      </c>
      <c r="K250" s="130" t="s">
        <v>92</v>
      </c>
      <c r="L250" s="130" t="s">
        <v>409</v>
      </c>
      <c r="M250" s="131" t="s">
        <v>412</v>
      </c>
      <c r="N250" s="136">
        <v>0.05</v>
      </c>
      <c r="O250" s="193">
        <v>101</v>
      </c>
    </row>
    <row r="251" spans="2:15" ht="26.25">
      <c r="B251" s="187">
        <v>181</v>
      </c>
      <c r="C251" s="130" t="s">
        <v>92</v>
      </c>
      <c r="D251" s="130" t="s">
        <v>420</v>
      </c>
      <c r="E251" s="165" t="s">
        <v>421</v>
      </c>
      <c r="F251" s="132">
        <v>0.2</v>
      </c>
      <c r="G251" s="188">
        <v>181</v>
      </c>
      <c r="J251" s="187">
        <v>102</v>
      </c>
      <c r="K251" s="130" t="s">
        <v>92</v>
      </c>
      <c r="L251" s="130" t="s">
        <v>411</v>
      </c>
      <c r="M251" s="131" t="s">
        <v>414</v>
      </c>
      <c r="N251" s="191"/>
      <c r="O251" s="195"/>
    </row>
    <row r="252" spans="2:15" ht="26.25">
      <c r="B252" s="187">
        <v>182</v>
      </c>
      <c r="C252" s="130" t="s">
        <v>92</v>
      </c>
      <c r="D252" s="130" t="s">
        <v>422</v>
      </c>
      <c r="E252" s="165" t="s">
        <v>423</v>
      </c>
      <c r="F252" s="132">
        <v>0.11</v>
      </c>
      <c r="G252" s="188">
        <v>182</v>
      </c>
      <c r="J252" s="187">
        <v>103</v>
      </c>
      <c r="K252" s="130" t="s">
        <v>92</v>
      </c>
      <c r="L252" s="130" t="s">
        <v>413</v>
      </c>
      <c r="M252" s="131" t="s">
        <v>416</v>
      </c>
      <c r="N252" s="191"/>
      <c r="O252" s="170"/>
    </row>
    <row r="253" spans="2:15" ht="27">
      <c r="B253" s="187">
        <v>67</v>
      </c>
      <c r="C253" s="130" t="s">
        <v>92</v>
      </c>
      <c r="D253" s="130" t="s">
        <v>424</v>
      </c>
      <c r="E253" s="165" t="s">
        <v>425</v>
      </c>
      <c r="F253" s="132">
        <v>0.6</v>
      </c>
      <c r="G253" s="188">
        <v>67</v>
      </c>
      <c r="J253" s="187">
        <v>104</v>
      </c>
      <c r="K253" s="130" t="s">
        <v>92</v>
      </c>
      <c r="L253" s="130" t="s">
        <v>415</v>
      </c>
      <c r="M253" s="131" t="s">
        <v>419</v>
      </c>
      <c r="N253" s="136">
        <v>0.45</v>
      </c>
      <c r="O253" s="193">
        <v>104</v>
      </c>
    </row>
    <row r="254" spans="2:15" ht="26.25">
      <c r="B254" s="187">
        <v>68</v>
      </c>
      <c r="C254" s="130" t="s">
        <v>92</v>
      </c>
      <c r="D254" s="130" t="s">
        <v>426</v>
      </c>
      <c r="E254" s="165" t="s">
        <v>427</v>
      </c>
      <c r="F254" s="132">
        <v>0.3</v>
      </c>
      <c r="G254" s="188">
        <v>68</v>
      </c>
      <c r="J254" s="187" t="s">
        <v>417</v>
      </c>
      <c r="K254" s="130" t="s">
        <v>92</v>
      </c>
      <c r="L254" s="130" t="s">
        <v>418</v>
      </c>
      <c r="M254" s="131" t="s">
        <v>421</v>
      </c>
      <c r="N254" s="191"/>
      <c r="O254" s="169"/>
    </row>
    <row r="255" spans="2:15" ht="26.25">
      <c r="B255" s="187" t="s">
        <v>428</v>
      </c>
      <c r="C255" s="130" t="s">
        <v>92</v>
      </c>
      <c r="D255" s="130" t="s">
        <v>429</v>
      </c>
      <c r="E255" s="165" t="s">
        <v>430</v>
      </c>
      <c r="F255" s="132">
        <v>0.4</v>
      </c>
      <c r="G255" s="188" t="s">
        <v>428</v>
      </c>
      <c r="J255" s="187">
        <v>181</v>
      </c>
      <c r="K255" s="130" t="s">
        <v>92</v>
      </c>
      <c r="L255" s="130" t="s">
        <v>420</v>
      </c>
      <c r="M255" s="131" t="s">
        <v>423</v>
      </c>
      <c r="N255" s="191"/>
      <c r="O255" s="195"/>
    </row>
    <row r="256" spans="2:15" ht="26.25">
      <c r="B256" s="139"/>
      <c r="C256" s="390" t="s">
        <v>91</v>
      </c>
      <c r="D256" s="390"/>
      <c r="E256" s="390"/>
      <c r="F256" s="196">
        <v>3</v>
      </c>
      <c r="G256" s="139"/>
      <c r="J256" s="187">
        <v>182</v>
      </c>
      <c r="K256" s="130" t="s">
        <v>92</v>
      </c>
      <c r="L256" s="130" t="s">
        <v>422</v>
      </c>
      <c r="M256" s="131" t="s">
        <v>425</v>
      </c>
      <c r="N256" s="191"/>
      <c r="O256" s="195"/>
    </row>
    <row r="257" spans="6:15" ht="26.25">
      <c r="F257" s="78">
        <f>SUM(F228:F256)</f>
        <v>20.55</v>
      </c>
      <c r="J257" s="187">
        <v>67</v>
      </c>
      <c r="K257" s="130" t="s">
        <v>92</v>
      </c>
      <c r="L257" s="130" t="s">
        <v>424</v>
      </c>
      <c r="M257" s="131" t="s">
        <v>427</v>
      </c>
      <c r="N257" s="191"/>
      <c r="O257" s="170"/>
    </row>
    <row r="258" spans="10:15" ht="26.25">
      <c r="J258" s="187">
        <v>68</v>
      </c>
      <c r="K258" s="130" t="s">
        <v>92</v>
      </c>
      <c r="L258" s="130" t="s">
        <v>426</v>
      </c>
      <c r="M258" s="131" t="s">
        <v>430</v>
      </c>
      <c r="N258" s="136">
        <v>0.22</v>
      </c>
      <c r="O258" s="192">
        <v>68</v>
      </c>
    </row>
    <row r="259" spans="10:15" ht="26.25">
      <c r="J259" s="187" t="s">
        <v>428</v>
      </c>
      <c r="K259" s="130" t="s">
        <v>92</v>
      </c>
      <c r="L259" s="130" t="s">
        <v>429</v>
      </c>
      <c r="M259" s="131" t="s">
        <v>431</v>
      </c>
      <c r="N259" s="191"/>
      <c r="O259" s="197"/>
    </row>
    <row r="260" spans="10:15" ht="26.25">
      <c r="J260" s="139"/>
      <c r="K260" s="390" t="s">
        <v>91</v>
      </c>
      <c r="L260" s="390"/>
      <c r="M260" s="390"/>
      <c r="N260" s="198">
        <v>1</v>
      </c>
      <c r="O260" s="199"/>
    </row>
    <row r="261" spans="2:15" ht="26.25">
      <c r="B261" s="122" t="s">
        <v>269</v>
      </c>
      <c r="C261" s="123"/>
      <c r="K261" s="395" t="s">
        <v>432</v>
      </c>
      <c r="L261" s="395"/>
      <c r="M261" s="395"/>
      <c r="N261" s="200">
        <f>SUM(N232:N260)</f>
        <v>8.67</v>
      </c>
      <c r="O261" s="201"/>
    </row>
    <row r="262" spans="2:7" ht="40.5">
      <c r="B262" s="392" t="s">
        <v>97</v>
      </c>
      <c r="C262" s="392" t="s">
        <v>24</v>
      </c>
      <c r="D262" s="392" t="s">
        <v>256</v>
      </c>
      <c r="E262" s="393" t="s">
        <v>26</v>
      </c>
      <c r="F262" s="124" t="s">
        <v>27</v>
      </c>
      <c r="G262" s="392" t="s">
        <v>97</v>
      </c>
    </row>
    <row r="263" spans="2:16" ht="26.25">
      <c r="B263" s="392"/>
      <c r="C263" s="392"/>
      <c r="D263" s="392"/>
      <c r="E263" s="393"/>
      <c r="F263" s="125" t="s">
        <v>99</v>
      </c>
      <c r="G263" s="392"/>
      <c r="P263" s="78">
        <f>F257+N261</f>
        <v>29.22</v>
      </c>
    </row>
    <row r="264" spans="2:7" ht="26.25">
      <c r="B264" s="126" t="s">
        <v>37</v>
      </c>
      <c r="C264" s="127" t="s">
        <v>38</v>
      </c>
      <c r="D264" s="126" t="s">
        <v>37</v>
      </c>
      <c r="E264" s="128" t="s">
        <v>38</v>
      </c>
      <c r="F264" s="127" t="s">
        <v>38</v>
      </c>
      <c r="G264" s="126" t="s">
        <v>37</v>
      </c>
    </row>
    <row r="265" spans="2:7" ht="26.25">
      <c r="B265" s="172">
        <v>69</v>
      </c>
      <c r="C265" s="164" t="s">
        <v>93</v>
      </c>
      <c r="D265" s="164" t="s">
        <v>330</v>
      </c>
      <c r="E265" s="165" t="s">
        <v>331</v>
      </c>
      <c r="F265" s="132">
        <v>1.4</v>
      </c>
      <c r="G265" s="166">
        <v>69</v>
      </c>
    </row>
    <row r="266" spans="2:11" ht="26.25">
      <c r="B266" s="172">
        <v>70</v>
      </c>
      <c r="C266" s="164" t="s">
        <v>93</v>
      </c>
      <c r="D266" s="164" t="s">
        <v>433</v>
      </c>
      <c r="E266" s="165" t="s">
        <v>434</v>
      </c>
      <c r="F266" s="132">
        <v>1.85</v>
      </c>
      <c r="G266" s="166">
        <v>70</v>
      </c>
      <c r="J266" s="122" t="s">
        <v>269</v>
      </c>
      <c r="K266" s="123"/>
    </row>
    <row r="267" spans="2:15" ht="26.25">
      <c r="B267" s="172">
        <v>72</v>
      </c>
      <c r="C267" s="164" t="s">
        <v>93</v>
      </c>
      <c r="D267" s="164" t="s">
        <v>435</v>
      </c>
      <c r="E267" s="165" t="s">
        <v>436</v>
      </c>
      <c r="F267" s="132">
        <v>2.46</v>
      </c>
      <c r="G267" s="166">
        <v>72</v>
      </c>
      <c r="J267" s="392" t="s">
        <v>97</v>
      </c>
      <c r="K267" s="392" t="s">
        <v>24</v>
      </c>
      <c r="L267" s="392" t="s">
        <v>256</v>
      </c>
      <c r="M267" s="393" t="s">
        <v>26</v>
      </c>
      <c r="N267" s="134"/>
      <c r="O267" s="392" t="s">
        <v>97</v>
      </c>
    </row>
    <row r="268" spans="2:15" ht="26.25">
      <c r="B268" s="172" t="s">
        <v>437</v>
      </c>
      <c r="C268" s="164" t="s">
        <v>93</v>
      </c>
      <c r="D268" s="164" t="s">
        <v>133</v>
      </c>
      <c r="E268" s="165" t="s">
        <v>100</v>
      </c>
      <c r="F268" s="132">
        <v>0.75</v>
      </c>
      <c r="G268" s="166" t="s">
        <v>437</v>
      </c>
      <c r="J268" s="392"/>
      <c r="K268" s="392"/>
      <c r="L268" s="392"/>
      <c r="M268" s="393"/>
      <c r="N268" s="173" t="s">
        <v>21</v>
      </c>
      <c r="O268" s="392"/>
    </row>
    <row r="269" spans="2:15" ht="27">
      <c r="B269" s="172">
        <v>179</v>
      </c>
      <c r="C269" s="164" t="s">
        <v>93</v>
      </c>
      <c r="D269" s="164" t="s">
        <v>438</v>
      </c>
      <c r="E269" s="165" t="s">
        <v>439</v>
      </c>
      <c r="F269" s="132">
        <v>0.6</v>
      </c>
      <c r="G269" s="166">
        <v>179</v>
      </c>
      <c r="J269" s="126" t="s">
        <v>37</v>
      </c>
      <c r="K269" s="127" t="s">
        <v>38</v>
      </c>
      <c r="L269" s="126" t="s">
        <v>37</v>
      </c>
      <c r="M269" s="128" t="s">
        <v>38</v>
      </c>
      <c r="N269" s="126" t="s">
        <v>37</v>
      </c>
      <c r="O269" s="126" t="s">
        <v>37</v>
      </c>
    </row>
    <row r="270" spans="2:15" ht="26.25">
      <c r="B270" s="172" t="s">
        <v>440</v>
      </c>
      <c r="C270" s="164" t="s">
        <v>93</v>
      </c>
      <c r="D270" s="164" t="s">
        <v>441</v>
      </c>
      <c r="E270" s="165"/>
      <c r="F270" s="132">
        <v>0.12</v>
      </c>
      <c r="G270" s="166" t="s">
        <v>440</v>
      </c>
      <c r="J270" s="172">
        <v>69</v>
      </c>
      <c r="K270" s="164" t="s">
        <v>93</v>
      </c>
      <c r="L270" s="164" t="s">
        <v>330</v>
      </c>
      <c r="M270" s="165" t="s">
        <v>331</v>
      </c>
      <c r="N270" s="136">
        <v>0.75</v>
      </c>
      <c r="O270" s="167">
        <v>69</v>
      </c>
    </row>
    <row r="271" spans="2:15" ht="26.25">
      <c r="B271" s="139"/>
      <c r="C271" s="390" t="s">
        <v>91</v>
      </c>
      <c r="D271" s="390"/>
      <c r="E271" s="390"/>
      <c r="F271" s="140">
        <v>1.5</v>
      </c>
      <c r="G271" s="181"/>
      <c r="J271" s="172">
        <v>70</v>
      </c>
      <c r="K271" s="164" t="s">
        <v>93</v>
      </c>
      <c r="L271" s="164" t="s">
        <v>433</v>
      </c>
      <c r="M271" s="165" t="s">
        <v>434</v>
      </c>
      <c r="N271" s="136">
        <v>1</v>
      </c>
      <c r="O271" s="167">
        <v>70</v>
      </c>
    </row>
    <row r="272" spans="6:15" ht="26.25">
      <c r="F272" s="78">
        <f>SUM(F265:F271)</f>
        <v>8.68</v>
      </c>
      <c r="J272" s="172">
        <v>72</v>
      </c>
      <c r="K272" s="164" t="s">
        <v>93</v>
      </c>
      <c r="L272" s="164" t="s">
        <v>435</v>
      </c>
      <c r="M272" s="165" t="s">
        <v>436</v>
      </c>
      <c r="N272" s="136">
        <v>0.5</v>
      </c>
      <c r="O272" s="168">
        <v>72</v>
      </c>
    </row>
    <row r="273" spans="10:15" ht="26.25">
      <c r="J273" s="172" t="s">
        <v>437</v>
      </c>
      <c r="K273" s="164" t="s">
        <v>93</v>
      </c>
      <c r="L273" s="164" t="s">
        <v>133</v>
      </c>
      <c r="M273" s="165" t="s">
        <v>100</v>
      </c>
      <c r="N273" s="142"/>
      <c r="O273" s="169"/>
    </row>
    <row r="274" spans="10:15" ht="27">
      <c r="J274" s="172">
        <v>179</v>
      </c>
      <c r="K274" s="164" t="s">
        <v>93</v>
      </c>
      <c r="L274" s="164" t="s">
        <v>438</v>
      </c>
      <c r="M274" s="165" t="s">
        <v>439</v>
      </c>
      <c r="N274" s="142"/>
      <c r="O274" s="195"/>
    </row>
    <row r="275" spans="10:15" ht="26.25">
      <c r="J275" s="172" t="s">
        <v>440</v>
      </c>
      <c r="K275" s="164" t="s">
        <v>93</v>
      </c>
      <c r="L275" s="164" t="s">
        <v>441</v>
      </c>
      <c r="M275" s="165"/>
      <c r="N275" s="142"/>
      <c r="O275" s="170"/>
    </row>
    <row r="276" spans="10:15" ht="26.25">
      <c r="J276" s="139"/>
      <c r="K276" s="390" t="s">
        <v>91</v>
      </c>
      <c r="L276" s="390"/>
      <c r="M276" s="390"/>
      <c r="N276" s="140">
        <v>1</v>
      </c>
      <c r="O276" s="199"/>
    </row>
    <row r="277" spans="2:14" ht="26.25">
      <c r="B277" s="122" t="s">
        <v>369</v>
      </c>
      <c r="C277" s="123"/>
      <c r="N277" s="78">
        <f>SUM(N270:N276)</f>
        <v>3.25</v>
      </c>
    </row>
    <row r="278" spans="2:16" ht="40.5">
      <c r="B278" s="392" t="s">
        <v>97</v>
      </c>
      <c r="C278" s="392" t="s">
        <v>24</v>
      </c>
      <c r="D278" s="392" t="s">
        <v>256</v>
      </c>
      <c r="E278" s="393" t="s">
        <v>26</v>
      </c>
      <c r="F278" s="124" t="s">
        <v>27</v>
      </c>
      <c r="G278" s="392" t="s">
        <v>97</v>
      </c>
      <c r="P278" s="78">
        <f>F272+N277</f>
        <v>11.93</v>
      </c>
    </row>
    <row r="279" spans="2:7" ht="26.25">
      <c r="B279" s="392"/>
      <c r="C279" s="392"/>
      <c r="D279" s="392"/>
      <c r="E279" s="393"/>
      <c r="F279" s="125" t="s">
        <v>99</v>
      </c>
      <c r="G279" s="392"/>
    </row>
    <row r="280" spans="2:7" ht="26.25">
      <c r="B280" s="126" t="s">
        <v>37</v>
      </c>
      <c r="C280" s="127" t="s">
        <v>38</v>
      </c>
      <c r="D280" s="126" t="s">
        <v>37</v>
      </c>
      <c r="E280" s="128" t="s">
        <v>38</v>
      </c>
      <c r="F280" s="127" t="s">
        <v>38</v>
      </c>
      <c r="G280" s="126" t="s">
        <v>37</v>
      </c>
    </row>
    <row r="281" spans="2:11" ht="26.25">
      <c r="B281" s="187">
        <v>76</v>
      </c>
      <c r="C281" s="130" t="s">
        <v>83</v>
      </c>
      <c r="D281" s="130" t="s">
        <v>442</v>
      </c>
      <c r="E281" s="131" t="s">
        <v>391</v>
      </c>
      <c r="F281" s="132">
        <v>1.5</v>
      </c>
      <c r="G281" s="188">
        <v>76</v>
      </c>
      <c r="J281" s="122" t="s">
        <v>369</v>
      </c>
      <c r="K281" s="123"/>
    </row>
    <row r="282" spans="2:15" ht="26.25">
      <c r="B282" s="187">
        <v>80</v>
      </c>
      <c r="C282" s="130" t="s">
        <v>83</v>
      </c>
      <c r="D282" s="130" t="s">
        <v>443</v>
      </c>
      <c r="E282" s="131" t="s">
        <v>444</v>
      </c>
      <c r="F282" s="132">
        <v>0.25</v>
      </c>
      <c r="G282" s="188">
        <v>80</v>
      </c>
      <c r="J282" s="392" t="s">
        <v>97</v>
      </c>
      <c r="K282" s="392" t="s">
        <v>24</v>
      </c>
      <c r="L282" s="392" t="s">
        <v>256</v>
      </c>
      <c r="M282" s="393" t="s">
        <v>26</v>
      </c>
      <c r="N282" s="134"/>
      <c r="O282" s="392" t="s">
        <v>97</v>
      </c>
    </row>
    <row r="283" spans="2:15" ht="26.25">
      <c r="B283" s="187">
        <v>82</v>
      </c>
      <c r="C283" s="130" t="s">
        <v>83</v>
      </c>
      <c r="D283" s="130" t="s">
        <v>445</v>
      </c>
      <c r="E283" s="131" t="s">
        <v>446</v>
      </c>
      <c r="F283" s="132">
        <v>1.6</v>
      </c>
      <c r="G283" s="188">
        <v>82</v>
      </c>
      <c r="J283" s="392"/>
      <c r="K283" s="392"/>
      <c r="L283" s="392"/>
      <c r="M283" s="393"/>
      <c r="N283" s="173" t="s">
        <v>21</v>
      </c>
      <c r="O283" s="392"/>
    </row>
    <row r="284" spans="2:15" ht="26.25">
      <c r="B284" s="187">
        <v>83</v>
      </c>
      <c r="C284" s="130" t="s">
        <v>83</v>
      </c>
      <c r="D284" s="130" t="s">
        <v>447</v>
      </c>
      <c r="E284" s="131" t="s">
        <v>448</v>
      </c>
      <c r="F284" s="132">
        <v>0.35</v>
      </c>
      <c r="G284" s="188">
        <v>83</v>
      </c>
      <c r="J284" s="126" t="s">
        <v>37</v>
      </c>
      <c r="K284" s="127" t="s">
        <v>38</v>
      </c>
      <c r="L284" s="126" t="s">
        <v>37</v>
      </c>
      <c r="M284" s="128" t="s">
        <v>38</v>
      </c>
      <c r="N284" s="126" t="s">
        <v>37</v>
      </c>
      <c r="O284" s="126" t="s">
        <v>37</v>
      </c>
    </row>
    <row r="285" spans="2:15" ht="26.25">
      <c r="B285" s="187" t="s">
        <v>449</v>
      </c>
      <c r="C285" s="130" t="s">
        <v>83</v>
      </c>
      <c r="D285" s="130" t="s">
        <v>442</v>
      </c>
      <c r="E285" s="131" t="s">
        <v>391</v>
      </c>
      <c r="F285" s="132">
        <v>1.15</v>
      </c>
      <c r="G285" s="188" t="s">
        <v>449</v>
      </c>
      <c r="J285" s="187">
        <v>76</v>
      </c>
      <c r="K285" s="130" t="s">
        <v>83</v>
      </c>
      <c r="L285" s="130" t="s">
        <v>442</v>
      </c>
      <c r="M285" s="131" t="s">
        <v>391</v>
      </c>
      <c r="N285" s="136">
        <v>0.7</v>
      </c>
      <c r="O285" s="202">
        <v>76</v>
      </c>
    </row>
    <row r="286" spans="2:15" ht="26.25">
      <c r="B286" s="139"/>
      <c r="C286" s="394"/>
      <c r="D286" s="394"/>
      <c r="E286" s="394"/>
      <c r="F286" s="140">
        <v>1</v>
      </c>
      <c r="G286" s="139"/>
      <c r="J286" s="187">
        <v>80</v>
      </c>
      <c r="K286" s="130" t="s">
        <v>83</v>
      </c>
      <c r="L286" s="130" t="s">
        <v>443</v>
      </c>
      <c r="M286" s="131" t="s">
        <v>444</v>
      </c>
      <c r="N286" s="140"/>
      <c r="O286" s="203"/>
    </row>
    <row r="287" spans="6:15" ht="26.25">
      <c r="F287" s="78">
        <f>SUM(F281:F286)</f>
        <v>5.85</v>
      </c>
      <c r="J287" s="187">
        <v>82</v>
      </c>
      <c r="K287" s="130" t="s">
        <v>83</v>
      </c>
      <c r="L287" s="130" t="s">
        <v>445</v>
      </c>
      <c r="M287" s="131" t="s">
        <v>446</v>
      </c>
      <c r="N287" s="136">
        <v>0.65</v>
      </c>
      <c r="O287" s="204">
        <v>82</v>
      </c>
    </row>
    <row r="288" spans="10:15" ht="26.25">
      <c r="J288" s="187">
        <v>83</v>
      </c>
      <c r="K288" s="130" t="s">
        <v>83</v>
      </c>
      <c r="L288" s="130" t="s">
        <v>447</v>
      </c>
      <c r="M288" s="131" t="s">
        <v>448</v>
      </c>
      <c r="N288" s="136">
        <v>0.15</v>
      </c>
      <c r="O288" s="204">
        <v>83</v>
      </c>
    </row>
    <row r="289" spans="10:15" ht="26.25">
      <c r="J289" s="187" t="s">
        <v>449</v>
      </c>
      <c r="K289" s="130" t="s">
        <v>83</v>
      </c>
      <c r="L289" s="130" t="s">
        <v>442</v>
      </c>
      <c r="M289" s="131" t="s">
        <v>391</v>
      </c>
      <c r="N289" s="140"/>
      <c r="O289" s="203"/>
    </row>
    <row r="290" spans="10:15" ht="26.25">
      <c r="J290" s="390" t="s">
        <v>268</v>
      </c>
      <c r="K290" s="390"/>
      <c r="L290" s="390"/>
      <c r="M290" s="390"/>
      <c r="N290" s="140">
        <v>0.5</v>
      </c>
      <c r="O290" s="185"/>
    </row>
    <row r="291" spans="2:14" ht="27.75">
      <c r="B291" s="205" t="s">
        <v>328</v>
      </c>
      <c r="C291" s="206"/>
      <c r="D291" s="207">
        <v>6</v>
      </c>
      <c r="E291" s="208" t="s">
        <v>450</v>
      </c>
      <c r="F291" s="391" t="s">
        <v>20</v>
      </c>
      <c r="G291" s="380"/>
      <c r="N291" s="78">
        <f>SUM(N285:N290)</f>
        <v>2</v>
      </c>
    </row>
    <row r="292" spans="2:7" ht="26.25">
      <c r="B292" s="209" t="s">
        <v>255</v>
      </c>
      <c r="C292" s="210"/>
      <c r="D292" s="211"/>
      <c r="E292" s="211"/>
      <c r="F292" s="211"/>
      <c r="G292" s="211"/>
    </row>
    <row r="293" spans="2:16" ht="40.5">
      <c r="B293" s="376" t="s">
        <v>23</v>
      </c>
      <c r="C293" s="376" t="s">
        <v>24</v>
      </c>
      <c r="D293" s="376" t="s">
        <v>256</v>
      </c>
      <c r="E293" s="386" t="s">
        <v>26</v>
      </c>
      <c r="F293" s="212" t="s">
        <v>27</v>
      </c>
      <c r="G293" s="376" t="s">
        <v>23</v>
      </c>
      <c r="P293" s="78">
        <f>F287+N291</f>
        <v>7.85</v>
      </c>
    </row>
    <row r="294" spans="2:7" ht="26.25">
      <c r="B294" s="377"/>
      <c r="C294" s="377"/>
      <c r="D294" s="377"/>
      <c r="E294" s="377"/>
      <c r="F294" s="213" t="s">
        <v>32</v>
      </c>
      <c r="G294" s="377"/>
    </row>
    <row r="295" spans="2:15" ht="27.75">
      <c r="B295" s="214" t="s">
        <v>37</v>
      </c>
      <c r="C295" s="215" t="s">
        <v>38</v>
      </c>
      <c r="D295" s="214" t="s">
        <v>37</v>
      </c>
      <c r="E295" s="216" t="s">
        <v>38</v>
      </c>
      <c r="F295" s="215" t="s">
        <v>38</v>
      </c>
      <c r="G295" s="214"/>
      <c r="J295" s="205" t="s">
        <v>328</v>
      </c>
      <c r="K295" s="206"/>
      <c r="L295" s="207">
        <v>6</v>
      </c>
      <c r="M295" s="208" t="s">
        <v>450</v>
      </c>
      <c r="N295" s="389" t="s">
        <v>21</v>
      </c>
      <c r="O295" s="380"/>
    </row>
    <row r="296" spans="2:15" ht="26.25">
      <c r="B296" s="217" t="s">
        <v>451</v>
      </c>
      <c r="C296" s="218" t="s">
        <v>100</v>
      </c>
      <c r="D296" s="218" t="s">
        <v>330</v>
      </c>
      <c r="E296" s="219" t="s">
        <v>331</v>
      </c>
      <c r="F296" s="220">
        <v>1.15</v>
      </c>
      <c r="G296" s="221" t="s">
        <v>451</v>
      </c>
      <c r="J296" s="209" t="s">
        <v>255</v>
      </c>
      <c r="K296" s="210"/>
      <c r="L296" s="211"/>
      <c r="M296" s="211"/>
      <c r="N296" s="211"/>
      <c r="O296" s="211"/>
    </row>
    <row r="297" spans="2:15" ht="26.25">
      <c r="B297" s="217">
        <v>64</v>
      </c>
      <c r="C297" s="218" t="s">
        <v>100</v>
      </c>
      <c r="D297" s="218" t="s">
        <v>452</v>
      </c>
      <c r="E297" s="219" t="s">
        <v>453</v>
      </c>
      <c r="F297" s="220">
        <v>0.15</v>
      </c>
      <c r="G297" s="221">
        <v>64</v>
      </c>
      <c r="J297" s="376" t="s">
        <v>28</v>
      </c>
      <c r="K297" s="376" t="s">
        <v>24</v>
      </c>
      <c r="L297" s="376" t="s">
        <v>256</v>
      </c>
      <c r="M297" s="386" t="s">
        <v>26</v>
      </c>
      <c r="N297" s="222"/>
      <c r="O297" s="376" t="s">
        <v>29</v>
      </c>
    </row>
    <row r="298" spans="2:15" ht="26.25">
      <c r="B298" s="217">
        <v>59</v>
      </c>
      <c r="C298" s="218" t="s">
        <v>100</v>
      </c>
      <c r="D298" s="218" t="s">
        <v>454</v>
      </c>
      <c r="E298" s="219" t="s">
        <v>455</v>
      </c>
      <c r="F298" s="220">
        <v>1</v>
      </c>
      <c r="G298" s="221">
        <v>59</v>
      </c>
      <c r="J298" s="377"/>
      <c r="K298" s="377"/>
      <c r="L298" s="377"/>
      <c r="M298" s="377"/>
      <c r="N298" s="213" t="s">
        <v>33</v>
      </c>
      <c r="O298" s="377"/>
    </row>
    <row r="299" spans="2:15" ht="26.25">
      <c r="B299" s="217">
        <v>60</v>
      </c>
      <c r="C299" s="218" t="s">
        <v>100</v>
      </c>
      <c r="D299" s="218" t="s">
        <v>456</v>
      </c>
      <c r="E299" s="219" t="s">
        <v>457</v>
      </c>
      <c r="F299" s="220">
        <v>1.5</v>
      </c>
      <c r="G299" s="221">
        <v>60</v>
      </c>
      <c r="J299" s="214" t="s">
        <v>37</v>
      </c>
      <c r="K299" s="215" t="s">
        <v>38</v>
      </c>
      <c r="L299" s="214" t="s">
        <v>37</v>
      </c>
      <c r="M299" s="216" t="s">
        <v>38</v>
      </c>
      <c r="N299" s="214" t="s">
        <v>37</v>
      </c>
      <c r="O299" s="223"/>
    </row>
    <row r="300" spans="2:15" ht="26.25">
      <c r="B300" s="217" t="s">
        <v>458</v>
      </c>
      <c r="C300" s="218" t="s">
        <v>100</v>
      </c>
      <c r="D300" s="218" t="s">
        <v>459</v>
      </c>
      <c r="E300" s="219" t="s">
        <v>460</v>
      </c>
      <c r="F300" s="220">
        <v>0.2</v>
      </c>
      <c r="G300" s="221" t="s">
        <v>458</v>
      </c>
      <c r="J300" s="217" t="s">
        <v>451</v>
      </c>
      <c r="K300" s="218" t="s">
        <v>100</v>
      </c>
      <c r="L300" s="218" t="s">
        <v>330</v>
      </c>
      <c r="M300" s="219" t="s">
        <v>331</v>
      </c>
      <c r="N300" s="224">
        <v>0.5</v>
      </c>
      <c r="O300" s="225" t="str">
        <f aca="true" t="shared" si="3" ref="O300:O309">J300</f>
        <v>69a</v>
      </c>
    </row>
    <row r="301" spans="2:15" ht="26.25">
      <c r="B301" s="217">
        <v>61</v>
      </c>
      <c r="C301" s="218" t="s">
        <v>100</v>
      </c>
      <c r="D301" s="218" t="s">
        <v>461</v>
      </c>
      <c r="E301" s="219" t="s">
        <v>462</v>
      </c>
      <c r="F301" s="220">
        <v>0.8</v>
      </c>
      <c r="G301" s="221">
        <v>61</v>
      </c>
      <c r="J301" s="217">
        <v>64</v>
      </c>
      <c r="K301" s="218" t="s">
        <v>100</v>
      </c>
      <c r="L301" s="218" t="s">
        <v>452</v>
      </c>
      <c r="M301" s="219" t="s">
        <v>453</v>
      </c>
      <c r="N301" s="224">
        <v>0.12</v>
      </c>
      <c r="O301" s="225">
        <f t="shared" si="3"/>
        <v>64</v>
      </c>
    </row>
    <row r="302" spans="2:15" ht="26.25">
      <c r="B302" s="217">
        <v>62</v>
      </c>
      <c r="C302" s="218" t="s">
        <v>100</v>
      </c>
      <c r="D302" s="218" t="s">
        <v>463</v>
      </c>
      <c r="E302" s="219" t="s">
        <v>464</v>
      </c>
      <c r="F302" s="220">
        <v>0.6</v>
      </c>
      <c r="G302" s="221">
        <v>62</v>
      </c>
      <c r="J302" s="217">
        <v>59</v>
      </c>
      <c r="K302" s="218" t="s">
        <v>100</v>
      </c>
      <c r="L302" s="218" t="s">
        <v>454</v>
      </c>
      <c r="M302" s="219" t="s">
        <v>455</v>
      </c>
      <c r="N302" s="224">
        <v>0.3</v>
      </c>
      <c r="O302" s="225">
        <f t="shared" si="3"/>
        <v>59</v>
      </c>
    </row>
    <row r="303" spans="2:15" ht="26.25">
      <c r="B303" s="217">
        <v>65</v>
      </c>
      <c r="C303" s="218" t="s">
        <v>100</v>
      </c>
      <c r="D303" s="218" t="s">
        <v>465</v>
      </c>
      <c r="E303" s="219" t="s">
        <v>466</v>
      </c>
      <c r="F303" s="220">
        <v>0.25</v>
      </c>
      <c r="G303" s="221">
        <v>65</v>
      </c>
      <c r="J303" s="217">
        <v>60</v>
      </c>
      <c r="K303" s="218" t="s">
        <v>100</v>
      </c>
      <c r="L303" s="218" t="s">
        <v>456</v>
      </c>
      <c r="M303" s="219" t="s">
        <v>457</v>
      </c>
      <c r="N303" s="224">
        <v>0.3</v>
      </c>
      <c r="O303" s="225">
        <f t="shared" si="3"/>
        <v>60</v>
      </c>
    </row>
    <row r="304" spans="2:15" ht="26.25">
      <c r="B304" s="217">
        <v>63</v>
      </c>
      <c r="C304" s="218" t="s">
        <v>100</v>
      </c>
      <c r="D304" s="218" t="s">
        <v>467</v>
      </c>
      <c r="E304" s="219" t="s">
        <v>468</v>
      </c>
      <c r="F304" s="220">
        <v>0.25</v>
      </c>
      <c r="G304" s="221">
        <v>63</v>
      </c>
      <c r="J304" s="217" t="s">
        <v>458</v>
      </c>
      <c r="K304" s="218" t="s">
        <v>100</v>
      </c>
      <c r="L304" s="218" t="s">
        <v>459</v>
      </c>
      <c r="M304" s="219" t="s">
        <v>460</v>
      </c>
      <c r="N304" s="224">
        <v>0.2</v>
      </c>
      <c r="O304" s="225" t="str">
        <f t="shared" si="3"/>
        <v>60a</v>
      </c>
    </row>
    <row r="305" spans="2:15" ht="26.25">
      <c r="B305" s="217">
        <v>66</v>
      </c>
      <c r="C305" s="218" t="s">
        <v>100</v>
      </c>
      <c r="D305" s="218" t="s">
        <v>469</v>
      </c>
      <c r="E305" s="219" t="s">
        <v>470</v>
      </c>
      <c r="F305" s="220">
        <v>1.1</v>
      </c>
      <c r="G305" s="221">
        <v>66</v>
      </c>
      <c r="J305" s="217">
        <v>61</v>
      </c>
      <c r="K305" s="218" t="s">
        <v>100</v>
      </c>
      <c r="L305" s="218" t="s">
        <v>461</v>
      </c>
      <c r="M305" s="219" t="s">
        <v>462</v>
      </c>
      <c r="N305" s="224">
        <v>0.67</v>
      </c>
      <c r="O305" s="225">
        <f t="shared" si="3"/>
        <v>61</v>
      </c>
    </row>
    <row r="306" spans="2:15" ht="26.25">
      <c r="B306" s="226"/>
      <c r="C306" s="381" t="s">
        <v>91</v>
      </c>
      <c r="D306" s="379"/>
      <c r="E306" s="380"/>
      <c r="F306" s="140">
        <v>1.5</v>
      </c>
      <c r="G306" s="226"/>
      <c r="J306" s="217">
        <v>62</v>
      </c>
      <c r="K306" s="218" t="s">
        <v>100</v>
      </c>
      <c r="L306" s="218" t="s">
        <v>463</v>
      </c>
      <c r="M306" s="219" t="s">
        <v>464</v>
      </c>
      <c r="N306" s="224">
        <v>0.5</v>
      </c>
      <c r="O306" s="225">
        <f t="shared" si="3"/>
        <v>62</v>
      </c>
    </row>
    <row r="307" spans="6:15" ht="26.25">
      <c r="F307" s="78">
        <f>SUM(F296:F306)</f>
        <v>8.5</v>
      </c>
      <c r="J307" s="217">
        <v>65</v>
      </c>
      <c r="K307" s="218" t="s">
        <v>100</v>
      </c>
      <c r="L307" s="218" t="s">
        <v>465</v>
      </c>
      <c r="M307" s="219" t="s">
        <v>466</v>
      </c>
      <c r="N307" s="224">
        <v>0.1</v>
      </c>
      <c r="O307" s="225">
        <f t="shared" si="3"/>
        <v>65</v>
      </c>
    </row>
    <row r="308" spans="10:15" ht="26.25">
      <c r="J308" s="217">
        <v>63</v>
      </c>
      <c r="K308" s="218" t="s">
        <v>100</v>
      </c>
      <c r="L308" s="218" t="s">
        <v>467</v>
      </c>
      <c r="M308" s="219" t="s">
        <v>468</v>
      </c>
      <c r="N308" s="224">
        <v>0.07</v>
      </c>
      <c r="O308" s="225">
        <f t="shared" si="3"/>
        <v>63</v>
      </c>
    </row>
    <row r="309" spans="10:15" ht="26.25">
      <c r="J309" s="217">
        <v>66</v>
      </c>
      <c r="K309" s="218" t="s">
        <v>100</v>
      </c>
      <c r="L309" s="218" t="s">
        <v>469</v>
      </c>
      <c r="M309" s="219" t="s">
        <v>470</v>
      </c>
      <c r="N309" s="224">
        <v>0.25</v>
      </c>
      <c r="O309" s="225">
        <f t="shared" si="3"/>
        <v>66</v>
      </c>
    </row>
    <row r="310" spans="10:15" ht="26.25">
      <c r="J310" s="226"/>
      <c r="K310" s="381" t="s">
        <v>91</v>
      </c>
      <c r="L310" s="379"/>
      <c r="M310" s="380"/>
      <c r="N310" s="140">
        <v>0.65</v>
      </c>
      <c r="O310" s="227"/>
    </row>
    <row r="311" spans="10:15" ht="26.25">
      <c r="J311" s="211"/>
      <c r="K311" s="387" t="s">
        <v>432</v>
      </c>
      <c r="L311" s="388"/>
      <c r="M311" s="388"/>
      <c r="N311" s="228">
        <f>SUM(N300:N310)</f>
        <v>3.6599999999999997</v>
      </c>
      <c r="O311" s="229"/>
    </row>
    <row r="312" spans="2:7" ht="26.25">
      <c r="B312" s="209" t="s">
        <v>269</v>
      </c>
      <c r="C312" s="210"/>
      <c r="D312" s="211"/>
      <c r="E312" s="211"/>
      <c r="F312" s="211"/>
      <c r="G312" s="211"/>
    </row>
    <row r="313" spans="2:16" ht="40.5">
      <c r="B313" s="376" t="s">
        <v>97</v>
      </c>
      <c r="C313" s="376" t="s">
        <v>24</v>
      </c>
      <c r="D313" s="376" t="s">
        <v>256</v>
      </c>
      <c r="E313" s="386" t="s">
        <v>26</v>
      </c>
      <c r="F313" s="212" t="s">
        <v>27</v>
      </c>
      <c r="G313" s="376" t="s">
        <v>97</v>
      </c>
      <c r="P313" s="78">
        <f>F307+N311</f>
        <v>12.16</v>
      </c>
    </row>
    <row r="314" spans="2:7" ht="26.25">
      <c r="B314" s="377"/>
      <c r="C314" s="377"/>
      <c r="D314" s="377"/>
      <c r="E314" s="377"/>
      <c r="F314" s="213" t="s">
        <v>99</v>
      </c>
      <c r="G314" s="377"/>
    </row>
    <row r="315" spans="2:7" ht="26.25">
      <c r="B315" s="214" t="s">
        <v>37</v>
      </c>
      <c r="C315" s="215" t="s">
        <v>38</v>
      </c>
      <c r="D315" s="214" t="s">
        <v>37</v>
      </c>
      <c r="E315" s="216" t="s">
        <v>38</v>
      </c>
      <c r="F315" s="215" t="s">
        <v>38</v>
      </c>
      <c r="G315" s="214" t="s">
        <v>37</v>
      </c>
    </row>
    <row r="316" spans="2:15" ht="26.25">
      <c r="B316" s="230" t="s">
        <v>471</v>
      </c>
      <c r="C316" s="231" t="s">
        <v>101</v>
      </c>
      <c r="D316" s="232" t="s">
        <v>472</v>
      </c>
      <c r="E316" s="232" t="s">
        <v>473</v>
      </c>
      <c r="F316" s="220">
        <v>0.6</v>
      </c>
      <c r="G316" s="233" t="str">
        <f aca="true" t="shared" si="4" ref="G316:G324">B316</f>
        <v>5a</v>
      </c>
      <c r="J316" s="209" t="s">
        <v>269</v>
      </c>
      <c r="K316" s="210"/>
      <c r="L316" s="211"/>
      <c r="M316" s="211"/>
      <c r="N316" s="211"/>
      <c r="O316" s="211"/>
    </row>
    <row r="317" spans="2:15" ht="26.25">
      <c r="B317" s="230">
        <v>8</v>
      </c>
      <c r="C317" s="231" t="s">
        <v>101</v>
      </c>
      <c r="D317" s="232" t="s">
        <v>474</v>
      </c>
      <c r="E317" s="232" t="s">
        <v>475</v>
      </c>
      <c r="F317" s="220">
        <v>0.27</v>
      </c>
      <c r="G317" s="233">
        <f t="shared" si="4"/>
        <v>8</v>
      </c>
      <c r="J317" s="376" t="s">
        <v>97</v>
      </c>
      <c r="K317" s="376" t="s">
        <v>24</v>
      </c>
      <c r="L317" s="376" t="s">
        <v>256</v>
      </c>
      <c r="M317" s="386" t="s">
        <v>26</v>
      </c>
      <c r="N317" s="222"/>
      <c r="O317" s="376" t="s">
        <v>97</v>
      </c>
    </row>
    <row r="318" spans="2:15" ht="26.25">
      <c r="B318" s="230">
        <v>9</v>
      </c>
      <c r="C318" s="231" t="s">
        <v>101</v>
      </c>
      <c r="D318" s="232" t="s">
        <v>476</v>
      </c>
      <c r="E318" s="232" t="s">
        <v>477</v>
      </c>
      <c r="F318" s="220">
        <v>1</v>
      </c>
      <c r="G318" s="233">
        <f t="shared" si="4"/>
        <v>9</v>
      </c>
      <c r="J318" s="377"/>
      <c r="K318" s="377"/>
      <c r="L318" s="377"/>
      <c r="M318" s="377"/>
      <c r="N318" s="234" t="s">
        <v>21</v>
      </c>
      <c r="O318" s="377"/>
    </row>
    <row r="319" spans="2:15" ht="26.25">
      <c r="B319" s="230">
        <v>10</v>
      </c>
      <c r="C319" s="231" t="s">
        <v>101</v>
      </c>
      <c r="D319" s="232" t="s">
        <v>478</v>
      </c>
      <c r="E319" s="232" t="s">
        <v>479</v>
      </c>
      <c r="F319" s="220">
        <v>1.8</v>
      </c>
      <c r="G319" s="233">
        <f t="shared" si="4"/>
        <v>10</v>
      </c>
      <c r="J319" s="214" t="s">
        <v>37</v>
      </c>
      <c r="K319" s="215" t="s">
        <v>38</v>
      </c>
      <c r="L319" s="214" t="s">
        <v>37</v>
      </c>
      <c r="M319" s="216" t="s">
        <v>38</v>
      </c>
      <c r="N319" s="214" t="s">
        <v>37</v>
      </c>
      <c r="O319" s="214" t="s">
        <v>37</v>
      </c>
    </row>
    <row r="320" spans="2:15" ht="26.25">
      <c r="B320" s="230">
        <v>12</v>
      </c>
      <c r="C320" s="231" t="s">
        <v>101</v>
      </c>
      <c r="D320" s="232" t="s">
        <v>262</v>
      </c>
      <c r="E320" s="232" t="s">
        <v>480</v>
      </c>
      <c r="F320" s="220">
        <v>0.28</v>
      </c>
      <c r="G320" s="233">
        <f t="shared" si="4"/>
        <v>12</v>
      </c>
      <c r="J320" s="230" t="s">
        <v>471</v>
      </c>
      <c r="K320" s="231" t="s">
        <v>101</v>
      </c>
      <c r="L320" s="232" t="s">
        <v>472</v>
      </c>
      <c r="M320" s="232" t="s">
        <v>473</v>
      </c>
      <c r="N320" s="224">
        <v>0.6</v>
      </c>
      <c r="O320" s="225" t="str">
        <f>J320</f>
        <v>5a</v>
      </c>
    </row>
    <row r="321" spans="2:15" ht="26.25">
      <c r="B321" s="230">
        <v>11</v>
      </c>
      <c r="C321" s="231" t="s">
        <v>101</v>
      </c>
      <c r="D321" s="232" t="s">
        <v>481</v>
      </c>
      <c r="E321" s="232" t="s">
        <v>482</v>
      </c>
      <c r="F321" s="220">
        <v>0.4</v>
      </c>
      <c r="G321" s="233">
        <f t="shared" si="4"/>
        <v>11</v>
      </c>
      <c r="J321" s="230">
        <v>8</v>
      </c>
      <c r="K321" s="231" t="s">
        <v>101</v>
      </c>
      <c r="L321" s="232" t="s">
        <v>474</v>
      </c>
      <c r="M321" s="232" t="s">
        <v>475</v>
      </c>
      <c r="N321" s="224">
        <v>0.2</v>
      </c>
      <c r="O321" s="225">
        <f>J321</f>
        <v>8</v>
      </c>
    </row>
    <row r="322" spans="2:15" ht="26.25">
      <c r="B322" s="230">
        <v>13</v>
      </c>
      <c r="C322" s="231" t="s">
        <v>101</v>
      </c>
      <c r="D322" s="232" t="s">
        <v>483</v>
      </c>
      <c r="E322" s="232" t="s">
        <v>484</v>
      </c>
      <c r="F322" s="220">
        <v>1.1</v>
      </c>
      <c r="G322" s="233">
        <f t="shared" si="4"/>
        <v>13</v>
      </c>
      <c r="J322" s="230">
        <v>9</v>
      </c>
      <c r="K322" s="231" t="s">
        <v>101</v>
      </c>
      <c r="L322" s="232" t="s">
        <v>476</v>
      </c>
      <c r="M322" s="232" t="s">
        <v>477</v>
      </c>
      <c r="N322" s="224">
        <v>0.5</v>
      </c>
      <c r="O322" s="225">
        <f>J322</f>
        <v>9</v>
      </c>
    </row>
    <row r="323" spans="2:15" ht="26.25">
      <c r="B323" s="230">
        <v>14</v>
      </c>
      <c r="C323" s="231" t="s">
        <v>101</v>
      </c>
      <c r="D323" s="232" t="s">
        <v>485</v>
      </c>
      <c r="E323" s="232" t="s">
        <v>486</v>
      </c>
      <c r="F323" s="220">
        <v>0.15</v>
      </c>
      <c r="G323" s="233">
        <f t="shared" si="4"/>
        <v>14</v>
      </c>
      <c r="J323" s="230">
        <v>10</v>
      </c>
      <c r="K323" s="231" t="s">
        <v>101</v>
      </c>
      <c r="L323" s="232" t="s">
        <v>478</v>
      </c>
      <c r="M323" s="232" t="s">
        <v>479</v>
      </c>
      <c r="N323" s="224">
        <v>0.3</v>
      </c>
      <c r="O323" s="235">
        <f>J323</f>
        <v>10</v>
      </c>
    </row>
    <row r="324" spans="2:15" ht="26.25">
      <c r="B324" s="230" t="s">
        <v>487</v>
      </c>
      <c r="C324" s="231" t="s">
        <v>101</v>
      </c>
      <c r="D324" s="232" t="s">
        <v>488</v>
      </c>
      <c r="E324" s="232" t="s">
        <v>489</v>
      </c>
      <c r="F324" s="220">
        <v>0.4</v>
      </c>
      <c r="G324" s="233" t="str">
        <f t="shared" si="4"/>
        <v>10a</v>
      </c>
      <c r="J324" s="230">
        <v>12</v>
      </c>
      <c r="K324" s="231" t="s">
        <v>101</v>
      </c>
      <c r="L324" s="232" t="s">
        <v>262</v>
      </c>
      <c r="M324" s="236" t="s">
        <v>480</v>
      </c>
      <c r="N324" s="237"/>
      <c r="O324" s="238"/>
    </row>
    <row r="325" spans="2:15" ht="26.25">
      <c r="B325" s="226"/>
      <c r="C325" s="381" t="s">
        <v>91</v>
      </c>
      <c r="D325" s="379"/>
      <c r="E325" s="380"/>
      <c r="F325" s="140">
        <v>2</v>
      </c>
      <c r="G325" s="239"/>
      <c r="J325" s="230">
        <v>11</v>
      </c>
      <c r="K325" s="231" t="s">
        <v>101</v>
      </c>
      <c r="L325" s="232" t="s">
        <v>481</v>
      </c>
      <c r="M325" s="232" t="s">
        <v>482</v>
      </c>
      <c r="N325" s="224">
        <v>0.35</v>
      </c>
      <c r="O325" s="240">
        <f>J325</f>
        <v>11</v>
      </c>
    </row>
    <row r="326" spans="6:15" ht="26.25">
      <c r="F326" s="78">
        <f>SUM(F316:F325)</f>
        <v>8.000000000000002</v>
      </c>
      <c r="J326" s="230">
        <v>13</v>
      </c>
      <c r="K326" s="231" t="s">
        <v>101</v>
      </c>
      <c r="L326" s="232" t="s">
        <v>483</v>
      </c>
      <c r="M326" s="232" t="s">
        <v>484</v>
      </c>
      <c r="N326" s="224">
        <v>0.5</v>
      </c>
      <c r="O326" s="225">
        <f>J326</f>
        <v>13</v>
      </c>
    </row>
    <row r="327" spans="10:15" ht="26.25">
      <c r="J327" s="230">
        <v>14</v>
      </c>
      <c r="K327" s="231" t="s">
        <v>101</v>
      </c>
      <c r="L327" s="232" t="s">
        <v>485</v>
      </c>
      <c r="M327" s="232" t="s">
        <v>486</v>
      </c>
      <c r="N327" s="224">
        <v>0.15</v>
      </c>
      <c r="O327" s="225">
        <f>J327</f>
        <v>14</v>
      </c>
    </row>
    <row r="328" spans="10:15" ht="26.25">
      <c r="J328" s="226"/>
      <c r="K328" s="381" t="s">
        <v>91</v>
      </c>
      <c r="L328" s="379"/>
      <c r="M328" s="380"/>
      <c r="N328" s="140">
        <v>1</v>
      </c>
      <c r="O328" s="241"/>
    </row>
    <row r="329" ht="26.25">
      <c r="N329" s="78">
        <f>SUM(N320:N328)</f>
        <v>3.6</v>
      </c>
    </row>
    <row r="331" spans="2:16" ht="26.25">
      <c r="B331" s="209" t="s">
        <v>369</v>
      </c>
      <c r="C331" s="210"/>
      <c r="D331" s="211"/>
      <c r="E331" s="211"/>
      <c r="F331" s="211"/>
      <c r="G331" s="211"/>
      <c r="P331" s="78">
        <f>F326+N329</f>
        <v>11.600000000000001</v>
      </c>
    </row>
    <row r="332" spans="2:7" ht="40.5">
      <c r="B332" s="376" t="s">
        <v>97</v>
      </c>
      <c r="C332" s="376" t="s">
        <v>24</v>
      </c>
      <c r="D332" s="376" t="s">
        <v>256</v>
      </c>
      <c r="E332" s="386" t="s">
        <v>26</v>
      </c>
      <c r="F332" s="212" t="s">
        <v>27</v>
      </c>
      <c r="G332" s="376" t="s">
        <v>97</v>
      </c>
    </row>
    <row r="333" spans="2:15" ht="26.25">
      <c r="B333" s="377"/>
      <c r="C333" s="377"/>
      <c r="D333" s="377"/>
      <c r="E333" s="377"/>
      <c r="F333" s="213" t="s">
        <v>99</v>
      </c>
      <c r="G333" s="377"/>
      <c r="J333" s="209" t="s">
        <v>369</v>
      </c>
      <c r="K333" s="210"/>
      <c r="L333" s="211"/>
      <c r="M333" s="211"/>
      <c r="N333" s="211"/>
      <c r="O333" s="211"/>
    </row>
    <row r="334" spans="2:15" ht="26.25">
      <c r="B334" s="214" t="s">
        <v>37</v>
      </c>
      <c r="C334" s="215" t="s">
        <v>38</v>
      </c>
      <c r="D334" s="214" t="s">
        <v>37</v>
      </c>
      <c r="E334" s="216" t="s">
        <v>38</v>
      </c>
      <c r="F334" s="215" t="s">
        <v>38</v>
      </c>
      <c r="G334" s="214" t="s">
        <v>37</v>
      </c>
      <c r="J334" s="376" t="s">
        <v>97</v>
      </c>
      <c r="K334" s="376" t="s">
        <v>24</v>
      </c>
      <c r="L334" s="376" t="s">
        <v>256</v>
      </c>
      <c r="M334" s="386" t="s">
        <v>26</v>
      </c>
      <c r="N334" s="222"/>
      <c r="O334" s="376" t="s">
        <v>97</v>
      </c>
    </row>
    <row r="335" spans="2:15" ht="26.25">
      <c r="B335" s="230">
        <v>42</v>
      </c>
      <c r="C335" s="218" t="s">
        <v>102</v>
      </c>
      <c r="D335" s="218" t="s">
        <v>490</v>
      </c>
      <c r="E335" s="219" t="s">
        <v>491</v>
      </c>
      <c r="F335" s="220">
        <v>1.95</v>
      </c>
      <c r="G335" s="233">
        <f>B335</f>
        <v>42</v>
      </c>
      <c r="J335" s="377"/>
      <c r="K335" s="377"/>
      <c r="L335" s="377"/>
      <c r="M335" s="377"/>
      <c r="N335" s="234" t="s">
        <v>21</v>
      </c>
      <c r="O335" s="377"/>
    </row>
    <row r="336" spans="2:15" ht="26.25">
      <c r="B336" s="230">
        <v>43</v>
      </c>
      <c r="C336" s="218" t="s">
        <v>102</v>
      </c>
      <c r="D336" s="218" t="s">
        <v>492</v>
      </c>
      <c r="E336" s="219" t="s">
        <v>493</v>
      </c>
      <c r="F336" s="220">
        <v>1.8</v>
      </c>
      <c r="G336" s="233">
        <f>B336</f>
        <v>43</v>
      </c>
      <c r="J336" s="214" t="s">
        <v>37</v>
      </c>
      <c r="K336" s="215" t="s">
        <v>38</v>
      </c>
      <c r="L336" s="214" t="s">
        <v>37</v>
      </c>
      <c r="M336" s="216" t="s">
        <v>38</v>
      </c>
      <c r="N336" s="214" t="s">
        <v>37</v>
      </c>
      <c r="O336" s="214" t="s">
        <v>37</v>
      </c>
    </row>
    <row r="337" spans="2:15" ht="26.25">
      <c r="B337" s="230">
        <v>44</v>
      </c>
      <c r="C337" s="218" t="s">
        <v>102</v>
      </c>
      <c r="D337" s="218" t="s">
        <v>494</v>
      </c>
      <c r="E337" s="219" t="s">
        <v>495</v>
      </c>
      <c r="F337" s="220">
        <v>0.17</v>
      </c>
      <c r="G337" s="233">
        <f>B337</f>
        <v>44</v>
      </c>
      <c r="J337" s="230">
        <v>42</v>
      </c>
      <c r="K337" s="218" t="s">
        <v>102</v>
      </c>
      <c r="L337" s="218" t="s">
        <v>490</v>
      </c>
      <c r="M337" s="219" t="s">
        <v>491</v>
      </c>
      <c r="N337" s="224">
        <v>1.4</v>
      </c>
      <c r="O337" s="225">
        <f>J337</f>
        <v>42</v>
      </c>
    </row>
    <row r="338" spans="2:15" ht="26.25">
      <c r="B338" s="238" t="s">
        <v>496</v>
      </c>
      <c r="C338" s="242" t="s">
        <v>102</v>
      </c>
      <c r="D338" s="243"/>
      <c r="E338" s="244" t="s">
        <v>497</v>
      </c>
      <c r="F338" s="245">
        <v>0.55</v>
      </c>
      <c r="G338" s="233" t="s">
        <v>496</v>
      </c>
      <c r="J338" s="230">
        <v>43</v>
      </c>
      <c r="K338" s="218" t="s">
        <v>102</v>
      </c>
      <c r="L338" s="218" t="s">
        <v>492</v>
      </c>
      <c r="M338" s="219" t="s">
        <v>493</v>
      </c>
      <c r="N338" s="224">
        <v>1</v>
      </c>
      <c r="O338" s="235">
        <f>J338</f>
        <v>43</v>
      </c>
    </row>
    <row r="339" spans="2:15" ht="26.25">
      <c r="B339" s="226"/>
      <c r="C339" s="378"/>
      <c r="D339" s="379"/>
      <c r="E339" s="380"/>
      <c r="F339" s="140">
        <v>1.32</v>
      </c>
      <c r="G339" s="226"/>
      <c r="J339" s="230">
        <v>44</v>
      </c>
      <c r="K339" s="218" t="s">
        <v>102</v>
      </c>
      <c r="L339" s="218" t="s">
        <v>494</v>
      </c>
      <c r="M339" s="219" t="s">
        <v>495</v>
      </c>
      <c r="N339" s="191"/>
      <c r="O339" s="238"/>
    </row>
    <row r="340" spans="6:15" ht="26.25">
      <c r="F340" s="78">
        <f>SUM(F335:F339)</f>
        <v>5.79</v>
      </c>
      <c r="J340" s="238" t="s">
        <v>496</v>
      </c>
      <c r="K340" s="242" t="s">
        <v>102</v>
      </c>
      <c r="L340" s="243"/>
      <c r="M340" s="244" t="s">
        <v>497</v>
      </c>
      <c r="N340" s="245">
        <v>0.55</v>
      </c>
      <c r="O340" s="246" t="s">
        <v>496</v>
      </c>
    </row>
    <row r="341" spans="10:15" ht="26.25">
      <c r="J341" s="381" t="s">
        <v>268</v>
      </c>
      <c r="K341" s="384"/>
      <c r="L341" s="384"/>
      <c r="M341" s="385"/>
      <c r="N341" s="247">
        <v>0.3</v>
      </c>
      <c r="O341" s="248"/>
    </row>
    <row r="342" ht="26.25">
      <c r="N342" s="78">
        <f>SUM(N337:N341)</f>
        <v>3.25</v>
      </c>
    </row>
    <row r="344" ht="26.25">
      <c r="P344" s="78">
        <f>F340+N342</f>
        <v>9.04</v>
      </c>
    </row>
    <row r="345" spans="2:7" ht="26.25">
      <c r="B345" s="209" t="s">
        <v>498</v>
      </c>
      <c r="C345" s="210"/>
      <c r="D345" s="211"/>
      <c r="E345" s="211"/>
      <c r="F345" s="211"/>
      <c r="G345" s="211"/>
    </row>
    <row r="346" spans="2:15" ht="40.5">
      <c r="B346" s="376" t="s">
        <v>97</v>
      </c>
      <c r="C346" s="376" t="s">
        <v>24</v>
      </c>
      <c r="D346" s="376" t="s">
        <v>256</v>
      </c>
      <c r="E346" s="386" t="s">
        <v>26</v>
      </c>
      <c r="F346" s="212" t="s">
        <v>27</v>
      </c>
      <c r="G346" s="376" t="s">
        <v>97</v>
      </c>
      <c r="J346" s="209" t="s">
        <v>498</v>
      </c>
      <c r="K346" s="210"/>
      <c r="L346" s="211"/>
      <c r="M346" s="211"/>
      <c r="N346" s="211"/>
      <c r="O346" s="211"/>
    </row>
    <row r="347" spans="2:15" ht="26.25">
      <c r="B347" s="377"/>
      <c r="C347" s="377"/>
      <c r="D347" s="377"/>
      <c r="E347" s="377"/>
      <c r="F347" s="213" t="s">
        <v>99</v>
      </c>
      <c r="G347" s="377"/>
      <c r="J347" s="376" t="s">
        <v>97</v>
      </c>
      <c r="K347" s="376" t="s">
        <v>24</v>
      </c>
      <c r="L347" s="376" t="s">
        <v>256</v>
      </c>
      <c r="M347" s="386" t="s">
        <v>26</v>
      </c>
      <c r="N347" s="222"/>
      <c r="O347" s="376" t="s">
        <v>97</v>
      </c>
    </row>
    <row r="348" spans="2:15" ht="26.25">
      <c r="B348" s="214" t="s">
        <v>37</v>
      </c>
      <c r="C348" s="215" t="s">
        <v>38</v>
      </c>
      <c r="D348" s="214" t="s">
        <v>37</v>
      </c>
      <c r="E348" s="216" t="s">
        <v>38</v>
      </c>
      <c r="F348" s="215" t="s">
        <v>38</v>
      </c>
      <c r="G348" s="214" t="s">
        <v>37</v>
      </c>
      <c r="J348" s="377"/>
      <c r="K348" s="377"/>
      <c r="L348" s="377"/>
      <c r="M348" s="377"/>
      <c r="N348" s="234" t="s">
        <v>21</v>
      </c>
      <c r="O348" s="377"/>
    </row>
    <row r="349" spans="2:15" ht="26.25">
      <c r="B349" s="230">
        <v>1</v>
      </c>
      <c r="C349" s="249" t="s">
        <v>105</v>
      </c>
      <c r="D349" s="232" t="s">
        <v>433</v>
      </c>
      <c r="E349" s="232" t="s">
        <v>434</v>
      </c>
      <c r="F349" s="220">
        <v>1.6</v>
      </c>
      <c r="G349" s="233">
        <f>B349</f>
        <v>1</v>
      </c>
      <c r="J349" s="214" t="s">
        <v>37</v>
      </c>
      <c r="K349" s="215" t="s">
        <v>38</v>
      </c>
      <c r="L349" s="214" t="s">
        <v>37</v>
      </c>
      <c r="M349" s="216" t="s">
        <v>38</v>
      </c>
      <c r="N349" s="214" t="s">
        <v>37</v>
      </c>
      <c r="O349" s="214" t="s">
        <v>37</v>
      </c>
    </row>
    <row r="350" spans="2:15" ht="26.25">
      <c r="B350" s="230"/>
      <c r="C350" s="249"/>
      <c r="D350" s="232"/>
      <c r="E350" s="232"/>
      <c r="F350" s="220"/>
      <c r="G350" s="233"/>
      <c r="J350" s="230">
        <v>1</v>
      </c>
      <c r="K350" s="249" t="s">
        <v>105</v>
      </c>
      <c r="L350" s="232" t="s">
        <v>433</v>
      </c>
      <c r="M350" s="232" t="s">
        <v>434</v>
      </c>
      <c r="N350" s="224">
        <v>0.8</v>
      </c>
      <c r="O350" s="225">
        <f>J350</f>
        <v>1</v>
      </c>
    </row>
    <row r="351" spans="2:15" ht="26.25">
      <c r="B351" s="230">
        <v>3</v>
      </c>
      <c r="C351" s="249" t="s">
        <v>105</v>
      </c>
      <c r="D351" s="232" t="s">
        <v>499</v>
      </c>
      <c r="E351" s="232" t="s">
        <v>500</v>
      </c>
      <c r="F351" s="220">
        <v>0.1</v>
      </c>
      <c r="G351" s="233">
        <f aca="true" t="shared" si="5" ref="G351:G356">B351</f>
        <v>3</v>
      </c>
      <c r="J351" s="230"/>
      <c r="K351" s="249"/>
      <c r="L351" s="232"/>
      <c r="M351" s="232"/>
      <c r="N351" s="224"/>
      <c r="O351" s="250"/>
    </row>
    <row r="352" spans="2:15" ht="26.25">
      <c r="B352" s="230">
        <v>4</v>
      </c>
      <c r="C352" s="249" t="s">
        <v>105</v>
      </c>
      <c r="D352" s="232" t="s">
        <v>501</v>
      </c>
      <c r="E352" s="232" t="s">
        <v>502</v>
      </c>
      <c r="F352" s="220">
        <v>0.25</v>
      </c>
      <c r="G352" s="233">
        <f t="shared" si="5"/>
        <v>4</v>
      </c>
      <c r="J352" s="230">
        <v>3</v>
      </c>
      <c r="K352" s="249" t="s">
        <v>105</v>
      </c>
      <c r="L352" s="232" t="s">
        <v>499</v>
      </c>
      <c r="M352" s="232" t="s">
        <v>500</v>
      </c>
      <c r="N352" s="224">
        <v>0.04</v>
      </c>
      <c r="O352" s="225">
        <f aca="true" t="shared" si="6" ref="O352:O357">J352</f>
        <v>3</v>
      </c>
    </row>
    <row r="353" spans="2:15" ht="26.25">
      <c r="B353" s="230">
        <v>5</v>
      </c>
      <c r="C353" s="249" t="s">
        <v>105</v>
      </c>
      <c r="D353" s="232" t="s">
        <v>472</v>
      </c>
      <c r="E353" s="232" t="s">
        <v>473</v>
      </c>
      <c r="F353" s="220">
        <v>1.5</v>
      </c>
      <c r="G353" s="233">
        <f t="shared" si="5"/>
        <v>5</v>
      </c>
      <c r="J353" s="230">
        <v>4</v>
      </c>
      <c r="K353" s="249" t="s">
        <v>105</v>
      </c>
      <c r="L353" s="232" t="s">
        <v>501</v>
      </c>
      <c r="M353" s="232" t="s">
        <v>502</v>
      </c>
      <c r="N353" s="224">
        <v>0.15</v>
      </c>
      <c r="O353" s="225">
        <f t="shared" si="6"/>
        <v>4</v>
      </c>
    </row>
    <row r="354" spans="2:15" ht="26.25">
      <c r="B354" s="230" t="s">
        <v>487</v>
      </c>
      <c r="C354" s="249" t="s">
        <v>105</v>
      </c>
      <c r="D354" s="232" t="s">
        <v>452</v>
      </c>
      <c r="E354" s="232" t="s">
        <v>453</v>
      </c>
      <c r="F354" s="220">
        <v>1</v>
      </c>
      <c r="G354" s="233" t="str">
        <f t="shared" si="5"/>
        <v>10a</v>
      </c>
      <c r="J354" s="230">
        <v>5</v>
      </c>
      <c r="K354" s="249" t="s">
        <v>105</v>
      </c>
      <c r="L354" s="232" t="s">
        <v>472</v>
      </c>
      <c r="M354" s="232" t="s">
        <v>473</v>
      </c>
      <c r="N354" s="224">
        <v>0.9</v>
      </c>
      <c r="O354" s="225">
        <f t="shared" si="6"/>
        <v>5</v>
      </c>
    </row>
    <row r="355" spans="2:15" ht="26.25">
      <c r="B355" s="230">
        <v>7</v>
      </c>
      <c r="C355" s="249" t="s">
        <v>105</v>
      </c>
      <c r="D355" s="232" t="s">
        <v>503</v>
      </c>
      <c r="E355" s="232" t="s">
        <v>504</v>
      </c>
      <c r="F355" s="220">
        <v>0.73</v>
      </c>
      <c r="G355" s="233">
        <f t="shared" si="5"/>
        <v>7</v>
      </c>
      <c r="J355" s="230" t="s">
        <v>487</v>
      </c>
      <c r="K355" s="249" t="s">
        <v>105</v>
      </c>
      <c r="L355" s="232" t="s">
        <v>452</v>
      </c>
      <c r="M355" s="232" t="s">
        <v>453</v>
      </c>
      <c r="N355" s="224">
        <v>0.6</v>
      </c>
      <c r="O355" s="225" t="str">
        <f t="shared" si="6"/>
        <v>10a</v>
      </c>
    </row>
    <row r="356" spans="2:15" ht="26.25">
      <c r="B356" s="230">
        <v>6</v>
      </c>
      <c r="C356" s="249" t="s">
        <v>105</v>
      </c>
      <c r="D356" s="232" t="s">
        <v>505</v>
      </c>
      <c r="E356" s="232" t="s">
        <v>506</v>
      </c>
      <c r="F356" s="220">
        <v>0.1</v>
      </c>
      <c r="G356" s="233">
        <f t="shared" si="5"/>
        <v>6</v>
      </c>
      <c r="J356" s="230">
        <v>7</v>
      </c>
      <c r="K356" s="249" t="s">
        <v>105</v>
      </c>
      <c r="L356" s="232" t="s">
        <v>503</v>
      </c>
      <c r="M356" s="232" t="s">
        <v>504</v>
      </c>
      <c r="N356" s="224">
        <v>0.73</v>
      </c>
      <c r="O356" s="225">
        <f t="shared" si="6"/>
        <v>7</v>
      </c>
    </row>
    <row r="357" spans="2:15" ht="26.25">
      <c r="B357" s="226"/>
      <c r="C357" s="378"/>
      <c r="D357" s="379"/>
      <c r="E357" s="380"/>
      <c r="F357" s="140">
        <v>2.45</v>
      </c>
      <c r="G357" s="226"/>
      <c r="J357" s="230">
        <v>6</v>
      </c>
      <c r="K357" s="249" t="s">
        <v>105</v>
      </c>
      <c r="L357" s="232" t="s">
        <v>505</v>
      </c>
      <c r="M357" s="232" t="s">
        <v>506</v>
      </c>
      <c r="N357" s="224">
        <v>0.07</v>
      </c>
      <c r="O357" s="225">
        <f t="shared" si="6"/>
        <v>6</v>
      </c>
    </row>
    <row r="358" spans="6:15" ht="26.25">
      <c r="F358" s="78">
        <f>SUM(F349:F357)</f>
        <v>7.7299999999999995</v>
      </c>
      <c r="J358" s="381" t="s">
        <v>268</v>
      </c>
      <c r="K358" s="379"/>
      <c r="L358" s="379"/>
      <c r="M358" s="380"/>
      <c r="N358" s="140">
        <v>0.8</v>
      </c>
      <c r="O358" s="225"/>
    </row>
    <row r="359" ht="26.25">
      <c r="N359" s="78">
        <f>SUM(N350:N358)</f>
        <v>4.09</v>
      </c>
    </row>
    <row r="361" ht="26.25">
      <c r="P361" s="78">
        <f>F358+N359</f>
        <v>11.82</v>
      </c>
    </row>
    <row r="362" spans="2:7" ht="28.5" thickBot="1">
      <c r="B362" s="251" t="s">
        <v>111</v>
      </c>
      <c r="C362" s="252"/>
      <c r="D362" s="1"/>
      <c r="E362" s="253" t="s">
        <v>507</v>
      </c>
      <c r="F362" s="382" t="s">
        <v>20</v>
      </c>
      <c r="G362" s="370"/>
    </row>
    <row r="363" spans="2:15" ht="28.5" thickBot="1">
      <c r="B363" s="254"/>
      <c r="C363" s="255"/>
      <c r="D363" s="1"/>
      <c r="E363" s="1"/>
      <c r="F363" s="1"/>
      <c r="G363" s="1"/>
      <c r="J363" s="251" t="s">
        <v>111</v>
      </c>
      <c r="K363" s="252"/>
      <c r="L363" s="1"/>
      <c r="M363" s="253" t="s">
        <v>507</v>
      </c>
      <c r="N363" s="383" t="s">
        <v>21</v>
      </c>
      <c r="O363" s="370"/>
    </row>
    <row r="364" spans="2:15" ht="41.25" thickBot="1">
      <c r="B364" s="371" t="s">
        <v>23</v>
      </c>
      <c r="C364" s="371" t="s">
        <v>24</v>
      </c>
      <c r="D364" s="371" t="s">
        <v>25</v>
      </c>
      <c r="E364" s="373" t="s">
        <v>26</v>
      </c>
      <c r="F364" s="256" t="s">
        <v>27</v>
      </c>
      <c r="G364" s="371" t="s">
        <v>23</v>
      </c>
      <c r="J364" s="254" t="s">
        <v>508</v>
      </c>
      <c r="K364" s="255"/>
      <c r="L364" s="1"/>
      <c r="M364" s="1"/>
      <c r="N364" s="1"/>
      <c r="O364" s="1"/>
    </row>
    <row r="365" spans="2:15" ht="26.25">
      <c r="B365" s="372"/>
      <c r="C365" s="372"/>
      <c r="D365" s="372"/>
      <c r="E365" s="372"/>
      <c r="F365" s="257" t="s">
        <v>32</v>
      </c>
      <c r="G365" s="372"/>
      <c r="J365" s="371" t="s">
        <v>28</v>
      </c>
      <c r="K365" s="371" t="s">
        <v>24</v>
      </c>
      <c r="L365" s="371" t="s">
        <v>25</v>
      </c>
      <c r="M365" s="373" t="s">
        <v>26</v>
      </c>
      <c r="N365" s="258"/>
      <c r="O365" s="371" t="s">
        <v>29</v>
      </c>
    </row>
    <row r="366" spans="2:15" ht="26.25">
      <c r="B366" s="259" t="s">
        <v>37</v>
      </c>
      <c r="C366" s="260" t="s">
        <v>38</v>
      </c>
      <c r="D366" s="259" t="s">
        <v>37</v>
      </c>
      <c r="E366" s="261" t="s">
        <v>38</v>
      </c>
      <c r="F366" s="260" t="s">
        <v>38</v>
      </c>
      <c r="G366" s="259"/>
      <c r="J366" s="372"/>
      <c r="K366" s="372"/>
      <c r="L366" s="372"/>
      <c r="M366" s="372"/>
      <c r="N366" s="262" t="s">
        <v>33</v>
      </c>
      <c r="O366" s="372"/>
    </row>
    <row r="367" spans="2:15" ht="26.25">
      <c r="B367" s="263">
        <v>45</v>
      </c>
      <c r="C367" s="130" t="s">
        <v>509</v>
      </c>
      <c r="D367" s="130" t="s">
        <v>510</v>
      </c>
      <c r="E367" s="131" t="s">
        <v>511</v>
      </c>
      <c r="F367" s="220">
        <v>0.5</v>
      </c>
      <c r="G367" s="264">
        <v>45</v>
      </c>
      <c r="J367" s="259" t="s">
        <v>37</v>
      </c>
      <c r="K367" s="260" t="s">
        <v>38</v>
      </c>
      <c r="L367" s="259" t="s">
        <v>37</v>
      </c>
      <c r="M367" s="261" t="s">
        <v>38</v>
      </c>
      <c r="N367" s="259" t="s">
        <v>37</v>
      </c>
      <c r="O367" s="265"/>
    </row>
    <row r="368" spans="2:15" ht="26.25">
      <c r="B368" s="266">
        <v>46</v>
      </c>
      <c r="C368" s="130" t="s">
        <v>509</v>
      </c>
      <c r="D368" s="267" t="s">
        <v>512</v>
      </c>
      <c r="E368" s="268" t="s">
        <v>513</v>
      </c>
      <c r="F368" s="269">
        <v>0.25</v>
      </c>
      <c r="G368" s="270">
        <v>46</v>
      </c>
      <c r="J368" s="271">
        <v>45</v>
      </c>
      <c r="K368" s="130" t="s">
        <v>509</v>
      </c>
      <c r="L368" s="130" t="s">
        <v>510</v>
      </c>
      <c r="M368" s="131" t="s">
        <v>511</v>
      </c>
      <c r="N368" s="272"/>
      <c r="O368" s="273"/>
    </row>
    <row r="369" spans="2:15" ht="26.25">
      <c r="B369" s="266">
        <v>47</v>
      </c>
      <c r="C369" s="130" t="s">
        <v>509</v>
      </c>
      <c r="D369" s="267" t="s">
        <v>370</v>
      </c>
      <c r="E369" s="268" t="s">
        <v>514</v>
      </c>
      <c r="F369" s="269">
        <v>1.6</v>
      </c>
      <c r="G369" s="270">
        <v>47</v>
      </c>
      <c r="J369" s="274">
        <v>46</v>
      </c>
      <c r="K369" s="130" t="s">
        <v>509</v>
      </c>
      <c r="L369" s="267" t="s">
        <v>512</v>
      </c>
      <c r="M369" s="268" t="s">
        <v>513</v>
      </c>
      <c r="N369" s="272">
        <v>0.1</v>
      </c>
      <c r="O369" s="275">
        <v>46</v>
      </c>
    </row>
    <row r="370" spans="2:15" ht="26.25">
      <c r="B370" s="266">
        <v>48</v>
      </c>
      <c r="C370" s="130" t="s">
        <v>509</v>
      </c>
      <c r="D370" s="267" t="s">
        <v>515</v>
      </c>
      <c r="E370" s="268" t="s">
        <v>516</v>
      </c>
      <c r="F370" s="269">
        <v>0.5</v>
      </c>
      <c r="G370" s="270">
        <v>48</v>
      </c>
      <c r="J370" s="274">
        <v>47</v>
      </c>
      <c r="K370" s="130" t="s">
        <v>509</v>
      </c>
      <c r="L370" s="267" t="s">
        <v>370</v>
      </c>
      <c r="M370" s="268" t="s">
        <v>514</v>
      </c>
      <c r="N370" s="272">
        <v>0.9</v>
      </c>
      <c r="O370" s="275">
        <v>47</v>
      </c>
    </row>
    <row r="371" spans="2:15" ht="26.25">
      <c r="B371" s="266">
        <v>49</v>
      </c>
      <c r="C371" s="130" t="s">
        <v>509</v>
      </c>
      <c r="D371" s="267" t="s">
        <v>517</v>
      </c>
      <c r="E371" s="268" t="s">
        <v>518</v>
      </c>
      <c r="F371" s="269">
        <v>1.6</v>
      </c>
      <c r="G371" s="270">
        <v>49</v>
      </c>
      <c r="J371" s="274">
        <v>48</v>
      </c>
      <c r="K371" s="130" t="s">
        <v>509</v>
      </c>
      <c r="L371" s="267" t="s">
        <v>515</v>
      </c>
      <c r="M371" s="268" t="s">
        <v>516</v>
      </c>
      <c r="N371" s="272">
        <v>0.2</v>
      </c>
      <c r="O371" s="275">
        <v>48</v>
      </c>
    </row>
    <row r="372" spans="2:15" ht="26.25">
      <c r="B372" s="266">
        <v>50</v>
      </c>
      <c r="C372" s="130" t="s">
        <v>509</v>
      </c>
      <c r="D372" s="267" t="s">
        <v>519</v>
      </c>
      <c r="E372" s="268" t="s">
        <v>520</v>
      </c>
      <c r="F372" s="269">
        <v>0.45</v>
      </c>
      <c r="G372" s="270">
        <v>50</v>
      </c>
      <c r="J372" s="274">
        <v>49</v>
      </c>
      <c r="K372" s="130" t="s">
        <v>509</v>
      </c>
      <c r="L372" s="267" t="s">
        <v>517</v>
      </c>
      <c r="M372" s="268" t="s">
        <v>518</v>
      </c>
      <c r="N372" s="272">
        <v>0.07</v>
      </c>
      <c r="O372" s="275">
        <v>49</v>
      </c>
    </row>
    <row r="373" spans="2:15" ht="26.25">
      <c r="B373" s="266">
        <v>51</v>
      </c>
      <c r="C373" s="130" t="s">
        <v>509</v>
      </c>
      <c r="D373" s="267" t="s">
        <v>521</v>
      </c>
      <c r="E373" s="268" t="s">
        <v>522</v>
      </c>
      <c r="F373" s="269">
        <v>0.5</v>
      </c>
      <c r="G373" s="270">
        <v>51</v>
      </c>
      <c r="J373" s="274">
        <v>50</v>
      </c>
      <c r="K373" s="130" t="s">
        <v>509</v>
      </c>
      <c r="L373" s="267" t="s">
        <v>519</v>
      </c>
      <c r="M373" s="268" t="s">
        <v>520</v>
      </c>
      <c r="N373" s="272">
        <v>0.35</v>
      </c>
      <c r="O373" s="275">
        <v>50</v>
      </c>
    </row>
    <row r="374" spans="2:15" ht="26.25">
      <c r="B374" s="266">
        <v>52</v>
      </c>
      <c r="C374" s="130" t="s">
        <v>509</v>
      </c>
      <c r="D374" s="267" t="s">
        <v>523</v>
      </c>
      <c r="E374" s="268" t="s">
        <v>524</v>
      </c>
      <c r="F374" s="269">
        <v>2.05</v>
      </c>
      <c r="G374" s="270">
        <v>52</v>
      </c>
      <c r="J374" s="274">
        <v>51</v>
      </c>
      <c r="K374" s="130" t="s">
        <v>509</v>
      </c>
      <c r="L374" s="267" t="s">
        <v>521</v>
      </c>
      <c r="M374" s="268" t="s">
        <v>522</v>
      </c>
      <c r="N374" s="272">
        <v>0.3</v>
      </c>
      <c r="O374" s="275">
        <v>51</v>
      </c>
    </row>
    <row r="375" spans="2:15" ht="26.25">
      <c r="B375" s="266">
        <v>53</v>
      </c>
      <c r="C375" s="130" t="s">
        <v>509</v>
      </c>
      <c r="D375" s="267" t="s">
        <v>335</v>
      </c>
      <c r="E375" s="268" t="s">
        <v>525</v>
      </c>
      <c r="F375" s="269">
        <v>1.1</v>
      </c>
      <c r="G375" s="270">
        <v>53</v>
      </c>
      <c r="J375" s="274">
        <v>52</v>
      </c>
      <c r="K375" s="130" t="s">
        <v>509</v>
      </c>
      <c r="L375" s="267" t="s">
        <v>523</v>
      </c>
      <c r="M375" s="268" t="s">
        <v>524</v>
      </c>
      <c r="N375" s="272">
        <v>0.8</v>
      </c>
      <c r="O375" s="275">
        <v>52</v>
      </c>
    </row>
    <row r="376" spans="2:15" ht="26.25">
      <c r="B376" s="266">
        <v>54</v>
      </c>
      <c r="C376" s="130" t="s">
        <v>509</v>
      </c>
      <c r="D376" s="267" t="s">
        <v>526</v>
      </c>
      <c r="E376" s="268" t="s">
        <v>527</v>
      </c>
      <c r="F376" s="269">
        <v>0.25</v>
      </c>
      <c r="G376" s="270">
        <v>54</v>
      </c>
      <c r="J376" s="274">
        <v>53</v>
      </c>
      <c r="K376" s="130" t="s">
        <v>509</v>
      </c>
      <c r="L376" s="267" t="s">
        <v>335</v>
      </c>
      <c r="M376" s="268" t="s">
        <v>525</v>
      </c>
      <c r="N376" s="272">
        <v>0.7</v>
      </c>
      <c r="O376" s="275">
        <v>53</v>
      </c>
    </row>
    <row r="377" spans="2:15" ht="33.75">
      <c r="B377" s="266">
        <v>55</v>
      </c>
      <c r="C377" s="130" t="s">
        <v>509</v>
      </c>
      <c r="D377" s="267" t="s">
        <v>528</v>
      </c>
      <c r="E377" s="268" t="s">
        <v>529</v>
      </c>
      <c r="F377" s="269">
        <v>0.2</v>
      </c>
      <c r="G377" s="270">
        <v>55</v>
      </c>
      <c r="J377" s="274">
        <v>54</v>
      </c>
      <c r="K377" s="130" t="s">
        <v>509</v>
      </c>
      <c r="L377" s="267" t="s">
        <v>526</v>
      </c>
      <c r="M377" s="268" t="s">
        <v>527</v>
      </c>
      <c r="N377" s="272">
        <v>0.14</v>
      </c>
      <c r="O377" s="275">
        <v>54</v>
      </c>
    </row>
    <row r="378" spans="2:15" ht="33.75">
      <c r="B378" s="266">
        <v>56</v>
      </c>
      <c r="C378" s="130" t="s">
        <v>509</v>
      </c>
      <c r="D378" s="267" t="s">
        <v>530</v>
      </c>
      <c r="E378" s="268" t="s">
        <v>531</v>
      </c>
      <c r="F378" s="269">
        <v>0.4</v>
      </c>
      <c r="G378" s="270">
        <v>56</v>
      </c>
      <c r="J378" s="274">
        <v>55</v>
      </c>
      <c r="K378" s="130" t="s">
        <v>509</v>
      </c>
      <c r="L378" s="267" t="s">
        <v>528</v>
      </c>
      <c r="M378" s="268" t="s">
        <v>529</v>
      </c>
      <c r="N378" s="272">
        <v>0.14</v>
      </c>
      <c r="O378" s="275">
        <v>55</v>
      </c>
    </row>
    <row r="379" spans="2:15" ht="26.25">
      <c r="B379" s="266">
        <v>57</v>
      </c>
      <c r="C379" s="130" t="s">
        <v>509</v>
      </c>
      <c r="D379" s="267" t="s">
        <v>532</v>
      </c>
      <c r="E379" s="268" t="s">
        <v>533</v>
      </c>
      <c r="F379" s="269">
        <v>0.6</v>
      </c>
      <c r="G379" s="270">
        <v>57</v>
      </c>
      <c r="J379" s="274">
        <v>56</v>
      </c>
      <c r="K379" s="130" t="s">
        <v>509</v>
      </c>
      <c r="L379" s="267" t="s">
        <v>530</v>
      </c>
      <c r="M379" s="268" t="s">
        <v>531</v>
      </c>
      <c r="N379" s="272">
        <v>0.3</v>
      </c>
      <c r="O379" s="275">
        <v>56</v>
      </c>
    </row>
    <row r="380" spans="2:15" ht="27">
      <c r="B380" s="266">
        <v>58</v>
      </c>
      <c r="C380" s="130" t="s">
        <v>509</v>
      </c>
      <c r="D380" s="267" t="s">
        <v>534</v>
      </c>
      <c r="E380" s="268" t="s">
        <v>535</v>
      </c>
      <c r="F380" s="269">
        <v>0.72</v>
      </c>
      <c r="G380" s="270">
        <v>58</v>
      </c>
      <c r="J380" s="274">
        <v>57</v>
      </c>
      <c r="K380" s="130" t="s">
        <v>509</v>
      </c>
      <c r="L380" s="267" t="s">
        <v>532</v>
      </c>
      <c r="M380" s="268" t="s">
        <v>533</v>
      </c>
      <c r="N380" s="272">
        <v>0.35</v>
      </c>
      <c r="O380" s="275">
        <v>57</v>
      </c>
    </row>
    <row r="381" spans="2:15" ht="27">
      <c r="B381" s="266" t="s">
        <v>536</v>
      </c>
      <c r="C381" s="130" t="s">
        <v>509</v>
      </c>
      <c r="D381" s="267" t="s">
        <v>537</v>
      </c>
      <c r="E381" s="268" t="s">
        <v>538</v>
      </c>
      <c r="F381" s="269">
        <v>0.3</v>
      </c>
      <c r="G381" s="270" t="s">
        <v>536</v>
      </c>
      <c r="J381" s="274">
        <v>58</v>
      </c>
      <c r="K381" s="130" t="s">
        <v>509</v>
      </c>
      <c r="L381" s="267" t="s">
        <v>534</v>
      </c>
      <c r="M381" s="268" t="s">
        <v>535</v>
      </c>
      <c r="N381" s="272"/>
      <c r="O381" s="276"/>
    </row>
    <row r="382" spans="2:15" ht="27">
      <c r="B382" s="266" t="s">
        <v>539</v>
      </c>
      <c r="C382" s="130" t="s">
        <v>509</v>
      </c>
      <c r="D382" s="267" t="s">
        <v>540</v>
      </c>
      <c r="E382" s="268" t="s">
        <v>541</v>
      </c>
      <c r="F382" s="269">
        <v>0.2</v>
      </c>
      <c r="G382" s="270" t="s">
        <v>539</v>
      </c>
      <c r="J382" s="274" t="s">
        <v>536</v>
      </c>
      <c r="K382" s="130" t="s">
        <v>509</v>
      </c>
      <c r="L382" s="267" t="s">
        <v>537</v>
      </c>
      <c r="M382" s="268" t="s">
        <v>538</v>
      </c>
      <c r="N382" s="272">
        <v>0.07</v>
      </c>
      <c r="O382" s="275" t="s">
        <v>536</v>
      </c>
    </row>
    <row r="383" spans="2:15" ht="26.25">
      <c r="B383" s="263">
        <v>178</v>
      </c>
      <c r="C383" s="130" t="s">
        <v>509</v>
      </c>
      <c r="D383" s="267" t="s">
        <v>542</v>
      </c>
      <c r="E383" s="268" t="s">
        <v>543</v>
      </c>
      <c r="F383" s="269">
        <v>0.51</v>
      </c>
      <c r="G383" s="264">
        <v>178</v>
      </c>
      <c r="J383" s="274" t="s">
        <v>539</v>
      </c>
      <c r="K383" s="130" t="s">
        <v>509</v>
      </c>
      <c r="L383" s="267" t="s">
        <v>540</v>
      </c>
      <c r="M383" s="268" t="s">
        <v>541</v>
      </c>
      <c r="N383" s="272">
        <v>0.07</v>
      </c>
      <c r="O383" s="275" t="s">
        <v>539</v>
      </c>
    </row>
    <row r="384" spans="2:15" ht="26.25">
      <c r="B384" s="263" t="s">
        <v>544</v>
      </c>
      <c r="C384" s="130" t="s">
        <v>509</v>
      </c>
      <c r="D384" s="267" t="s">
        <v>542</v>
      </c>
      <c r="E384" s="268" t="s">
        <v>543</v>
      </c>
      <c r="F384" s="269">
        <v>0.45</v>
      </c>
      <c r="G384" s="264" t="s">
        <v>544</v>
      </c>
      <c r="J384" s="271">
        <v>178</v>
      </c>
      <c r="K384" s="130" t="s">
        <v>509</v>
      </c>
      <c r="L384" s="267" t="s">
        <v>542</v>
      </c>
      <c r="M384" s="268" t="s">
        <v>543</v>
      </c>
      <c r="N384" s="272"/>
      <c r="O384" s="153"/>
    </row>
    <row r="385" spans="2:15" ht="26.25">
      <c r="B385" s="263" t="s">
        <v>545</v>
      </c>
      <c r="C385" s="130" t="s">
        <v>509</v>
      </c>
      <c r="D385" s="267" t="s">
        <v>546</v>
      </c>
      <c r="E385" s="268" t="s">
        <v>547</v>
      </c>
      <c r="F385" s="269">
        <v>0.15</v>
      </c>
      <c r="G385" s="264" t="s">
        <v>545</v>
      </c>
      <c r="J385" s="271" t="s">
        <v>544</v>
      </c>
      <c r="K385" s="130" t="s">
        <v>509</v>
      </c>
      <c r="L385" s="267" t="s">
        <v>542</v>
      </c>
      <c r="M385" s="268" t="s">
        <v>543</v>
      </c>
      <c r="N385" s="272"/>
      <c r="O385" s="150"/>
    </row>
    <row r="386" spans="2:15" ht="33.75">
      <c r="B386" s="266">
        <v>109</v>
      </c>
      <c r="C386" s="267" t="s">
        <v>548</v>
      </c>
      <c r="D386" s="267" t="s">
        <v>370</v>
      </c>
      <c r="E386" s="268" t="s">
        <v>549</v>
      </c>
      <c r="F386" s="269">
        <v>0.3</v>
      </c>
      <c r="G386" s="270">
        <v>109</v>
      </c>
      <c r="J386" s="271" t="s">
        <v>545</v>
      </c>
      <c r="K386" s="130" t="s">
        <v>509</v>
      </c>
      <c r="L386" s="267" t="s">
        <v>546</v>
      </c>
      <c r="M386" s="268" t="s">
        <v>547</v>
      </c>
      <c r="N386" s="272"/>
      <c r="O386" s="151"/>
    </row>
    <row r="387" spans="2:15" ht="33.75">
      <c r="B387" s="266" t="s">
        <v>550</v>
      </c>
      <c r="C387" s="267" t="s">
        <v>548</v>
      </c>
      <c r="D387" s="267" t="s">
        <v>551</v>
      </c>
      <c r="E387" s="268" t="s">
        <v>552</v>
      </c>
      <c r="F387" s="269">
        <v>0.13</v>
      </c>
      <c r="G387" s="270" t="s">
        <v>550</v>
      </c>
      <c r="J387" s="274">
        <v>109</v>
      </c>
      <c r="K387" s="267" t="s">
        <v>548</v>
      </c>
      <c r="L387" s="267" t="s">
        <v>370</v>
      </c>
      <c r="M387" s="268" t="s">
        <v>549</v>
      </c>
      <c r="N387" s="272">
        <v>0.21</v>
      </c>
      <c r="O387" s="275">
        <v>109</v>
      </c>
    </row>
    <row r="388" spans="2:15" ht="27">
      <c r="B388" s="277"/>
      <c r="C388" s="368" t="s">
        <v>91</v>
      </c>
      <c r="D388" s="369"/>
      <c r="E388" s="370"/>
      <c r="F388" s="278">
        <v>3.55</v>
      </c>
      <c r="G388" s="277"/>
      <c r="J388" s="274" t="s">
        <v>550</v>
      </c>
      <c r="K388" s="267" t="s">
        <v>548</v>
      </c>
      <c r="L388" s="267" t="s">
        <v>551</v>
      </c>
      <c r="M388" s="268" t="s">
        <v>552</v>
      </c>
      <c r="N388" s="278"/>
      <c r="O388" s="276"/>
    </row>
    <row r="389" spans="6:15" ht="26.25">
      <c r="F389" s="78">
        <f>SUM(F367:F388)</f>
        <v>16.310000000000002</v>
      </c>
      <c r="J389" s="277"/>
      <c r="K389" s="368" t="s">
        <v>91</v>
      </c>
      <c r="L389" s="369"/>
      <c r="M389" s="370"/>
      <c r="N389" s="278">
        <v>1.5</v>
      </c>
      <c r="O389" s="277"/>
    </row>
    <row r="390" ht="26.25">
      <c r="N390" s="78">
        <f>SUM(N368:N389)</f>
        <v>6.2</v>
      </c>
    </row>
    <row r="392" ht="26.25">
      <c r="P392" s="78">
        <f>F389+N390</f>
        <v>22.51</v>
      </c>
    </row>
    <row r="393" ht="27" thickBot="1"/>
    <row r="394" spans="2:7" ht="27" thickBot="1">
      <c r="B394" s="254" t="s">
        <v>369</v>
      </c>
      <c r="C394" s="255"/>
      <c r="D394" s="1"/>
      <c r="E394" s="1"/>
      <c r="F394" s="1"/>
      <c r="G394" s="1"/>
    </row>
    <row r="395" spans="2:7" ht="27" thickBot="1">
      <c r="B395" s="374" t="s">
        <v>97</v>
      </c>
      <c r="C395" s="374" t="s">
        <v>24</v>
      </c>
      <c r="D395" s="374" t="s">
        <v>256</v>
      </c>
      <c r="E395" s="375" t="s">
        <v>26</v>
      </c>
      <c r="F395" s="279" t="s">
        <v>553</v>
      </c>
      <c r="G395" s="374" t="s">
        <v>97</v>
      </c>
    </row>
    <row r="396" spans="2:15" ht="27" thickBot="1">
      <c r="B396" s="372"/>
      <c r="C396" s="372"/>
      <c r="D396" s="372"/>
      <c r="E396" s="372"/>
      <c r="F396" s="280" t="s">
        <v>99</v>
      </c>
      <c r="G396" s="372"/>
      <c r="J396" s="254" t="s">
        <v>554</v>
      </c>
      <c r="K396" s="255"/>
      <c r="L396" s="1"/>
      <c r="M396" s="1"/>
      <c r="N396" s="1"/>
      <c r="O396" s="1"/>
    </row>
    <row r="397" spans="2:15" ht="27" thickBot="1">
      <c r="B397" s="281" t="s">
        <v>37</v>
      </c>
      <c r="C397" s="282" t="s">
        <v>38</v>
      </c>
      <c r="D397" s="283" t="s">
        <v>37</v>
      </c>
      <c r="E397" s="284" t="s">
        <v>38</v>
      </c>
      <c r="F397" s="282" t="s">
        <v>38</v>
      </c>
      <c r="G397" s="281" t="s">
        <v>37</v>
      </c>
      <c r="J397" s="371" t="s">
        <v>28</v>
      </c>
      <c r="K397" s="371" t="s">
        <v>24</v>
      </c>
      <c r="L397" s="371" t="s">
        <v>25</v>
      </c>
      <c r="M397" s="373" t="s">
        <v>26</v>
      </c>
      <c r="N397" s="258"/>
      <c r="O397" s="371" t="s">
        <v>29</v>
      </c>
    </row>
    <row r="398" spans="2:15" ht="26.25">
      <c r="B398" s="285">
        <v>180</v>
      </c>
      <c r="C398" s="286" t="s">
        <v>105</v>
      </c>
      <c r="D398" s="287" t="s">
        <v>133</v>
      </c>
      <c r="E398" s="287" t="s">
        <v>555</v>
      </c>
      <c r="F398" s="269">
        <v>0.45</v>
      </c>
      <c r="G398" s="288">
        <v>180</v>
      </c>
      <c r="J398" s="372"/>
      <c r="K398" s="372"/>
      <c r="L398" s="372"/>
      <c r="M398" s="372"/>
      <c r="N398" s="262" t="s">
        <v>33</v>
      </c>
      <c r="O398" s="372"/>
    </row>
    <row r="399" spans="2:15" ht="27" thickBot="1">
      <c r="B399" s="289">
        <v>2</v>
      </c>
      <c r="C399" s="286" t="s">
        <v>105</v>
      </c>
      <c r="D399" s="287"/>
      <c r="E399" s="287" t="s">
        <v>556</v>
      </c>
      <c r="F399" s="269">
        <v>2.1</v>
      </c>
      <c r="G399" s="290">
        <v>2</v>
      </c>
      <c r="J399" s="259" t="s">
        <v>37</v>
      </c>
      <c r="K399" s="260" t="s">
        <v>38</v>
      </c>
      <c r="L399" s="259" t="s">
        <v>37</v>
      </c>
      <c r="M399" s="261" t="s">
        <v>38</v>
      </c>
      <c r="N399" s="259" t="s">
        <v>37</v>
      </c>
      <c r="O399" s="265"/>
    </row>
    <row r="400" spans="2:15" ht="26.25">
      <c r="B400" s="291"/>
      <c r="C400" s="368"/>
      <c r="D400" s="369"/>
      <c r="E400" s="370"/>
      <c r="F400" s="278">
        <v>0</v>
      </c>
      <c r="G400" s="292"/>
      <c r="J400" s="274">
        <v>180</v>
      </c>
      <c r="K400" s="293" t="s">
        <v>105</v>
      </c>
      <c r="L400" s="287" t="s">
        <v>133</v>
      </c>
      <c r="M400" s="287" t="s">
        <v>555</v>
      </c>
      <c r="N400" s="278"/>
      <c r="O400" s="274">
        <v>180</v>
      </c>
    </row>
    <row r="401" spans="6:15" ht="26.25">
      <c r="F401" s="78">
        <f>SUM(F398:F400)</f>
        <v>2.5500000000000003</v>
      </c>
      <c r="J401" s="274">
        <v>2</v>
      </c>
      <c r="K401" s="293" t="s">
        <v>105</v>
      </c>
      <c r="L401" s="287"/>
      <c r="M401" s="287" t="s">
        <v>556</v>
      </c>
      <c r="N401" s="272">
        <v>1</v>
      </c>
      <c r="O401" s="294">
        <v>2</v>
      </c>
    </row>
    <row r="402" spans="10:15" ht="26.25">
      <c r="J402" s="277"/>
      <c r="K402" s="368" t="s">
        <v>91</v>
      </c>
      <c r="L402" s="369"/>
      <c r="M402" s="370"/>
      <c r="N402" s="278"/>
      <c r="O402" s="277"/>
    </row>
    <row r="403" ht="26.25">
      <c r="N403" s="78">
        <f>SUM(N400:N402)</f>
        <v>1</v>
      </c>
    </row>
    <row r="405" ht="26.25">
      <c r="P405" s="78">
        <f>F401+N403</f>
        <v>3.5500000000000003</v>
      </c>
    </row>
    <row r="410" ht="26.25">
      <c r="P410">
        <f>SUM(P1:P409)</f>
        <v>268.08</v>
      </c>
    </row>
  </sheetData>
  <sheetProtection/>
  <mergeCells count="218">
    <mergeCell ref="F4:G4"/>
    <mergeCell ref="N4:O4"/>
    <mergeCell ref="B5:B6"/>
    <mergeCell ref="C5:C6"/>
    <mergeCell ref="D5:D6"/>
    <mergeCell ref="E5:E6"/>
    <mergeCell ref="G5:G6"/>
    <mergeCell ref="J5:J6"/>
    <mergeCell ref="K5:K6"/>
    <mergeCell ref="L5:L6"/>
    <mergeCell ref="M5:M6"/>
    <mergeCell ref="O5:O6"/>
    <mergeCell ref="C28:E28"/>
    <mergeCell ref="K28:M28"/>
    <mergeCell ref="B33:B34"/>
    <mergeCell ref="C33:C34"/>
    <mergeCell ref="D33:D34"/>
    <mergeCell ref="E33:E34"/>
    <mergeCell ref="G33:G34"/>
    <mergeCell ref="J34:J35"/>
    <mergeCell ref="K34:K35"/>
    <mergeCell ref="L34:L35"/>
    <mergeCell ref="M34:M35"/>
    <mergeCell ref="O34:O35"/>
    <mergeCell ref="C58:E58"/>
    <mergeCell ref="K59:M59"/>
    <mergeCell ref="F62:G62"/>
    <mergeCell ref="B64:B65"/>
    <mergeCell ref="C64:C65"/>
    <mergeCell ref="D64:D65"/>
    <mergeCell ref="E64:E65"/>
    <mergeCell ref="G64:G65"/>
    <mergeCell ref="N64:O64"/>
    <mergeCell ref="J66:J67"/>
    <mergeCell ref="K66:K67"/>
    <mergeCell ref="L66:L67"/>
    <mergeCell ref="M66:M67"/>
    <mergeCell ref="O66:O67"/>
    <mergeCell ref="C117:E117"/>
    <mergeCell ref="K119:M119"/>
    <mergeCell ref="K120:M120"/>
    <mergeCell ref="F122:G122"/>
    <mergeCell ref="B124:B125"/>
    <mergeCell ref="C124:C125"/>
    <mergeCell ref="D124:D125"/>
    <mergeCell ref="E124:E125"/>
    <mergeCell ref="G124:G125"/>
    <mergeCell ref="N125:O125"/>
    <mergeCell ref="K127:K128"/>
    <mergeCell ref="L127:L128"/>
    <mergeCell ref="M127:M128"/>
    <mergeCell ref="O127:O128"/>
    <mergeCell ref="C132:E132"/>
    <mergeCell ref="K135:M135"/>
    <mergeCell ref="B138:B139"/>
    <mergeCell ref="C138:C139"/>
    <mergeCell ref="D138:D139"/>
    <mergeCell ref="E138:E139"/>
    <mergeCell ref="G138:G139"/>
    <mergeCell ref="J141:J142"/>
    <mergeCell ref="K141:K142"/>
    <mergeCell ref="L141:L142"/>
    <mergeCell ref="M141:M142"/>
    <mergeCell ref="O141:O142"/>
    <mergeCell ref="C169:E169"/>
    <mergeCell ref="K172:M172"/>
    <mergeCell ref="F175:G175"/>
    <mergeCell ref="B177:B178"/>
    <mergeCell ref="C177:C178"/>
    <mergeCell ref="D177:D178"/>
    <mergeCell ref="E177:E178"/>
    <mergeCell ref="G177:G178"/>
    <mergeCell ref="N178:O178"/>
    <mergeCell ref="J180:J181"/>
    <mergeCell ref="K180:K181"/>
    <mergeCell ref="L180:L181"/>
    <mergeCell ref="M180:M181"/>
    <mergeCell ref="O180:O181"/>
    <mergeCell ref="C188:E188"/>
    <mergeCell ref="K191:M191"/>
    <mergeCell ref="B195:B196"/>
    <mergeCell ref="C195:C196"/>
    <mergeCell ref="D195:D196"/>
    <mergeCell ref="E195:E196"/>
    <mergeCell ref="G195:G196"/>
    <mergeCell ref="J198:J199"/>
    <mergeCell ref="K198:K199"/>
    <mergeCell ref="L198:L199"/>
    <mergeCell ref="M198:M199"/>
    <mergeCell ref="O198:O199"/>
    <mergeCell ref="C208:E208"/>
    <mergeCell ref="K211:M211"/>
    <mergeCell ref="B215:B216"/>
    <mergeCell ref="C215:C216"/>
    <mergeCell ref="D215:D216"/>
    <mergeCell ref="E215:E216"/>
    <mergeCell ref="G215:G216"/>
    <mergeCell ref="J218:J219"/>
    <mergeCell ref="K218:K219"/>
    <mergeCell ref="L218:L219"/>
    <mergeCell ref="M218:M219"/>
    <mergeCell ref="O218:O219"/>
    <mergeCell ref="F223:G223"/>
    <mergeCell ref="B225:B226"/>
    <mergeCell ref="C225:C226"/>
    <mergeCell ref="D225:D226"/>
    <mergeCell ref="E225:E226"/>
    <mergeCell ref="G225:G226"/>
    <mergeCell ref="N227:O227"/>
    <mergeCell ref="J229:J230"/>
    <mergeCell ref="K229:K230"/>
    <mergeCell ref="L229:L230"/>
    <mergeCell ref="M229:M230"/>
    <mergeCell ref="O229:O230"/>
    <mergeCell ref="C256:E256"/>
    <mergeCell ref="K260:M260"/>
    <mergeCell ref="K261:M261"/>
    <mergeCell ref="B262:B263"/>
    <mergeCell ref="C262:C263"/>
    <mergeCell ref="D262:D263"/>
    <mergeCell ref="E262:E263"/>
    <mergeCell ref="G262:G263"/>
    <mergeCell ref="J267:J268"/>
    <mergeCell ref="K267:K268"/>
    <mergeCell ref="L267:L268"/>
    <mergeCell ref="M267:M268"/>
    <mergeCell ref="O267:O268"/>
    <mergeCell ref="C271:E271"/>
    <mergeCell ref="K276:M276"/>
    <mergeCell ref="B278:B279"/>
    <mergeCell ref="C278:C279"/>
    <mergeCell ref="D278:D279"/>
    <mergeCell ref="E278:E279"/>
    <mergeCell ref="G278:G279"/>
    <mergeCell ref="J282:J283"/>
    <mergeCell ref="K282:K283"/>
    <mergeCell ref="L282:L283"/>
    <mergeCell ref="M282:M283"/>
    <mergeCell ref="O282:O283"/>
    <mergeCell ref="C286:E286"/>
    <mergeCell ref="J290:M290"/>
    <mergeCell ref="F291:G291"/>
    <mergeCell ref="B293:B294"/>
    <mergeCell ref="C293:C294"/>
    <mergeCell ref="D293:D294"/>
    <mergeCell ref="E293:E294"/>
    <mergeCell ref="G293:G294"/>
    <mergeCell ref="N295:O295"/>
    <mergeCell ref="J297:J298"/>
    <mergeCell ref="K297:K298"/>
    <mergeCell ref="L297:L298"/>
    <mergeCell ref="M297:M298"/>
    <mergeCell ref="O297:O298"/>
    <mergeCell ref="C306:E306"/>
    <mergeCell ref="K310:M310"/>
    <mergeCell ref="K311:M311"/>
    <mergeCell ref="B313:B314"/>
    <mergeCell ref="C313:C314"/>
    <mergeCell ref="D313:D314"/>
    <mergeCell ref="E313:E314"/>
    <mergeCell ref="G313:G314"/>
    <mergeCell ref="J317:J318"/>
    <mergeCell ref="K317:K318"/>
    <mergeCell ref="L317:L318"/>
    <mergeCell ref="M317:M318"/>
    <mergeCell ref="O317:O318"/>
    <mergeCell ref="C325:E325"/>
    <mergeCell ref="K328:M328"/>
    <mergeCell ref="B332:B333"/>
    <mergeCell ref="C332:C333"/>
    <mergeCell ref="D332:D333"/>
    <mergeCell ref="E332:E333"/>
    <mergeCell ref="G332:G333"/>
    <mergeCell ref="J334:J335"/>
    <mergeCell ref="K334:K335"/>
    <mergeCell ref="L334:L335"/>
    <mergeCell ref="M334:M335"/>
    <mergeCell ref="O334:O335"/>
    <mergeCell ref="C339:E339"/>
    <mergeCell ref="J341:M341"/>
    <mergeCell ref="B346:B347"/>
    <mergeCell ref="C346:C347"/>
    <mergeCell ref="D346:D347"/>
    <mergeCell ref="E346:E347"/>
    <mergeCell ref="G346:G347"/>
    <mergeCell ref="J347:J348"/>
    <mergeCell ref="K347:K348"/>
    <mergeCell ref="L347:L348"/>
    <mergeCell ref="M347:M348"/>
    <mergeCell ref="O347:O348"/>
    <mergeCell ref="C357:E357"/>
    <mergeCell ref="J358:M358"/>
    <mergeCell ref="F362:G362"/>
    <mergeCell ref="N363:O363"/>
    <mergeCell ref="B364:B365"/>
    <mergeCell ref="C364:C365"/>
    <mergeCell ref="D364:D365"/>
    <mergeCell ref="E364:E365"/>
    <mergeCell ref="G364:G365"/>
    <mergeCell ref="J365:J366"/>
    <mergeCell ref="K365:K366"/>
    <mergeCell ref="L365:L366"/>
    <mergeCell ref="M365:M366"/>
    <mergeCell ref="O365:O366"/>
    <mergeCell ref="C388:E388"/>
    <mergeCell ref="C400:E400"/>
    <mergeCell ref="K389:M389"/>
    <mergeCell ref="B395:B396"/>
    <mergeCell ref="C395:C396"/>
    <mergeCell ref="D395:D396"/>
    <mergeCell ref="E395:E396"/>
    <mergeCell ref="G395:G396"/>
    <mergeCell ref="K402:M402"/>
    <mergeCell ref="J397:J398"/>
    <mergeCell ref="K397:K398"/>
    <mergeCell ref="L397:L398"/>
    <mergeCell ref="M397:M398"/>
    <mergeCell ref="O397:O39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wblazus</dc:creator>
  <cp:keywords/>
  <dc:description/>
  <cp:lastModifiedBy>Dariusz Zięcina</cp:lastModifiedBy>
  <cp:lastPrinted>2021-11-02T13:19:07Z</cp:lastPrinted>
  <dcterms:created xsi:type="dcterms:W3CDTF">2011-10-14T12:09:08Z</dcterms:created>
  <dcterms:modified xsi:type="dcterms:W3CDTF">2022-10-24T08:47:11Z</dcterms:modified>
  <cp:category/>
  <cp:version/>
  <cp:contentType/>
  <cp:contentStatus/>
</cp:coreProperties>
</file>