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375"/>
  </bookViews>
  <sheets>
    <sheet name="BILANS" sheetId="1" r:id="rId1"/>
    <sheet name="RZiS" sheetId="2" r:id="rId2"/>
    <sheet name="CF" sheetId="3" r:id="rId3"/>
  </sheets>
  <calcPr calcId="145621" iterateDelta="1E-4"/>
</workbook>
</file>

<file path=xl/calcChain.xml><?xml version="1.0" encoding="utf-8"?>
<calcChain xmlns="http://schemas.openxmlformats.org/spreadsheetml/2006/main">
  <c r="C70" i="1" l="1"/>
  <c r="C35" i="1"/>
  <c r="C16" i="1"/>
  <c r="B66" i="3"/>
  <c r="C5" i="2"/>
  <c r="C10" i="2"/>
  <c r="C20" i="2"/>
  <c r="C25" i="2"/>
  <c r="C30" i="2"/>
  <c r="C36" i="2"/>
  <c r="C19" i="2" l="1"/>
  <c r="C29" i="2" s="1"/>
  <c r="C41" i="2" l="1"/>
  <c r="B47" i="3"/>
  <c r="C44" i="2" l="1"/>
  <c r="C66" i="1"/>
  <c r="B59" i="3" l="1"/>
  <c r="B42" i="3"/>
  <c r="B57" i="3" s="1"/>
  <c r="B36" i="3"/>
  <c r="B34" i="3" s="1"/>
  <c r="B31" i="3" s="1"/>
  <c r="B24" i="3"/>
  <c r="B22" i="3" s="1"/>
  <c r="B19" i="3" s="1"/>
  <c r="B6" i="3"/>
  <c r="B17" i="3" s="1"/>
  <c r="C89" i="1"/>
  <c r="C79" i="1"/>
  <c r="C75" i="1" s="1"/>
  <c r="C63" i="1"/>
  <c r="C48" i="1"/>
  <c r="C38" i="1"/>
  <c r="C37" i="1" s="1"/>
  <c r="C30" i="1"/>
  <c r="C24" i="1"/>
  <c r="C20" i="1"/>
  <c r="C17" i="1"/>
  <c r="C9" i="1"/>
  <c r="C8" i="1" s="1"/>
  <c r="C5" i="1"/>
  <c r="C61" i="1" l="1"/>
  <c r="C88" i="1"/>
  <c r="C69" i="1"/>
  <c r="C36" i="1"/>
  <c r="B67" i="3"/>
  <c r="C29" i="1"/>
  <c r="B40" i="3"/>
  <c r="B58" i="3" s="1"/>
  <c r="C4" i="1"/>
  <c r="C74" i="1" l="1"/>
  <c r="C28" i="1"/>
  <c r="C60" i="1" l="1"/>
  <c r="C92" i="1" s="1"/>
  <c r="C23" i="1"/>
  <c r="C44" i="1" l="1"/>
  <c r="C95" i="1" s="1"/>
</calcChain>
</file>

<file path=xl/sharedStrings.xml><?xml version="1.0" encoding="utf-8"?>
<sst xmlns="http://schemas.openxmlformats.org/spreadsheetml/2006/main" count="320" uniqueCount="214">
  <si>
    <t xml:space="preserve">BILANS </t>
  </si>
  <si>
    <t>AKTYWA</t>
  </si>
  <si>
    <t>A.</t>
  </si>
  <si>
    <t>AKTYWA TRWAŁE</t>
  </si>
  <si>
    <t>I.</t>
  </si>
  <si>
    <t>Wartości niematerialne i prawne</t>
  </si>
  <si>
    <t>1.</t>
  </si>
  <si>
    <t>Inne wartości niematerialne i prawne</t>
  </si>
  <si>
    <t>2.</t>
  </si>
  <si>
    <t>Zaliczki na wartości niematerialne i prawne</t>
  </si>
  <si>
    <t>II.</t>
  </si>
  <si>
    <t>Rzeczowe aktywa trwałe</t>
  </si>
  <si>
    <t>Środki trwałe</t>
  </si>
  <si>
    <t>a.</t>
  </si>
  <si>
    <t>grunty (w tym prawo użytkowania wieczystego gruntu)</t>
  </si>
  <si>
    <t>b.</t>
  </si>
  <si>
    <t>budynki, lokale, prawa do lokali i obiekty inż.ląd. i wod.</t>
  </si>
  <si>
    <t>c.</t>
  </si>
  <si>
    <t>urządzenia techniczne i maszyny</t>
  </si>
  <si>
    <t>d.</t>
  </si>
  <si>
    <t>środki transportu</t>
  </si>
  <si>
    <t>e.</t>
  </si>
  <si>
    <t>inne środki trwałe</t>
  </si>
  <si>
    <t>Środki trwałe w budowie</t>
  </si>
  <si>
    <t>3.</t>
  </si>
  <si>
    <t>Zaliczki na środki trwałe w budowie</t>
  </si>
  <si>
    <t>III.</t>
  </si>
  <si>
    <t>Należności długoterminowe</t>
  </si>
  <si>
    <t>Od pozostałych jednostek</t>
  </si>
  <si>
    <t>IV.</t>
  </si>
  <si>
    <t>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</si>
  <si>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</si>
  <si>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</si>
  <si>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</si>
  <si>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</si>
  <si>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</si>
  <si>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</si>
  <si>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</si>
  <si>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Materiały</t>
  </si>
  <si>
    <t>Półprodukty i produkty w toku</t>
  </si>
  <si>
    <t>Zaliczki na dostawy i usługi</t>
  </si>
  <si>
    <t>Należności krótkoterminowe</t>
  </si>
  <si>
    <t>Należności od pozostałych jednostek</t>
  </si>
  <si>
    <t>z tytułu dostaw i usług, o okresie spłaty:</t>
  </si>
  <si>
    <t>a1.</t>
  </si>
  <si>
    <t>do 12 miesięcy</t>
  </si>
  <si>
    <t>a2.</t>
  </si>
  <si>
    <t>powyżej 12 miesięcy</t>
  </si>
  <si>
    <t>z tyt.podatków, dotacji, ceł, ubezp.społecznych 
i zdrowotnych oraz innych tyt.publicznoprawnych</t>
  </si>
  <si>
    <t>inne</t>
  </si>
  <si>
    <t>dochodzone na drodze sądowej</t>
  </si>
  <si>
    <t>Inwestycje krótkoterminowe</t>
  </si>
  <si>
    <t>Krótkoterminowe aktywa finansowe</t>
  </si>
  <si>
    <t>środki pieniężne i inne aktywa pieniężne</t>
  </si>
  <si>
    <t>środki pieniężne w kasie i na rachunkach</t>
  </si>
  <si>
    <t>inne środki pieniężne</t>
  </si>
  <si>
    <t>Krótkoterminowe rozliczenia międzyokresowe</t>
  </si>
  <si>
    <t>C.</t>
  </si>
  <si>
    <t>NALEŻNE WPŁATY NA KAPITAŁ PODSTAWOWY</t>
  </si>
  <si>
    <t>D.</t>
  </si>
  <si>
    <t>UDZIAŁY WŁASNE</t>
  </si>
  <si>
    <t>Suma aktywów</t>
  </si>
  <si>
    <t>PASYWA</t>
  </si>
  <si>
    <t>KAPITAŁ WŁASNY</t>
  </si>
  <si>
    <t>Kapitał  zakładowy</t>
  </si>
  <si>
    <r>
      <t xml:space="preserve">Kapitał zapasowy, </t>
    </r>
    <r>
      <rPr>
        <sz val="7"/>
        <rFont val="Arial"/>
        <family val="2"/>
      </rPr>
      <t>w tym:</t>
    </r>
  </si>
  <si>
    <t>wartość sprzedaży nad wartością nominalną udziałów</t>
  </si>
  <si>
    <t>Kapitał z aktualizacji wyceny, w tym:</t>
  </si>
  <si>
    <t xml:space="preserve"> </t>
  </si>
  <si>
    <t>z tyt.aktualizacji wartości godziwej</t>
  </si>
  <si>
    <r>
      <t xml:space="preserve">Pozostałe kapitały rezerwowe, </t>
    </r>
    <r>
      <rPr>
        <sz val="7"/>
        <rFont val="Arial"/>
        <family val="2"/>
      </rPr>
      <t>w tym:</t>
    </r>
  </si>
  <si>
    <t>tworzone zgodnie z umową spółki</t>
  </si>
  <si>
    <r>
      <t xml:space="preserve">Zysk (strata) z lat ubiegłych, </t>
    </r>
    <r>
      <rPr>
        <sz val="7"/>
        <rFont val="Arial"/>
        <family val="2"/>
      </rPr>
      <t>w tym:</t>
    </r>
  </si>
  <si>
    <t>zapłata rekompensaty w formie podwyższenia kapitału</t>
  </si>
  <si>
    <t>VI.</t>
  </si>
  <si>
    <t>Zysk (strata) netto</t>
  </si>
  <si>
    <t>VII.</t>
  </si>
  <si>
    <t>Odpisy z zysku netto w ciągu roku obrotowego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</si>
  <si>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</si>
  <si>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</si>
  <si>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</si>
  <si>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</si>
  <si>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</si>
  <si>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</si>
  <si>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</si>
  <si>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</si>
  <si>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</si>
  <si>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Zobowiązania długoterminowe</t>
  </si>
  <si>
    <t>Zobowiązania wobec pozostałych jednostek</t>
  </si>
  <si>
    <t>z tytułu emisji dłużnych papierów wartościowych</t>
  </si>
  <si>
    <t>inne zobowiazania finansowe</t>
  </si>
  <si>
    <t>Zobowiązania krótkoterminowe</t>
  </si>
  <si>
    <t>z tytułu dostaw i usług, o okresie wymagalności</t>
  </si>
  <si>
    <t>zaliczki otrzymane na dostawy i usługi</t>
  </si>
  <si>
    <t>f.</t>
  </si>
  <si>
    <t>zobowiązania wekslowe</t>
  </si>
  <si>
    <t>g.</t>
  </si>
  <si>
    <t>h.</t>
  </si>
  <si>
    <t>z tytułu wynagrodzeń</t>
  </si>
  <si>
    <t>Fundusze specjalne</t>
  </si>
  <si>
    <t>Rozliczenia międzyokresowe</t>
  </si>
  <si>
    <t>Suma pasywów</t>
  </si>
  <si>
    <t>/ wariant porównawczy/</t>
  </si>
  <si>
    <t>Przychody i koszty</t>
  </si>
  <si>
    <t>Przychody netto ze sprzedaży i zrównane z nimi, w tym: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</si>
  <si>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</si>
  <si>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</si>
  <si>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</si>
  <si>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</si>
  <si>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</si>
  <si>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</si>
  <si>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</si>
  <si>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</si>
  <si>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</si>
  <si>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</si>
  <si>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</si>
  <si>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</si>
  <si>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VIII.</t>
  </si>
  <si>
    <t>Wartość sprzedanych towarów i materiałów</t>
  </si>
  <si>
    <t>Zysk (strata) ze sprzedaży (A-B)</t>
  </si>
  <si>
    <t>Pozostałe przychody operacyjne</t>
  </si>
  <si>
    <t>Zysk z tytułu rozchodu niefinansowych aktywów trwałych</t>
  </si>
  <si>
    <t>Dotacje</t>
  </si>
  <si>
    <t>Aktualizacja wartości aktywów niefinansowych</t>
  </si>
  <si>
    <t>Inne przychody operacyjne</t>
  </si>
  <si>
    <t>E.</t>
  </si>
  <si>
    <t>Pozostałe koszty operacyjne</t>
  </si>
  <si>
    <t>Strata z tytułu rozchodu niefinansowych aktywów trwałych</t>
  </si>
  <si>
    <t>Inne koszty operacyjne</t>
  </si>
  <si>
    <t>F.</t>
  </si>
  <si>
    <t>Zysk (strata) z działalności operacyjnej (C+D-E)</t>
  </si>
  <si>
    <t>G</t>
  </si>
  <si>
    <t>Przychody finansowe</t>
  </si>
  <si>
    <t>Dywidendy i udziały w zyskach</t>
  </si>
  <si>
    <t>Odsetki</t>
  </si>
  <si>
    <t xml:space="preserve">Zysk z tytułu rozchodu aktywów finansowych </t>
  </si>
  <si>
    <t>Aktualizacja wartości aktywów finansowych</t>
  </si>
  <si>
    <t>Inne</t>
  </si>
  <si>
    <t>H.</t>
  </si>
  <si>
    <t>Koszty finansowe</t>
  </si>
  <si>
    <t xml:space="preserve">Strata z tytułu rozchodu aktywów finansowych </t>
  </si>
  <si>
    <t>Zysk (strata) brutto (F+G-H)</t>
  </si>
  <si>
    <t>J.</t>
  </si>
  <si>
    <t>Podatek dochodowy</t>
  </si>
  <si>
    <t>K.</t>
  </si>
  <si>
    <t>Pozostałe obowiązkowe zmniejszenia zysku 
(zwiększenia straty)</t>
  </si>
  <si>
    <t>L.</t>
  </si>
  <si>
    <t>Zysk (strata) netto (I-J-K)</t>
  </si>
  <si>
    <t>Wyszczególnienie</t>
  </si>
  <si>
    <t>A. Przepływy środków pieniężnych z działalności operacyjnej</t>
  </si>
  <si>
    <t>I.  Zysk  (strata)  netto</t>
  </si>
  <si>
    <t>II. Korekty razem</t>
  </si>
  <si>
    <t>1. Amortyzacja</t>
  </si>
  <si>
    <t xml:space="preserve">2. Zysk (strata) z tytułu różnic kursowych </t>
  </si>
  <si>
    <t>3. Odsetki i udziały w zyskach (dywidendy)</t>
  </si>
  <si>
    <t>4. Zysk (strata) z działalności inwestycyjnej</t>
  </si>
  <si>
    <t>5. Zmiana stanu rezerw</t>
  </si>
  <si>
    <t>6. Zmiana stanu zapasów</t>
  </si>
  <si>
    <t xml:space="preserve">7. Zmiana stanu należności </t>
  </si>
  <si>
    <t>8. Zmiana stanu zobowiązań krótkoterminowych z wyjątkiem pożyczek i kredytów</t>
  </si>
  <si>
    <t>9. Zmiana stanu rozliczeń międzyokresowych</t>
  </si>
  <si>
    <t xml:space="preserve">10. Inne korekty               </t>
  </si>
  <si>
    <t>III. Przepływy pieniężne netto z działalności operacyjnej  (I+/-II)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</si>
  <si>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</si>
  <si>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</si>
  <si>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</si>
  <si>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</si>
  <si>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</si>
  <si>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</si>
  <si>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</si>
  <si>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</si>
  <si>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</si>
  <si>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</si>
  <si>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</si>
  <si>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</si>
  <si>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</si>
  <si>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</si>
  <si>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</si>
  <si>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</si>
  <si>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</si>
  <si>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 xml:space="preserve"> - nabycie aktywów finansowych</t>
  </si>
  <si>
    <t xml:space="preserve"> - udzielone pożyczki długoterminowej</t>
  </si>
  <si>
    <t>4. Inne wydatki inwestycyjne</t>
  </si>
  <si>
    <t>III. Przepływy pieniężne netto z działalności inwestycyjnej  (I-II)</t>
  </si>
  <si>
    <t>C. Przepływy środków pieniężnych z działalności finansowej</t>
  </si>
  <si>
    <t>I.  Wpływy</t>
  </si>
  <si>
    <t>1. Wpływy netto z wydania udziałów i in. instrumentów kapit. oraz dopłat do kapitału</t>
  </si>
  <si>
    <t>2. Kredyty i pożyczki</t>
  </si>
  <si>
    <t>3. Emisja dłużnych papierów wartościowych</t>
  </si>
  <si>
    <t>4. Inne wpływy finansowe</t>
  </si>
  <si>
    <t>1. Nabycie udziałów własnych</t>
  </si>
  <si>
    <t>2. Dywidendy i inne wypłaty na rzecz właścicieli</t>
  </si>
  <si>
    <t>3. Inne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</si>
  <si>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</si>
  <si>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</si>
  <si>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</si>
  <si>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</si>
  <si>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</si>
  <si>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</si>
  <si>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 (I-II)</t>
  </si>
  <si>
    <t>D.  Przepływy pieniężne netto razem  (A.III+/-B.III+/-C.III)</t>
  </si>
  <si>
    <t>E.  Bilansowa zmiana stanu środków pieniężnych, w tym:</t>
  </si>
  <si>
    <t xml:space="preserve"> - zmiana stanu środków pieniężnych z tytułu różnic kursowych</t>
  </si>
  <si>
    <t>F.  Środki pieniężne na początek okresu</t>
  </si>
  <si>
    <t>G.  Środki pieniężne na koniec okresu  (F+/-D), w tym:</t>
  </si>
  <si>
    <t xml:space="preserve"> - o ograniczonej możliwości dysponowania</t>
  </si>
  <si>
    <t>kredyty i pożyczki</t>
  </si>
  <si>
    <t>d1.</t>
  </si>
  <si>
    <t>d2.</t>
  </si>
  <si>
    <t>i.</t>
  </si>
  <si>
    <t>Stan na 31.03.2022</t>
  </si>
  <si>
    <t>Rachunek zysków i strat 2022</t>
  </si>
  <si>
    <t>IQ</t>
  </si>
  <si>
    <t>Rachunek przepływów pieniężnych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</si>
</sst>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3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  <charset val="238"/>
    </font>
    <font>
      <i/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1" applyNumberFormat="0" applyAlignment="0" applyProtection="0"/>
    <xf numFmtId="0" fontId="26" fillId="10" borderId="12" applyNumberFormat="0" applyAlignment="0" applyProtection="0"/>
    <xf numFmtId="0" fontId="27" fillId="10" borderId="11" applyNumberFormat="0" applyAlignment="0" applyProtection="0"/>
    <xf numFmtId="0" fontId="28" fillId="0" borderId="13" applyNumberFormat="0" applyFill="0" applyAlignment="0" applyProtection="0"/>
    <xf numFmtId="0" fontId="29" fillId="11" borderId="14" applyNumberFormat="0" applyAlignment="0" applyProtection="0"/>
    <xf numFmtId="0" fontId="30" fillId="0" borderId="0" applyNumberFormat="0" applyFill="0" applyBorder="0" applyAlignment="0" applyProtection="0"/>
    <xf numFmtId="0" fontId="1" fillId="12" borderId="1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</cellStyleXfs>
  <cellXfs count="119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2" applyFont="1" applyFill="1" applyBorder="1" applyAlignment="1">
      <alignment horizontal="right" vertical="top"/>
    </xf>
    <xf numFmtId="0" fontId="6" fillId="0" borderId="0" xfId="2" applyFont="1" applyFill="1"/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" fontId="5" fillId="2" borderId="4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vertical="center" wrapText="1"/>
    </xf>
    <xf numFmtId="4" fontId="5" fillId="2" borderId="4" xfId="4" applyNumberFormat="1" applyFont="1" applyFill="1" applyBorder="1" applyAlignment="1">
      <alignment horizontal="right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 wrapText="1"/>
    </xf>
    <xf numFmtId="4" fontId="7" fillId="0" borderId="4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7" fillId="3" borderId="4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0" xfId="2" applyFont="1" applyFill="1"/>
    <xf numFmtId="0" fontId="5" fillId="0" borderId="2" xfId="2" applyFont="1" applyFill="1" applyBorder="1"/>
    <xf numFmtId="4" fontId="6" fillId="0" borderId="0" xfId="2" applyNumberFormat="1" applyFont="1" applyFill="1"/>
    <xf numFmtId="0" fontId="7" fillId="0" borderId="5" xfId="2" applyFont="1" applyFill="1" applyBorder="1" applyAlignment="1">
      <alignment vertical="center" wrapText="1"/>
    </xf>
    <xf numFmtId="4" fontId="7" fillId="0" borderId="4" xfId="2" applyNumberFormat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vertical="center" wrapText="1"/>
    </xf>
    <xf numFmtId="4" fontId="7" fillId="0" borderId="0" xfId="2" applyNumberFormat="1" applyFont="1" applyFill="1"/>
    <xf numFmtId="0" fontId="3" fillId="0" borderId="0" xfId="2" applyFont="1" applyFill="1" applyAlignment="1"/>
    <xf numFmtId="0" fontId="13" fillId="0" borderId="1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6" fillId="0" borderId="0" xfId="2" applyFont="1" applyFill="1" applyAlignment="1">
      <alignment vertical="top"/>
    </xf>
    <xf numFmtId="0" fontId="14" fillId="0" borderId="4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49" fontId="5" fillId="4" borderId="4" xfId="2" applyNumberFormat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vertical="center" wrapText="1"/>
    </xf>
    <xf numFmtId="4" fontId="5" fillId="4" borderId="4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49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49" fontId="5" fillId="3" borderId="4" xfId="2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vertical="center" wrapText="1"/>
    </xf>
    <xf numFmtId="4" fontId="5" fillId="3" borderId="4" xfId="2" applyNumberFormat="1" applyFont="1" applyFill="1" applyBorder="1" applyAlignment="1">
      <alignment horizontal="right" vertical="center"/>
    </xf>
    <xf numFmtId="49" fontId="5" fillId="2" borderId="4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Alignment="1">
      <alignment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vertical="center"/>
    </xf>
    <xf numFmtId="4" fontId="5" fillId="5" borderId="4" xfId="2" applyNumberFormat="1" applyFont="1" applyFill="1" applyBorder="1" applyAlignment="1">
      <alignment horizontal="right" vertical="center"/>
    </xf>
    <xf numFmtId="0" fontId="5" fillId="3" borderId="4" xfId="2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7" fillId="0" borderId="4" xfId="7" applyFont="1" applyFill="1" applyBorder="1" applyAlignment="1">
      <alignment horizontal="center" vertical="center" wrapText="1"/>
    </xf>
    <xf numFmtId="0" fontId="17" fillId="0" borderId="4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4" fontId="5" fillId="0" borderId="4" xfId="7" applyNumberFormat="1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/>
    </xf>
    <xf numFmtId="4" fontId="11" fillId="0" borderId="4" xfId="7" applyNumberFormat="1" applyFont="1" applyFill="1" applyBorder="1" applyAlignment="1">
      <alignment vertical="center"/>
    </xf>
    <xf numFmtId="0" fontId="7" fillId="0" borderId="4" xfId="7" applyFont="1" applyFill="1" applyBorder="1" applyAlignment="1">
      <alignment horizontal="left" vertical="center"/>
    </xf>
    <xf numFmtId="4" fontId="8" fillId="0" borderId="4" xfId="7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0" fontId="7" fillId="0" borderId="4" xfId="7" applyFont="1" applyFill="1" applyBorder="1" applyAlignment="1">
      <alignment horizontal="left" vertical="center" wrapText="1"/>
    </xf>
    <xf numFmtId="43" fontId="8" fillId="0" borderId="4" xfId="1" applyFont="1" applyFill="1" applyBorder="1" applyAlignment="1">
      <alignment vertical="center"/>
    </xf>
    <xf numFmtId="0" fontId="5" fillId="2" borderId="4" xfId="7" applyFont="1" applyFill="1" applyBorder="1" applyAlignment="1">
      <alignment horizontal="left" vertical="center"/>
    </xf>
    <xf numFmtId="4" fontId="5" fillId="2" borderId="4" xfId="7" applyNumberFormat="1" applyFont="1" applyFill="1" applyBorder="1" applyAlignment="1">
      <alignment vertical="center"/>
    </xf>
    <xf numFmtId="0" fontId="5" fillId="0" borderId="5" xfId="7" applyFont="1" applyFill="1" applyBorder="1" applyAlignment="1">
      <alignment vertical="center"/>
    </xf>
    <xf numFmtId="4" fontId="5" fillId="0" borderId="5" xfId="7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horizontal="left" vertical="center"/>
    </xf>
    <xf numFmtId="0" fontId="5" fillId="0" borderId="5" xfId="7" applyFont="1" applyFill="1" applyBorder="1" applyAlignment="1">
      <alignment horizontal="left" vertical="center"/>
    </xf>
    <xf numFmtId="0" fontId="5" fillId="3" borderId="5" xfId="7" applyFont="1" applyFill="1" applyBorder="1" applyAlignment="1">
      <alignment vertical="center"/>
    </xf>
    <xf numFmtId="4" fontId="5" fillId="3" borderId="5" xfId="7" applyNumberFormat="1" applyFont="1" applyFill="1" applyBorder="1" applyAlignment="1">
      <alignment vertical="center"/>
    </xf>
    <xf numFmtId="4" fontId="11" fillId="3" borderId="4" xfId="7" applyNumberFormat="1" applyFont="1" applyFill="1" applyBorder="1" applyAlignment="1">
      <alignment vertical="center"/>
    </xf>
    <xf numFmtId="0" fontId="7" fillId="0" borderId="6" xfId="7" applyFont="1" applyFill="1" applyBorder="1" applyAlignment="1">
      <alignment horizontal="left" vertical="center"/>
    </xf>
    <xf numFmtId="0" fontId="5" fillId="0" borderId="7" xfId="7" applyFont="1" applyFill="1" applyBorder="1" applyAlignment="1">
      <alignment vertical="center"/>
    </xf>
    <xf numFmtId="4" fontId="11" fillId="0" borderId="7" xfId="7" applyNumberFormat="1" applyFont="1" applyFill="1" applyBorder="1" applyAlignment="1">
      <alignment vertical="center"/>
    </xf>
    <xf numFmtId="0" fontId="7" fillId="0" borderId="5" xfId="7" applyFont="1" applyFill="1" applyBorder="1" applyAlignment="1">
      <alignment horizontal="left" vertical="center"/>
    </xf>
    <xf numFmtId="4" fontId="8" fillId="0" borderId="5" xfId="7" applyNumberFormat="1" applyFont="1" applyFill="1" applyBorder="1" applyAlignment="1">
      <alignment vertical="center"/>
    </xf>
    <xf numFmtId="0" fontId="9" fillId="0" borderId="0" xfId="7" applyFont="1" applyFill="1" applyAlignment="1"/>
    <xf numFmtId="4" fontId="10" fillId="0" borderId="0" xfId="7" applyNumberFormat="1" applyFont="1" applyFill="1" applyAlignment="1"/>
    <xf numFmtId="0" fontId="6" fillId="0" borderId="0" xfId="7" applyFont="1" applyFill="1"/>
    <xf numFmtId="4" fontId="6" fillId="0" borderId="0" xfId="7" applyNumberFormat="1" applyFont="1" applyFill="1"/>
    <xf numFmtId="41" fontId="7" fillId="0" borderId="4" xfId="7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/>
    </xf>
    <xf numFmtId="4" fontId="34" fillId="0" borderId="4" xfId="1" applyNumberFormat="1" applyFont="1" applyBorder="1" applyAlignment="1">
      <alignment vertical="center"/>
    </xf>
    <xf numFmtId="4" fontId="34" fillId="3" borderId="4" xfId="1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4" fontId="34" fillId="2" borderId="4" xfId="0" applyNumberFormat="1" applyFont="1" applyFill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16" fillId="0" borderId="4" xfId="1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16" fillId="2" borderId="4" xfId="1" applyNumberFormat="1" applyFont="1" applyFill="1" applyBorder="1" applyAlignment="1">
      <alignment vertical="center"/>
    </xf>
    <xf numFmtId="4" fontId="34" fillId="2" borderId="4" xfId="1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2" fontId="16" fillId="0" borderId="4" xfId="0" applyNumberFormat="1" applyFont="1" applyBorder="1" applyAlignment="1">
      <alignment vertical="center"/>
    </xf>
    <xf numFmtId="4" fontId="16" fillId="0" borderId="4" xfId="1" applyNumberFormat="1" applyFont="1" applyFill="1" applyBorder="1" applyAlignment="1">
      <alignment vertical="center"/>
    </xf>
    <xf numFmtId="4" fontId="34" fillId="0" borderId="4" xfId="1" applyNumberFormat="1" applyFont="1" applyFill="1" applyBorder="1" applyAlignment="1">
      <alignment vertical="center"/>
    </xf>
    <xf numFmtId="4" fontId="6" fillId="0" borderId="0" xfId="2" applyNumberFormat="1" applyFont="1" applyFill="1" applyAlignment="1">
      <alignment vertical="center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7" fillId="0" borderId="0" xfId="2" applyFont="1" applyFill="1"/>
    <xf numFmtId="0" fontId="5" fillId="0" borderId="0" xfId="2" applyFont="1" applyFill="1" applyAlignment="1">
      <alignment horizontal="center" vertical="center" wrapText="1"/>
    </xf>
    <xf numFmtId="49" fontId="7" fillId="0" borderId="0" xfId="2" applyNumberFormat="1" applyFont="1" applyFill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vertical="center"/>
    </xf>
  </cellXfs>
  <cellStyles count="49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e" xfId="13" builtinId="26" customBuiltin="1"/>
    <cellStyle name="Dziesiętny" xfId="1" builtinId="3"/>
    <cellStyle name="Dziesiętny 2" xfId="5"/>
    <cellStyle name="Dziesiętny 4" xfId="3"/>
    <cellStyle name="Komórka połączona" xfId="19" builtinId="24" customBuiltin="1"/>
    <cellStyle name="Komórka zaznaczona" xfId="20" builtinId="23" customBuiltin="1"/>
    <cellStyle name="Nagłówek 1" xfId="9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eutralne" xfId="15" builtinId="28" customBuiltin="1"/>
    <cellStyle name="Normalny" xfId="0" builtinId="0"/>
    <cellStyle name="Normalny 2 2" xfId="6"/>
    <cellStyle name="Normalny 3" xfId="2"/>
    <cellStyle name="Normalny 6" xfId="7"/>
    <cellStyle name="Normalny_Arkusz1" xfId="4"/>
    <cellStyle name="Obliczenia" xfId="18" builtinId="22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8" builtinId="15" customBuiltin="1"/>
    <cellStyle name="Uwaga" xfId="22" builtinId="10" customBuiltin="1"/>
    <cellStyle name="Złe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workbookViewId="0">
      <selection activeCell="F1" sqref="F1"/>
    </sheetView>
  </sheetViews>
  <sheetFormatPr defaultRowHeight="11.25" x14ac:dyDescent="0.2"/>
  <cols>
    <col min="1" max="1" width="3" style="7" bestFit="1" customWidth="1"/>
    <col min="2" max="2" width="34.85546875" style="7" customWidth="1"/>
    <col min="3" max="3" width="11.28515625" style="45" customWidth="1"/>
    <col min="4" max="4" width="9.140625" style="5"/>
    <col min="5" max="11" width="9.140625" style="112"/>
    <col min="12" max="21" width="9.140625" style="106"/>
    <col min="22" max="16384" width="9.140625" style="5"/>
  </cols>
  <sheetData>
    <row r="1" spans="1:21" s="3" customFormat="1" ht="33" customHeight="1" x14ac:dyDescent="0.2">
      <c r="A1" s="1" t="s">
        <v>0</v>
      </c>
      <c r="B1" s="1"/>
      <c r="C1" s="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27" customHeight="1" x14ac:dyDescent="0.2">
      <c r="A2" s="113" t="s">
        <v>1</v>
      </c>
      <c r="B2" s="114"/>
      <c r="C2" s="90" t="s">
        <v>210</v>
      </c>
    </row>
    <row r="3" spans="1:21" x14ac:dyDescent="0.2">
      <c r="A3" s="6"/>
      <c r="B3" s="91">
        <v>0</v>
      </c>
      <c r="C3" s="94">
        <v>1</v>
      </c>
    </row>
    <row r="4" spans="1:21" x14ac:dyDescent="0.2">
      <c r="A4" s="8" t="s">
        <v>2</v>
      </c>
      <c r="B4" s="9" t="s">
        <v>3</v>
      </c>
      <c r="C4" s="95">
        <f>SUM(C5,C8,C17,C19,C20)</f>
        <v>765908382.91000009</v>
      </c>
    </row>
    <row r="5" spans="1:21" x14ac:dyDescent="0.2">
      <c r="A5" s="11" t="s">
        <v>4</v>
      </c>
      <c r="B5" s="12" t="s">
        <v>5</v>
      </c>
      <c r="C5" s="96">
        <f t="shared" ref="C5" si="0">SUM(C6:C7)</f>
        <v>755480.13</v>
      </c>
    </row>
    <row r="6" spans="1:21" x14ac:dyDescent="0.2">
      <c r="A6" s="13" t="s">
        <v>6</v>
      </c>
      <c r="B6" s="14" t="s">
        <v>7</v>
      </c>
      <c r="C6" s="97">
        <v>742926.13</v>
      </c>
    </row>
    <row r="7" spans="1:21" x14ac:dyDescent="0.2">
      <c r="A7" s="13" t="s">
        <v>8</v>
      </c>
      <c r="B7" s="14" t="s">
        <v>9</v>
      </c>
      <c r="C7" s="97">
        <v>12554</v>
      </c>
    </row>
    <row r="8" spans="1:21" x14ac:dyDescent="0.2">
      <c r="A8" s="11" t="s">
        <v>10</v>
      </c>
      <c r="B8" s="12" t="s">
        <v>11</v>
      </c>
      <c r="C8" s="96">
        <f t="shared" ref="C8" si="1">SUM(C9,C15,C16)</f>
        <v>713679773.82000005</v>
      </c>
    </row>
    <row r="9" spans="1:21" x14ac:dyDescent="0.2">
      <c r="A9" s="13" t="s">
        <v>6</v>
      </c>
      <c r="B9" s="14" t="s">
        <v>12</v>
      </c>
      <c r="C9" s="98">
        <f t="shared" ref="C9" si="2">SUM(C10:C14)</f>
        <v>695012338.87</v>
      </c>
    </row>
    <row r="10" spans="1:21" x14ac:dyDescent="0.2">
      <c r="A10" s="13" t="s">
        <v>13</v>
      </c>
      <c r="B10" s="14" t="s">
        <v>14</v>
      </c>
      <c r="C10" s="97">
        <v>19209250</v>
      </c>
    </row>
    <row r="11" spans="1:21" x14ac:dyDescent="0.2">
      <c r="A11" s="13" t="s">
        <v>15</v>
      </c>
      <c r="B11" s="14" t="s">
        <v>16</v>
      </c>
      <c r="C11" s="97">
        <v>195905841.06999999</v>
      </c>
    </row>
    <row r="12" spans="1:21" x14ac:dyDescent="0.2">
      <c r="A12" s="13" t="s">
        <v>17</v>
      </c>
      <c r="B12" s="14" t="s">
        <v>18</v>
      </c>
      <c r="C12" s="97">
        <v>29985505.77</v>
      </c>
    </row>
    <row r="13" spans="1:21" x14ac:dyDescent="0.2">
      <c r="A13" s="13" t="s">
        <v>19</v>
      </c>
      <c r="B13" s="14" t="s">
        <v>20</v>
      </c>
      <c r="C13" s="97">
        <v>445772362.54000002</v>
      </c>
    </row>
    <row r="14" spans="1:21" x14ac:dyDescent="0.2">
      <c r="A14" s="13" t="s">
        <v>21</v>
      </c>
      <c r="B14" s="14" t="s">
        <v>22</v>
      </c>
      <c r="C14" s="97">
        <v>4139379.49</v>
      </c>
    </row>
    <row r="15" spans="1:21" x14ac:dyDescent="0.2">
      <c r="A15" s="13" t="s">
        <v>8</v>
      </c>
      <c r="B15" s="14" t="s">
        <v>23</v>
      </c>
      <c r="C15" s="97">
        <v>18619434.949999999</v>
      </c>
    </row>
    <row r="16" spans="1:21" x14ac:dyDescent="0.2">
      <c r="A16" s="13" t="s">
        <v>24</v>
      </c>
      <c r="B16" s="14" t="s">
        <v>25</v>
      </c>
      <c r="C16" s="97">
        <f>76800-28800</f>
        <v>48000</v>
      </c>
    </row>
    <row r="17" spans="1:3" x14ac:dyDescent="0.2">
      <c r="A17" s="11" t="s">
        <v>26</v>
      </c>
      <c r="B17" s="12" t="s">
        <v>27</v>
      </c>
      <c r="C17" s="96">
        <f t="shared" ref="C17" si="3">C18</f>
        <v>39202.89</v>
      </c>
    </row>
    <row r="18" spans="1:3" x14ac:dyDescent="0.2">
      <c r="A18" s="13" t="s">
        <v>6</v>
      </c>
      <c r="B18" s="14" t="s">
        <v>28</v>
      </c>
      <c r="C18" s="97">
        <v>39202.89</v>
      </c>
    </row>
    <row r="19" spans="1:3" x14ac:dyDescent="0.2">
      <c r="A19" s="11" t="s">
        <v>29</v>
      </c>
      <c r="B19" s="12" t="s">
        <v>30</v>
      </c>
      <c r="C19" s="96">
        <v>0</v>
      </c>
    </row>
    <row r="20" spans="1:3" x14ac:dyDescent="0.2">
      <c r="A20" s="11" t="s">
        <v>31</v>
      </c>
      <c r="B20" s="12" t="s">
        <v>32</v>
      </c>
      <c r="C20" s="96">
        <f t="shared" ref="C20" si="4">SUM(C21:C22)</f>
        <v>51433926.07</v>
      </c>
    </row>
    <row r="21" spans="1:3" x14ac:dyDescent="0.2">
      <c r="A21" s="13" t="s">
        <v>6</v>
      </c>
      <c r="B21" s="14" t="s">
        <v>33</v>
      </c>
      <c r="C21" s="97">
        <v>34636596.600000001</v>
      </c>
    </row>
    <row r="22" spans="1:3" x14ac:dyDescent="0.2">
      <c r="A22" s="13" t="s">
        <v>8</v>
      </c>
      <c r="B22" s="14" t="s">
        <v>34</v>
      </c>
      <c r="C22" s="97">
        <v>16797329.469999999</v>
      </c>
    </row>
    <row r="23" spans="1:3" x14ac:dyDescent="0.2">
      <c r="A23" s="15" t="s">
        <v>35</v>
      </c>
      <c r="B23" s="16" t="s">
        <v>36</v>
      </c>
      <c r="C23" s="99">
        <f t="shared" ref="C23" si="5">SUM(C24,C28,C36,C41)</f>
        <v>275668929.78999996</v>
      </c>
    </row>
    <row r="24" spans="1:3" x14ac:dyDescent="0.2">
      <c r="A24" s="18" t="s">
        <v>4</v>
      </c>
      <c r="B24" s="19" t="s">
        <v>37</v>
      </c>
      <c r="C24" s="92">
        <f t="shared" ref="C24" si="6">SUM(C25:C27)</f>
        <v>27742187.190000005</v>
      </c>
    </row>
    <row r="25" spans="1:3" x14ac:dyDescent="0.2">
      <c r="A25" s="20" t="s">
        <v>6</v>
      </c>
      <c r="B25" s="21" t="s">
        <v>38</v>
      </c>
      <c r="C25" s="97">
        <v>27028984.920000002</v>
      </c>
    </row>
    <row r="26" spans="1:3" x14ac:dyDescent="0.2">
      <c r="A26" s="20" t="s">
        <v>8</v>
      </c>
      <c r="B26" s="21" t="s">
        <v>39</v>
      </c>
      <c r="C26" s="97">
        <v>701932.26</v>
      </c>
    </row>
    <row r="27" spans="1:3" x14ac:dyDescent="0.2">
      <c r="A27" s="20" t="s">
        <v>24</v>
      </c>
      <c r="B27" s="21" t="s">
        <v>40</v>
      </c>
      <c r="C27" s="97">
        <v>11270.01</v>
      </c>
    </row>
    <row r="28" spans="1:3" x14ac:dyDescent="0.2">
      <c r="A28" s="18" t="s">
        <v>10</v>
      </c>
      <c r="B28" s="19" t="s">
        <v>41</v>
      </c>
      <c r="C28" s="92">
        <f t="shared" ref="C28" si="7">C29</f>
        <v>160377757.45999998</v>
      </c>
    </row>
    <row r="29" spans="1:3" x14ac:dyDescent="0.2">
      <c r="A29" s="20" t="s">
        <v>6</v>
      </c>
      <c r="B29" s="21" t="s">
        <v>42</v>
      </c>
      <c r="C29" s="97">
        <f t="shared" ref="C29" si="8">SUM(C30,C33:C35)</f>
        <v>160377757.45999998</v>
      </c>
    </row>
    <row r="30" spans="1:3" x14ac:dyDescent="0.2">
      <c r="A30" s="20" t="s">
        <v>13</v>
      </c>
      <c r="B30" s="21" t="s">
        <v>43</v>
      </c>
      <c r="C30" s="97">
        <f t="shared" ref="C30" si="9">SUM(C31:C32)</f>
        <v>145483935.10999998</v>
      </c>
    </row>
    <row r="31" spans="1:3" x14ac:dyDescent="0.2">
      <c r="A31" s="20" t="s">
        <v>44</v>
      </c>
      <c r="B31" s="21" t="s">
        <v>45</v>
      </c>
      <c r="C31" s="97">
        <v>145405699.44</v>
      </c>
    </row>
    <row r="32" spans="1:3" x14ac:dyDescent="0.2">
      <c r="A32" s="20" t="s">
        <v>46</v>
      </c>
      <c r="B32" s="21" t="s">
        <v>47</v>
      </c>
      <c r="C32" s="97">
        <v>78235.67</v>
      </c>
    </row>
    <row r="33" spans="1:3" ht="19.5" x14ac:dyDescent="0.2">
      <c r="A33" s="20" t="s">
        <v>15</v>
      </c>
      <c r="B33" s="21" t="s">
        <v>48</v>
      </c>
      <c r="C33" s="97">
        <v>8595250.6600000001</v>
      </c>
    </row>
    <row r="34" spans="1:3" x14ac:dyDescent="0.2">
      <c r="A34" s="20" t="s">
        <v>17</v>
      </c>
      <c r="B34" s="21" t="s">
        <v>49</v>
      </c>
      <c r="C34" s="97">
        <v>6242640.9500000002</v>
      </c>
    </row>
    <row r="35" spans="1:3" x14ac:dyDescent="0.2">
      <c r="A35" s="20" t="s">
        <v>19</v>
      </c>
      <c r="B35" s="21" t="s">
        <v>50</v>
      </c>
      <c r="C35" s="97">
        <f>27130.74+28800</f>
        <v>55930.740000000005</v>
      </c>
    </row>
    <row r="36" spans="1:3" x14ac:dyDescent="0.2">
      <c r="A36" s="18" t="s">
        <v>26</v>
      </c>
      <c r="B36" s="19" t="s">
        <v>51</v>
      </c>
      <c r="C36" s="92">
        <f t="shared" ref="C36:C37" si="10">C37</f>
        <v>51654125.329999998</v>
      </c>
    </row>
    <row r="37" spans="1:3" x14ac:dyDescent="0.2">
      <c r="A37" s="20" t="s">
        <v>6</v>
      </c>
      <c r="B37" s="21" t="s">
        <v>52</v>
      </c>
      <c r="C37" s="97">
        <f t="shared" si="10"/>
        <v>51654125.329999998</v>
      </c>
    </row>
    <row r="38" spans="1:3" x14ac:dyDescent="0.2">
      <c r="A38" s="20" t="s">
        <v>13</v>
      </c>
      <c r="B38" s="21" t="s">
        <v>53</v>
      </c>
      <c r="C38" s="97">
        <f t="shared" ref="C38" si="11">SUM(C39:C40)</f>
        <v>51654125.329999998</v>
      </c>
    </row>
    <row r="39" spans="1:3" x14ac:dyDescent="0.2">
      <c r="A39" s="20" t="s">
        <v>44</v>
      </c>
      <c r="B39" s="21" t="s">
        <v>54</v>
      </c>
      <c r="C39" s="97">
        <v>51654125.329999998</v>
      </c>
    </row>
    <row r="40" spans="1:3" x14ac:dyDescent="0.2">
      <c r="A40" s="20" t="s">
        <v>46</v>
      </c>
      <c r="B40" s="21" t="s">
        <v>55</v>
      </c>
      <c r="C40" s="97">
        <v>0</v>
      </c>
    </row>
    <row r="41" spans="1:3" x14ac:dyDescent="0.2">
      <c r="A41" s="18" t="s">
        <v>29</v>
      </c>
      <c r="B41" s="19" t="s">
        <v>56</v>
      </c>
      <c r="C41" s="104">
        <v>35894859.810000002</v>
      </c>
    </row>
    <row r="42" spans="1:3" x14ac:dyDescent="0.2">
      <c r="A42" s="8" t="s">
        <v>57</v>
      </c>
      <c r="B42" s="9" t="s">
        <v>58</v>
      </c>
      <c r="C42" s="100">
        <v>0</v>
      </c>
    </row>
    <row r="43" spans="1:3" x14ac:dyDescent="0.2">
      <c r="A43" s="8" t="s">
        <v>59</v>
      </c>
      <c r="B43" s="23" t="s">
        <v>60</v>
      </c>
      <c r="C43" s="100">
        <v>0</v>
      </c>
    </row>
    <row r="44" spans="1:3" ht="21" customHeight="1" x14ac:dyDescent="0.2">
      <c r="A44" s="24"/>
      <c r="B44" s="25" t="s">
        <v>61</v>
      </c>
      <c r="C44" s="93">
        <f>SUM(C43,C42,C23,C4)</f>
        <v>1041577312.7</v>
      </c>
    </row>
    <row r="45" spans="1:3" ht="12.75" x14ac:dyDescent="0.2">
      <c r="A45" s="26"/>
      <c r="B45" s="27"/>
      <c r="C45" s="101"/>
    </row>
    <row r="46" spans="1:3" ht="24" customHeight="1" x14ac:dyDescent="0.2">
      <c r="A46" s="115" t="s">
        <v>62</v>
      </c>
      <c r="B46" s="116"/>
      <c r="C46" s="90" t="s">
        <v>210</v>
      </c>
    </row>
    <row r="47" spans="1:3" x14ac:dyDescent="0.2">
      <c r="A47" s="28"/>
      <c r="B47" s="91">
        <v>0</v>
      </c>
      <c r="C47" s="94">
        <v>1</v>
      </c>
    </row>
    <row r="48" spans="1:3" x14ac:dyDescent="0.2">
      <c r="A48" s="8" t="s">
        <v>2</v>
      </c>
      <c r="B48" s="9" t="s">
        <v>63</v>
      </c>
      <c r="C48" s="100">
        <f t="shared" ref="C48" si="12">SUM(C49,C50,C52,C54,C56,C58)</f>
        <v>177727135.95000002</v>
      </c>
    </row>
    <row r="49" spans="1:3" x14ac:dyDescent="0.2">
      <c r="A49" s="11" t="s">
        <v>4</v>
      </c>
      <c r="B49" s="12" t="s">
        <v>64</v>
      </c>
      <c r="C49" s="92">
        <v>620064099</v>
      </c>
    </row>
    <row r="50" spans="1:3" x14ac:dyDescent="0.2">
      <c r="A50" s="11" t="s">
        <v>10</v>
      </c>
      <c r="B50" s="12" t="s">
        <v>65</v>
      </c>
      <c r="C50" s="92">
        <v>470689</v>
      </c>
    </row>
    <row r="51" spans="1:3" x14ac:dyDescent="0.2">
      <c r="A51" s="13"/>
      <c r="B51" s="30" t="s">
        <v>66</v>
      </c>
      <c r="C51" s="98">
        <v>0</v>
      </c>
    </row>
    <row r="52" spans="1:3" x14ac:dyDescent="0.2">
      <c r="A52" s="11" t="s">
        <v>26</v>
      </c>
      <c r="B52" s="12" t="s">
        <v>67</v>
      </c>
      <c r="C52" s="92">
        <v>93551</v>
      </c>
    </row>
    <row r="53" spans="1:3" x14ac:dyDescent="0.2">
      <c r="A53" s="31" t="s">
        <v>68</v>
      </c>
      <c r="B53" s="32" t="s">
        <v>69</v>
      </c>
      <c r="C53" s="102">
        <v>0</v>
      </c>
    </row>
    <row r="54" spans="1:3" x14ac:dyDescent="0.2">
      <c r="A54" s="11" t="s">
        <v>29</v>
      </c>
      <c r="B54" s="12" t="s">
        <v>70</v>
      </c>
      <c r="C54" s="97">
        <v>0</v>
      </c>
    </row>
    <row r="55" spans="1:3" x14ac:dyDescent="0.2">
      <c r="A55" s="31" t="s">
        <v>68</v>
      </c>
      <c r="B55" s="32" t="s">
        <v>71</v>
      </c>
      <c r="C55" s="97">
        <v>0</v>
      </c>
    </row>
    <row r="56" spans="1:3" x14ac:dyDescent="0.2">
      <c r="A56" s="11" t="s">
        <v>31</v>
      </c>
      <c r="B56" s="12" t="s">
        <v>72</v>
      </c>
      <c r="C56" s="92">
        <v>-446876568.25999999</v>
      </c>
    </row>
    <row r="57" spans="1:3" x14ac:dyDescent="0.2">
      <c r="A57" s="11"/>
      <c r="B57" s="14" t="s">
        <v>73</v>
      </c>
      <c r="C57" s="103">
        <v>-352983964</v>
      </c>
    </row>
    <row r="58" spans="1:3" x14ac:dyDescent="0.2">
      <c r="A58" s="11" t="s">
        <v>74</v>
      </c>
      <c r="B58" s="12" t="s">
        <v>75</v>
      </c>
      <c r="C58" s="92">
        <v>3975365.21</v>
      </c>
    </row>
    <row r="59" spans="1:3" x14ac:dyDescent="0.2">
      <c r="A59" s="33" t="s">
        <v>76</v>
      </c>
      <c r="B59" s="34" t="s">
        <v>77</v>
      </c>
      <c r="C59" s="92">
        <v>0</v>
      </c>
    </row>
    <row r="60" spans="1:3" x14ac:dyDescent="0.2">
      <c r="A60" s="15" t="s">
        <v>35</v>
      </c>
      <c r="B60" s="16" t="s">
        <v>78</v>
      </c>
      <c r="C60" s="17">
        <f t="shared" ref="C60" si="13">C61+C69+C74+C88</f>
        <v>863850176.75</v>
      </c>
    </row>
    <row r="61" spans="1:3" x14ac:dyDescent="0.2">
      <c r="A61" s="18" t="s">
        <v>4</v>
      </c>
      <c r="B61" s="19" t="s">
        <v>79</v>
      </c>
      <c r="C61" s="92">
        <f t="shared" ref="C61" si="14">SUM(C62,C63,C66)</f>
        <v>136248078.65000001</v>
      </c>
    </row>
    <row r="62" spans="1:3" x14ac:dyDescent="0.2">
      <c r="A62" s="20" t="s">
        <v>6</v>
      </c>
      <c r="B62" s="21" t="s">
        <v>80</v>
      </c>
      <c r="C62" s="97">
        <v>23043821.719999999</v>
      </c>
    </row>
    <row r="63" spans="1:3" x14ac:dyDescent="0.2">
      <c r="A63" s="20" t="s">
        <v>8</v>
      </c>
      <c r="B63" s="21" t="s">
        <v>81</v>
      </c>
      <c r="C63" s="97">
        <f t="shared" ref="C63" si="15">SUM(C64:C65)</f>
        <v>72711879</v>
      </c>
    </row>
    <row r="64" spans="1:3" x14ac:dyDescent="0.2">
      <c r="A64" s="20" t="s">
        <v>13</v>
      </c>
      <c r="B64" s="21" t="s">
        <v>82</v>
      </c>
      <c r="C64" s="97">
        <v>57554932</v>
      </c>
    </row>
    <row r="65" spans="1:3" x14ac:dyDescent="0.2">
      <c r="A65" s="20" t="s">
        <v>15</v>
      </c>
      <c r="B65" s="21" t="s">
        <v>83</v>
      </c>
      <c r="C65" s="97">
        <v>15156947</v>
      </c>
    </row>
    <row r="66" spans="1:3" x14ac:dyDescent="0.2">
      <c r="A66" s="20" t="s">
        <v>24</v>
      </c>
      <c r="B66" s="21" t="s">
        <v>84</v>
      </c>
      <c r="C66" s="97">
        <f t="shared" ref="C66" si="16">SUM(C67:C68)</f>
        <v>40492377.93</v>
      </c>
    </row>
    <row r="67" spans="1:3" x14ac:dyDescent="0.2">
      <c r="A67" s="20" t="s">
        <v>13</v>
      </c>
      <c r="B67" s="21" t="s">
        <v>85</v>
      </c>
      <c r="C67" s="97">
        <v>0</v>
      </c>
    </row>
    <row r="68" spans="1:3" x14ac:dyDescent="0.2">
      <c r="A68" s="20" t="s">
        <v>15</v>
      </c>
      <c r="B68" s="21" t="s">
        <v>86</v>
      </c>
      <c r="C68" s="103">
        <v>40492377.93</v>
      </c>
    </row>
    <row r="69" spans="1:3" x14ac:dyDescent="0.2">
      <c r="A69" s="18" t="s">
        <v>10</v>
      </c>
      <c r="B69" s="19" t="s">
        <v>87</v>
      </c>
      <c r="C69" s="92">
        <f t="shared" ref="C69" si="17">C70</f>
        <v>262755462.23999998</v>
      </c>
    </row>
    <row r="70" spans="1:3" x14ac:dyDescent="0.2">
      <c r="A70" s="20" t="s">
        <v>6</v>
      </c>
      <c r="B70" s="21" t="s">
        <v>88</v>
      </c>
      <c r="C70" s="97">
        <f>SUM(C71:C73)</f>
        <v>262755462.23999998</v>
      </c>
    </row>
    <row r="71" spans="1:3" x14ac:dyDescent="0.2">
      <c r="A71" s="20" t="s">
        <v>13</v>
      </c>
      <c r="B71" s="21" t="s">
        <v>206</v>
      </c>
      <c r="C71" s="97">
        <v>93140852.709999993</v>
      </c>
    </row>
    <row r="72" spans="1:3" x14ac:dyDescent="0.2">
      <c r="A72" s="20" t="s">
        <v>15</v>
      </c>
      <c r="B72" s="21" t="s">
        <v>89</v>
      </c>
      <c r="C72" s="97">
        <v>55529899.18</v>
      </c>
    </row>
    <row r="73" spans="1:3" x14ac:dyDescent="0.2">
      <c r="A73" s="20" t="s">
        <v>17</v>
      </c>
      <c r="B73" s="21" t="s">
        <v>90</v>
      </c>
      <c r="C73" s="97">
        <v>114084710.34999999</v>
      </c>
    </row>
    <row r="74" spans="1:3" x14ac:dyDescent="0.2">
      <c r="A74" s="18" t="s">
        <v>26</v>
      </c>
      <c r="B74" s="19" t="s">
        <v>91</v>
      </c>
      <c r="C74" s="92">
        <f t="shared" ref="C74" si="18">SUM(C75,C87)</f>
        <v>288982237.08000004</v>
      </c>
    </row>
    <row r="75" spans="1:3" x14ac:dyDescent="0.2">
      <c r="A75" s="20" t="s">
        <v>6</v>
      </c>
      <c r="B75" s="21" t="s">
        <v>88</v>
      </c>
      <c r="C75" s="97">
        <f>SUM(C76:C78,C79,C82:C86)</f>
        <v>272895196.58000004</v>
      </c>
    </row>
    <row r="76" spans="1:3" x14ac:dyDescent="0.2">
      <c r="A76" s="20" t="s">
        <v>13</v>
      </c>
      <c r="B76" s="21" t="s">
        <v>206</v>
      </c>
      <c r="C76" s="97">
        <v>47778221.509999998</v>
      </c>
    </row>
    <row r="77" spans="1:3" x14ac:dyDescent="0.2">
      <c r="A77" s="20" t="s">
        <v>15</v>
      </c>
      <c r="B77" s="21" t="s">
        <v>89</v>
      </c>
      <c r="C77" s="97">
        <v>7657606.54</v>
      </c>
    </row>
    <row r="78" spans="1:3" x14ac:dyDescent="0.2">
      <c r="A78" s="20" t="s">
        <v>17</v>
      </c>
      <c r="B78" s="21" t="s">
        <v>90</v>
      </c>
      <c r="C78" s="97">
        <v>22290260.039999999</v>
      </c>
    </row>
    <row r="79" spans="1:3" x14ac:dyDescent="0.2">
      <c r="A79" s="20" t="s">
        <v>19</v>
      </c>
      <c r="B79" s="21" t="s">
        <v>92</v>
      </c>
      <c r="C79" s="97">
        <f t="shared" ref="C79" si="19">SUM(C80:C81)</f>
        <v>54698000.200000003</v>
      </c>
    </row>
    <row r="80" spans="1:3" x14ac:dyDescent="0.2">
      <c r="A80" s="20" t="s">
        <v>207</v>
      </c>
      <c r="B80" s="21" t="s">
        <v>45</v>
      </c>
      <c r="C80" s="97">
        <v>48078091.130000003</v>
      </c>
    </row>
    <row r="81" spans="1:3" x14ac:dyDescent="0.2">
      <c r="A81" s="20" t="s">
        <v>208</v>
      </c>
      <c r="B81" s="21" t="s">
        <v>47</v>
      </c>
      <c r="C81" s="97">
        <v>6619909.0700000003</v>
      </c>
    </row>
    <row r="82" spans="1:3" x14ac:dyDescent="0.2">
      <c r="A82" s="20" t="s">
        <v>21</v>
      </c>
      <c r="B82" s="21" t="s">
        <v>93</v>
      </c>
      <c r="C82" s="97">
        <v>1936.22</v>
      </c>
    </row>
    <row r="83" spans="1:3" x14ac:dyDescent="0.2">
      <c r="A83" s="20" t="s">
        <v>94</v>
      </c>
      <c r="B83" s="21" t="s">
        <v>95</v>
      </c>
      <c r="C83" s="97">
        <v>53466669.009999998</v>
      </c>
    </row>
    <row r="84" spans="1:3" ht="19.5" x14ac:dyDescent="0.2">
      <c r="A84" s="20" t="s">
        <v>96</v>
      </c>
      <c r="B84" s="21" t="s">
        <v>48</v>
      </c>
      <c r="C84" s="97">
        <v>37411137.579999998</v>
      </c>
    </row>
    <row r="85" spans="1:3" x14ac:dyDescent="0.2">
      <c r="A85" s="20" t="s">
        <v>97</v>
      </c>
      <c r="B85" s="21" t="s">
        <v>98</v>
      </c>
      <c r="C85" s="97">
        <v>13264612.83</v>
      </c>
    </row>
    <row r="86" spans="1:3" x14ac:dyDescent="0.2">
      <c r="A86" s="20" t="s">
        <v>209</v>
      </c>
      <c r="B86" s="21" t="s">
        <v>49</v>
      </c>
      <c r="C86" s="103">
        <v>36326752.649999999</v>
      </c>
    </row>
    <row r="87" spans="1:3" x14ac:dyDescent="0.2">
      <c r="A87" s="20" t="s">
        <v>8</v>
      </c>
      <c r="B87" s="21" t="s">
        <v>99</v>
      </c>
      <c r="C87" s="97">
        <v>16087040.5</v>
      </c>
    </row>
    <row r="88" spans="1:3" x14ac:dyDescent="0.2">
      <c r="A88" s="18" t="s">
        <v>29</v>
      </c>
      <c r="B88" s="19" t="s">
        <v>100</v>
      </c>
      <c r="C88" s="92">
        <f t="shared" ref="C88" si="20">C89</f>
        <v>175864398.78</v>
      </c>
    </row>
    <row r="89" spans="1:3" x14ac:dyDescent="0.2">
      <c r="A89" s="20" t="s">
        <v>6</v>
      </c>
      <c r="B89" s="21" t="s">
        <v>34</v>
      </c>
      <c r="C89" s="97">
        <f t="shared" ref="C89" si="21">SUM(C90:C91)</f>
        <v>175864398.78</v>
      </c>
    </row>
    <row r="90" spans="1:3" x14ac:dyDescent="0.2">
      <c r="A90" s="20" t="s">
        <v>13</v>
      </c>
      <c r="B90" s="21" t="s">
        <v>85</v>
      </c>
      <c r="C90" s="97">
        <v>175070004.53999999</v>
      </c>
    </row>
    <row r="91" spans="1:3" x14ac:dyDescent="0.2">
      <c r="A91" s="20" t="s">
        <v>15</v>
      </c>
      <c r="B91" s="21" t="s">
        <v>86</v>
      </c>
      <c r="C91" s="97">
        <v>794394.24</v>
      </c>
    </row>
    <row r="92" spans="1:3" ht="21" customHeight="1" x14ac:dyDescent="0.2">
      <c r="A92" s="24"/>
      <c r="B92" s="25" t="s">
        <v>101</v>
      </c>
      <c r="C92" s="93">
        <f t="shared" ref="C92" si="22">SUM(C48,C60)</f>
        <v>1041577312.7</v>
      </c>
    </row>
    <row r="95" spans="1:3" x14ac:dyDescent="0.2">
      <c r="C95" s="52">
        <f>C44-C92</f>
        <v>0</v>
      </c>
    </row>
    <row r="97" spans="3:3" x14ac:dyDescent="0.2">
      <c r="C97" s="105"/>
    </row>
    <row r="98" spans="3:3" x14ac:dyDescent="0.2">
      <c r="C98" s="105"/>
    </row>
  </sheetData>
  <mergeCells count="2">
    <mergeCell ref="A2:B2"/>
    <mergeCell ref="A46:B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9"/>
  <sheetViews>
    <sheetView workbookViewId="0">
      <selection activeCell="D1" sqref="D1"/>
    </sheetView>
  </sheetViews>
  <sheetFormatPr defaultRowHeight="11.25" x14ac:dyDescent="0.2"/>
  <cols>
    <col min="1" max="1" width="3.5703125" style="57" customWidth="1"/>
    <col min="2" max="2" width="38.28515625" style="7" bestFit="1" customWidth="1"/>
    <col min="3" max="3" width="10.28515625" style="7" customWidth="1"/>
    <col min="4" max="17" width="9.140625" style="107"/>
    <col min="18" max="29" width="9.140625" style="45"/>
    <col min="30" max="16384" width="9.140625" style="7"/>
  </cols>
  <sheetData>
    <row r="1" spans="1:29" ht="18" customHeight="1" x14ac:dyDescent="0.2">
      <c r="A1" s="36" t="s">
        <v>211</v>
      </c>
      <c r="B1" s="36"/>
      <c r="C1" s="36"/>
    </row>
    <row r="2" spans="1:29" s="39" customFormat="1" ht="23.25" customHeight="1" x14ac:dyDescent="0.2">
      <c r="A2" s="37" t="s">
        <v>102</v>
      </c>
      <c r="B2" s="37"/>
      <c r="C2" s="38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1" customFormat="1" ht="24.75" customHeight="1" x14ac:dyDescent="0.2">
      <c r="A3" s="117" t="s">
        <v>103</v>
      </c>
      <c r="B3" s="114"/>
      <c r="C3" s="90" t="s">
        <v>212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29" s="41" customFormat="1" ht="12.75" customHeight="1" x14ac:dyDescent="0.2">
      <c r="A4" s="113">
        <v>0</v>
      </c>
      <c r="B4" s="114"/>
      <c r="C4" s="40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29" s="45" customFormat="1" x14ac:dyDescent="0.2">
      <c r="A5" s="42" t="s">
        <v>2</v>
      </c>
      <c r="B5" s="43" t="s">
        <v>104</v>
      </c>
      <c r="C5" s="44">
        <f t="shared" ref="C5" si="0">SUM(C6:C9)</f>
        <v>214059886.69999999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29" s="45" customFormat="1" x14ac:dyDescent="0.2">
      <c r="A6" s="46" t="s">
        <v>4</v>
      </c>
      <c r="B6" s="14" t="s">
        <v>105</v>
      </c>
      <c r="C6" s="22">
        <v>196964835.18000001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29" s="45" customFormat="1" x14ac:dyDescent="0.2">
      <c r="A7" s="46" t="s">
        <v>10</v>
      </c>
      <c r="B7" s="14" t="s">
        <v>106</v>
      </c>
      <c r="C7" s="22">
        <v>13304559.789999999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29" s="45" customFormat="1" x14ac:dyDescent="0.2">
      <c r="A8" s="46" t="s">
        <v>26</v>
      </c>
      <c r="B8" s="14" t="s">
        <v>107</v>
      </c>
      <c r="C8" s="22">
        <v>3450568.23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9" spans="1:29" s="45" customFormat="1" x14ac:dyDescent="0.2">
      <c r="A9" s="46" t="s">
        <v>29</v>
      </c>
      <c r="B9" s="14" t="s">
        <v>108</v>
      </c>
      <c r="C9" s="22">
        <v>339923.5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29" s="45" customFormat="1" x14ac:dyDescent="0.2">
      <c r="A10" s="42" t="s">
        <v>35</v>
      </c>
      <c r="B10" s="43" t="s">
        <v>109</v>
      </c>
      <c r="C10" s="44">
        <f>SUM(C11:C14,C15:C16,C17:C18)</f>
        <v>211865668.75999999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29" s="45" customFormat="1" x14ac:dyDescent="0.2">
      <c r="A11" s="46" t="s">
        <v>4</v>
      </c>
      <c r="B11" s="14" t="s">
        <v>110</v>
      </c>
      <c r="C11" s="22">
        <v>19220006.440000001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29" s="45" customFormat="1" x14ac:dyDescent="0.2">
      <c r="A12" s="46" t="s">
        <v>10</v>
      </c>
      <c r="B12" s="14" t="s">
        <v>111</v>
      </c>
      <c r="C12" s="22">
        <v>46813658.719999999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29" s="45" customFormat="1" x14ac:dyDescent="0.2">
      <c r="A13" s="46" t="s">
        <v>26</v>
      </c>
      <c r="B13" s="14" t="s">
        <v>112</v>
      </c>
      <c r="C13" s="22">
        <v>53673587.939999998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29" s="45" customFormat="1" x14ac:dyDescent="0.2">
      <c r="A14" s="46" t="s">
        <v>29</v>
      </c>
      <c r="B14" s="14" t="s">
        <v>113</v>
      </c>
      <c r="C14" s="22">
        <v>9508874.7100000009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29" s="45" customFormat="1" x14ac:dyDescent="0.2">
      <c r="A15" s="46" t="s">
        <v>31</v>
      </c>
      <c r="B15" s="47" t="s">
        <v>114</v>
      </c>
      <c r="C15" s="22">
        <v>60351451.700000003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9" s="45" customFormat="1" x14ac:dyDescent="0.2">
      <c r="A16" s="46" t="s">
        <v>74</v>
      </c>
      <c r="B16" s="14" t="s">
        <v>115</v>
      </c>
      <c r="C16" s="22">
        <v>19262806.899999999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45" customFormat="1" x14ac:dyDescent="0.2">
      <c r="A17" s="46" t="s">
        <v>76</v>
      </c>
      <c r="B17" s="14" t="s">
        <v>116</v>
      </c>
      <c r="C17" s="22">
        <v>2992036.85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s="45" customFormat="1" x14ac:dyDescent="0.2">
      <c r="A18" s="46" t="s">
        <v>117</v>
      </c>
      <c r="B18" s="14" t="s">
        <v>118</v>
      </c>
      <c r="C18" s="22">
        <v>43245.5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45" customFormat="1" x14ac:dyDescent="0.2">
      <c r="A19" s="48" t="s">
        <v>57</v>
      </c>
      <c r="B19" s="49" t="s">
        <v>119</v>
      </c>
      <c r="C19" s="50">
        <f t="shared" ref="C19" si="1">C5-C10</f>
        <v>2194217.9399999976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s="45" customFormat="1" x14ac:dyDescent="0.2">
      <c r="A20" s="51" t="s">
        <v>59</v>
      </c>
      <c r="B20" s="9" t="s">
        <v>120</v>
      </c>
      <c r="C20" s="10">
        <f t="shared" ref="C20" si="2">SUM(C21:C24)</f>
        <v>5271677.290000001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s="45" customFormat="1" x14ac:dyDescent="0.2">
      <c r="A21" s="46" t="s">
        <v>4</v>
      </c>
      <c r="B21" s="14" t="s">
        <v>121</v>
      </c>
      <c r="C21" s="52">
        <v>366057.02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s="45" customFormat="1" x14ac:dyDescent="0.2">
      <c r="A22" s="46" t="s">
        <v>10</v>
      </c>
      <c r="B22" s="47" t="s">
        <v>122</v>
      </c>
      <c r="C22" s="22">
        <v>3445499.7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s="45" customFormat="1" x14ac:dyDescent="0.2">
      <c r="A23" s="46" t="s">
        <v>26</v>
      </c>
      <c r="B23" s="14" t="s">
        <v>123</v>
      </c>
      <c r="C23" s="22">
        <v>24906.99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45" customFormat="1" x14ac:dyDescent="0.2">
      <c r="A24" s="46" t="s">
        <v>74</v>
      </c>
      <c r="B24" s="14" t="s">
        <v>124</v>
      </c>
      <c r="C24" s="22">
        <v>1435213.58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s="45" customFormat="1" x14ac:dyDescent="0.2">
      <c r="A25" s="51" t="s">
        <v>125</v>
      </c>
      <c r="B25" s="9" t="s">
        <v>126</v>
      </c>
      <c r="C25" s="10">
        <f t="shared" ref="C25" si="3">SUM(C26:C28)</f>
        <v>1606125.9200000002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s="45" customFormat="1" x14ac:dyDescent="0.2">
      <c r="A26" s="46" t="s">
        <v>4</v>
      </c>
      <c r="B26" s="14" t="s">
        <v>127</v>
      </c>
      <c r="C26" s="22">
        <v>0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s="45" customFormat="1" x14ac:dyDescent="0.2">
      <c r="A27" s="46" t="s">
        <v>10</v>
      </c>
      <c r="B27" s="14" t="s">
        <v>123</v>
      </c>
      <c r="C27" s="22">
        <v>34294.800000000003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s="45" customFormat="1" x14ac:dyDescent="0.2">
      <c r="A28" s="46" t="s">
        <v>26</v>
      </c>
      <c r="B28" s="14" t="s">
        <v>128</v>
      </c>
      <c r="C28" s="22">
        <v>1571831.12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s="45" customFormat="1" x14ac:dyDescent="0.2">
      <c r="A29" s="48" t="s">
        <v>129</v>
      </c>
      <c r="B29" s="49" t="s">
        <v>130</v>
      </c>
      <c r="C29" s="50">
        <f t="shared" ref="C29" si="4">C19+C20-C25</f>
        <v>5859769.3099999987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s="45" customFormat="1" x14ac:dyDescent="0.2">
      <c r="A30" s="53" t="s">
        <v>131</v>
      </c>
      <c r="B30" s="54" t="s">
        <v>132</v>
      </c>
      <c r="C30" s="55">
        <f t="shared" ref="C30" si="5">SUM(C31,C32,C33:C35)</f>
        <v>73263.839999999997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x14ac:dyDescent="0.2">
      <c r="A31" s="13" t="s">
        <v>4</v>
      </c>
      <c r="B31" s="14" t="s">
        <v>133</v>
      </c>
      <c r="C31" s="22">
        <v>0</v>
      </c>
    </row>
    <row r="32" spans="1:17" x14ac:dyDescent="0.2">
      <c r="A32" s="13" t="s">
        <v>10</v>
      </c>
      <c r="B32" s="14" t="s">
        <v>134</v>
      </c>
      <c r="C32" s="22">
        <v>73263.839999999997</v>
      </c>
    </row>
    <row r="33" spans="1:29" x14ac:dyDescent="0.2">
      <c r="A33" s="13" t="s">
        <v>26</v>
      </c>
      <c r="B33" s="14" t="s">
        <v>135</v>
      </c>
      <c r="C33" s="22">
        <v>0</v>
      </c>
    </row>
    <row r="34" spans="1:29" x14ac:dyDescent="0.2">
      <c r="A34" s="13" t="s">
        <v>29</v>
      </c>
      <c r="B34" s="14" t="s">
        <v>136</v>
      </c>
      <c r="C34" s="22">
        <v>0</v>
      </c>
    </row>
    <row r="35" spans="1:29" x14ac:dyDescent="0.2">
      <c r="A35" s="13" t="s">
        <v>31</v>
      </c>
      <c r="B35" s="14" t="s">
        <v>137</v>
      </c>
      <c r="C35" s="22">
        <v>0</v>
      </c>
    </row>
    <row r="36" spans="1:29" x14ac:dyDescent="0.2">
      <c r="A36" s="53" t="s">
        <v>138</v>
      </c>
      <c r="B36" s="54" t="s">
        <v>139</v>
      </c>
      <c r="C36" s="55">
        <f t="shared" ref="C36" si="6">SUM(C38:C40,C37)</f>
        <v>1702918.44</v>
      </c>
    </row>
    <row r="37" spans="1:29" x14ac:dyDescent="0.2">
      <c r="A37" s="13" t="s">
        <v>4</v>
      </c>
      <c r="B37" s="14" t="s">
        <v>134</v>
      </c>
      <c r="C37" s="22">
        <v>1349487.31</v>
      </c>
    </row>
    <row r="38" spans="1:29" x14ac:dyDescent="0.2">
      <c r="A38" s="13" t="s">
        <v>10</v>
      </c>
      <c r="B38" s="14" t="s">
        <v>140</v>
      </c>
      <c r="C38" s="22">
        <v>0</v>
      </c>
    </row>
    <row r="39" spans="1:29" x14ac:dyDescent="0.2">
      <c r="A39" s="13" t="s">
        <v>26</v>
      </c>
      <c r="B39" s="14" t="s">
        <v>136</v>
      </c>
      <c r="C39" s="22">
        <v>0</v>
      </c>
    </row>
    <row r="40" spans="1:29" x14ac:dyDescent="0.2">
      <c r="A40" s="13" t="s">
        <v>29</v>
      </c>
      <c r="B40" s="14" t="s">
        <v>137</v>
      </c>
      <c r="C40" s="22">
        <v>353431.13</v>
      </c>
    </row>
    <row r="41" spans="1:29" x14ac:dyDescent="0.2">
      <c r="A41" s="56" t="s">
        <v>4</v>
      </c>
      <c r="B41" s="49" t="s">
        <v>141</v>
      </c>
      <c r="C41" s="50">
        <f t="shared" ref="C41" si="7">C29+C30-C36</f>
        <v>4230114.709999999</v>
      </c>
    </row>
    <row r="42" spans="1:29" x14ac:dyDescent="0.2">
      <c r="A42" s="11" t="s">
        <v>142</v>
      </c>
      <c r="B42" s="12" t="s">
        <v>143</v>
      </c>
      <c r="C42" s="22">
        <v>254749.5</v>
      </c>
    </row>
    <row r="43" spans="1:29" ht="18" x14ac:dyDescent="0.2">
      <c r="A43" s="4" t="s">
        <v>144</v>
      </c>
      <c r="B43" s="12" t="s">
        <v>145</v>
      </c>
      <c r="C43" s="22">
        <v>0</v>
      </c>
    </row>
    <row r="44" spans="1:29" ht="19.5" customHeight="1" x14ac:dyDescent="0.2">
      <c r="A44" s="56" t="s">
        <v>146</v>
      </c>
      <c r="B44" s="49" t="s">
        <v>147</v>
      </c>
      <c r="C44" s="50">
        <f t="shared" ref="C44" si="8">C41-C42</f>
        <v>3975365.209999999</v>
      </c>
    </row>
    <row r="46" spans="1:29" x14ac:dyDescent="0.2">
      <c r="C46" s="29"/>
    </row>
    <row r="47" spans="1:29" s="108" customFormat="1" ht="9.75" x14ac:dyDescent="0.2">
      <c r="A47" s="110"/>
      <c r="C47" s="35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s="108" customFormat="1" ht="9.75" x14ac:dyDescent="0.2">
      <c r="A48" s="110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29" s="108" customFormat="1" ht="9.75" x14ac:dyDescent="0.2">
      <c r="A49" s="110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29" s="108" customFormat="1" ht="9.75" x14ac:dyDescent="0.2">
      <c r="A50" s="110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29" s="108" customFormat="1" ht="9.75" x14ac:dyDescent="0.2">
      <c r="A51" s="110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29" s="108" customFormat="1" ht="9.75" x14ac:dyDescent="0.2">
      <c r="A52" s="110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29" s="108" customFormat="1" ht="9.75" x14ac:dyDescent="0.2">
      <c r="A53" s="110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29" s="108" customFormat="1" ht="9.75" x14ac:dyDescent="0.2">
      <c r="A54" s="110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29" s="108" customFormat="1" ht="9.75" x14ac:dyDescent="0.2">
      <c r="A55" s="110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29" s="108" customFormat="1" ht="9.75" x14ac:dyDescent="0.2">
      <c r="A56" s="110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29" s="108" customFormat="1" ht="9.75" x14ac:dyDescent="0.2">
      <c r="A57" s="110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</row>
    <row r="58" spans="1:29" s="108" customFormat="1" ht="9.75" x14ac:dyDescent="0.2">
      <c r="A58" s="110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</row>
    <row r="59" spans="1:29" s="108" customFormat="1" ht="9.75" x14ac:dyDescent="0.2">
      <c r="A59" s="110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</row>
    <row r="60" spans="1:29" s="108" customFormat="1" ht="9.75" x14ac:dyDescent="0.2">
      <c r="A60" s="110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</row>
    <row r="61" spans="1:29" s="108" customFormat="1" ht="9.75" x14ac:dyDescent="0.2">
      <c r="A61" s="110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</row>
    <row r="62" spans="1:29" s="108" customFormat="1" ht="9.75" x14ac:dyDescent="0.2">
      <c r="A62" s="110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</row>
    <row r="63" spans="1:29" s="108" customFormat="1" ht="9.75" x14ac:dyDescent="0.2">
      <c r="A63" s="110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</row>
    <row r="64" spans="1:29" s="108" customFormat="1" ht="9.75" x14ac:dyDescent="0.2">
      <c r="A64" s="110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</row>
    <row r="65" spans="1:29" s="108" customFormat="1" ht="9.75" x14ac:dyDescent="0.2">
      <c r="A65" s="110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</row>
    <row r="66" spans="1:29" s="108" customFormat="1" ht="9.75" x14ac:dyDescent="0.2">
      <c r="A66" s="110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</row>
    <row r="67" spans="1:29" s="108" customFormat="1" ht="9.75" x14ac:dyDescent="0.2">
      <c r="A67" s="110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</row>
    <row r="68" spans="1:29" s="108" customFormat="1" ht="9.75" x14ac:dyDescent="0.2">
      <c r="A68" s="110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</row>
    <row r="69" spans="1:29" s="108" customFormat="1" ht="9.75" x14ac:dyDescent="0.2">
      <c r="A69" s="110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</row>
    <row r="70" spans="1:29" s="108" customFormat="1" ht="9.75" x14ac:dyDescent="0.2">
      <c r="A70" s="110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</row>
    <row r="71" spans="1:29" s="108" customFormat="1" ht="9.75" x14ac:dyDescent="0.2">
      <c r="A71" s="110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</row>
    <row r="72" spans="1:29" s="108" customFormat="1" ht="9.75" x14ac:dyDescent="0.2">
      <c r="A72" s="110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</row>
    <row r="73" spans="1:29" s="108" customFormat="1" ht="9.75" x14ac:dyDescent="0.2">
      <c r="A73" s="110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</row>
    <row r="74" spans="1:29" s="108" customFormat="1" ht="9.75" x14ac:dyDescent="0.2">
      <c r="A74" s="110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</row>
    <row r="75" spans="1:29" s="108" customFormat="1" ht="9.75" x14ac:dyDescent="0.2">
      <c r="A75" s="110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</row>
    <row r="76" spans="1:29" s="108" customFormat="1" ht="9.75" x14ac:dyDescent="0.2">
      <c r="A76" s="110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</row>
    <row r="77" spans="1:29" s="108" customFormat="1" ht="9.75" x14ac:dyDescent="0.2">
      <c r="A77" s="110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</row>
    <row r="78" spans="1:29" s="108" customFormat="1" ht="9.75" x14ac:dyDescent="0.2">
      <c r="A78" s="110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</row>
    <row r="79" spans="1:29" s="108" customFormat="1" ht="9.75" x14ac:dyDescent="0.2">
      <c r="A79" s="110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</row>
    <row r="80" spans="1:29" s="108" customFormat="1" ht="9.75" x14ac:dyDescent="0.2">
      <c r="A80" s="110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</row>
    <row r="81" spans="1:29" s="108" customFormat="1" ht="9.75" x14ac:dyDescent="0.2">
      <c r="A81" s="110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</row>
    <row r="82" spans="1:29" s="108" customFormat="1" ht="9.75" x14ac:dyDescent="0.2">
      <c r="A82" s="110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</row>
    <row r="83" spans="1:29" s="108" customFormat="1" ht="9.75" x14ac:dyDescent="0.2">
      <c r="A83" s="110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</row>
    <row r="84" spans="1:29" s="108" customFormat="1" ht="9.75" x14ac:dyDescent="0.2">
      <c r="A84" s="110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 s="108" customFormat="1" ht="9.75" x14ac:dyDescent="0.2">
      <c r="A85" s="110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 s="108" customFormat="1" ht="9.75" x14ac:dyDescent="0.2">
      <c r="A86" s="110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 s="108" customFormat="1" ht="9.75" x14ac:dyDescent="0.2">
      <c r="A87" s="110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 s="108" customFormat="1" ht="9.75" x14ac:dyDescent="0.2">
      <c r="A88" s="110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 s="108" customFormat="1" ht="9.75" x14ac:dyDescent="0.2">
      <c r="A89" s="110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 s="108" customFormat="1" ht="9.75" x14ac:dyDescent="0.2">
      <c r="A90" s="110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 s="108" customFormat="1" ht="9.75" x14ac:dyDescent="0.2">
      <c r="A91" s="110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 s="108" customFormat="1" ht="9.75" x14ac:dyDescent="0.2">
      <c r="A92" s="110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</row>
    <row r="93" spans="1:29" s="108" customFormat="1" ht="9.75" x14ac:dyDescent="0.2">
      <c r="A93" s="110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</row>
    <row r="94" spans="1:29" s="108" customFormat="1" ht="9.75" x14ac:dyDescent="0.2">
      <c r="A94" s="110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</row>
    <row r="95" spans="1:29" s="108" customFormat="1" ht="9.75" x14ac:dyDescent="0.2">
      <c r="A95" s="110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</row>
    <row r="96" spans="1:29" s="108" customFormat="1" ht="9.75" x14ac:dyDescent="0.2">
      <c r="A96" s="110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</row>
    <row r="97" spans="1:29" s="108" customFormat="1" ht="9.75" x14ac:dyDescent="0.2">
      <c r="A97" s="110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</row>
    <row r="98" spans="1:29" s="108" customFormat="1" ht="9.75" x14ac:dyDescent="0.2">
      <c r="A98" s="110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</row>
    <row r="99" spans="1:29" s="108" customFormat="1" ht="9.75" x14ac:dyDescent="0.2">
      <c r="A99" s="110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</row>
    <row r="100" spans="1:29" s="108" customFormat="1" ht="9.75" x14ac:dyDescent="0.2">
      <c r="A100" s="110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1" spans="1:29" s="108" customFormat="1" ht="9.75" x14ac:dyDescent="0.2">
      <c r="A101" s="110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s="108" customFormat="1" ht="9.75" x14ac:dyDescent="0.2">
      <c r="A102" s="110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 s="108" customFormat="1" ht="9.75" x14ac:dyDescent="0.2">
      <c r="A103" s="110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</row>
    <row r="104" spans="1:29" s="108" customFormat="1" ht="9.75" x14ac:dyDescent="0.2">
      <c r="A104" s="110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</row>
    <row r="105" spans="1:29" s="108" customFormat="1" ht="9.75" x14ac:dyDescent="0.2">
      <c r="A105" s="110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</row>
    <row r="106" spans="1:29" s="108" customFormat="1" ht="9.75" x14ac:dyDescent="0.2">
      <c r="A106" s="110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</row>
    <row r="107" spans="1:29" s="108" customFormat="1" ht="9.75" x14ac:dyDescent="0.2">
      <c r="A107" s="110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</row>
    <row r="108" spans="1:29" s="108" customFormat="1" ht="9.75" x14ac:dyDescent="0.2">
      <c r="A108" s="110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</row>
    <row r="109" spans="1:29" s="108" customFormat="1" ht="9.75" x14ac:dyDescent="0.2">
      <c r="A109" s="110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 s="108" customFormat="1" ht="9.75" x14ac:dyDescent="0.2">
      <c r="A110" s="110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 s="108" customFormat="1" ht="9.75" x14ac:dyDescent="0.2">
      <c r="A111" s="110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 s="108" customFormat="1" ht="9.75" x14ac:dyDescent="0.2">
      <c r="A112" s="110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 s="108" customFormat="1" ht="9.75" x14ac:dyDescent="0.2">
      <c r="A113" s="110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 s="108" customFormat="1" ht="9.75" x14ac:dyDescent="0.2">
      <c r="A114" s="110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 s="108" customFormat="1" ht="9.75" x14ac:dyDescent="0.2">
      <c r="A115" s="110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 s="108" customFormat="1" ht="9.75" x14ac:dyDescent="0.2">
      <c r="A116" s="110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 s="108" customFormat="1" ht="9.75" x14ac:dyDescent="0.2">
      <c r="A117" s="110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 s="108" customFormat="1" ht="9.75" x14ac:dyDescent="0.2">
      <c r="A118" s="110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 s="108" customFormat="1" ht="9.75" x14ac:dyDescent="0.2">
      <c r="A119" s="110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 s="108" customFormat="1" ht="9.75" x14ac:dyDescent="0.2">
      <c r="A120" s="110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 s="108" customFormat="1" ht="9.75" x14ac:dyDescent="0.2">
      <c r="A121" s="110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</row>
    <row r="122" spans="1:29" s="108" customFormat="1" ht="9.75" x14ac:dyDescent="0.2">
      <c r="A122" s="110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</row>
    <row r="123" spans="1:29" s="108" customFormat="1" ht="9.75" x14ac:dyDescent="0.2">
      <c r="A123" s="110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</row>
    <row r="124" spans="1:29" s="108" customFormat="1" ht="9.75" x14ac:dyDescent="0.2">
      <c r="A124" s="110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</row>
    <row r="125" spans="1:29" s="108" customFormat="1" ht="9.75" x14ac:dyDescent="0.2">
      <c r="A125" s="110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</row>
    <row r="126" spans="1:29" s="108" customFormat="1" ht="9.75" x14ac:dyDescent="0.2">
      <c r="A126" s="110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</row>
    <row r="127" spans="1:29" s="108" customFormat="1" ht="9.75" x14ac:dyDescent="0.2">
      <c r="A127" s="110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</row>
    <row r="128" spans="1:29" s="108" customFormat="1" ht="9.75" x14ac:dyDescent="0.2">
      <c r="A128" s="110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</row>
    <row r="129" spans="1:29" s="108" customFormat="1" ht="9.75" x14ac:dyDescent="0.2">
      <c r="A129" s="110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 s="108" customFormat="1" ht="9.75" x14ac:dyDescent="0.2">
      <c r="A130" s="110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 s="108" customFormat="1" ht="9.75" x14ac:dyDescent="0.2">
      <c r="A131" s="110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</row>
    <row r="132" spans="1:29" s="108" customFormat="1" ht="9.75" x14ac:dyDescent="0.2">
      <c r="A132" s="110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</row>
    <row r="133" spans="1:29" s="108" customFormat="1" ht="9.75" x14ac:dyDescent="0.2">
      <c r="A133" s="110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</row>
    <row r="134" spans="1:29" s="108" customFormat="1" ht="9.75" x14ac:dyDescent="0.2">
      <c r="A134" s="110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</row>
    <row r="135" spans="1:29" s="108" customFormat="1" ht="9.75" x14ac:dyDescent="0.2">
      <c r="A135" s="110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</row>
    <row r="136" spans="1:29" s="108" customFormat="1" ht="9.75" x14ac:dyDescent="0.2">
      <c r="A136" s="110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</row>
    <row r="137" spans="1:29" s="108" customFormat="1" ht="9.75" x14ac:dyDescent="0.2">
      <c r="A137" s="110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</row>
    <row r="138" spans="1:29" s="108" customFormat="1" ht="9.75" x14ac:dyDescent="0.2">
      <c r="A138" s="110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</row>
    <row r="139" spans="1:29" s="108" customFormat="1" ht="9.75" x14ac:dyDescent="0.2">
      <c r="A139" s="110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</row>
    <row r="140" spans="1:29" s="108" customFormat="1" ht="9.75" x14ac:dyDescent="0.2">
      <c r="A140" s="110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 s="108" customFormat="1" ht="9.75" x14ac:dyDescent="0.2">
      <c r="A141" s="110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 s="108" customFormat="1" ht="9.75" x14ac:dyDescent="0.2">
      <c r="A142" s="110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 s="108" customFormat="1" ht="9.75" x14ac:dyDescent="0.2">
      <c r="A143" s="110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 s="108" customFormat="1" ht="9.75" x14ac:dyDescent="0.2">
      <c r="A144" s="110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 s="108" customFormat="1" ht="9.75" x14ac:dyDescent="0.2">
      <c r="A145" s="110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 s="108" customFormat="1" ht="9.75" x14ac:dyDescent="0.2">
      <c r="A146" s="110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 s="108" customFormat="1" ht="9.75" x14ac:dyDescent="0.2">
      <c r="A147" s="110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 s="108" customFormat="1" ht="9.75" x14ac:dyDescent="0.2">
      <c r="A148" s="110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 s="108" customFormat="1" ht="9.75" x14ac:dyDescent="0.2">
      <c r="A149" s="110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 s="108" customFormat="1" ht="9.75" x14ac:dyDescent="0.2">
      <c r="A150" s="110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 s="108" customFormat="1" ht="9.75" x14ac:dyDescent="0.2">
      <c r="A151" s="110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 s="108" customFormat="1" ht="9.75" x14ac:dyDescent="0.2">
      <c r="A152" s="110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 s="108" customFormat="1" ht="9.75" x14ac:dyDescent="0.2">
      <c r="A153" s="110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 s="108" customFormat="1" ht="9.75" x14ac:dyDescent="0.2">
      <c r="A154" s="110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</row>
    <row r="155" spans="1:29" s="108" customFormat="1" ht="9.75" x14ac:dyDescent="0.2">
      <c r="A155" s="110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</row>
    <row r="156" spans="1:29" s="108" customFormat="1" ht="9.75" x14ac:dyDescent="0.2">
      <c r="A156" s="110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</row>
    <row r="157" spans="1:29" s="108" customFormat="1" ht="9.75" x14ac:dyDescent="0.2">
      <c r="A157" s="110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</row>
    <row r="158" spans="1:29" s="108" customFormat="1" ht="9.75" x14ac:dyDescent="0.2">
      <c r="A158" s="110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</row>
    <row r="159" spans="1:29" s="108" customFormat="1" ht="9.75" x14ac:dyDescent="0.2">
      <c r="A159" s="110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</row>
    <row r="160" spans="1:29" s="108" customFormat="1" ht="9.75" x14ac:dyDescent="0.2">
      <c r="A160" s="110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</row>
    <row r="161" spans="1:29" s="108" customFormat="1" ht="9.75" x14ac:dyDescent="0.2">
      <c r="A161" s="110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</row>
    <row r="162" spans="1:29" s="108" customFormat="1" ht="9.75" x14ac:dyDescent="0.2">
      <c r="A162" s="110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</row>
    <row r="163" spans="1:29" s="108" customFormat="1" ht="9.75" x14ac:dyDescent="0.2">
      <c r="A163" s="110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</row>
    <row r="164" spans="1:29" s="108" customFormat="1" ht="9.75" x14ac:dyDescent="0.2">
      <c r="A164" s="110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</row>
    <row r="165" spans="1:29" s="108" customFormat="1" ht="9.75" x14ac:dyDescent="0.2">
      <c r="A165" s="110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</row>
    <row r="166" spans="1:29" s="108" customFormat="1" ht="9.75" x14ac:dyDescent="0.2">
      <c r="A166" s="110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</row>
    <row r="167" spans="1:29" s="108" customFormat="1" ht="9.75" x14ac:dyDescent="0.2">
      <c r="A167" s="110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</row>
    <row r="168" spans="1:29" s="108" customFormat="1" ht="9.75" x14ac:dyDescent="0.2">
      <c r="A168" s="110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</row>
    <row r="169" spans="1:29" s="108" customFormat="1" ht="9.75" x14ac:dyDescent="0.2">
      <c r="A169" s="110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</row>
    <row r="170" spans="1:29" s="108" customFormat="1" ht="9.75" x14ac:dyDescent="0.2">
      <c r="A170" s="110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</row>
    <row r="171" spans="1:29" s="108" customFormat="1" ht="9.75" x14ac:dyDescent="0.2">
      <c r="A171" s="110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 s="108" customFormat="1" ht="9.75" x14ac:dyDescent="0.2">
      <c r="A172" s="110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 s="108" customFormat="1" ht="9.75" x14ac:dyDescent="0.2">
      <c r="A173" s="110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 s="108" customFormat="1" ht="9.75" x14ac:dyDescent="0.2">
      <c r="A174" s="110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 s="108" customFormat="1" ht="9.75" x14ac:dyDescent="0.2">
      <c r="A175" s="110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 s="108" customFormat="1" ht="9.75" x14ac:dyDescent="0.2">
      <c r="A176" s="110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 s="108" customFormat="1" ht="9.75" x14ac:dyDescent="0.2">
      <c r="A177" s="110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 s="108" customFormat="1" ht="9.75" x14ac:dyDescent="0.2">
      <c r="A178" s="110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 s="108" customFormat="1" ht="9.75" x14ac:dyDescent="0.2">
      <c r="A179" s="110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 s="108" customFormat="1" ht="9.75" x14ac:dyDescent="0.2">
      <c r="A180" s="110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 s="108" customFormat="1" ht="9.75" x14ac:dyDescent="0.2">
      <c r="A181" s="110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 s="108" customFormat="1" ht="9.75" x14ac:dyDescent="0.2">
      <c r="A182" s="110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 s="108" customFormat="1" ht="9.75" x14ac:dyDescent="0.2">
      <c r="A183" s="110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 s="108" customFormat="1" ht="9.75" x14ac:dyDescent="0.2">
      <c r="A184" s="110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 s="108" customFormat="1" ht="9.75" x14ac:dyDescent="0.2">
      <c r="A185" s="110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</row>
    <row r="186" spans="1:29" s="108" customFormat="1" ht="9.75" x14ac:dyDescent="0.2">
      <c r="A186" s="110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</row>
    <row r="187" spans="1:29" s="108" customFormat="1" ht="9.75" x14ac:dyDescent="0.2">
      <c r="A187" s="110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</row>
    <row r="188" spans="1:29" s="108" customFormat="1" ht="9.75" x14ac:dyDescent="0.2">
      <c r="A188" s="110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</row>
    <row r="189" spans="1:29" s="108" customFormat="1" ht="9.75" x14ac:dyDescent="0.2">
      <c r="A189" s="110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</row>
    <row r="190" spans="1:29" s="108" customFormat="1" ht="9.75" x14ac:dyDescent="0.2">
      <c r="A190" s="110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</row>
    <row r="191" spans="1:29" s="108" customFormat="1" ht="9.75" x14ac:dyDescent="0.2">
      <c r="A191" s="110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</row>
    <row r="192" spans="1:29" s="108" customFormat="1" ht="9.75" x14ac:dyDescent="0.2">
      <c r="A192" s="110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</row>
    <row r="193" spans="1:29" s="108" customFormat="1" ht="9.75" x14ac:dyDescent="0.2">
      <c r="A193" s="110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</row>
    <row r="194" spans="1:29" s="108" customFormat="1" ht="9.75" x14ac:dyDescent="0.2">
      <c r="A194" s="110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</row>
    <row r="195" spans="1:29" s="108" customFormat="1" ht="9.75" x14ac:dyDescent="0.2">
      <c r="A195" s="110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</row>
    <row r="196" spans="1:29" s="108" customFormat="1" ht="9.75" x14ac:dyDescent="0.2">
      <c r="A196" s="110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</row>
    <row r="197" spans="1:29" s="108" customFormat="1" ht="9.75" x14ac:dyDescent="0.2">
      <c r="A197" s="110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</row>
    <row r="198" spans="1:29" s="108" customFormat="1" ht="9.75" x14ac:dyDescent="0.2">
      <c r="A198" s="110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</row>
    <row r="199" spans="1:29" s="108" customFormat="1" ht="9.75" x14ac:dyDescent="0.2">
      <c r="A199" s="110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</row>
    <row r="200" spans="1:29" s="108" customFormat="1" ht="9.75" x14ac:dyDescent="0.2">
      <c r="A200" s="110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</row>
    <row r="201" spans="1:29" s="108" customFormat="1" ht="9.75" x14ac:dyDescent="0.2">
      <c r="A201" s="110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</row>
    <row r="202" spans="1:29" s="108" customFormat="1" ht="9.75" x14ac:dyDescent="0.2">
      <c r="A202" s="110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 s="108" customFormat="1" ht="9.75" x14ac:dyDescent="0.2">
      <c r="A203" s="110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 s="108" customFormat="1" ht="9.75" x14ac:dyDescent="0.2">
      <c r="A204" s="110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 s="108" customFormat="1" ht="9.75" x14ac:dyDescent="0.2">
      <c r="A205" s="110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</row>
    <row r="206" spans="1:29" s="108" customFormat="1" ht="9.75" x14ac:dyDescent="0.2">
      <c r="A206" s="110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</row>
    <row r="207" spans="1:29" s="108" customFormat="1" ht="9.75" x14ac:dyDescent="0.2">
      <c r="A207" s="110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</row>
    <row r="208" spans="1:29" s="108" customFormat="1" ht="9.75" x14ac:dyDescent="0.2">
      <c r="A208" s="110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</row>
    <row r="209" spans="1:29" s="108" customFormat="1" ht="9.75" x14ac:dyDescent="0.2">
      <c r="A209" s="110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</row>
    <row r="210" spans="1:29" s="108" customFormat="1" ht="9.75" x14ac:dyDescent="0.2">
      <c r="A210" s="110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</row>
    <row r="211" spans="1:29" s="108" customFormat="1" ht="9.75" x14ac:dyDescent="0.2">
      <c r="A211" s="110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</row>
    <row r="212" spans="1:29" s="108" customFormat="1" ht="9.75" x14ac:dyDescent="0.2">
      <c r="A212" s="110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</row>
    <row r="213" spans="1:29" s="108" customFormat="1" ht="9.75" x14ac:dyDescent="0.2">
      <c r="A213" s="110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</row>
    <row r="214" spans="1:29" s="108" customFormat="1" ht="9.75" x14ac:dyDescent="0.2">
      <c r="A214" s="110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 s="108" customFormat="1" ht="9.75" x14ac:dyDescent="0.2">
      <c r="A215" s="110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 s="108" customFormat="1" ht="9.75" x14ac:dyDescent="0.2">
      <c r="A216" s="110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 s="108" customFormat="1" ht="9.75" x14ac:dyDescent="0.2">
      <c r="A217" s="110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 s="108" customFormat="1" ht="9.75" x14ac:dyDescent="0.2">
      <c r="A218" s="110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 s="108" customFormat="1" ht="9.75" x14ac:dyDescent="0.2">
      <c r="A219" s="110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 s="108" customFormat="1" ht="9.75" x14ac:dyDescent="0.2">
      <c r="A220" s="110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 s="108" customFormat="1" ht="9.75" x14ac:dyDescent="0.2">
      <c r="A221" s="110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 s="108" customFormat="1" ht="9.75" x14ac:dyDescent="0.2">
      <c r="A222" s="110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 s="108" customFormat="1" ht="9.75" x14ac:dyDescent="0.2">
      <c r="A223" s="110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 s="108" customFormat="1" ht="9.75" x14ac:dyDescent="0.2">
      <c r="A224" s="110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 s="108" customFormat="1" ht="9.75" x14ac:dyDescent="0.2">
      <c r="A225" s="110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 s="108" customFormat="1" ht="9.75" x14ac:dyDescent="0.2">
      <c r="A226" s="110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 s="108" customFormat="1" ht="9.75" x14ac:dyDescent="0.2">
      <c r="A227" s="110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 s="108" customFormat="1" ht="9.75" x14ac:dyDescent="0.2">
      <c r="A228" s="110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 s="108" customFormat="1" ht="9.75" x14ac:dyDescent="0.2">
      <c r="A229" s="110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 s="108" customFormat="1" ht="9.75" x14ac:dyDescent="0.2">
      <c r="A230" s="110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 s="108" customFormat="1" ht="9.75" x14ac:dyDescent="0.2">
      <c r="A231" s="110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 s="108" customFormat="1" ht="9.75" x14ac:dyDescent="0.2">
      <c r="A232" s="110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 s="108" customFormat="1" ht="9.75" x14ac:dyDescent="0.2">
      <c r="A233" s="110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 s="108" customFormat="1" ht="9.75" x14ac:dyDescent="0.2">
      <c r="A234" s="110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 s="108" customFormat="1" ht="9.75" x14ac:dyDescent="0.2">
      <c r="A235" s="110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 s="108" customFormat="1" ht="9.75" x14ac:dyDescent="0.2">
      <c r="A236" s="110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 s="108" customFormat="1" ht="9.75" x14ac:dyDescent="0.2">
      <c r="A237" s="110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 s="108" customFormat="1" ht="9.75" x14ac:dyDescent="0.2">
      <c r="A238" s="110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 s="108" customFormat="1" ht="9.75" x14ac:dyDescent="0.2">
      <c r="A239" s="110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 s="108" customFormat="1" ht="9.75" x14ac:dyDescent="0.2">
      <c r="A240" s="110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 s="108" customFormat="1" ht="9.75" x14ac:dyDescent="0.2">
      <c r="A241" s="110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 s="108" customFormat="1" ht="9.75" x14ac:dyDescent="0.2">
      <c r="A242" s="110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 s="108" customFormat="1" ht="9.75" x14ac:dyDescent="0.2">
      <c r="A243" s="110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 s="108" customFormat="1" ht="9.75" x14ac:dyDescent="0.2">
      <c r="A244" s="110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 s="108" customFormat="1" ht="9.75" x14ac:dyDescent="0.2">
      <c r="A245" s="110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 s="108" customFormat="1" ht="9.75" x14ac:dyDescent="0.2">
      <c r="A246" s="110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 s="108" customFormat="1" ht="9.75" x14ac:dyDescent="0.2">
      <c r="A247" s="110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 s="108" customFormat="1" ht="9.75" x14ac:dyDescent="0.2">
      <c r="A248" s="110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 s="108" customFormat="1" ht="9.75" x14ac:dyDescent="0.2">
      <c r="A249" s="110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 s="108" customFormat="1" ht="9.75" x14ac:dyDescent="0.2">
      <c r="A250" s="110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 s="108" customFormat="1" ht="9.75" x14ac:dyDescent="0.2">
      <c r="A251" s="110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 s="108" customFormat="1" ht="9.75" x14ac:dyDescent="0.2">
      <c r="A252" s="110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 s="108" customFormat="1" ht="9.75" x14ac:dyDescent="0.2">
      <c r="A253" s="110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 s="108" customFormat="1" ht="9.75" x14ac:dyDescent="0.2">
      <c r="A254" s="110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 s="108" customFormat="1" ht="9.75" x14ac:dyDescent="0.2">
      <c r="A255" s="110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 s="108" customFormat="1" ht="9.75" x14ac:dyDescent="0.2">
      <c r="A256" s="110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 s="108" customFormat="1" ht="9.75" x14ac:dyDescent="0.2">
      <c r="A257" s="110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 s="108" customFormat="1" ht="9.75" x14ac:dyDescent="0.2">
      <c r="A258" s="110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 s="108" customFormat="1" ht="9.75" x14ac:dyDescent="0.2">
      <c r="A259" s="110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 s="108" customFormat="1" ht="9.75" x14ac:dyDescent="0.2">
      <c r="A260" s="110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 s="108" customFormat="1" ht="9.75" x14ac:dyDescent="0.2">
      <c r="A261" s="110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 s="108" customFormat="1" ht="9.75" x14ac:dyDescent="0.2">
      <c r="A262" s="110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 s="108" customFormat="1" ht="9.75" x14ac:dyDescent="0.2">
      <c r="A263" s="110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 s="108" customFormat="1" ht="9.75" x14ac:dyDescent="0.2">
      <c r="A264" s="110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 s="108" customFormat="1" ht="9.75" x14ac:dyDescent="0.2">
      <c r="A265" s="110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 s="108" customFormat="1" ht="9.75" x14ac:dyDescent="0.2">
      <c r="A266" s="110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 s="108" customFormat="1" ht="9.75" x14ac:dyDescent="0.2">
      <c r="A267" s="110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 s="108" customFormat="1" ht="9.75" x14ac:dyDescent="0.2">
      <c r="A268" s="110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 s="108" customFormat="1" ht="9.75" x14ac:dyDescent="0.2">
      <c r="A269" s="110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 s="108" customFormat="1" ht="9.75" x14ac:dyDescent="0.2">
      <c r="A270" s="110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 s="108" customFormat="1" ht="9.75" x14ac:dyDescent="0.2">
      <c r="A271" s="110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 s="108" customFormat="1" ht="9.75" x14ac:dyDescent="0.2">
      <c r="A272" s="110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 s="108" customFormat="1" ht="9.75" x14ac:dyDescent="0.2">
      <c r="A273" s="110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 s="108" customFormat="1" ht="9.75" x14ac:dyDescent="0.2">
      <c r="A274" s="110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 s="108" customFormat="1" ht="9.75" x14ac:dyDescent="0.2">
      <c r="A275" s="110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 s="108" customFormat="1" ht="9.75" x14ac:dyDescent="0.2">
      <c r="A276" s="110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 s="108" customFormat="1" ht="9.75" x14ac:dyDescent="0.2">
      <c r="A277" s="110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 s="108" customFormat="1" ht="9.75" x14ac:dyDescent="0.2">
      <c r="A278" s="110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 s="108" customFormat="1" ht="9.75" x14ac:dyDescent="0.2">
      <c r="A279" s="110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 s="108" customFormat="1" ht="9.75" x14ac:dyDescent="0.2">
      <c r="A280" s="110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 s="108" customFormat="1" ht="9.75" x14ac:dyDescent="0.2">
      <c r="A281" s="110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 s="108" customFormat="1" ht="9.75" x14ac:dyDescent="0.2">
      <c r="A282" s="110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 s="108" customFormat="1" ht="9.75" x14ac:dyDescent="0.2">
      <c r="A283" s="110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 s="108" customFormat="1" ht="9.75" x14ac:dyDescent="0.2">
      <c r="A284" s="110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 s="108" customFormat="1" ht="9.75" x14ac:dyDescent="0.2">
      <c r="A285" s="110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 s="108" customFormat="1" ht="9.75" x14ac:dyDescent="0.2">
      <c r="A286" s="110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 s="108" customFormat="1" ht="9.75" x14ac:dyDescent="0.2">
      <c r="A287" s="110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 s="108" customFormat="1" ht="9.75" x14ac:dyDescent="0.2">
      <c r="A288" s="110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 s="108" customFormat="1" ht="9.75" x14ac:dyDescent="0.2">
      <c r="A289" s="110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 s="108" customFormat="1" ht="9.75" x14ac:dyDescent="0.2">
      <c r="A290" s="110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 s="108" customFormat="1" ht="9.75" x14ac:dyDescent="0.2">
      <c r="A291" s="110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 s="108" customFormat="1" ht="9.75" x14ac:dyDescent="0.2">
      <c r="A292" s="110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 s="108" customFormat="1" ht="9.75" x14ac:dyDescent="0.2">
      <c r="A293" s="110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 s="108" customFormat="1" ht="9.75" x14ac:dyDescent="0.2">
      <c r="A294" s="110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 s="108" customFormat="1" ht="9.75" x14ac:dyDescent="0.2">
      <c r="A295" s="110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 s="108" customFormat="1" ht="9.75" x14ac:dyDescent="0.2">
      <c r="A296" s="110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 s="108" customFormat="1" ht="9.75" x14ac:dyDescent="0.2">
      <c r="A297" s="110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 s="108" customFormat="1" ht="9.75" x14ac:dyDescent="0.2">
      <c r="A298" s="110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 s="108" customFormat="1" ht="9.75" x14ac:dyDescent="0.2">
      <c r="A299" s="110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 s="108" customFormat="1" ht="9.75" x14ac:dyDescent="0.2">
      <c r="A300" s="110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 s="108" customFormat="1" ht="9.75" x14ac:dyDescent="0.2">
      <c r="A301" s="110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 s="108" customFormat="1" ht="9.75" x14ac:dyDescent="0.2">
      <c r="A302" s="110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 s="108" customFormat="1" ht="9.75" x14ac:dyDescent="0.2">
      <c r="A303" s="110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 s="108" customFormat="1" ht="9.75" x14ac:dyDescent="0.2">
      <c r="A304" s="110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 s="108" customFormat="1" ht="9.75" x14ac:dyDescent="0.2">
      <c r="A305" s="110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 s="108" customFormat="1" ht="9.75" x14ac:dyDescent="0.2">
      <c r="A306" s="110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 s="108" customFormat="1" ht="9.75" x14ac:dyDescent="0.2">
      <c r="A307" s="110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 s="108" customFormat="1" ht="9.75" x14ac:dyDescent="0.2">
      <c r="A308" s="110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 s="108" customFormat="1" ht="9.75" x14ac:dyDescent="0.2">
      <c r="A309" s="110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 s="108" customFormat="1" ht="9.75" x14ac:dyDescent="0.2">
      <c r="A310" s="110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 s="108" customFormat="1" ht="9.75" x14ac:dyDescent="0.2">
      <c r="A311" s="110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 s="108" customFormat="1" ht="9.75" x14ac:dyDescent="0.2">
      <c r="A312" s="110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 s="108" customFormat="1" ht="9.75" x14ac:dyDescent="0.2">
      <c r="A313" s="110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 s="108" customFormat="1" ht="9.75" x14ac:dyDescent="0.2">
      <c r="A314" s="110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 s="108" customFormat="1" ht="9.75" x14ac:dyDescent="0.2">
      <c r="A315" s="110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 s="108" customFormat="1" ht="9.75" x14ac:dyDescent="0.2">
      <c r="A316" s="110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 s="108" customFormat="1" ht="9.75" x14ac:dyDescent="0.2">
      <c r="A317" s="110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 s="108" customFormat="1" ht="9.75" x14ac:dyDescent="0.2">
      <c r="A318" s="110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 s="108" customFormat="1" ht="9.75" x14ac:dyDescent="0.2">
      <c r="A319" s="110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 s="108" customFormat="1" ht="9.75" x14ac:dyDescent="0.2">
      <c r="A320" s="110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 s="108" customFormat="1" ht="9.75" x14ac:dyDescent="0.2">
      <c r="A321" s="110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 s="108" customFormat="1" ht="9.75" x14ac:dyDescent="0.2">
      <c r="A322" s="110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 s="108" customFormat="1" ht="9.75" x14ac:dyDescent="0.2">
      <c r="A323" s="110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 s="108" customFormat="1" ht="9.75" x14ac:dyDescent="0.2">
      <c r="A324" s="110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 s="108" customFormat="1" ht="9.75" x14ac:dyDescent="0.2">
      <c r="A325" s="110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 s="108" customFormat="1" ht="9.75" x14ac:dyDescent="0.2">
      <c r="A326" s="110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 s="108" customFormat="1" ht="9.75" x14ac:dyDescent="0.2">
      <c r="A327" s="110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 s="108" customFormat="1" ht="9.75" x14ac:dyDescent="0.2">
      <c r="A328" s="110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 s="108" customFormat="1" ht="9.75" x14ac:dyDescent="0.2">
      <c r="A329" s="110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 s="108" customFormat="1" ht="9.75" x14ac:dyDescent="0.2">
      <c r="A330" s="110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 s="108" customFormat="1" ht="9.75" x14ac:dyDescent="0.2">
      <c r="A331" s="110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 s="108" customFormat="1" ht="9.75" x14ac:dyDescent="0.2">
      <c r="A332" s="110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 s="108" customFormat="1" ht="9.75" x14ac:dyDescent="0.2">
      <c r="A333" s="110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 s="108" customFormat="1" ht="9.75" x14ac:dyDescent="0.2">
      <c r="A334" s="110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 s="108" customFormat="1" ht="9.75" x14ac:dyDescent="0.2">
      <c r="A335" s="110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 s="108" customFormat="1" ht="9.75" x14ac:dyDescent="0.2">
      <c r="A336" s="110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 s="108" customFormat="1" ht="9.75" x14ac:dyDescent="0.2">
      <c r="A337" s="110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 s="108" customFormat="1" ht="9.75" x14ac:dyDescent="0.2">
      <c r="A338" s="110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 s="108" customFormat="1" ht="9.75" x14ac:dyDescent="0.2">
      <c r="A339" s="110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 s="108" customFormat="1" ht="9.75" x14ac:dyDescent="0.2">
      <c r="A340" s="110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 s="108" customFormat="1" ht="9.75" x14ac:dyDescent="0.2">
      <c r="A341" s="110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 s="108" customFormat="1" ht="9.75" x14ac:dyDescent="0.2">
      <c r="A342" s="110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 s="108" customFormat="1" ht="9.75" x14ac:dyDescent="0.2">
      <c r="A343" s="110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 s="108" customFormat="1" ht="9.75" x14ac:dyDescent="0.2">
      <c r="A344" s="110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 s="108" customFormat="1" ht="9.75" x14ac:dyDescent="0.2">
      <c r="A345" s="110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 s="108" customFormat="1" ht="9.75" x14ac:dyDescent="0.2">
      <c r="A346" s="110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 s="108" customFormat="1" ht="9.75" x14ac:dyDescent="0.2">
      <c r="A347" s="110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 s="108" customFormat="1" ht="9.75" x14ac:dyDescent="0.2">
      <c r="A348" s="110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 s="108" customFormat="1" ht="9.75" x14ac:dyDescent="0.2">
      <c r="A349" s="110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 s="108" customFormat="1" ht="9.75" x14ac:dyDescent="0.2">
      <c r="A350" s="110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 s="108" customFormat="1" ht="9.75" x14ac:dyDescent="0.2">
      <c r="A351" s="110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 s="108" customFormat="1" ht="9.75" x14ac:dyDescent="0.2">
      <c r="A352" s="110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 s="108" customFormat="1" ht="9.75" x14ac:dyDescent="0.2">
      <c r="A353" s="110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 s="108" customFormat="1" ht="9.75" x14ac:dyDescent="0.2">
      <c r="A354" s="110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 s="108" customFormat="1" ht="9.75" x14ac:dyDescent="0.2">
      <c r="A355" s="110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 s="108" customFormat="1" ht="9.75" x14ac:dyDescent="0.2">
      <c r="A356" s="110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 s="108" customFormat="1" ht="9.75" x14ac:dyDescent="0.2">
      <c r="A357" s="110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 s="108" customFormat="1" ht="9.75" x14ac:dyDescent="0.2">
      <c r="A358" s="110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 s="108" customFormat="1" ht="9.75" x14ac:dyDescent="0.2">
      <c r="A359" s="110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 s="108" customFormat="1" ht="9.75" x14ac:dyDescent="0.2">
      <c r="A360" s="110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 s="108" customFormat="1" ht="9.75" x14ac:dyDescent="0.2">
      <c r="A361" s="110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 s="108" customFormat="1" ht="9.75" x14ac:dyDescent="0.2">
      <c r="A362" s="110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 s="108" customFormat="1" ht="9.75" x14ac:dyDescent="0.2">
      <c r="A363" s="110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 s="108" customFormat="1" ht="9.75" x14ac:dyDescent="0.2">
      <c r="A364" s="110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 s="108" customFormat="1" ht="9.75" x14ac:dyDescent="0.2">
      <c r="A365" s="110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 s="108" customFormat="1" ht="9.75" x14ac:dyDescent="0.2">
      <c r="A366" s="110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 s="108" customFormat="1" ht="9.75" x14ac:dyDescent="0.2">
      <c r="A367" s="110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 s="108" customFormat="1" ht="9.75" x14ac:dyDescent="0.2">
      <c r="A368" s="110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 s="108" customFormat="1" ht="9.75" x14ac:dyDescent="0.2">
      <c r="A369" s="110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 s="108" customFormat="1" ht="9.75" x14ac:dyDescent="0.2">
      <c r="A370" s="110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 s="108" customFormat="1" ht="9.75" x14ac:dyDescent="0.2">
      <c r="A371" s="110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 s="108" customFormat="1" ht="9.75" x14ac:dyDescent="0.2">
      <c r="A372" s="110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 s="108" customFormat="1" ht="9.75" x14ac:dyDescent="0.2">
      <c r="A373" s="110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 s="108" customFormat="1" ht="9.75" x14ac:dyDescent="0.2">
      <c r="A374" s="110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 s="108" customFormat="1" ht="9.75" x14ac:dyDescent="0.2">
      <c r="A375" s="110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</row>
    <row r="376" spans="1:29" s="108" customFormat="1" ht="9.75" x14ac:dyDescent="0.2">
      <c r="A376" s="110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</row>
    <row r="377" spans="1:29" s="108" customFormat="1" ht="9.75" x14ac:dyDescent="0.2">
      <c r="A377" s="110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</row>
    <row r="378" spans="1:29" s="108" customFormat="1" ht="9.75" x14ac:dyDescent="0.2">
      <c r="A378" s="110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</row>
    <row r="379" spans="1:29" s="108" customFormat="1" ht="9.75" x14ac:dyDescent="0.2">
      <c r="A379" s="110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</row>
    <row r="380" spans="1:29" s="108" customFormat="1" ht="9.75" x14ac:dyDescent="0.2">
      <c r="A380" s="110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</row>
    <row r="381" spans="1:29" s="108" customFormat="1" ht="9.75" x14ac:dyDescent="0.2">
      <c r="A381" s="110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</row>
    <row r="382" spans="1:29" s="108" customFormat="1" ht="9.75" x14ac:dyDescent="0.2">
      <c r="A382" s="110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</row>
    <row r="383" spans="1:29" s="108" customFormat="1" ht="9.75" x14ac:dyDescent="0.2">
      <c r="A383" s="110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</row>
    <row r="384" spans="1:29" s="108" customFormat="1" ht="9.75" x14ac:dyDescent="0.2">
      <c r="A384" s="110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</row>
    <row r="385" spans="1:29" s="108" customFormat="1" ht="9.75" x14ac:dyDescent="0.2">
      <c r="A385" s="110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</row>
    <row r="386" spans="1:29" s="108" customFormat="1" ht="9.75" x14ac:dyDescent="0.2">
      <c r="A386" s="110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</row>
    <row r="387" spans="1:29" s="108" customFormat="1" ht="9.75" x14ac:dyDescent="0.2">
      <c r="A387" s="110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</row>
    <row r="388" spans="1:29" s="108" customFormat="1" ht="9.75" x14ac:dyDescent="0.2">
      <c r="A388" s="110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</row>
    <row r="389" spans="1:29" s="108" customFormat="1" ht="9.75" x14ac:dyDescent="0.2">
      <c r="A389" s="110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</row>
    <row r="390" spans="1:29" s="108" customFormat="1" ht="9.75" x14ac:dyDescent="0.2">
      <c r="A390" s="110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</row>
    <row r="391" spans="1:29" s="108" customFormat="1" ht="9.75" x14ac:dyDescent="0.2">
      <c r="A391" s="110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</row>
    <row r="392" spans="1:29" s="108" customFormat="1" ht="9.75" x14ac:dyDescent="0.2">
      <c r="A392" s="110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</row>
    <row r="393" spans="1:29" s="108" customFormat="1" ht="9.75" x14ac:dyDescent="0.2">
      <c r="A393" s="110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</row>
    <row r="394" spans="1:29" s="108" customFormat="1" ht="9.75" x14ac:dyDescent="0.2">
      <c r="A394" s="110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</row>
    <row r="395" spans="1:29" s="108" customFormat="1" ht="9.75" x14ac:dyDescent="0.2">
      <c r="A395" s="110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</row>
    <row r="396" spans="1:29" s="108" customFormat="1" ht="9.75" x14ac:dyDescent="0.2">
      <c r="A396" s="110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</row>
    <row r="397" spans="1:29" s="108" customFormat="1" ht="9.75" x14ac:dyDescent="0.2">
      <c r="A397" s="110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</row>
    <row r="398" spans="1:29" s="108" customFormat="1" ht="9.75" x14ac:dyDescent="0.2">
      <c r="A398" s="110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</row>
    <row r="399" spans="1:29" s="108" customFormat="1" ht="9.75" x14ac:dyDescent="0.2">
      <c r="A399" s="110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</row>
    <row r="400" spans="1:29" s="108" customFormat="1" ht="9.75" x14ac:dyDescent="0.2">
      <c r="A400" s="110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</row>
    <row r="401" spans="1:29" s="108" customFormat="1" ht="9.75" x14ac:dyDescent="0.2">
      <c r="A401" s="110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</row>
    <row r="402" spans="1:29" s="108" customFormat="1" ht="9.75" x14ac:dyDescent="0.2">
      <c r="A402" s="110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</row>
    <row r="403" spans="1:29" s="108" customFormat="1" ht="9.75" x14ac:dyDescent="0.2">
      <c r="A403" s="110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</row>
    <row r="404" spans="1:29" s="108" customFormat="1" ht="9.75" x14ac:dyDescent="0.2">
      <c r="A404" s="110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</row>
    <row r="405" spans="1:29" s="108" customFormat="1" ht="9.75" x14ac:dyDescent="0.2">
      <c r="A405" s="110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</row>
    <row r="406" spans="1:29" s="108" customFormat="1" ht="9.75" x14ac:dyDescent="0.2">
      <c r="A406" s="110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</row>
    <row r="407" spans="1:29" s="108" customFormat="1" ht="9.75" x14ac:dyDescent="0.2">
      <c r="A407" s="110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</row>
    <row r="408" spans="1:29" s="108" customFormat="1" ht="9.75" x14ac:dyDescent="0.2">
      <c r="A408" s="110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</row>
    <row r="409" spans="1:29" s="108" customFormat="1" ht="9.75" x14ac:dyDescent="0.2">
      <c r="A409" s="110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</row>
    <row r="410" spans="1:29" s="108" customFormat="1" ht="9.75" x14ac:dyDescent="0.2">
      <c r="A410" s="110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</row>
    <row r="411" spans="1:29" s="108" customFormat="1" ht="9.75" x14ac:dyDescent="0.2">
      <c r="A411" s="110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</row>
    <row r="412" spans="1:29" s="108" customFormat="1" ht="9.75" x14ac:dyDescent="0.2">
      <c r="A412" s="110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</row>
    <row r="413" spans="1:29" s="108" customFormat="1" ht="9.75" x14ac:dyDescent="0.2">
      <c r="A413" s="110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</row>
    <row r="414" spans="1:29" s="108" customFormat="1" ht="9.75" x14ac:dyDescent="0.2">
      <c r="A414" s="110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</row>
    <row r="415" spans="1:29" s="108" customFormat="1" ht="9.75" x14ac:dyDescent="0.2">
      <c r="A415" s="110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</row>
    <row r="416" spans="1:29" s="108" customFormat="1" ht="9.75" x14ac:dyDescent="0.2">
      <c r="A416" s="110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</row>
    <row r="417" spans="1:29" s="108" customFormat="1" ht="9.75" x14ac:dyDescent="0.2">
      <c r="A417" s="110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</row>
    <row r="418" spans="1:29" s="108" customFormat="1" ht="9.75" x14ac:dyDescent="0.2">
      <c r="A418" s="110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</row>
    <row r="419" spans="1:29" s="108" customFormat="1" ht="9.75" x14ac:dyDescent="0.2">
      <c r="A419" s="110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</row>
    <row r="420" spans="1:29" s="108" customFormat="1" ht="9.75" x14ac:dyDescent="0.2">
      <c r="A420" s="110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</row>
    <row r="421" spans="1:29" s="108" customFormat="1" ht="9.75" x14ac:dyDescent="0.2">
      <c r="A421" s="110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</row>
    <row r="422" spans="1:29" s="108" customFormat="1" ht="9.75" x14ac:dyDescent="0.2">
      <c r="A422" s="110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</row>
    <row r="423" spans="1:29" s="108" customFormat="1" ht="9.75" x14ac:dyDescent="0.2">
      <c r="A423" s="110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</row>
    <row r="424" spans="1:29" s="108" customFormat="1" ht="9.75" x14ac:dyDescent="0.2">
      <c r="A424" s="110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</row>
    <row r="425" spans="1:29" s="108" customFormat="1" ht="9.75" x14ac:dyDescent="0.2">
      <c r="A425" s="110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</row>
    <row r="426" spans="1:29" s="108" customFormat="1" ht="9.75" x14ac:dyDescent="0.2">
      <c r="A426" s="110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</row>
    <row r="427" spans="1:29" s="108" customFormat="1" ht="9.75" x14ac:dyDescent="0.2">
      <c r="A427" s="110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</row>
    <row r="428" spans="1:29" s="108" customFormat="1" ht="9.75" x14ac:dyDescent="0.2">
      <c r="A428" s="110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</row>
    <row r="429" spans="1:29" s="108" customFormat="1" ht="9.75" x14ac:dyDescent="0.2">
      <c r="A429" s="110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</row>
    <row r="430" spans="1:29" s="108" customFormat="1" ht="9.75" x14ac:dyDescent="0.2">
      <c r="A430" s="110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</row>
    <row r="431" spans="1:29" s="108" customFormat="1" ht="9.75" x14ac:dyDescent="0.2">
      <c r="A431" s="110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</row>
    <row r="432" spans="1:29" s="108" customFormat="1" ht="9.75" x14ac:dyDescent="0.2">
      <c r="A432" s="110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</row>
    <row r="433" spans="1:29" s="108" customFormat="1" ht="9.75" x14ac:dyDescent="0.2">
      <c r="A433" s="110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</row>
    <row r="434" spans="1:29" s="108" customFormat="1" ht="9.75" x14ac:dyDescent="0.2">
      <c r="A434" s="110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</row>
    <row r="435" spans="1:29" s="108" customFormat="1" ht="9.75" x14ac:dyDescent="0.2">
      <c r="A435" s="110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</row>
    <row r="436" spans="1:29" s="108" customFormat="1" ht="9.75" x14ac:dyDescent="0.2">
      <c r="A436" s="110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</row>
    <row r="437" spans="1:29" s="108" customFormat="1" ht="9.75" x14ac:dyDescent="0.2">
      <c r="A437" s="110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</row>
    <row r="438" spans="1:29" s="108" customFormat="1" ht="9.75" x14ac:dyDescent="0.2">
      <c r="A438" s="110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</row>
    <row r="439" spans="1:29" s="108" customFormat="1" ht="9.75" x14ac:dyDescent="0.2">
      <c r="A439" s="110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</row>
    <row r="440" spans="1:29" s="108" customFormat="1" ht="9.75" x14ac:dyDescent="0.2">
      <c r="A440" s="110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</row>
    <row r="441" spans="1:29" s="108" customFormat="1" ht="9.75" x14ac:dyDescent="0.2">
      <c r="A441" s="110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</row>
    <row r="442" spans="1:29" s="108" customFormat="1" ht="9.75" x14ac:dyDescent="0.2">
      <c r="A442" s="110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</row>
    <row r="443" spans="1:29" s="108" customFormat="1" ht="9.75" x14ac:dyDescent="0.2">
      <c r="A443" s="110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</row>
    <row r="444" spans="1:29" s="108" customFormat="1" ht="9.75" x14ac:dyDescent="0.2">
      <c r="A444" s="110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</row>
    <row r="445" spans="1:29" s="108" customFormat="1" ht="9.75" x14ac:dyDescent="0.2">
      <c r="A445" s="110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</row>
    <row r="446" spans="1:29" s="108" customFormat="1" ht="9.75" x14ac:dyDescent="0.2">
      <c r="A446" s="110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</row>
    <row r="447" spans="1:29" s="108" customFormat="1" ht="9.75" x14ac:dyDescent="0.2">
      <c r="A447" s="110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</row>
    <row r="448" spans="1:29" s="108" customFormat="1" ht="9.75" x14ac:dyDescent="0.2">
      <c r="A448" s="110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</row>
    <row r="449" spans="1:29" s="108" customFormat="1" ht="9.75" x14ac:dyDescent="0.2">
      <c r="A449" s="110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</row>
    <row r="450" spans="1:29" s="108" customFormat="1" ht="9.75" x14ac:dyDescent="0.2">
      <c r="A450" s="110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</row>
    <row r="451" spans="1:29" s="108" customFormat="1" ht="9.75" x14ac:dyDescent="0.2">
      <c r="A451" s="110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</row>
    <row r="452" spans="1:29" s="108" customFormat="1" ht="9.75" x14ac:dyDescent="0.2">
      <c r="A452" s="110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</row>
    <row r="453" spans="1:29" s="108" customFormat="1" ht="9.75" x14ac:dyDescent="0.2">
      <c r="A453" s="110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</row>
    <row r="454" spans="1:29" s="108" customFormat="1" ht="9.75" x14ac:dyDescent="0.2">
      <c r="A454" s="110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</row>
    <row r="455" spans="1:29" s="108" customFormat="1" ht="9.75" x14ac:dyDescent="0.2">
      <c r="A455" s="110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</row>
    <row r="456" spans="1:29" s="108" customFormat="1" ht="9.75" x14ac:dyDescent="0.2">
      <c r="A456" s="110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</row>
    <row r="457" spans="1:29" s="108" customFormat="1" ht="9.75" x14ac:dyDescent="0.2">
      <c r="A457" s="110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</row>
    <row r="458" spans="1:29" s="108" customFormat="1" ht="9.75" x14ac:dyDescent="0.2">
      <c r="A458" s="110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</row>
    <row r="459" spans="1:29" s="108" customFormat="1" ht="9.75" x14ac:dyDescent="0.2">
      <c r="A459" s="110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</row>
    <row r="460" spans="1:29" s="108" customFormat="1" ht="9.75" x14ac:dyDescent="0.2">
      <c r="A460" s="110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</row>
    <row r="461" spans="1:29" s="108" customFormat="1" ht="9.75" x14ac:dyDescent="0.2">
      <c r="A461" s="110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</row>
    <row r="462" spans="1:29" s="108" customFormat="1" ht="9.75" x14ac:dyDescent="0.2">
      <c r="A462" s="110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</row>
    <row r="463" spans="1:29" s="108" customFormat="1" ht="9.75" x14ac:dyDescent="0.2">
      <c r="A463" s="110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</row>
    <row r="464" spans="1:29" s="108" customFormat="1" ht="9.75" x14ac:dyDescent="0.2">
      <c r="A464" s="110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</row>
    <row r="465" spans="1:29" s="108" customFormat="1" ht="9.75" x14ac:dyDescent="0.2">
      <c r="A465" s="110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</row>
    <row r="466" spans="1:29" s="108" customFormat="1" ht="9.75" x14ac:dyDescent="0.2">
      <c r="A466" s="110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</row>
    <row r="467" spans="1:29" s="108" customFormat="1" ht="9.75" x14ac:dyDescent="0.2">
      <c r="A467" s="110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</row>
    <row r="468" spans="1:29" s="108" customFormat="1" ht="9.75" x14ac:dyDescent="0.2">
      <c r="A468" s="110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</row>
    <row r="469" spans="1:29" s="108" customFormat="1" ht="9.75" x14ac:dyDescent="0.2">
      <c r="A469" s="110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</row>
    <row r="470" spans="1:29" s="108" customFormat="1" ht="9.75" x14ac:dyDescent="0.2">
      <c r="A470" s="110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</row>
    <row r="471" spans="1:29" s="108" customFormat="1" ht="9.75" x14ac:dyDescent="0.2">
      <c r="A471" s="110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</row>
    <row r="472" spans="1:29" s="108" customFormat="1" ht="9.75" x14ac:dyDescent="0.2">
      <c r="A472" s="110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</row>
    <row r="473" spans="1:29" s="108" customFormat="1" ht="9.75" x14ac:dyDescent="0.2">
      <c r="A473" s="110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</row>
    <row r="474" spans="1:29" s="108" customFormat="1" ht="9.75" x14ac:dyDescent="0.2">
      <c r="A474" s="110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</row>
    <row r="475" spans="1:29" s="108" customFormat="1" ht="9.75" x14ac:dyDescent="0.2">
      <c r="A475" s="110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</row>
    <row r="476" spans="1:29" s="108" customFormat="1" ht="9.75" x14ac:dyDescent="0.2">
      <c r="A476" s="110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</row>
    <row r="477" spans="1:29" s="108" customFormat="1" ht="9.75" x14ac:dyDescent="0.2">
      <c r="A477" s="110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</row>
    <row r="478" spans="1:29" s="108" customFormat="1" ht="9.75" x14ac:dyDescent="0.2">
      <c r="A478" s="110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</row>
    <row r="479" spans="1:29" s="108" customFormat="1" ht="9.75" x14ac:dyDescent="0.2">
      <c r="A479" s="110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</row>
    <row r="480" spans="1:29" s="108" customFormat="1" ht="9.75" x14ac:dyDescent="0.2">
      <c r="A480" s="110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</row>
    <row r="481" spans="1:29" s="108" customFormat="1" ht="9.75" x14ac:dyDescent="0.2">
      <c r="A481" s="110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</row>
    <row r="482" spans="1:29" s="108" customFormat="1" ht="9.75" x14ac:dyDescent="0.2">
      <c r="A482" s="110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</row>
    <row r="483" spans="1:29" s="108" customFormat="1" ht="9.75" x14ac:dyDescent="0.2">
      <c r="A483" s="110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</row>
    <row r="484" spans="1:29" s="108" customFormat="1" ht="9.75" x14ac:dyDescent="0.2">
      <c r="A484" s="110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</row>
    <row r="485" spans="1:29" s="108" customFormat="1" ht="9.75" x14ac:dyDescent="0.2">
      <c r="A485" s="110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</row>
    <row r="486" spans="1:29" s="108" customFormat="1" ht="9.75" x14ac:dyDescent="0.2">
      <c r="A486" s="110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</row>
    <row r="487" spans="1:29" s="108" customFormat="1" ht="9.75" x14ac:dyDescent="0.2">
      <c r="A487" s="110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</row>
    <row r="488" spans="1:29" s="108" customFormat="1" ht="9.75" x14ac:dyDescent="0.2">
      <c r="A488" s="110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</row>
    <row r="489" spans="1:29" s="108" customFormat="1" ht="9.75" x14ac:dyDescent="0.2">
      <c r="A489" s="110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</row>
    <row r="490" spans="1:29" s="108" customFormat="1" ht="9.75" x14ac:dyDescent="0.2">
      <c r="A490" s="110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</row>
    <row r="491" spans="1:29" s="108" customFormat="1" ht="9.75" x14ac:dyDescent="0.2">
      <c r="A491" s="110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</row>
    <row r="492" spans="1:29" s="108" customFormat="1" ht="9.75" x14ac:dyDescent="0.2">
      <c r="A492" s="110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</row>
    <row r="493" spans="1:29" s="108" customFormat="1" ht="9.75" x14ac:dyDescent="0.2">
      <c r="A493" s="110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</row>
    <row r="494" spans="1:29" s="108" customFormat="1" ht="9.75" x14ac:dyDescent="0.2">
      <c r="A494" s="110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</row>
    <row r="495" spans="1:29" s="108" customFormat="1" ht="9.75" x14ac:dyDescent="0.2">
      <c r="A495" s="110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</row>
    <row r="496" spans="1:29" s="108" customFormat="1" ht="9.75" x14ac:dyDescent="0.2">
      <c r="A496" s="110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</row>
    <row r="497" spans="1:29" s="108" customFormat="1" ht="9.75" x14ac:dyDescent="0.2">
      <c r="A497" s="110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</row>
    <row r="498" spans="1:29" s="108" customFormat="1" ht="9.75" x14ac:dyDescent="0.2">
      <c r="A498" s="110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</row>
    <row r="499" spans="1:29" s="108" customFormat="1" ht="9.75" x14ac:dyDescent="0.2">
      <c r="A499" s="110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</row>
  </sheetData>
  <mergeCells count="2">
    <mergeCell ref="A4:B4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zoomScaleNormal="100" workbookViewId="0">
      <selection activeCell="C1" sqref="C1"/>
    </sheetView>
  </sheetViews>
  <sheetFormatPr defaultRowHeight="12.75" x14ac:dyDescent="0.2"/>
  <cols>
    <col min="1" max="1" width="51.140625" style="87" customWidth="1"/>
    <col min="2" max="2" width="11.7109375" style="87" customWidth="1"/>
    <col min="4" max="29" width="9.140625" style="106"/>
  </cols>
  <sheetData>
    <row r="1" spans="1:2" ht="30" customHeight="1" x14ac:dyDescent="0.2">
      <c r="A1" s="58" t="s">
        <v>213</v>
      </c>
      <c r="B1" s="58"/>
    </row>
    <row r="2" spans="1:2" ht="22.5" customHeight="1" x14ac:dyDescent="0.2">
      <c r="A2" s="111" t="s">
        <v>148</v>
      </c>
      <c r="B2" s="59" t="s">
        <v>212</v>
      </c>
    </row>
    <row r="3" spans="1:2" x14ac:dyDescent="0.2">
      <c r="A3" s="60">
        <v>0</v>
      </c>
      <c r="B3" s="60">
        <v>1</v>
      </c>
    </row>
    <row r="4" spans="1:2" x14ac:dyDescent="0.2">
      <c r="A4" s="61" t="s">
        <v>149</v>
      </c>
      <c r="B4" s="62"/>
    </row>
    <row r="5" spans="1:2" x14ac:dyDescent="0.2">
      <c r="A5" s="63" t="s">
        <v>150</v>
      </c>
      <c r="B5" s="64">
        <v>3975365.209999999</v>
      </c>
    </row>
    <row r="6" spans="1:2" x14ac:dyDescent="0.2">
      <c r="A6" s="63" t="s">
        <v>151</v>
      </c>
      <c r="B6" s="64">
        <f t="shared" ref="B6" si="0">SUM(B7:B16)</f>
        <v>18623921.985203259</v>
      </c>
    </row>
    <row r="7" spans="1:2" x14ac:dyDescent="0.2">
      <c r="A7" s="65" t="s">
        <v>152</v>
      </c>
      <c r="B7" s="66">
        <v>19220006.440000001</v>
      </c>
    </row>
    <row r="8" spans="1:2" x14ac:dyDescent="0.2">
      <c r="A8" s="65" t="s">
        <v>153</v>
      </c>
      <c r="B8" s="67">
        <v>0</v>
      </c>
    </row>
    <row r="9" spans="1:2" x14ac:dyDescent="0.2">
      <c r="A9" s="65" t="s">
        <v>154</v>
      </c>
      <c r="B9" s="66">
        <v>1349367.94</v>
      </c>
    </row>
    <row r="10" spans="1:2" x14ac:dyDescent="0.2">
      <c r="A10" s="65" t="s">
        <v>155</v>
      </c>
      <c r="B10" s="66">
        <v>-366057.02</v>
      </c>
    </row>
    <row r="11" spans="1:2" x14ac:dyDescent="0.2">
      <c r="A11" s="65" t="s">
        <v>156</v>
      </c>
      <c r="B11" s="66">
        <v>217771.47999999672</v>
      </c>
    </row>
    <row r="12" spans="1:2" x14ac:dyDescent="0.2">
      <c r="A12" s="65" t="s">
        <v>157</v>
      </c>
      <c r="B12" s="66">
        <v>-5602113.3800000027</v>
      </c>
    </row>
    <row r="13" spans="1:2" x14ac:dyDescent="0.2">
      <c r="A13" s="65" t="s">
        <v>158</v>
      </c>
      <c r="B13" s="66">
        <v>-16513319.109999983</v>
      </c>
    </row>
    <row r="14" spans="1:2" x14ac:dyDescent="0.2">
      <c r="A14" s="69" t="s">
        <v>159</v>
      </c>
      <c r="B14" s="66">
        <v>34992981.165203258</v>
      </c>
    </row>
    <row r="15" spans="1:2" x14ac:dyDescent="0.2">
      <c r="A15" s="65" t="s">
        <v>160</v>
      </c>
      <c r="B15" s="66">
        <v>-14674715.530000016</v>
      </c>
    </row>
    <row r="16" spans="1:2" x14ac:dyDescent="0.2">
      <c r="A16" s="69" t="s">
        <v>161</v>
      </c>
      <c r="B16" s="70">
        <v>0</v>
      </c>
    </row>
    <row r="17" spans="1:2" x14ac:dyDescent="0.2">
      <c r="A17" s="71" t="s">
        <v>162</v>
      </c>
      <c r="B17" s="72">
        <f t="shared" ref="B17" si="1">SUM(B5:B6)</f>
        <v>22599287.19520326</v>
      </c>
    </row>
    <row r="18" spans="1:2" x14ac:dyDescent="0.2">
      <c r="A18" s="73" t="s">
        <v>163</v>
      </c>
      <c r="B18" s="74"/>
    </row>
    <row r="19" spans="1:2" x14ac:dyDescent="0.2">
      <c r="A19" s="75" t="s">
        <v>164</v>
      </c>
      <c r="B19" s="62">
        <f t="shared" ref="B19" si="2">SUM(B20:B22,B30)</f>
        <v>366057.02</v>
      </c>
    </row>
    <row r="20" spans="1:2" x14ac:dyDescent="0.2">
      <c r="A20" s="65" t="s">
        <v>165</v>
      </c>
      <c r="B20" s="66">
        <v>366057.02</v>
      </c>
    </row>
    <row r="21" spans="1:2" x14ac:dyDescent="0.2">
      <c r="A21" s="65" t="s">
        <v>166</v>
      </c>
      <c r="B21" s="68">
        <v>0</v>
      </c>
    </row>
    <row r="22" spans="1:2" x14ac:dyDescent="0.2">
      <c r="A22" s="65" t="s">
        <v>167</v>
      </c>
      <c r="B22" s="89">
        <f t="shared" ref="B22" si="3">SUM(B23,B24)</f>
        <v>0</v>
      </c>
    </row>
    <row r="23" spans="1:2" x14ac:dyDescent="0.2">
      <c r="A23" s="65" t="s">
        <v>168</v>
      </c>
      <c r="B23" s="89">
        <v>0</v>
      </c>
    </row>
    <row r="24" spans="1:2" x14ac:dyDescent="0.2">
      <c r="A24" s="65" t="s">
        <v>169</v>
      </c>
      <c r="B24" s="89">
        <f t="shared" ref="B24" si="4">SUM(B25:B29)</f>
        <v>0</v>
      </c>
    </row>
    <row r="25" spans="1:2" x14ac:dyDescent="0.2">
      <c r="A25" s="65" t="s">
        <v>170</v>
      </c>
      <c r="B25" s="68">
        <v>0</v>
      </c>
    </row>
    <row r="26" spans="1:2" x14ac:dyDescent="0.2">
      <c r="A26" s="65" t="s">
        <v>171</v>
      </c>
      <c r="B26" s="68">
        <v>0</v>
      </c>
    </row>
    <row r="27" spans="1:2" x14ac:dyDescent="0.2">
      <c r="A27" s="65" t="s">
        <v>172</v>
      </c>
      <c r="B27" s="68">
        <v>0</v>
      </c>
    </row>
    <row r="28" spans="1:2" x14ac:dyDescent="0.2">
      <c r="A28" s="65" t="s">
        <v>173</v>
      </c>
      <c r="B28" s="68">
        <v>0</v>
      </c>
    </row>
    <row r="29" spans="1:2" x14ac:dyDescent="0.2">
      <c r="A29" s="65" t="s">
        <v>174</v>
      </c>
      <c r="B29" s="68">
        <v>0</v>
      </c>
    </row>
    <row r="30" spans="1:2" x14ac:dyDescent="0.2">
      <c r="A30" s="65" t="s">
        <v>175</v>
      </c>
      <c r="B30" s="68">
        <v>0</v>
      </c>
    </row>
    <row r="31" spans="1:2" x14ac:dyDescent="0.2">
      <c r="A31" s="75" t="s">
        <v>176</v>
      </c>
      <c r="B31" s="62">
        <f t="shared" ref="B31" si="5">SUM(B32:B34,B39)</f>
        <v>19931310.655203268</v>
      </c>
    </row>
    <row r="32" spans="1:2" x14ac:dyDescent="0.2">
      <c r="A32" s="65" t="s">
        <v>177</v>
      </c>
      <c r="B32" s="66">
        <v>19931310.655203268</v>
      </c>
    </row>
    <row r="33" spans="1:2" x14ac:dyDescent="0.2">
      <c r="A33" s="65" t="s">
        <v>178</v>
      </c>
      <c r="B33" s="68">
        <v>0</v>
      </c>
    </row>
    <row r="34" spans="1:2" x14ac:dyDescent="0.2">
      <c r="A34" s="65" t="s">
        <v>179</v>
      </c>
      <c r="B34" s="89">
        <f t="shared" ref="B34" si="6">SUM(B35,B36)</f>
        <v>0</v>
      </c>
    </row>
    <row r="35" spans="1:2" x14ac:dyDescent="0.2">
      <c r="A35" s="65" t="s">
        <v>168</v>
      </c>
      <c r="B35" s="89">
        <v>0</v>
      </c>
    </row>
    <row r="36" spans="1:2" x14ac:dyDescent="0.2">
      <c r="A36" s="65" t="s">
        <v>169</v>
      </c>
      <c r="B36" s="89">
        <f t="shared" ref="B36" si="7">SUM(B37:B38)</f>
        <v>0</v>
      </c>
    </row>
    <row r="37" spans="1:2" x14ac:dyDescent="0.2">
      <c r="A37" s="65" t="s">
        <v>180</v>
      </c>
      <c r="B37" s="68">
        <v>0</v>
      </c>
    </row>
    <row r="38" spans="1:2" x14ac:dyDescent="0.2">
      <c r="A38" s="65" t="s">
        <v>181</v>
      </c>
      <c r="B38" s="68">
        <v>0</v>
      </c>
    </row>
    <row r="39" spans="1:2" x14ac:dyDescent="0.2">
      <c r="A39" s="65" t="s">
        <v>182</v>
      </c>
      <c r="B39" s="66">
        <v>0</v>
      </c>
    </row>
    <row r="40" spans="1:2" x14ac:dyDescent="0.2">
      <c r="A40" s="71" t="s">
        <v>183</v>
      </c>
      <c r="B40" s="72">
        <f t="shared" ref="B40" si="8">B19-B31</f>
        <v>-19565253.635203268</v>
      </c>
    </row>
    <row r="41" spans="1:2" x14ac:dyDescent="0.2">
      <c r="A41" s="76" t="s">
        <v>184</v>
      </c>
      <c r="B41" s="74"/>
    </row>
    <row r="42" spans="1:2" x14ac:dyDescent="0.2">
      <c r="A42" s="75" t="s">
        <v>185</v>
      </c>
      <c r="B42" s="62">
        <f t="shared" ref="B42" si="9">SUM(B43:B46)</f>
        <v>36968927.310000002</v>
      </c>
    </row>
    <row r="43" spans="1:2" x14ac:dyDescent="0.2">
      <c r="A43" s="65" t="s">
        <v>186</v>
      </c>
      <c r="B43" s="68">
        <v>0</v>
      </c>
    </row>
    <row r="44" spans="1:2" x14ac:dyDescent="0.2">
      <c r="A44" s="65" t="s">
        <v>187</v>
      </c>
      <c r="B44" s="118">
        <v>2657813.38</v>
      </c>
    </row>
    <row r="45" spans="1:2" x14ac:dyDescent="0.2">
      <c r="A45" s="65" t="s">
        <v>188</v>
      </c>
      <c r="B45" s="68">
        <v>0</v>
      </c>
    </row>
    <row r="46" spans="1:2" x14ac:dyDescent="0.2">
      <c r="A46" s="65" t="s">
        <v>189</v>
      </c>
      <c r="B46" s="118">
        <v>34311113.93</v>
      </c>
    </row>
    <row r="47" spans="1:2" x14ac:dyDescent="0.2">
      <c r="A47" s="75" t="s">
        <v>176</v>
      </c>
      <c r="B47" s="62">
        <f t="shared" ref="B47" si="10">SUM(B48:B56)</f>
        <v>5782008.8599999957</v>
      </c>
    </row>
    <row r="48" spans="1:2" x14ac:dyDescent="0.2">
      <c r="A48" s="65" t="s">
        <v>190</v>
      </c>
      <c r="B48" s="68">
        <v>0</v>
      </c>
    </row>
    <row r="49" spans="1:2" x14ac:dyDescent="0.2">
      <c r="A49" s="65" t="s">
        <v>191</v>
      </c>
      <c r="B49" s="68">
        <v>0</v>
      </c>
    </row>
    <row r="50" spans="1:2" x14ac:dyDescent="0.2">
      <c r="A50" s="69" t="s">
        <v>192</v>
      </c>
      <c r="B50" s="68">
        <v>0</v>
      </c>
    </row>
    <row r="51" spans="1:2" x14ac:dyDescent="0.2">
      <c r="A51" s="65" t="s">
        <v>193</v>
      </c>
      <c r="B51" s="68">
        <v>0</v>
      </c>
    </row>
    <row r="52" spans="1:2" x14ac:dyDescent="0.2">
      <c r="A52" s="65" t="s">
        <v>194</v>
      </c>
      <c r="B52" s="68">
        <v>0</v>
      </c>
    </row>
    <row r="53" spans="1:2" x14ac:dyDescent="0.2">
      <c r="A53" s="65" t="s">
        <v>195</v>
      </c>
      <c r="B53" s="68">
        <v>0</v>
      </c>
    </row>
    <row r="54" spans="1:2" x14ac:dyDescent="0.2">
      <c r="A54" s="65" t="s">
        <v>196</v>
      </c>
      <c r="B54" s="66">
        <v>5782008.8599999957</v>
      </c>
    </row>
    <row r="55" spans="1:2" x14ac:dyDescent="0.2">
      <c r="A55" s="65" t="s">
        <v>197</v>
      </c>
      <c r="B55" s="68">
        <v>0</v>
      </c>
    </row>
    <row r="56" spans="1:2" x14ac:dyDescent="0.2">
      <c r="A56" s="65" t="s">
        <v>198</v>
      </c>
      <c r="B56" s="68">
        <v>0</v>
      </c>
    </row>
    <row r="57" spans="1:2" x14ac:dyDescent="0.2">
      <c r="A57" s="71" t="s">
        <v>199</v>
      </c>
      <c r="B57" s="72">
        <f t="shared" ref="B57" si="11">B42-B47</f>
        <v>31186918.450000007</v>
      </c>
    </row>
    <row r="58" spans="1:2" x14ac:dyDescent="0.2">
      <c r="A58" s="77" t="s">
        <v>200</v>
      </c>
      <c r="B58" s="78">
        <f t="shared" ref="B58" si="12">B57+B40+B17</f>
        <v>34220952.009999998</v>
      </c>
    </row>
    <row r="59" spans="1:2" x14ac:dyDescent="0.2">
      <c r="A59" s="77" t="s">
        <v>201</v>
      </c>
      <c r="B59" s="79">
        <f t="shared" ref="B59" si="13">B62-B61</f>
        <v>34220952.009999998</v>
      </c>
    </row>
    <row r="60" spans="1:2" x14ac:dyDescent="0.2">
      <c r="A60" s="80" t="s">
        <v>202</v>
      </c>
      <c r="B60" s="68">
        <v>0</v>
      </c>
    </row>
    <row r="61" spans="1:2" x14ac:dyDescent="0.2">
      <c r="A61" s="81" t="s">
        <v>203</v>
      </c>
      <c r="B61" s="64">
        <v>17433173.32</v>
      </c>
    </row>
    <row r="62" spans="1:2" x14ac:dyDescent="0.2">
      <c r="A62" s="81" t="s">
        <v>204</v>
      </c>
      <c r="B62" s="82">
        <v>51654125.329999998</v>
      </c>
    </row>
    <row r="63" spans="1:2" x14ac:dyDescent="0.2">
      <c r="A63" s="83" t="s">
        <v>205</v>
      </c>
      <c r="B63" s="84">
        <v>21347798.049999997</v>
      </c>
    </row>
    <row r="64" spans="1:2" x14ac:dyDescent="0.2">
      <c r="A64" s="85"/>
      <c r="B64" s="86"/>
    </row>
    <row r="66" spans="2:2" x14ac:dyDescent="0.2">
      <c r="B66" s="88">
        <f>B5-BILANS!C58</f>
        <v>0</v>
      </c>
    </row>
    <row r="67" spans="2:2" x14ac:dyDescent="0.2">
      <c r="B67" s="88">
        <f>B62-BILANS!C38</f>
        <v>0</v>
      </c>
    </row>
    <row r="69" spans="2:2" x14ac:dyDescent="0.2">
      <c r="B69" s="88"/>
    </row>
    <row r="70" spans="2:2" x14ac:dyDescent="0.2">
      <c r="B70" s="88"/>
    </row>
  </sheetData>
  <pageMargins left="0.70866141732283472" right="0.7086614173228347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</vt:lpstr>
      <vt:lpstr>RZiS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Pietrzyk</dc:creator>
  <cp:lastModifiedBy>Beata Pietrzyk</cp:lastModifiedBy>
  <cp:lastPrinted>2021-08-23T13:43:18Z</cp:lastPrinted>
  <dcterms:created xsi:type="dcterms:W3CDTF">2020-04-20T15:47:17Z</dcterms:created>
  <dcterms:modified xsi:type="dcterms:W3CDTF">2022-04-22T05:48:43Z</dcterms:modified>
</cp:coreProperties>
</file>