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8D916EBD-433F-441F-B45F-B2D0695BB9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 część wg cen taryfowych" sheetId="1" r:id="rId1"/>
    <sheet name="II część wg cen konk. i taryf." sheetId="2" r:id="rId2"/>
  </sheets>
  <calcPr calcId="191029" iterateDelta="1E-4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2" l="1"/>
  <c r="E43" i="2"/>
  <c r="B83" i="2" l="1"/>
  <c r="D58" i="2"/>
  <c r="F58" i="2" s="1"/>
  <c r="D47" i="2"/>
  <c r="F47" i="2" s="1"/>
  <c r="D36" i="2"/>
  <c r="D25" i="2"/>
  <c r="D14" i="2"/>
  <c r="D26" i="2"/>
  <c r="D37" i="2"/>
  <c r="D48" i="2"/>
  <c r="D59" i="2"/>
  <c r="D77" i="2"/>
  <c r="D68" i="2"/>
  <c r="C59" i="2"/>
  <c r="C48" i="2"/>
  <c r="F57" i="2"/>
  <c r="F56" i="2"/>
  <c r="F46" i="2"/>
  <c r="H46" i="2" s="1"/>
  <c r="I46" i="2" s="1"/>
  <c r="F45" i="2"/>
  <c r="H45" i="2" s="1"/>
  <c r="C37" i="2"/>
  <c r="F35" i="2"/>
  <c r="H35" i="2" s="1"/>
  <c r="F34" i="2"/>
  <c r="C26" i="2"/>
  <c r="F24" i="2"/>
  <c r="H24" i="2" s="1"/>
  <c r="I24" i="2" s="1"/>
  <c r="F23" i="2"/>
  <c r="H23" i="2" s="1"/>
  <c r="E63" i="1"/>
  <c r="F63" i="1" s="1"/>
  <c r="E45" i="1"/>
  <c r="E36" i="1"/>
  <c r="E18" i="1"/>
  <c r="E9" i="1"/>
  <c r="E65" i="2"/>
  <c r="E32" i="2"/>
  <c r="E21" i="2"/>
  <c r="E10" i="2"/>
  <c r="F43" i="2"/>
  <c r="E54" i="1"/>
  <c r="F54" i="1" s="1"/>
  <c r="B75" i="1"/>
  <c r="B73" i="1"/>
  <c r="C77" i="2"/>
  <c r="D76" i="2"/>
  <c r="F76" i="2" s="1"/>
  <c r="F75" i="2"/>
  <c r="F55" i="2"/>
  <c r="F44" i="2"/>
  <c r="D66" i="1"/>
  <c r="C66" i="1"/>
  <c r="F66" i="1" s="1"/>
  <c r="D65" i="1"/>
  <c r="F65" i="1" s="1"/>
  <c r="F64" i="1"/>
  <c r="D57" i="1"/>
  <c r="C57" i="1"/>
  <c r="D56" i="1"/>
  <c r="F56" i="1" s="1"/>
  <c r="F55" i="1"/>
  <c r="H55" i="1" s="1"/>
  <c r="D30" i="1"/>
  <c r="C30" i="1"/>
  <c r="D29" i="1"/>
  <c r="F29" i="1" s="1"/>
  <c r="F28" i="1"/>
  <c r="H28" i="1" s="1"/>
  <c r="B81" i="2" l="1"/>
  <c r="F48" i="2"/>
  <c r="F59" i="2"/>
  <c r="H59" i="2" s="1"/>
  <c r="I59" i="2" s="1"/>
  <c r="F77" i="2"/>
  <c r="H77" i="2" s="1"/>
  <c r="I77" i="2" s="1"/>
  <c r="H57" i="2"/>
  <c r="I57" i="2" s="1"/>
  <c r="H56" i="2"/>
  <c r="I56" i="2" s="1"/>
  <c r="I45" i="2"/>
  <c r="I35" i="2"/>
  <c r="H34" i="2"/>
  <c r="I34" i="2" s="1"/>
  <c r="F54" i="2"/>
  <c r="H54" i="2" s="1"/>
  <c r="I23" i="2"/>
  <c r="E74" i="2"/>
  <c r="F74" i="2" s="1"/>
  <c r="H74" i="2" s="1"/>
  <c r="E27" i="1"/>
  <c r="F27" i="1" s="1"/>
  <c r="H27" i="1" s="1"/>
  <c r="H76" i="2"/>
  <c r="I76" i="2" s="1"/>
  <c r="H75" i="2"/>
  <c r="I75" i="2" s="1"/>
  <c r="H58" i="2"/>
  <c r="I58" i="2" s="1"/>
  <c r="H55" i="2"/>
  <c r="I55" i="2" s="1"/>
  <c r="H47" i="2"/>
  <c r="I47" i="2" s="1"/>
  <c r="H48" i="2"/>
  <c r="I48" i="2" s="1"/>
  <c r="H43" i="2"/>
  <c r="H44" i="2"/>
  <c r="I44" i="2" s="1"/>
  <c r="F57" i="1"/>
  <c r="H57" i="1" s="1"/>
  <c r="I57" i="1" s="1"/>
  <c r="H66" i="1"/>
  <c r="I66" i="1" s="1"/>
  <c r="H65" i="1"/>
  <c r="I65" i="1" s="1"/>
  <c r="H64" i="1"/>
  <c r="I64" i="1" s="1"/>
  <c r="H63" i="1"/>
  <c r="I63" i="1" s="1"/>
  <c r="H56" i="1"/>
  <c r="I56" i="1" s="1"/>
  <c r="H54" i="1"/>
  <c r="I54" i="1" s="1"/>
  <c r="I55" i="1"/>
  <c r="F30" i="1"/>
  <c r="H30" i="1" s="1"/>
  <c r="I30" i="1" s="1"/>
  <c r="H29" i="1"/>
  <c r="I29" i="1" s="1"/>
  <c r="I28" i="1"/>
  <c r="F25" i="2"/>
  <c r="C68" i="2"/>
  <c r="F68" i="2" s="1"/>
  <c r="D67" i="2"/>
  <c r="F67" i="2" s="1"/>
  <c r="F66" i="2"/>
  <c r="F65" i="2"/>
  <c r="H65" i="2" s="1"/>
  <c r="D48" i="1"/>
  <c r="C48" i="1"/>
  <c r="D47" i="1"/>
  <c r="F47" i="1" s="1"/>
  <c r="H47" i="1" s="1"/>
  <c r="F46" i="1"/>
  <c r="H46" i="1" s="1"/>
  <c r="F45" i="1"/>
  <c r="D39" i="1"/>
  <c r="C39" i="1"/>
  <c r="D38" i="1"/>
  <c r="F38" i="1" s="1"/>
  <c r="F37" i="1"/>
  <c r="H37" i="1" s="1"/>
  <c r="F36" i="1"/>
  <c r="H36" i="1" s="1"/>
  <c r="B82" i="2"/>
  <c r="F37" i="2"/>
  <c r="H37" i="2" s="1"/>
  <c r="F36" i="2"/>
  <c r="H36" i="2" s="1"/>
  <c r="F33" i="2"/>
  <c r="H33" i="2" s="1"/>
  <c r="F32" i="2"/>
  <c r="F22" i="2"/>
  <c r="F21" i="2"/>
  <c r="H21" i="2" s="1"/>
  <c r="F15" i="2"/>
  <c r="H15" i="2" s="1"/>
  <c r="F14" i="2"/>
  <c r="H14" i="2" s="1"/>
  <c r="F13" i="2"/>
  <c r="H13" i="2" s="1"/>
  <c r="F12" i="2"/>
  <c r="F10" i="2"/>
  <c r="H10" i="2" s="1"/>
  <c r="I67" i="1" l="1"/>
  <c r="H78" i="2"/>
  <c r="I74" i="2"/>
  <c r="I78" i="2" s="1"/>
  <c r="H49" i="2"/>
  <c r="H60" i="2"/>
  <c r="I54" i="2"/>
  <c r="I60" i="2" s="1"/>
  <c r="I43" i="2"/>
  <c r="I49" i="2" s="1"/>
  <c r="H67" i="1"/>
  <c r="H58" i="1"/>
  <c r="I58" i="1"/>
  <c r="H31" i="1"/>
  <c r="I27" i="1"/>
  <c r="I31" i="1" s="1"/>
  <c r="F39" i="1"/>
  <c r="H39" i="1" s="1"/>
  <c r="I39" i="1" s="1"/>
  <c r="H66" i="2"/>
  <c r="I66" i="2" s="1"/>
  <c r="H67" i="2"/>
  <c r="I67" i="2" s="1"/>
  <c r="H68" i="2"/>
  <c r="I68" i="2" s="1"/>
  <c r="I65" i="2"/>
  <c r="F26" i="2"/>
  <c r="H26" i="2" s="1"/>
  <c r="I26" i="2" s="1"/>
  <c r="I10" i="2"/>
  <c r="H12" i="2"/>
  <c r="H16" i="2" s="1"/>
  <c r="I15" i="2"/>
  <c r="H22" i="2"/>
  <c r="I22" i="2" s="1"/>
  <c r="H32" i="2"/>
  <c r="H38" i="2" s="1"/>
  <c r="I37" i="1"/>
  <c r="H45" i="1"/>
  <c r="I45" i="1" s="1"/>
  <c r="F48" i="1"/>
  <c r="H48" i="1" s="1"/>
  <c r="I46" i="1"/>
  <c r="I47" i="1"/>
  <c r="H38" i="1"/>
  <c r="I36" i="1"/>
  <c r="H25" i="2"/>
  <c r="I13" i="2"/>
  <c r="I14" i="2"/>
  <c r="I21" i="2"/>
  <c r="I33" i="2"/>
  <c r="I36" i="2"/>
  <c r="I37" i="2"/>
  <c r="H27" i="2" l="1"/>
  <c r="H49" i="1"/>
  <c r="H40" i="1"/>
  <c r="I38" i="1"/>
  <c r="I40" i="1" s="1"/>
  <c r="I69" i="2"/>
  <c r="H69" i="2"/>
  <c r="I32" i="2"/>
  <c r="I38" i="2" s="1"/>
  <c r="I12" i="2"/>
  <c r="I16" i="2" s="1"/>
  <c r="I48" i="1"/>
  <c r="I49" i="1" s="1"/>
  <c r="I25" i="2"/>
  <c r="I27" i="2" s="1"/>
  <c r="I80" i="2" l="1"/>
  <c r="I81" i="2" s="1"/>
  <c r="I82" i="2" s="1"/>
  <c r="I83" i="2" s="1"/>
  <c r="I84" i="2" s="1"/>
  <c r="C21" i="1" l="1"/>
  <c r="D20" i="1"/>
  <c r="D11" i="1"/>
  <c r="F19" i="1" l="1"/>
  <c r="H19" i="1" s="1"/>
  <c r="I19" i="1" s="1"/>
  <c r="F9" i="1" l="1"/>
  <c r="H9" i="1" s="1"/>
  <c r="B74" i="1"/>
  <c r="I9" i="1" l="1"/>
  <c r="F18" i="1"/>
  <c r="H18" i="1" s="1"/>
  <c r="I18" i="1" l="1"/>
  <c r="D21" i="1"/>
  <c r="F12" i="1" l="1"/>
  <c r="H12" i="1" s="1"/>
  <c r="F10" i="1"/>
  <c r="H10" i="1" s="1"/>
  <c r="F21" i="1" l="1"/>
  <c r="H21" i="1" s="1"/>
  <c r="F20" i="1"/>
  <c r="H20" i="1" s="1"/>
  <c r="F11" i="1"/>
  <c r="I10" i="1"/>
  <c r="H22" i="1" l="1"/>
  <c r="H11" i="1"/>
  <c r="H13" i="1" s="1"/>
  <c r="I21" i="1"/>
  <c r="I12" i="1"/>
  <c r="I11" i="1" l="1"/>
  <c r="I13" i="1" s="1"/>
  <c r="I20" i="1"/>
  <c r="I22" i="1" s="1"/>
  <c r="I72" i="1" l="1"/>
  <c r="I73" i="1" s="1"/>
  <c r="I74" i="1" s="1"/>
  <c r="I75" i="1" l="1"/>
  <c r="I76" i="1" s="1"/>
</calcChain>
</file>

<file path=xl/sharedStrings.xml><?xml version="1.0" encoding="utf-8"?>
<sst xmlns="http://schemas.openxmlformats.org/spreadsheetml/2006/main" count="337" uniqueCount="50">
  <si>
    <t>jednostki miary</t>
  </si>
  <si>
    <t>kWh</t>
  </si>
  <si>
    <t>Opłata sieciowa zmienna</t>
  </si>
  <si>
    <t>kWh/h</t>
  </si>
  <si>
    <t>suma</t>
  </si>
  <si>
    <t xml:space="preserve">Opłata sieciowa stała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</si>
  <si>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</si>
  <si>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</si>
  <si>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</si>
  <si>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</si>
  <si>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</si>
  <si>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</si>
  <si>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</si>
  <si>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</si>
  <si>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</si>
  <si>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</si>
  <si>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</si>
  <si>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</si>
  <si>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</si>
  <si>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3A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</si>
  <si>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 xml:space="preserve"> </t>
  </si>
  <si>
    <t>W-5.1 ZW Z PODATKU AKCYZOWEGO</t>
  </si>
  <si>
    <t>W-4 ZW Z PODATKU AKCYZOWEGO</t>
  </si>
  <si>
    <t>PSG O/Poznań</t>
  </si>
  <si>
    <t>Paliwo gazowe - wg taryfy  zatwierdzonej przez Prezesa URE</t>
  </si>
  <si>
    <t>Opłata - abonament za sprzedaż paliwa gazowego - wg taryfy  zatwierdzonej przez Prezesa URE</t>
  </si>
  <si>
    <t>Opłata - abonament za sprzedaż paliwa gazowego  - wg taryfy  zatwierdzonej przez Prezesa URE</t>
  </si>
  <si>
    <t>1. Suma brutto</t>
  </si>
  <si>
    <t>2. Suma netto (wartość brutto/1,23)</t>
  </si>
  <si>
    <t>4. Zamówienie planowane wraz ze zwiększeniem netto (wartość netto + wartość zwiększenia netto):</t>
  </si>
  <si>
    <t>5. Zamówienie planowane wraz ze zwiększeniem brutto (zamówienie planowane  wraz ze zwiększeniem netto x 1,23):</t>
  </si>
  <si>
    <t>Załącznik nr 3.1 do SWZ - kalkulator</t>
  </si>
  <si>
    <t>Paliwo gazowe -wg cen konkurencyjnych</t>
  </si>
  <si>
    <t>Opłata - abonament za sprzedaż paliwa gazowego wg cen konkurencyjnych</t>
  </si>
  <si>
    <t>Paliwo gazowe - wg cen konkurencyjnych</t>
  </si>
  <si>
    <t>Opłata - abonament za sprzedaż paliwa gazowego - wg cen konkurencyjnych</t>
  </si>
  <si>
    <t>W-3.6 ZW Z PODATKU AKCYZOWEGO</t>
  </si>
  <si>
    <t>3. Zwiększenie zamówienia netto o 20% (wartość netto x 0,20)</t>
  </si>
  <si>
    <t>W-1.1 ZW Z PODATKU AKCYZOWEGO</t>
  </si>
  <si>
    <t xml:space="preserve">„Kompleksowa dostawa gazu ziemnego wysokometanowego (grupa E) dla  Gminy Kobylin i jej jednostek organizacyjnych na okres od 01.05.2022 do 30.04.2023 r.” </t>
  </si>
  <si>
    <t>„Kompleksowa dostawa gazu ziemnego wysokometanowego (grupa E) dla  Gminy Gostyń jej jednostek organizacyjnych na okres od 01.07.2022 do 31.12.2023 r.”</t>
  </si>
  <si>
    <t>Podsumowane dla Tabeli nr 1-7:</t>
  </si>
  <si>
    <t>W-4 PŁATNIK PODATKU AKCYZOWEGO</t>
  </si>
  <si>
    <t>W-2.1 ZW Z PODATKU AKCYZOWEGO</t>
  </si>
  <si>
    <t>W-2.1 PŁATNIK PODATKU AKCYZOWEGO</t>
  </si>
  <si>
    <t>W-3.6 PŁATNIK PODATKU AKCYZOWEGO</t>
  </si>
  <si>
    <t>W-1.1 PŁATNIK PODATKU AKCYZOWEGO</t>
  </si>
  <si>
    <t>ilość ppg</t>
  </si>
  <si>
    <t>cena jednostkowa netto bez podatku akcyzowego:</t>
  </si>
  <si>
    <t>cena jednostkowa netto z podatkiem akcyzowym: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</si>
</sst>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  <numFmt numFmtId="167" formatCode="#,##0.00000;[Red]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5" fillId="0" borderId="0" xfId="0" quotePrefix="1" applyFont="1" applyFill="1" applyAlignment="1"/>
    <xf numFmtId="4" fontId="5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166" fontId="5" fillId="0" borderId="1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4" fontId="5" fillId="3" borderId="1" xfId="1" applyNumberFormat="1" applyFont="1" applyFill="1" applyBorder="1" applyAlignment="1">
      <alignment horizontal="right" vertical="center"/>
    </xf>
    <xf numFmtId="4" fontId="5" fillId="4" borderId="1" xfId="1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0" fontId="5" fillId="0" borderId="0" xfId="0" quotePrefix="1" applyFont="1"/>
    <xf numFmtId="4" fontId="5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left"/>
    </xf>
    <xf numFmtId="167" fontId="2" fillId="0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42" zoomScaleNormal="100" workbookViewId="0">
      <selection activeCell="A79" sqref="A79"/>
    </sheetView>
  </sheetViews>
  <sheetFormatPr defaultColWidth="9.44140625" defaultRowHeight="12" x14ac:dyDescent="0.25"/>
  <cols>
    <col min="1" max="1" width="57.88671875" style="1" customWidth="1"/>
    <col min="2" max="2" width="12.44140625" style="1" customWidth="1"/>
    <col min="3" max="3" width="7.5546875" style="1" customWidth="1"/>
    <col min="4" max="4" width="9.5546875" style="1" customWidth="1"/>
    <col min="5" max="5" width="10.44140625" style="2" customWidth="1"/>
    <col min="6" max="6" width="13.44140625" style="1" customWidth="1"/>
    <col min="7" max="7" width="13.33203125" style="1" customWidth="1"/>
    <col min="8" max="8" width="12.44140625" style="1" customWidth="1"/>
    <col min="9" max="9" width="13.5546875" style="1" customWidth="1"/>
    <col min="10" max="10" width="9.44140625" style="1"/>
    <col min="11" max="11" width="8.109375" style="1" customWidth="1"/>
    <col min="12" max="16384" width="9.44140625" style="1"/>
  </cols>
  <sheetData>
    <row r="1" spans="1:9" ht="20.25" customHeight="1" x14ac:dyDescent="0.3">
      <c r="G1" s="102" t="s">
        <v>31</v>
      </c>
      <c r="H1" s="102"/>
      <c r="I1" s="102"/>
    </row>
    <row r="2" spans="1:9" ht="43.5" customHeight="1" x14ac:dyDescent="0.25">
      <c r="A2" s="104" t="s">
        <v>40</v>
      </c>
      <c r="B2" s="104"/>
      <c r="C2" s="104"/>
      <c r="D2" s="104"/>
      <c r="E2" s="104"/>
      <c r="F2" s="104"/>
      <c r="G2" s="104"/>
      <c r="H2" s="104"/>
      <c r="I2" s="104"/>
    </row>
    <row r="3" spans="1:9" ht="21" customHeight="1" x14ac:dyDescent="0.25">
      <c r="A3" s="93"/>
      <c r="B3" s="93"/>
      <c r="C3" s="93"/>
      <c r="D3" s="93"/>
      <c r="E3" s="108" t="s">
        <v>48</v>
      </c>
      <c r="F3" s="108"/>
      <c r="G3" s="108"/>
      <c r="H3" s="101"/>
      <c r="I3" s="93"/>
    </row>
    <row r="4" spans="1:9" ht="24.6" customHeight="1" x14ac:dyDescent="0.25">
      <c r="A4" s="93"/>
      <c r="B4" s="93"/>
      <c r="C4" s="93"/>
      <c r="D4" s="93"/>
      <c r="E4" s="108" t="s">
        <v>49</v>
      </c>
      <c r="F4" s="108"/>
      <c r="G4" s="108"/>
      <c r="H4" s="101"/>
      <c r="I4" s="93"/>
    </row>
    <row r="5" spans="1:9" ht="20.100000000000001" customHeight="1" x14ac:dyDescent="0.25">
      <c r="A5" s="3"/>
      <c r="B5" s="4"/>
      <c r="C5" s="4"/>
      <c r="D5" s="5"/>
      <c r="E5" s="6"/>
      <c r="F5" s="95"/>
      <c r="G5" s="95"/>
      <c r="H5" s="95"/>
      <c r="I5" s="96"/>
    </row>
    <row r="6" spans="1:9" ht="16.350000000000001" customHeight="1" x14ac:dyDescent="0.25">
      <c r="A6" s="7">
        <v>1</v>
      </c>
      <c r="B6" s="7"/>
      <c r="C6" s="7"/>
      <c r="D6" s="7"/>
      <c r="E6" s="8"/>
      <c r="F6" s="9"/>
      <c r="G6" s="9" t="s">
        <v>21</v>
      </c>
      <c r="H6" s="9"/>
      <c r="I6" s="9" t="s">
        <v>23</v>
      </c>
    </row>
    <row r="7" spans="1:9" ht="48" x14ac:dyDescent="0.25">
      <c r="A7" s="10" t="s">
        <v>10</v>
      </c>
      <c r="B7" s="10" t="s">
        <v>0</v>
      </c>
      <c r="C7" s="11" t="s">
        <v>17</v>
      </c>
      <c r="D7" s="12" t="s">
        <v>16</v>
      </c>
      <c r="E7" s="13" t="s">
        <v>11</v>
      </c>
      <c r="F7" s="14" t="s">
        <v>9</v>
      </c>
      <c r="G7" s="14" t="s">
        <v>12</v>
      </c>
      <c r="H7" s="14" t="s">
        <v>7</v>
      </c>
      <c r="I7" s="14" t="s">
        <v>8</v>
      </c>
    </row>
    <row r="8" spans="1:9" x14ac:dyDescent="0.25">
      <c r="A8" s="10">
        <v>1</v>
      </c>
      <c r="B8" s="15">
        <v>2</v>
      </c>
      <c r="C8" s="16">
        <v>3</v>
      </c>
      <c r="D8" s="11">
        <v>4</v>
      </c>
      <c r="E8" s="13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5" customFormat="1" x14ac:dyDescent="0.25">
      <c r="A9" s="41" t="s">
        <v>24</v>
      </c>
      <c r="B9" s="42" t="s">
        <v>1</v>
      </c>
      <c r="C9" s="42">
        <v>1</v>
      </c>
      <c r="D9" s="43">
        <v>2730215</v>
      </c>
      <c r="E9" s="44">
        <f>H3</f>
        <v>0</v>
      </c>
      <c r="F9" s="45">
        <f t="shared" ref="F9" si="0">ROUND(C9*D9*E9,2)</f>
        <v>0</v>
      </c>
      <c r="G9" s="46">
        <v>23</v>
      </c>
      <c r="H9" s="46">
        <f t="shared" ref="H9:H12" si="1">ROUND(F9*G9%,2)</f>
        <v>0</v>
      </c>
      <c r="I9" s="46">
        <f t="shared" ref="I9" si="2">F9+H9</f>
        <v>0</v>
      </c>
    </row>
    <row r="10" spans="1:9" s="5" customFormat="1" x14ac:dyDescent="0.25">
      <c r="A10" s="41" t="s">
        <v>26</v>
      </c>
      <c r="B10" s="42" t="s">
        <v>18</v>
      </c>
      <c r="C10" s="47">
        <v>4</v>
      </c>
      <c r="D10" s="45">
        <v>18</v>
      </c>
      <c r="E10" s="48"/>
      <c r="F10" s="45">
        <f t="shared" ref="F10:F12" si="3">ROUND(C10*D10*E10,2)</f>
        <v>0</v>
      </c>
      <c r="G10" s="46">
        <v>23</v>
      </c>
      <c r="H10" s="46">
        <f t="shared" si="1"/>
        <v>0</v>
      </c>
      <c r="I10" s="45">
        <f>F10+H10</f>
        <v>0</v>
      </c>
    </row>
    <row r="11" spans="1:9" x14ac:dyDescent="0.25">
      <c r="A11" s="37" t="s">
        <v>2</v>
      </c>
      <c r="B11" s="15" t="s">
        <v>1</v>
      </c>
      <c r="C11" s="15">
        <v>1</v>
      </c>
      <c r="D11" s="32">
        <f>D9</f>
        <v>2730215</v>
      </c>
      <c r="E11" s="33">
        <v>1.985E-2</v>
      </c>
      <c r="F11" s="18">
        <f t="shared" si="3"/>
        <v>54194.77</v>
      </c>
      <c r="G11" s="18">
        <v>23</v>
      </c>
      <c r="H11" s="18">
        <f t="shared" si="1"/>
        <v>12464.8</v>
      </c>
      <c r="I11" s="18">
        <f>F11+H11</f>
        <v>66659.569999999992</v>
      </c>
    </row>
    <row r="12" spans="1:9" ht="25.5" customHeight="1" x14ac:dyDescent="0.25">
      <c r="A12" s="38" t="s">
        <v>13</v>
      </c>
      <c r="B12" s="15" t="s">
        <v>3</v>
      </c>
      <c r="C12" s="15">
        <v>1</v>
      </c>
      <c r="D12" s="31">
        <v>20659968</v>
      </c>
      <c r="E12" s="33">
        <v>4.8500000000000001E-3</v>
      </c>
      <c r="F12" s="18">
        <f t="shared" si="3"/>
        <v>100200.84</v>
      </c>
      <c r="G12" s="18">
        <v>23</v>
      </c>
      <c r="H12" s="18">
        <f t="shared" si="1"/>
        <v>23046.19</v>
      </c>
      <c r="I12" s="18">
        <f>F12+H12</f>
        <v>123247.03</v>
      </c>
    </row>
    <row r="13" spans="1:9" x14ac:dyDescent="0.25">
      <c r="A13" s="7"/>
      <c r="B13" s="7"/>
      <c r="C13" s="7"/>
      <c r="D13" s="34"/>
      <c r="E13" s="35"/>
      <c r="F13" s="36"/>
      <c r="G13" s="19" t="s">
        <v>4</v>
      </c>
      <c r="H13" s="19">
        <f>SUM(H9:H12)</f>
        <v>35510.99</v>
      </c>
      <c r="I13" s="19">
        <f>SUM(I9:I12)</f>
        <v>189906.59999999998</v>
      </c>
    </row>
    <row r="14" spans="1:9" x14ac:dyDescent="0.25">
      <c r="A14" s="20"/>
      <c r="B14" s="7"/>
      <c r="C14" s="7"/>
      <c r="D14" s="7"/>
      <c r="E14" s="8"/>
      <c r="F14" s="7"/>
      <c r="G14" s="21"/>
      <c r="H14" s="21"/>
      <c r="I14" s="22"/>
    </row>
    <row r="15" spans="1:9" x14ac:dyDescent="0.25">
      <c r="A15" s="7">
        <v>2</v>
      </c>
      <c r="B15" s="7"/>
      <c r="C15" s="7"/>
      <c r="D15" s="7"/>
      <c r="E15" s="8"/>
      <c r="F15" s="9"/>
      <c r="G15" s="9" t="s">
        <v>22</v>
      </c>
      <c r="H15" s="9"/>
      <c r="I15" s="9" t="s">
        <v>23</v>
      </c>
    </row>
    <row r="16" spans="1:9" ht="48" x14ac:dyDescent="0.25">
      <c r="A16" s="10" t="s">
        <v>10</v>
      </c>
      <c r="B16" s="10" t="s">
        <v>0</v>
      </c>
      <c r="C16" s="11" t="s">
        <v>17</v>
      </c>
      <c r="D16" s="12" t="s">
        <v>16</v>
      </c>
      <c r="E16" s="13" t="s">
        <v>11</v>
      </c>
      <c r="F16" s="14" t="s">
        <v>9</v>
      </c>
      <c r="G16" s="14" t="s">
        <v>12</v>
      </c>
      <c r="H16" s="14" t="s">
        <v>7</v>
      </c>
      <c r="I16" s="14" t="s">
        <v>8</v>
      </c>
    </row>
    <row r="17" spans="1:9" x14ac:dyDescent="0.25">
      <c r="A17" s="10">
        <v>1</v>
      </c>
      <c r="B17" s="15">
        <v>2</v>
      </c>
      <c r="C17" s="16">
        <v>3</v>
      </c>
      <c r="D17" s="12">
        <v>4</v>
      </c>
      <c r="E17" s="13">
        <v>5</v>
      </c>
      <c r="F17" s="92">
        <v>6</v>
      </c>
      <c r="G17" s="92">
        <v>7</v>
      </c>
      <c r="H17" s="92">
        <v>8</v>
      </c>
      <c r="I17" s="92">
        <v>9</v>
      </c>
    </row>
    <row r="18" spans="1:9" s="5" customFormat="1" x14ac:dyDescent="0.25">
      <c r="A18" s="41" t="s">
        <v>24</v>
      </c>
      <c r="B18" s="42" t="s">
        <v>1</v>
      </c>
      <c r="C18" s="42">
        <v>1</v>
      </c>
      <c r="D18" s="43">
        <v>1580020</v>
      </c>
      <c r="E18" s="44">
        <f>H3</f>
        <v>0</v>
      </c>
      <c r="F18" s="45">
        <f>ROUND(C18*D18*E18,2)</f>
        <v>0</v>
      </c>
      <c r="G18" s="46">
        <v>23</v>
      </c>
      <c r="H18" s="46">
        <f t="shared" ref="H18:H21" si="4">ROUND(F18*G18%,2)</f>
        <v>0</v>
      </c>
      <c r="I18" s="45">
        <f t="shared" ref="I18:I21" si="5">F18+H18</f>
        <v>0</v>
      </c>
    </row>
    <row r="19" spans="1:9" s="5" customFormat="1" x14ac:dyDescent="0.25">
      <c r="A19" s="41" t="s">
        <v>25</v>
      </c>
      <c r="B19" s="42" t="s">
        <v>6</v>
      </c>
      <c r="C19" s="47">
        <v>3</v>
      </c>
      <c r="D19" s="45">
        <v>18</v>
      </c>
      <c r="E19" s="48"/>
      <c r="F19" s="45">
        <f t="shared" ref="F19:F21" si="6">ROUND(C19*D19*E19,2)</f>
        <v>0</v>
      </c>
      <c r="G19" s="46">
        <v>23</v>
      </c>
      <c r="H19" s="46">
        <f>ROUND(F19*G19%,2)</f>
        <v>0</v>
      </c>
      <c r="I19" s="45">
        <f t="shared" si="5"/>
        <v>0</v>
      </c>
    </row>
    <row r="20" spans="1:9" x14ac:dyDescent="0.25">
      <c r="A20" s="37" t="s">
        <v>2</v>
      </c>
      <c r="B20" s="15" t="s">
        <v>1</v>
      </c>
      <c r="C20" s="15">
        <v>1</v>
      </c>
      <c r="D20" s="32">
        <f>D18</f>
        <v>1580020</v>
      </c>
      <c r="E20" s="33">
        <v>3.2660000000000002E-2</v>
      </c>
      <c r="F20" s="18">
        <f t="shared" si="6"/>
        <v>51603.45</v>
      </c>
      <c r="G20" s="18">
        <v>23</v>
      </c>
      <c r="H20" s="18">
        <f t="shared" si="4"/>
        <v>11868.79</v>
      </c>
      <c r="I20" s="18">
        <f t="shared" si="5"/>
        <v>63472.24</v>
      </c>
    </row>
    <row r="21" spans="1:9" x14ac:dyDescent="0.25">
      <c r="A21" s="37" t="s">
        <v>5</v>
      </c>
      <c r="B21" s="15" t="s">
        <v>6</v>
      </c>
      <c r="C21" s="15">
        <f>C19</f>
        <v>3</v>
      </c>
      <c r="D21" s="18">
        <f>D19</f>
        <v>18</v>
      </c>
      <c r="E21" s="33">
        <v>169.93</v>
      </c>
      <c r="F21" s="18">
        <f t="shared" si="6"/>
        <v>9176.2199999999993</v>
      </c>
      <c r="G21" s="18">
        <v>23</v>
      </c>
      <c r="H21" s="18">
        <f t="shared" si="4"/>
        <v>2110.5300000000002</v>
      </c>
      <c r="I21" s="18">
        <f t="shared" si="5"/>
        <v>11286.75</v>
      </c>
    </row>
    <row r="22" spans="1:9" x14ac:dyDescent="0.25">
      <c r="A22" s="7"/>
      <c r="B22" s="7"/>
      <c r="C22" s="7"/>
      <c r="D22" s="34"/>
      <c r="E22" s="35"/>
      <c r="F22" s="36"/>
      <c r="G22" s="19" t="s">
        <v>4</v>
      </c>
      <c r="H22" s="19">
        <f>SUM(H18:H21)</f>
        <v>13979.320000000002</v>
      </c>
      <c r="I22" s="19">
        <f>SUM(I18:I21)</f>
        <v>74758.989999999991</v>
      </c>
    </row>
    <row r="23" spans="1:9" x14ac:dyDescent="0.25">
      <c r="A23" s="7"/>
      <c r="B23" s="7"/>
      <c r="C23" s="7"/>
      <c r="D23" s="34"/>
      <c r="E23" s="35"/>
      <c r="F23" s="36"/>
      <c r="G23" s="90"/>
      <c r="H23" s="90"/>
      <c r="I23" s="90"/>
    </row>
    <row r="24" spans="1:9" x14ac:dyDescent="0.25">
      <c r="A24" s="7">
        <v>3</v>
      </c>
      <c r="B24" s="7"/>
      <c r="C24" s="7"/>
      <c r="D24" s="7"/>
      <c r="E24" s="8"/>
      <c r="F24" s="9"/>
      <c r="G24" s="9" t="s">
        <v>42</v>
      </c>
      <c r="H24" s="9"/>
      <c r="I24" s="9" t="s">
        <v>23</v>
      </c>
    </row>
    <row r="25" spans="1:9" ht="48" x14ac:dyDescent="0.25">
      <c r="A25" s="10" t="s">
        <v>10</v>
      </c>
      <c r="B25" s="10" t="s">
        <v>0</v>
      </c>
      <c r="C25" s="11" t="s">
        <v>17</v>
      </c>
      <c r="D25" s="12" t="s">
        <v>16</v>
      </c>
      <c r="E25" s="13" t="s">
        <v>11</v>
      </c>
      <c r="F25" s="14" t="s">
        <v>9</v>
      </c>
      <c r="G25" s="14" t="s">
        <v>12</v>
      </c>
      <c r="H25" s="14" t="s">
        <v>7</v>
      </c>
      <c r="I25" s="14" t="s">
        <v>8</v>
      </c>
    </row>
    <row r="26" spans="1:9" x14ac:dyDescent="0.25">
      <c r="A26" s="10">
        <v>1</v>
      </c>
      <c r="B26" s="15">
        <v>2</v>
      </c>
      <c r="C26" s="16">
        <v>3</v>
      </c>
      <c r="D26" s="12">
        <v>4</v>
      </c>
      <c r="E26" s="13">
        <v>5</v>
      </c>
      <c r="F26" s="92">
        <v>6</v>
      </c>
      <c r="G26" s="92">
        <v>7</v>
      </c>
      <c r="H26" s="92">
        <v>8</v>
      </c>
      <c r="I26" s="92">
        <v>9</v>
      </c>
    </row>
    <row r="27" spans="1:9" x14ac:dyDescent="0.25">
      <c r="A27" s="41" t="s">
        <v>24</v>
      </c>
      <c r="B27" s="42" t="s">
        <v>1</v>
      </c>
      <c r="C27" s="42">
        <v>1</v>
      </c>
      <c r="D27" s="43">
        <v>693165</v>
      </c>
      <c r="E27" s="44">
        <f>H4</f>
        <v>0</v>
      </c>
      <c r="F27" s="45">
        <f>ROUND(C27*D27*E27,2)</f>
        <v>0</v>
      </c>
      <c r="G27" s="46">
        <v>23</v>
      </c>
      <c r="H27" s="46">
        <f t="shared" ref="H27" si="7">ROUND(F27*G27%,2)</f>
        <v>0</v>
      </c>
      <c r="I27" s="45">
        <f t="shared" ref="I27:I30" si="8">F27+H27</f>
        <v>0</v>
      </c>
    </row>
    <row r="28" spans="1:9" x14ac:dyDescent="0.25">
      <c r="A28" s="41" t="s">
        <v>25</v>
      </c>
      <c r="B28" s="42" t="s">
        <v>6</v>
      </c>
      <c r="C28" s="47">
        <v>4</v>
      </c>
      <c r="D28" s="45">
        <v>18</v>
      </c>
      <c r="E28" s="48"/>
      <c r="F28" s="45">
        <f t="shared" ref="F28:F30" si="9">ROUND(C28*D28*E28,2)</f>
        <v>0</v>
      </c>
      <c r="G28" s="46">
        <v>23</v>
      </c>
      <c r="H28" s="46">
        <f>ROUND(F28*G28%,2)</f>
        <v>0</v>
      </c>
      <c r="I28" s="45">
        <f t="shared" si="8"/>
        <v>0</v>
      </c>
    </row>
    <row r="29" spans="1:9" x14ac:dyDescent="0.25">
      <c r="A29" s="37" t="s">
        <v>2</v>
      </c>
      <c r="B29" s="15" t="s">
        <v>1</v>
      </c>
      <c r="C29" s="15">
        <v>1</v>
      </c>
      <c r="D29" s="32">
        <f>D27</f>
        <v>693165</v>
      </c>
      <c r="E29" s="33">
        <v>3.2660000000000002E-2</v>
      </c>
      <c r="F29" s="18">
        <f t="shared" si="9"/>
        <v>22638.77</v>
      </c>
      <c r="G29" s="18">
        <v>23</v>
      </c>
      <c r="H29" s="18">
        <f t="shared" ref="H29:H30" si="10">ROUND(F29*G29%,2)</f>
        <v>5206.92</v>
      </c>
      <c r="I29" s="18">
        <f t="shared" si="8"/>
        <v>27845.690000000002</v>
      </c>
    </row>
    <row r="30" spans="1:9" x14ac:dyDescent="0.25">
      <c r="A30" s="37" t="s">
        <v>5</v>
      </c>
      <c r="B30" s="15" t="s">
        <v>6</v>
      </c>
      <c r="C30" s="15">
        <f>C28</f>
        <v>4</v>
      </c>
      <c r="D30" s="18">
        <f>D28</f>
        <v>18</v>
      </c>
      <c r="E30" s="33">
        <v>169.93</v>
      </c>
      <c r="F30" s="18">
        <f t="shared" si="9"/>
        <v>12234.96</v>
      </c>
      <c r="G30" s="18">
        <v>23</v>
      </c>
      <c r="H30" s="18">
        <f t="shared" si="10"/>
        <v>2814.04</v>
      </c>
      <c r="I30" s="18">
        <f t="shared" si="8"/>
        <v>15049</v>
      </c>
    </row>
    <row r="31" spans="1:9" x14ac:dyDescent="0.25">
      <c r="A31" s="7"/>
      <c r="B31" s="7"/>
      <c r="C31" s="7"/>
      <c r="D31" s="34"/>
      <c r="E31" s="35"/>
      <c r="F31" s="36"/>
      <c r="G31" s="19" t="s">
        <v>4</v>
      </c>
      <c r="H31" s="19">
        <f>SUM(H27:H30)</f>
        <v>8020.96</v>
      </c>
      <c r="I31" s="19">
        <f>SUM(I27:I30)</f>
        <v>42894.69</v>
      </c>
    </row>
    <row r="32" spans="1:9" x14ac:dyDescent="0.25">
      <c r="A32" s="7"/>
      <c r="B32" s="7"/>
      <c r="C32" s="7"/>
      <c r="D32" s="34"/>
      <c r="E32" s="35"/>
      <c r="F32" s="36"/>
      <c r="G32" s="90"/>
      <c r="H32" s="90"/>
      <c r="I32" s="90"/>
    </row>
    <row r="33" spans="1:9" x14ac:dyDescent="0.25">
      <c r="A33" s="7">
        <v>4</v>
      </c>
      <c r="B33" s="7"/>
      <c r="C33" s="7"/>
      <c r="D33" s="7"/>
      <c r="E33" s="8"/>
      <c r="F33" s="9"/>
      <c r="G33" s="9" t="s">
        <v>36</v>
      </c>
      <c r="H33" s="9"/>
      <c r="I33" s="9" t="s">
        <v>23</v>
      </c>
    </row>
    <row r="34" spans="1:9" ht="48" x14ac:dyDescent="0.25">
      <c r="A34" s="10" t="s">
        <v>10</v>
      </c>
      <c r="B34" s="10" t="s">
        <v>0</v>
      </c>
      <c r="C34" s="11" t="s">
        <v>17</v>
      </c>
      <c r="D34" s="12" t="s">
        <v>16</v>
      </c>
      <c r="E34" s="13" t="s">
        <v>11</v>
      </c>
      <c r="F34" s="14" t="s">
        <v>9</v>
      </c>
      <c r="G34" s="14" t="s">
        <v>12</v>
      </c>
      <c r="H34" s="14" t="s">
        <v>7</v>
      </c>
      <c r="I34" s="14" t="s">
        <v>8</v>
      </c>
    </row>
    <row r="35" spans="1:9" x14ac:dyDescent="0.25">
      <c r="A35" s="10">
        <v>1</v>
      </c>
      <c r="B35" s="15">
        <v>2</v>
      </c>
      <c r="C35" s="16">
        <v>3</v>
      </c>
      <c r="D35" s="12">
        <v>4</v>
      </c>
      <c r="E35" s="13">
        <v>5</v>
      </c>
      <c r="F35" s="92">
        <v>6</v>
      </c>
      <c r="G35" s="92">
        <v>7</v>
      </c>
      <c r="H35" s="92">
        <v>8</v>
      </c>
      <c r="I35" s="92">
        <v>9</v>
      </c>
    </row>
    <row r="36" spans="1:9" x14ac:dyDescent="0.25">
      <c r="A36" s="41" t="s">
        <v>24</v>
      </c>
      <c r="B36" s="42" t="s">
        <v>1</v>
      </c>
      <c r="C36" s="42">
        <v>1</v>
      </c>
      <c r="D36" s="43">
        <v>228468</v>
      </c>
      <c r="E36" s="44">
        <f>H3</f>
        <v>0</v>
      </c>
      <c r="F36" s="45">
        <f>ROUND(C36*D36*E36,2)</f>
        <v>0</v>
      </c>
      <c r="G36" s="46">
        <v>23</v>
      </c>
      <c r="H36" s="46">
        <f t="shared" ref="H36" si="11">ROUND(F36*G36%,2)</f>
        <v>0</v>
      </c>
      <c r="I36" s="45">
        <f t="shared" ref="I36:I39" si="12">F36+H36</f>
        <v>0</v>
      </c>
    </row>
    <row r="37" spans="1:9" x14ac:dyDescent="0.25">
      <c r="A37" s="41" t="s">
        <v>25</v>
      </c>
      <c r="B37" s="42" t="s">
        <v>6</v>
      </c>
      <c r="C37" s="47">
        <v>4</v>
      </c>
      <c r="D37" s="45">
        <v>18</v>
      </c>
      <c r="E37" s="48"/>
      <c r="F37" s="45">
        <f t="shared" ref="F37:F39" si="13">ROUND(C37*D37*E37,2)</f>
        <v>0</v>
      </c>
      <c r="G37" s="46">
        <v>23</v>
      </c>
      <c r="H37" s="46">
        <f>ROUND(F37*G37%,2)</f>
        <v>0</v>
      </c>
      <c r="I37" s="45">
        <f t="shared" si="12"/>
        <v>0</v>
      </c>
    </row>
    <row r="38" spans="1:9" x14ac:dyDescent="0.25">
      <c r="A38" s="37" t="s">
        <v>2</v>
      </c>
      <c r="B38" s="15" t="s">
        <v>1</v>
      </c>
      <c r="C38" s="15">
        <v>1</v>
      </c>
      <c r="D38" s="32">
        <f>D36</f>
        <v>228468</v>
      </c>
      <c r="E38" s="33">
        <v>3.4189999999999998E-2</v>
      </c>
      <c r="F38" s="18">
        <f t="shared" si="13"/>
        <v>7811.32</v>
      </c>
      <c r="G38" s="18">
        <v>23</v>
      </c>
      <c r="H38" s="18">
        <f t="shared" ref="H38:H39" si="14">ROUND(F38*G38%,2)</f>
        <v>1796.6</v>
      </c>
      <c r="I38" s="18">
        <f t="shared" si="12"/>
        <v>9607.92</v>
      </c>
    </row>
    <row r="39" spans="1:9" x14ac:dyDescent="0.25">
      <c r="A39" s="37" t="s">
        <v>5</v>
      </c>
      <c r="B39" s="15" t="s">
        <v>6</v>
      </c>
      <c r="C39" s="15">
        <f>C37</f>
        <v>4</v>
      </c>
      <c r="D39" s="18">
        <f>D37</f>
        <v>18</v>
      </c>
      <c r="E39" s="33">
        <v>30.69</v>
      </c>
      <c r="F39" s="18">
        <f t="shared" si="13"/>
        <v>2209.6799999999998</v>
      </c>
      <c r="G39" s="18">
        <v>23</v>
      </c>
      <c r="H39" s="18">
        <f t="shared" si="14"/>
        <v>508.23</v>
      </c>
      <c r="I39" s="18">
        <f t="shared" si="12"/>
        <v>2717.91</v>
      </c>
    </row>
    <row r="40" spans="1:9" x14ac:dyDescent="0.25">
      <c r="A40" s="7"/>
      <c r="B40" s="7"/>
      <c r="C40" s="7"/>
      <c r="D40" s="34"/>
      <c r="E40" s="35"/>
      <c r="F40" s="36"/>
      <c r="G40" s="19" t="s">
        <v>4</v>
      </c>
      <c r="H40" s="19">
        <f>SUM(H36:H39)</f>
        <v>2304.83</v>
      </c>
      <c r="I40" s="19">
        <f>SUM(I36:I39)</f>
        <v>12325.83</v>
      </c>
    </row>
    <row r="41" spans="1:9" x14ac:dyDescent="0.25">
      <c r="A41" s="7"/>
      <c r="B41" s="7"/>
      <c r="C41" s="7"/>
      <c r="D41" s="34"/>
      <c r="E41" s="35"/>
      <c r="F41" s="36"/>
      <c r="G41" s="90"/>
      <c r="H41" s="90"/>
      <c r="I41" s="90"/>
    </row>
    <row r="42" spans="1:9" x14ac:dyDescent="0.25">
      <c r="A42" s="7">
        <v>5</v>
      </c>
      <c r="B42" s="7"/>
      <c r="C42" s="7"/>
      <c r="D42" s="7"/>
      <c r="E42" s="8"/>
      <c r="F42" s="9"/>
      <c r="G42" s="9" t="s">
        <v>43</v>
      </c>
      <c r="H42" s="9"/>
      <c r="I42" s="9" t="s">
        <v>23</v>
      </c>
    </row>
    <row r="43" spans="1:9" ht="48" x14ac:dyDescent="0.25">
      <c r="A43" s="10" t="s">
        <v>10</v>
      </c>
      <c r="B43" s="10" t="s">
        <v>0</v>
      </c>
      <c r="C43" s="11" t="s">
        <v>17</v>
      </c>
      <c r="D43" s="12" t="s">
        <v>16</v>
      </c>
      <c r="E43" s="13" t="s">
        <v>11</v>
      </c>
      <c r="F43" s="14" t="s">
        <v>9</v>
      </c>
      <c r="G43" s="14" t="s">
        <v>12</v>
      </c>
      <c r="H43" s="14" t="s">
        <v>7</v>
      </c>
      <c r="I43" s="14" t="s">
        <v>8</v>
      </c>
    </row>
    <row r="44" spans="1:9" x14ac:dyDescent="0.25">
      <c r="A44" s="10">
        <v>1</v>
      </c>
      <c r="B44" s="15">
        <v>2</v>
      </c>
      <c r="C44" s="16">
        <v>3</v>
      </c>
      <c r="D44" s="12">
        <v>4</v>
      </c>
      <c r="E44" s="13">
        <v>5</v>
      </c>
      <c r="F44" s="92">
        <v>6</v>
      </c>
      <c r="G44" s="92">
        <v>7</v>
      </c>
      <c r="H44" s="92">
        <v>8</v>
      </c>
      <c r="I44" s="92">
        <v>9</v>
      </c>
    </row>
    <row r="45" spans="1:9" x14ac:dyDescent="0.25">
      <c r="A45" s="41" t="s">
        <v>24</v>
      </c>
      <c r="B45" s="42" t="s">
        <v>1</v>
      </c>
      <c r="C45" s="42">
        <v>1</v>
      </c>
      <c r="D45" s="43">
        <v>25126</v>
      </c>
      <c r="E45" s="44">
        <f>H3</f>
        <v>0</v>
      </c>
      <c r="F45" s="45">
        <f>ROUND(C45*D45*E45,2)</f>
        <v>0</v>
      </c>
      <c r="G45" s="46">
        <v>23</v>
      </c>
      <c r="H45" s="46">
        <f t="shared" ref="H45" si="15">ROUND(F45*G45%,2)</f>
        <v>0</v>
      </c>
      <c r="I45" s="45">
        <f t="shared" ref="I45:I48" si="16">F45+H45</f>
        <v>0</v>
      </c>
    </row>
    <row r="46" spans="1:9" x14ac:dyDescent="0.25">
      <c r="A46" s="41" t="s">
        <v>25</v>
      </c>
      <c r="B46" s="42" t="s">
        <v>6</v>
      </c>
      <c r="C46" s="47">
        <v>4</v>
      </c>
      <c r="D46" s="45">
        <v>18</v>
      </c>
      <c r="E46" s="48"/>
      <c r="F46" s="45">
        <f t="shared" ref="F46:F48" si="17">ROUND(C46*D46*E46,2)</f>
        <v>0</v>
      </c>
      <c r="G46" s="46">
        <v>23</v>
      </c>
      <c r="H46" s="46">
        <f>ROUND(F46*G46%,2)</f>
        <v>0</v>
      </c>
      <c r="I46" s="45">
        <f t="shared" si="16"/>
        <v>0</v>
      </c>
    </row>
    <row r="47" spans="1:9" x14ac:dyDescent="0.25">
      <c r="A47" s="37" t="s">
        <v>2</v>
      </c>
      <c r="B47" s="15" t="s">
        <v>1</v>
      </c>
      <c r="C47" s="15">
        <v>1</v>
      </c>
      <c r="D47" s="32">
        <f>D45</f>
        <v>25126</v>
      </c>
      <c r="E47" s="33">
        <v>3.5299999999999998E-2</v>
      </c>
      <c r="F47" s="18">
        <f t="shared" si="17"/>
        <v>886.95</v>
      </c>
      <c r="G47" s="18">
        <v>23</v>
      </c>
      <c r="H47" s="18">
        <f t="shared" ref="H47:H48" si="18">ROUND(F47*G47%,2)</f>
        <v>204</v>
      </c>
      <c r="I47" s="18">
        <f t="shared" si="16"/>
        <v>1090.95</v>
      </c>
    </row>
    <row r="48" spans="1:9" x14ac:dyDescent="0.25">
      <c r="A48" s="37" t="s">
        <v>5</v>
      </c>
      <c r="B48" s="15" t="s">
        <v>6</v>
      </c>
      <c r="C48" s="15">
        <f>C46</f>
        <v>4</v>
      </c>
      <c r="D48" s="18">
        <f>D46</f>
        <v>18</v>
      </c>
      <c r="E48" s="33">
        <v>9.35</v>
      </c>
      <c r="F48" s="18">
        <f t="shared" si="17"/>
        <v>673.2</v>
      </c>
      <c r="G48" s="18">
        <v>23</v>
      </c>
      <c r="H48" s="18">
        <f t="shared" si="18"/>
        <v>154.84</v>
      </c>
      <c r="I48" s="18">
        <f t="shared" si="16"/>
        <v>828.04000000000008</v>
      </c>
    </row>
    <row r="49" spans="1:9" x14ac:dyDescent="0.25">
      <c r="A49" s="7"/>
      <c r="B49" s="7"/>
      <c r="C49" s="7"/>
      <c r="D49" s="34"/>
      <c r="E49" s="35"/>
      <c r="F49" s="36"/>
      <c r="G49" s="19" t="s">
        <v>4</v>
      </c>
      <c r="H49" s="19">
        <f>SUM(H45:H48)</f>
        <v>358.84000000000003</v>
      </c>
      <c r="I49" s="19">
        <f>SUM(I45:I48)</f>
        <v>1918.9900000000002</v>
      </c>
    </row>
    <row r="50" spans="1:9" x14ac:dyDescent="0.25">
      <c r="A50" s="7"/>
      <c r="B50" s="7"/>
      <c r="C50" s="7"/>
      <c r="D50" s="34"/>
      <c r="E50" s="35"/>
      <c r="F50" s="36"/>
      <c r="G50" s="90"/>
      <c r="H50" s="90"/>
      <c r="I50" s="90"/>
    </row>
    <row r="51" spans="1:9" x14ac:dyDescent="0.25">
      <c r="A51" s="7">
        <v>6</v>
      </c>
      <c r="B51" s="7"/>
      <c r="C51" s="7"/>
      <c r="D51" s="7"/>
      <c r="E51" s="8"/>
      <c r="F51" s="9"/>
      <c r="G51" s="9" t="s">
        <v>44</v>
      </c>
      <c r="H51" s="9"/>
      <c r="I51" s="9" t="s">
        <v>23</v>
      </c>
    </row>
    <row r="52" spans="1:9" ht="48" x14ac:dyDescent="0.25">
      <c r="A52" s="10" t="s">
        <v>10</v>
      </c>
      <c r="B52" s="10" t="s">
        <v>0</v>
      </c>
      <c r="C52" s="11" t="s">
        <v>17</v>
      </c>
      <c r="D52" s="12" t="s">
        <v>16</v>
      </c>
      <c r="E52" s="13" t="s">
        <v>11</v>
      </c>
      <c r="F52" s="14" t="s">
        <v>9</v>
      </c>
      <c r="G52" s="14" t="s">
        <v>12</v>
      </c>
      <c r="H52" s="14" t="s">
        <v>7</v>
      </c>
      <c r="I52" s="14" t="s">
        <v>8</v>
      </c>
    </row>
    <row r="53" spans="1:9" x14ac:dyDescent="0.25">
      <c r="A53" s="10">
        <v>1</v>
      </c>
      <c r="B53" s="15">
        <v>2</v>
      </c>
      <c r="C53" s="16">
        <v>3</v>
      </c>
      <c r="D53" s="12">
        <v>4</v>
      </c>
      <c r="E53" s="13">
        <v>5</v>
      </c>
      <c r="F53" s="92">
        <v>6</v>
      </c>
      <c r="G53" s="92">
        <v>7</v>
      </c>
      <c r="H53" s="92">
        <v>8</v>
      </c>
      <c r="I53" s="92">
        <v>9</v>
      </c>
    </row>
    <row r="54" spans="1:9" x14ac:dyDescent="0.25">
      <c r="A54" s="41" t="s">
        <v>24</v>
      </c>
      <c r="B54" s="42" t="s">
        <v>1</v>
      </c>
      <c r="C54" s="42">
        <v>1</v>
      </c>
      <c r="D54" s="43">
        <v>36906</v>
      </c>
      <c r="E54" s="44">
        <f>H4</f>
        <v>0</v>
      </c>
      <c r="F54" s="45">
        <f>ROUND(C54*D54*E54,2)</f>
        <v>0</v>
      </c>
      <c r="G54" s="46">
        <v>23</v>
      </c>
      <c r="H54" s="46">
        <f t="shared" ref="H54" si="19">ROUND(F54*G54%,2)</f>
        <v>0</v>
      </c>
      <c r="I54" s="45">
        <f t="shared" ref="I54:I57" si="20">F54+H54</f>
        <v>0</v>
      </c>
    </row>
    <row r="55" spans="1:9" x14ac:dyDescent="0.25">
      <c r="A55" s="41" t="s">
        <v>25</v>
      </c>
      <c r="B55" s="42" t="s">
        <v>6</v>
      </c>
      <c r="C55" s="47">
        <v>1</v>
      </c>
      <c r="D55" s="45">
        <v>18</v>
      </c>
      <c r="E55" s="48"/>
      <c r="F55" s="45">
        <f t="shared" ref="F55:F57" si="21">ROUND(C55*D55*E55,2)</f>
        <v>0</v>
      </c>
      <c r="G55" s="46">
        <v>23</v>
      </c>
      <c r="H55" s="46">
        <f>ROUND(F55*G55%,2)</f>
        <v>0</v>
      </c>
      <c r="I55" s="45">
        <f t="shared" si="20"/>
        <v>0</v>
      </c>
    </row>
    <row r="56" spans="1:9" x14ac:dyDescent="0.25">
      <c r="A56" s="37" t="s">
        <v>2</v>
      </c>
      <c r="B56" s="15" t="s">
        <v>1</v>
      </c>
      <c r="C56" s="15">
        <v>1</v>
      </c>
      <c r="D56" s="32">
        <f>D54</f>
        <v>36906</v>
      </c>
      <c r="E56" s="33">
        <v>3.5299999999999998E-2</v>
      </c>
      <c r="F56" s="18">
        <f t="shared" si="21"/>
        <v>1302.78</v>
      </c>
      <c r="G56" s="18">
        <v>23</v>
      </c>
      <c r="H56" s="18">
        <f t="shared" ref="H56:H57" si="22">ROUND(F56*G56%,2)</f>
        <v>299.64</v>
      </c>
      <c r="I56" s="18">
        <f t="shared" si="20"/>
        <v>1602.42</v>
      </c>
    </row>
    <row r="57" spans="1:9" x14ac:dyDescent="0.25">
      <c r="A57" s="37" t="s">
        <v>5</v>
      </c>
      <c r="B57" s="15" t="s">
        <v>6</v>
      </c>
      <c r="C57" s="15">
        <f>C55</f>
        <v>1</v>
      </c>
      <c r="D57" s="18">
        <f>D55</f>
        <v>18</v>
      </c>
      <c r="E57" s="33">
        <v>9.35</v>
      </c>
      <c r="F57" s="18">
        <f t="shared" si="21"/>
        <v>168.3</v>
      </c>
      <c r="G57" s="18">
        <v>23</v>
      </c>
      <c r="H57" s="18">
        <f t="shared" si="22"/>
        <v>38.71</v>
      </c>
      <c r="I57" s="18">
        <f t="shared" si="20"/>
        <v>207.01000000000002</v>
      </c>
    </row>
    <row r="58" spans="1:9" x14ac:dyDescent="0.25">
      <c r="A58" s="7"/>
      <c r="B58" s="7"/>
      <c r="C58" s="7"/>
      <c r="D58" s="34"/>
      <c r="E58" s="35"/>
      <c r="F58" s="36"/>
      <c r="G58" s="19" t="s">
        <v>4</v>
      </c>
      <c r="H58" s="19">
        <f>SUM(H54:H57)</f>
        <v>338.34999999999997</v>
      </c>
      <c r="I58" s="19">
        <f>SUM(I54:I57)</f>
        <v>1809.43</v>
      </c>
    </row>
    <row r="59" spans="1:9" x14ac:dyDescent="0.25">
      <c r="A59" s="7"/>
      <c r="B59" s="7"/>
      <c r="C59" s="7"/>
      <c r="D59" s="34"/>
      <c r="E59" s="35"/>
      <c r="F59" s="36"/>
      <c r="G59" s="90"/>
      <c r="H59" s="90"/>
      <c r="I59" s="90"/>
    </row>
    <row r="60" spans="1:9" x14ac:dyDescent="0.25">
      <c r="A60" s="7">
        <v>7</v>
      </c>
      <c r="B60" s="7"/>
      <c r="C60" s="7"/>
      <c r="D60" s="7"/>
      <c r="E60" s="8"/>
      <c r="F60" s="9"/>
      <c r="G60" s="9" t="s">
        <v>38</v>
      </c>
      <c r="H60" s="9"/>
      <c r="I60" s="9" t="s">
        <v>23</v>
      </c>
    </row>
    <row r="61" spans="1:9" ht="48" x14ac:dyDescent="0.25">
      <c r="A61" s="10" t="s">
        <v>10</v>
      </c>
      <c r="B61" s="10" t="s">
        <v>0</v>
      </c>
      <c r="C61" s="11" t="s">
        <v>17</v>
      </c>
      <c r="D61" s="12" t="s">
        <v>16</v>
      </c>
      <c r="E61" s="13" t="s">
        <v>11</v>
      </c>
      <c r="F61" s="14" t="s">
        <v>9</v>
      </c>
      <c r="G61" s="14" t="s">
        <v>12</v>
      </c>
      <c r="H61" s="14" t="s">
        <v>7</v>
      </c>
      <c r="I61" s="14" t="s">
        <v>8</v>
      </c>
    </row>
    <row r="62" spans="1:9" x14ac:dyDescent="0.25">
      <c r="A62" s="10">
        <v>1</v>
      </c>
      <c r="B62" s="15">
        <v>2</v>
      </c>
      <c r="C62" s="16">
        <v>3</v>
      </c>
      <c r="D62" s="12">
        <v>4</v>
      </c>
      <c r="E62" s="13">
        <v>5</v>
      </c>
      <c r="F62" s="92">
        <v>6</v>
      </c>
      <c r="G62" s="92">
        <v>7</v>
      </c>
      <c r="H62" s="92">
        <v>8</v>
      </c>
      <c r="I62" s="92">
        <v>9</v>
      </c>
    </row>
    <row r="63" spans="1:9" x14ac:dyDescent="0.25">
      <c r="A63" s="41" t="s">
        <v>24</v>
      </c>
      <c r="B63" s="42" t="s">
        <v>1</v>
      </c>
      <c r="C63" s="42">
        <v>1</v>
      </c>
      <c r="D63" s="43">
        <v>765</v>
      </c>
      <c r="E63" s="44">
        <f>H3</f>
        <v>0</v>
      </c>
      <c r="F63" s="45">
        <f>ROUND(C63*D63*E63,2)</f>
        <v>0</v>
      </c>
      <c r="G63" s="46">
        <v>23</v>
      </c>
      <c r="H63" s="46">
        <f t="shared" ref="H63" si="23">ROUND(F63*G63%,2)</f>
        <v>0</v>
      </c>
      <c r="I63" s="45">
        <f t="shared" ref="I63:I66" si="24">F63+H63</f>
        <v>0</v>
      </c>
    </row>
    <row r="64" spans="1:9" x14ac:dyDescent="0.25">
      <c r="A64" s="41" t="s">
        <v>25</v>
      </c>
      <c r="B64" s="42" t="s">
        <v>6</v>
      </c>
      <c r="C64" s="47">
        <v>1</v>
      </c>
      <c r="D64" s="45">
        <v>18</v>
      </c>
      <c r="E64" s="48"/>
      <c r="F64" s="45">
        <f t="shared" ref="F64:F66" si="25">ROUND(C64*D64*E64,2)</f>
        <v>0</v>
      </c>
      <c r="G64" s="46">
        <v>23</v>
      </c>
      <c r="H64" s="46">
        <f>ROUND(F64*G64%,2)</f>
        <v>0</v>
      </c>
      <c r="I64" s="45">
        <f t="shared" si="24"/>
        <v>0</v>
      </c>
    </row>
    <row r="65" spans="1:12" x14ac:dyDescent="0.25">
      <c r="A65" s="37" t="s">
        <v>2</v>
      </c>
      <c r="B65" s="15" t="s">
        <v>1</v>
      </c>
      <c r="C65" s="15">
        <v>1</v>
      </c>
      <c r="D65" s="32">
        <f>D63</f>
        <v>765</v>
      </c>
      <c r="E65" s="33">
        <v>4.6809999999999997E-2</v>
      </c>
      <c r="F65" s="18">
        <f t="shared" si="25"/>
        <v>35.81</v>
      </c>
      <c r="G65" s="18">
        <v>23</v>
      </c>
      <c r="H65" s="18">
        <f t="shared" ref="H65:H66" si="26">ROUND(F65*G65%,2)</f>
        <v>8.24</v>
      </c>
      <c r="I65" s="18">
        <f t="shared" si="24"/>
        <v>44.050000000000004</v>
      </c>
    </row>
    <row r="66" spans="1:12" x14ac:dyDescent="0.25">
      <c r="A66" s="37" t="s">
        <v>5</v>
      </c>
      <c r="B66" s="15" t="s">
        <v>6</v>
      </c>
      <c r="C66" s="15">
        <f>C64</f>
        <v>1</v>
      </c>
      <c r="D66" s="18">
        <f>D64</f>
        <v>18</v>
      </c>
      <c r="E66" s="33">
        <v>4.05</v>
      </c>
      <c r="F66" s="18">
        <f t="shared" si="25"/>
        <v>72.900000000000006</v>
      </c>
      <c r="G66" s="18">
        <v>23</v>
      </c>
      <c r="H66" s="18">
        <f t="shared" si="26"/>
        <v>16.77</v>
      </c>
      <c r="I66" s="18">
        <f t="shared" si="24"/>
        <v>89.67</v>
      </c>
    </row>
    <row r="67" spans="1:12" x14ac:dyDescent="0.25">
      <c r="A67" s="7"/>
      <c r="B67" s="7"/>
      <c r="C67" s="7"/>
      <c r="D67" s="34"/>
      <c r="E67" s="35"/>
      <c r="F67" s="36"/>
      <c r="G67" s="19" t="s">
        <v>4</v>
      </c>
      <c r="H67" s="19">
        <f>SUM(H63:H66)</f>
        <v>25.009999999999998</v>
      </c>
      <c r="I67" s="19">
        <f>SUM(I63:I66)</f>
        <v>133.72</v>
      </c>
    </row>
    <row r="68" spans="1:12" x14ac:dyDescent="0.25">
      <c r="A68" s="7"/>
      <c r="B68" s="7"/>
      <c r="C68" s="7"/>
      <c r="D68" s="34"/>
      <c r="E68" s="35"/>
      <c r="F68" s="36"/>
      <c r="G68" s="90"/>
      <c r="H68" s="90"/>
      <c r="I68" s="90"/>
    </row>
    <row r="69" spans="1:12" x14ac:dyDescent="0.25">
      <c r="A69" s="7"/>
      <c r="B69" s="7"/>
      <c r="C69" s="7"/>
      <c r="D69" s="34"/>
      <c r="E69" s="35"/>
      <c r="F69" s="36"/>
      <c r="G69" s="90"/>
      <c r="H69" s="90"/>
      <c r="I69" s="90"/>
    </row>
    <row r="71" spans="1:12" ht="13.5" customHeight="1" x14ac:dyDescent="0.25">
      <c r="E71" s="107" t="s">
        <v>41</v>
      </c>
      <c r="F71" s="107"/>
      <c r="G71" s="107"/>
      <c r="H71" s="107"/>
    </row>
    <row r="72" spans="1:12" ht="18" customHeight="1" x14ac:dyDescent="0.25">
      <c r="A72" s="3"/>
      <c r="B72" s="5"/>
      <c r="C72" s="23"/>
      <c r="D72" s="23"/>
      <c r="E72" s="106" t="s">
        <v>27</v>
      </c>
      <c r="F72" s="106"/>
      <c r="G72" s="106"/>
      <c r="H72" s="106"/>
      <c r="I72" s="24">
        <f>I13+I22+I31+I40+I49+I58+I67</f>
        <v>323748.24999999994</v>
      </c>
      <c r="J72" s="25"/>
      <c r="K72" s="25"/>
    </row>
    <row r="73" spans="1:12" ht="16.5" customHeight="1" x14ac:dyDescent="0.25">
      <c r="A73" s="3" t="s">
        <v>14</v>
      </c>
      <c r="B73" s="4">
        <f>D9+D18+D27+D36+D45+D54+D63</f>
        <v>5294665</v>
      </c>
      <c r="C73" s="4"/>
      <c r="D73" s="5"/>
      <c r="E73" s="105" t="s">
        <v>28</v>
      </c>
      <c r="F73" s="105"/>
      <c r="G73" s="105"/>
      <c r="H73" s="105"/>
      <c r="I73" s="39">
        <f>I72/1.23</f>
        <v>263209.95934959344</v>
      </c>
      <c r="J73" s="27"/>
      <c r="K73" s="27"/>
    </row>
    <row r="74" spans="1:12" ht="21.6" customHeight="1" x14ac:dyDescent="0.25">
      <c r="A74" s="28" t="s">
        <v>15</v>
      </c>
      <c r="B74" s="4">
        <f>D12</f>
        <v>20659968</v>
      </c>
      <c r="C74" s="5"/>
      <c r="D74" s="5"/>
      <c r="E74" s="106" t="s">
        <v>37</v>
      </c>
      <c r="F74" s="106"/>
      <c r="G74" s="106"/>
      <c r="H74" s="106"/>
      <c r="I74" s="29">
        <f>ROUND(I73*0.2,2)</f>
        <v>52641.99</v>
      </c>
      <c r="J74" s="27"/>
      <c r="K74" s="27"/>
    </row>
    <row r="75" spans="1:12" ht="22.5" customHeight="1" x14ac:dyDescent="0.25">
      <c r="A75" s="28" t="s">
        <v>47</v>
      </c>
      <c r="B75" s="5">
        <f>C10+C19+C28+C37+C46+C55+C64</f>
        <v>21</v>
      </c>
      <c r="E75" s="106" t="s">
        <v>29</v>
      </c>
      <c r="F75" s="106"/>
      <c r="G75" s="106"/>
      <c r="H75" s="106"/>
      <c r="I75" s="26">
        <f>I73+I74</f>
        <v>315851.94934959343</v>
      </c>
      <c r="J75" s="27"/>
      <c r="K75" s="27"/>
    </row>
    <row r="76" spans="1:12" ht="38.4" customHeight="1" x14ac:dyDescent="0.25">
      <c r="A76" s="6"/>
      <c r="B76" s="6"/>
      <c r="C76" s="6"/>
      <c r="D76" s="6"/>
      <c r="E76" s="105" t="s">
        <v>30</v>
      </c>
      <c r="F76" s="105"/>
      <c r="G76" s="105"/>
      <c r="H76" s="105"/>
      <c r="I76" s="40">
        <f>ROUND(I75*1.23,2)</f>
        <v>388497.9</v>
      </c>
      <c r="J76" s="25"/>
      <c r="K76" s="25"/>
    </row>
    <row r="78" spans="1:12" x14ac:dyDescent="0.25">
      <c r="H78" s="25"/>
      <c r="I78" s="25"/>
      <c r="J78" s="25"/>
      <c r="K78" s="25"/>
      <c r="L78" s="25"/>
    </row>
    <row r="79" spans="1:12" ht="12" customHeight="1" x14ac:dyDescent="0.25">
      <c r="H79" s="30"/>
      <c r="I79" s="30"/>
      <c r="J79" s="30"/>
      <c r="K79" s="30"/>
      <c r="L79" s="25"/>
    </row>
    <row r="80" spans="1:12" ht="12" customHeight="1" x14ac:dyDescent="0.25">
      <c r="H80" s="30"/>
      <c r="I80" s="30"/>
      <c r="J80" s="30"/>
      <c r="K80" s="30"/>
      <c r="L80" s="25"/>
    </row>
    <row r="81" spans="1:12" ht="21.6" customHeight="1" x14ac:dyDescent="0.25">
      <c r="H81" s="30"/>
      <c r="I81" s="30"/>
      <c r="J81" s="30"/>
      <c r="K81" s="30"/>
      <c r="L81" s="25"/>
    </row>
    <row r="82" spans="1:12" x14ac:dyDescent="0.25">
      <c r="F82" s="1" t="s">
        <v>20</v>
      </c>
      <c r="H82" s="25"/>
      <c r="I82" s="25"/>
      <c r="J82" s="25"/>
      <c r="K82" s="25"/>
      <c r="L82" s="25"/>
    </row>
    <row r="83" spans="1:12" x14ac:dyDescent="0.25">
      <c r="A83" s="103" t="s">
        <v>19</v>
      </c>
      <c r="B83" s="103"/>
      <c r="C83" s="103"/>
      <c r="D83" s="103"/>
      <c r="E83" s="103"/>
      <c r="F83" s="103"/>
      <c r="G83" s="103"/>
      <c r="H83" s="103"/>
      <c r="I83" s="103"/>
    </row>
    <row r="84" spans="1:12" x14ac:dyDescent="0.25">
      <c r="A84" s="103"/>
      <c r="B84" s="103"/>
      <c r="C84" s="103"/>
      <c r="D84" s="103"/>
      <c r="E84" s="103"/>
      <c r="F84" s="103"/>
      <c r="G84" s="103"/>
      <c r="H84" s="103"/>
      <c r="I84" s="103"/>
    </row>
    <row r="85" spans="1:12" x14ac:dyDescent="0.25">
      <c r="A85" s="103"/>
      <c r="B85" s="103"/>
      <c r="C85" s="103"/>
      <c r="D85" s="103"/>
      <c r="E85" s="103"/>
      <c r="F85" s="103"/>
      <c r="G85" s="103"/>
      <c r="H85" s="103"/>
      <c r="I85" s="103"/>
    </row>
    <row r="89" spans="1:12" x14ac:dyDescent="0.25">
      <c r="J89" s="1" t="s">
        <v>20</v>
      </c>
    </row>
  </sheetData>
  <mergeCells count="11">
    <mergeCell ref="G1:I1"/>
    <mergeCell ref="A83:I85"/>
    <mergeCell ref="A2:I2"/>
    <mergeCell ref="E73:H73"/>
    <mergeCell ref="E72:H72"/>
    <mergeCell ref="E74:H74"/>
    <mergeCell ref="E75:H75"/>
    <mergeCell ref="E76:H76"/>
    <mergeCell ref="E71:H71"/>
    <mergeCell ref="E3:G3"/>
    <mergeCell ref="E4:G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8CF0-BD06-42B2-AAED-73F9E535E586}">
  <dimension ref="A1:J94"/>
  <sheetViews>
    <sheetView workbookViewId="0">
      <selection activeCell="E43" sqref="E43"/>
    </sheetView>
  </sheetViews>
  <sheetFormatPr defaultRowHeight="14.4" x14ac:dyDescent="0.3"/>
  <cols>
    <col min="1" max="1" width="45" customWidth="1"/>
    <col min="2" max="2" width="13.6640625" customWidth="1"/>
    <col min="5" max="5" width="9.5546875" bestFit="1" customWidth="1"/>
    <col min="6" max="6" width="10.44140625" customWidth="1"/>
    <col min="7" max="7" width="10.5546875" customWidth="1"/>
    <col min="8" max="8" width="12" customWidth="1"/>
    <col min="9" max="9" width="13.5546875" customWidth="1"/>
  </cols>
  <sheetData>
    <row r="1" spans="1:10" x14ac:dyDescent="0.3">
      <c r="A1" s="49"/>
      <c r="B1" s="49"/>
      <c r="C1" s="49"/>
      <c r="D1" s="49"/>
      <c r="E1" s="50"/>
      <c r="F1" s="49"/>
      <c r="G1" s="111" t="s">
        <v>31</v>
      </c>
      <c r="H1" s="111"/>
      <c r="I1" s="111"/>
    </row>
    <row r="2" spans="1:10" ht="42.6" customHeight="1" x14ac:dyDescent="0.3">
      <c r="A2" s="112" t="s">
        <v>39</v>
      </c>
      <c r="B2" s="112"/>
      <c r="C2" s="112"/>
      <c r="D2" s="112"/>
      <c r="E2" s="112"/>
      <c r="F2" s="112"/>
      <c r="G2" s="112"/>
      <c r="H2" s="112"/>
      <c r="I2" s="112"/>
    </row>
    <row r="3" spans="1:10" x14ac:dyDescent="0.3">
      <c r="A3" s="94"/>
      <c r="B3" s="94"/>
      <c r="C3" s="94"/>
      <c r="D3" s="94"/>
      <c r="E3" s="94"/>
      <c r="F3" s="94"/>
      <c r="G3" s="94"/>
      <c r="H3" s="94"/>
      <c r="I3" s="94"/>
    </row>
    <row r="4" spans="1:10" ht="25.8" customHeight="1" x14ac:dyDescent="0.3">
      <c r="A4" s="94"/>
      <c r="B4" s="94"/>
      <c r="C4" s="94"/>
      <c r="D4" s="94"/>
      <c r="E4" s="114" t="s">
        <v>48</v>
      </c>
      <c r="F4" s="114"/>
      <c r="G4" s="114"/>
      <c r="H4" s="101"/>
      <c r="I4" s="94"/>
    </row>
    <row r="5" spans="1:10" ht="28.8" customHeight="1" x14ac:dyDescent="0.3">
      <c r="A5" s="94"/>
      <c r="B5" s="94"/>
      <c r="C5" s="94"/>
      <c r="D5" s="93"/>
      <c r="E5" s="114" t="s">
        <v>49</v>
      </c>
      <c r="F5" s="114"/>
      <c r="G5" s="114"/>
      <c r="H5" s="101"/>
      <c r="I5" s="93"/>
      <c r="J5" s="97"/>
    </row>
    <row r="6" spans="1:10" x14ac:dyDescent="0.3">
      <c r="A6" s="51"/>
      <c r="B6" s="52"/>
      <c r="C6" s="52"/>
      <c r="D6" s="98"/>
      <c r="E6" s="6"/>
      <c r="F6" s="99"/>
      <c r="G6" s="99"/>
      <c r="H6" s="99"/>
      <c r="I6" s="100"/>
      <c r="J6" s="97"/>
    </row>
    <row r="7" spans="1:10" x14ac:dyDescent="0.3">
      <c r="A7" s="55">
        <v>1</v>
      </c>
      <c r="B7" s="55"/>
      <c r="C7" s="55"/>
      <c r="D7" s="7"/>
      <c r="E7" s="8"/>
      <c r="F7" s="9"/>
      <c r="G7" s="9" t="s">
        <v>21</v>
      </c>
      <c r="H7" s="9"/>
      <c r="I7" s="9" t="s">
        <v>23</v>
      </c>
      <c r="J7" s="97"/>
    </row>
    <row r="8" spans="1:10" ht="48" x14ac:dyDescent="0.3">
      <c r="A8" s="58" t="s">
        <v>10</v>
      </c>
      <c r="B8" s="58" t="s">
        <v>0</v>
      </c>
      <c r="C8" s="59" t="s">
        <v>17</v>
      </c>
      <c r="D8" s="60" t="s">
        <v>16</v>
      </c>
      <c r="E8" s="61" t="s">
        <v>11</v>
      </c>
      <c r="F8" s="62" t="s">
        <v>9</v>
      </c>
      <c r="G8" s="62" t="s">
        <v>12</v>
      </c>
      <c r="H8" s="62" t="s">
        <v>7</v>
      </c>
      <c r="I8" s="62" t="s">
        <v>8</v>
      </c>
    </row>
    <row r="9" spans="1:10" x14ac:dyDescent="0.3">
      <c r="A9" s="58">
        <v>1</v>
      </c>
      <c r="B9" s="63">
        <v>2</v>
      </c>
      <c r="C9" s="64">
        <v>3</v>
      </c>
      <c r="D9" s="59">
        <v>4</v>
      </c>
      <c r="E9" s="61">
        <v>5</v>
      </c>
      <c r="F9" s="65">
        <v>6</v>
      </c>
      <c r="G9" s="65">
        <v>7</v>
      </c>
      <c r="H9" s="65">
        <v>8</v>
      </c>
      <c r="I9" s="65">
        <v>9</v>
      </c>
    </row>
    <row r="10" spans="1:10" x14ac:dyDescent="0.3">
      <c r="A10" s="66" t="s">
        <v>32</v>
      </c>
      <c r="B10" s="63" t="s">
        <v>1</v>
      </c>
      <c r="C10" s="63">
        <v>1</v>
      </c>
      <c r="D10" s="67">
        <v>2161585</v>
      </c>
      <c r="E10" s="68">
        <f>H4</f>
        <v>0</v>
      </c>
      <c r="F10" s="69">
        <f t="shared" ref="F10:F15" si="0">ROUND(C10*D10*E10,2)</f>
        <v>0</v>
      </c>
      <c r="G10" s="69">
        <v>23</v>
      </c>
      <c r="H10" s="69">
        <f t="shared" ref="H10:H15" si="1">ROUND(F10*G10%,2)</f>
        <v>0</v>
      </c>
      <c r="I10" s="69">
        <f t="shared" ref="I10:I12" si="2">F10+H10</f>
        <v>0</v>
      </c>
    </row>
    <row r="11" spans="1:10" x14ac:dyDescent="0.3">
      <c r="A11" s="66" t="s">
        <v>33</v>
      </c>
      <c r="B11" s="63" t="s">
        <v>18</v>
      </c>
      <c r="C11" s="70">
        <v>0</v>
      </c>
      <c r="D11" s="18" t="s">
        <v>17</v>
      </c>
      <c r="E11" s="71" t="s">
        <v>17</v>
      </c>
      <c r="F11" s="69" t="s">
        <v>17</v>
      </c>
      <c r="G11" s="69" t="s">
        <v>17</v>
      </c>
      <c r="H11" s="69" t="s">
        <v>17</v>
      </c>
      <c r="I11" s="69" t="s">
        <v>17</v>
      </c>
    </row>
    <row r="12" spans="1:10" x14ac:dyDescent="0.3">
      <c r="A12" s="41" t="s">
        <v>24</v>
      </c>
      <c r="B12" s="42" t="s">
        <v>1</v>
      </c>
      <c r="C12" s="42">
        <v>1</v>
      </c>
      <c r="D12" s="43">
        <v>396504</v>
      </c>
      <c r="E12" s="44"/>
      <c r="F12" s="45">
        <f t="shared" si="0"/>
        <v>0</v>
      </c>
      <c r="G12" s="46">
        <v>23</v>
      </c>
      <c r="H12" s="46">
        <f t="shared" si="1"/>
        <v>0</v>
      </c>
      <c r="I12" s="46">
        <f t="shared" si="2"/>
        <v>0</v>
      </c>
    </row>
    <row r="13" spans="1:10" x14ac:dyDescent="0.3">
      <c r="A13" s="41" t="s">
        <v>26</v>
      </c>
      <c r="B13" s="42" t="s">
        <v>18</v>
      </c>
      <c r="C13" s="47">
        <v>1</v>
      </c>
      <c r="D13" s="45">
        <v>18</v>
      </c>
      <c r="E13" s="48"/>
      <c r="F13" s="45">
        <f t="shared" si="0"/>
        <v>0</v>
      </c>
      <c r="G13" s="46">
        <v>23</v>
      </c>
      <c r="H13" s="46">
        <f t="shared" si="1"/>
        <v>0</v>
      </c>
      <c r="I13" s="45">
        <f>F13+H13</f>
        <v>0</v>
      </c>
    </row>
    <row r="14" spans="1:10" x14ac:dyDescent="0.3">
      <c r="A14" s="66" t="s">
        <v>2</v>
      </c>
      <c r="B14" s="63" t="s">
        <v>1</v>
      </c>
      <c r="C14" s="63">
        <v>1</v>
      </c>
      <c r="D14" s="72">
        <f>D10+D12</f>
        <v>2558089</v>
      </c>
      <c r="E14" s="73">
        <v>1.985E-2</v>
      </c>
      <c r="F14" s="18">
        <f t="shared" si="0"/>
        <v>50778.07</v>
      </c>
      <c r="G14" s="18">
        <v>23</v>
      </c>
      <c r="H14" s="18">
        <f t="shared" si="1"/>
        <v>11678.96</v>
      </c>
      <c r="I14" s="18">
        <f>F14+H14</f>
        <v>62457.03</v>
      </c>
    </row>
    <row r="15" spans="1:10" ht="52.2" customHeight="1" x14ac:dyDescent="0.3">
      <c r="A15" s="74" t="s">
        <v>13</v>
      </c>
      <c r="B15" s="63" t="s">
        <v>3</v>
      </c>
      <c r="C15" s="63">
        <v>1</v>
      </c>
      <c r="D15" s="67">
        <v>7378560</v>
      </c>
      <c r="E15" s="73">
        <v>4.8500000000000001E-3</v>
      </c>
      <c r="F15" s="18">
        <f t="shared" si="0"/>
        <v>35786.019999999997</v>
      </c>
      <c r="G15" s="18">
        <v>23</v>
      </c>
      <c r="H15" s="18">
        <f t="shared" si="1"/>
        <v>8230.7800000000007</v>
      </c>
      <c r="I15" s="18">
        <f>F15+H15</f>
        <v>44016.799999999996</v>
      </c>
    </row>
    <row r="16" spans="1:10" x14ac:dyDescent="0.3">
      <c r="A16" s="55"/>
      <c r="B16" s="55"/>
      <c r="C16" s="55"/>
      <c r="D16" s="75"/>
      <c r="E16" s="76"/>
      <c r="F16" s="77"/>
      <c r="G16" s="78" t="s">
        <v>4</v>
      </c>
      <c r="H16" s="78">
        <f>SUM(H10:H15)</f>
        <v>19909.739999999998</v>
      </c>
      <c r="I16" s="78">
        <f>SUM(I10:I15)</f>
        <v>106473.82999999999</v>
      </c>
    </row>
    <row r="17" spans="1:9" x14ac:dyDescent="0.3">
      <c r="A17" s="79"/>
      <c r="B17" s="55"/>
      <c r="C17" s="55"/>
      <c r="D17" s="55"/>
      <c r="E17" s="56"/>
      <c r="F17" s="55"/>
      <c r="G17" s="55"/>
      <c r="H17" s="55"/>
      <c r="I17" s="80"/>
    </row>
    <row r="18" spans="1:9" x14ac:dyDescent="0.3">
      <c r="A18" s="55">
        <v>2</v>
      </c>
      <c r="B18" s="55"/>
      <c r="C18" s="55"/>
      <c r="D18" s="55"/>
      <c r="E18" s="56"/>
      <c r="F18" s="57"/>
      <c r="G18" s="57" t="s">
        <v>22</v>
      </c>
      <c r="H18" s="57"/>
      <c r="I18" s="57" t="s">
        <v>23</v>
      </c>
    </row>
    <row r="19" spans="1:9" ht="48" x14ac:dyDescent="0.3">
      <c r="A19" s="58" t="s">
        <v>10</v>
      </c>
      <c r="B19" s="58" t="s">
        <v>0</v>
      </c>
      <c r="C19" s="59" t="s">
        <v>17</v>
      </c>
      <c r="D19" s="60" t="s">
        <v>16</v>
      </c>
      <c r="E19" s="61" t="s">
        <v>11</v>
      </c>
      <c r="F19" s="62" t="s">
        <v>9</v>
      </c>
      <c r="G19" s="62" t="s">
        <v>12</v>
      </c>
      <c r="H19" s="62" t="s">
        <v>7</v>
      </c>
      <c r="I19" s="62" t="s">
        <v>8</v>
      </c>
    </row>
    <row r="20" spans="1:9" x14ac:dyDescent="0.3">
      <c r="A20" s="58">
        <v>1</v>
      </c>
      <c r="B20" s="63">
        <v>2</v>
      </c>
      <c r="C20" s="64">
        <v>3</v>
      </c>
      <c r="D20" s="59">
        <v>4</v>
      </c>
      <c r="E20" s="61">
        <v>5</v>
      </c>
      <c r="F20" s="65">
        <v>6</v>
      </c>
      <c r="G20" s="65">
        <v>7</v>
      </c>
      <c r="H20" s="65">
        <v>8</v>
      </c>
      <c r="I20" s="65">
        <v>9</v>
      </c>
    </row>
    <row r="21" spans="1:9" x14ac:dyDescent="0.3">
      <c r="A21" s="66" t="s">
        <v>34</v>
      </c>
      <c r="B21" s="63" t="s">
        <v>1</v>
      </c>
      <c r="C21" s="63">
        <v>1</v>
      </c>
      <c r="D21" s="67">
        <v>694938</v>
      </c>
      <c r="E21" s="81">
        <f>H4</f>
        <v>0</v>
      </c>
      <c r="F21" s="18">
        <f>ROUND(C21*D21*E21,2)</f>
        <v>0</v>
      </c>
      <c r="G21" s="18">
        <v>23</v>
      </c>
      <c r="H21" s="18">
        <f>ROUND(F21*G21%,2)</f>
        <v>0</v>
      </c>
      <c r="I21" s="18">
        <f t="shared" ref="I21:I26" si="3">F21+H21</f>
        <v>0</v>
      </c>
    </row>
    <row r="22" spans="1:9" x14ac:dyDescent="0.3">
      <c r="A22" s="66" t="s">
        <v>35</v>
      </c>
      <c r="B22" s="63" t="s">
        <v>6</v>
      </c>
      <c r="C22" s="70">
        <v>1</v>
      </c>
      <c r="D22" s="18">
        <v>18</v>
      </c>
      <c r="E22" s="71"/>
      <c r="F22" s="18">
        <f>ROUND(C22*D22*E22,2)</f>
        <v>0</v>
      </c>
      <c r="G22" s="18">
        <v>23</v>
      </c>
      <c r="H22" s="18">
        <f>ROUND(F22*G22%,2)</f>
        <v>0</v>
      </c>
      <c r="I22" s="18">
        <f t="shared" si="3"/>
        <v>0</v>
      </c>
    </row>
    <row r="23" spans="1:9" x14ac:dyDescent="0.3">
      <c r="A23" s="41" t="s">
        <v>24</v>
      </c>
      <c r="B23" s="42" t="s">
        <v>1</v>
      </c>
      <c r="C23" s="42">
        <v>1</v>
      </c>
      <c r="D23" s="43">
        <v>153837</v>
      </c>
      <c r="E23" s="44"/>
      <c r="F23" s="45">
        <f t="shared" ref="F23:F24" si="4">ROUND(C23*D23*E23,2)</f>
        <v>0</v>
      </c>
      <c r="G23" s="46">
        <v>23</v>
      </c>
      <c r="H23" s="46">
        <f t="shared" ref="H23:H24" si="5">ROUND(F23*G23%,2)</f>
        <v>0</v>
      </c>
      <c r="I23" s="46">
        <f t="shared" si="3"/>
        <v>0</v>
      </c>
    </row>
    <row r="24" spans="1:9" ht="13.8" customHeight="1" x14ac:dyDescent="0.3">
      <c r="A24" s="41" t="s">
        <v>26</v>
      </c>
      <c r="B24" s="42" t="s">
        <v>18</v>
      </c>
      <c r="C24" s="47">
        <v>2</v>
      </c>
      <c r="D24" s="45">
        <v>18</v>
      </c>
      <c r="E24" s="48"/>
      <c r="F24" s="45">
        <f t="shared" si="4"/>
        <v>0</v>
      </c>
      <c r="G24" s="46">
        <v>23</v>
      </c>
      <c r="H24" s="46">
        <f t="shared" si="5"/>
        <v>0</v>
      </c>
      <c r="I24" s="45">
        <f>F24+H24</f>
        <v>0</v>
      </c>
    </row>
    <row r="25" spans="1:9" x14ac:dyDescent="0.3">
      <c r="A25" s="66" t="s">
        <v>2</v>
      </c>
      <c r="B25" s="63" t="s">
        <v>1</v>
      </c>
      <c r="C25" s="63">
        <v>1</v>
      </c>
      <c r="D25" s="72">
        <f>D21+D23</f>
        <v>848775</v>
      </c>
      <c r="E25" s="73">
        <v>3.2660000000000002E-2</v>
      </c>
      <c r="F25" s="18">
        <f t="shared" ref="F25:F26" si="6">ROUND(C25*D25*E25,2)</f>
        <v>27720.99</v>
      </c>
      <c r="G25" s="18">
        <v>23</v>
      </c>
      <c r="H25" s="18">
        <f t="shared" ref="H25:H26" si="7">ROUND(F25*G25%,2)</f>
        <v>6375.83</v>
      </c>
      <c r="I25" s="18">
        <f t="shared" si="3"/>
        <v>34096.82</v>
      </c>
    </row>
    <row r="26" spans="1:9" x14ac:dyDescent="0.3">
      <c r="A26" s="66" t="s">
        <v>5</v>
      </c>
      <c r="B26" s="63" t="s">
        <v>6</v>
      </c>
      <c r="C26" s="63">
        <f>C22+C24</f>
        <v>3</v>
      </c>
      <c r="D26" s="18">
        <f>D22</f>
        <v>18</v>
      </c>
      <c r="E26" s="73">
        <v>169.93</v>
      </c>
      <c r="F26" s="18">
        <f t="shared" si="6"/>
        <v>9176.2199999999993</v>
      </c>
      <c r="G26" s="18">
        <v>23</v>
      </c>
      <c r="H26" s="18">
        <f t="shared" si="7"/>
        <v>2110.5300000000002</v>
      </c>
      <c r="I26" s="18">
        <f t="shared" si="3"/>
        <v>11286.75</v>
      </c>
    </row>
    <row r="27" spans="1:9" x14ac:dyDescent="0.3">
      <c r="A27" s="55"/>
      <c r="B27" s="55"/>
      <c r="C27" s="55"/>
      <c r="D27" s="75"/>
      <c r="E27" s="76"/>
      <c r="F27" s="77"/>
      <c r="G27" s="78" t="s">
        <v>4</v>
      </c>
      <c r="H27" s="78">
        <f>SUM(H21:H26)</f>
        <v>8486.36</v>
      </c>
      <c r="I27" s="78">
        <f>SUM(I21:I26)</f>
        <v>45383.57</v>
      </c>
    </row>
    <row r="28" spans="1:9" x14ac:dyDescent="0.3">
      <c r="A28" s="55"/>
      <c r="B28" s="55"/>
      <c r="C28" s="55"/>
      <c r="D28" s="55"/>
      <c r="E28" s="56"/>
      <c r="F28" s="57"/>
      <c r="G28" s="57"/>
      <c r="H28" s="57"/>
      <c r="I28" s="57"/>
    </row>
    <row r="29" spans="1:9" x14ac:dyDescent="0.3">
      <c r="A29" s="55">
        <v>3</v>
      </c>
      <c r="B29" s="55"/>
      <c r="C29" s="55"/>
      <c r="D29" s="55"/>
      <c r="E29" s="56"/>
      <c r="F29" s="57"/>
      <c r="G29" s="57" t="s">
        <v>36</v>
      </c>
      <c r="H29" s="57"/>
      <c r="I29" s="57" t="s">
        <v>23</v>
      </c>
    </row>
    <row r="30" spans="1:9" ht="48" x14ac:dyDescent="0.3">
      <c r="A30" s="58" t="s">
        <v>10</v>
      </c>
      <c r="B30" s="58" t="s">
        <v>0</v>
      </c>
      <c r="C30" s="59" t="s">
        <v>17</v>
      </c>
      <c r="D30" s="60" t="s">
        <v>16</v>
      </c>
      <c r="E30" s="61" t="s">
        <v>11</v>
      </c>
      <c r="F30" s="62" t="s">
        <v>9</v>
      </c>
      <c r="G30" s="62" t="s">
        <v>12</v>
      </c>
      <c r="H30" s="62" t="s">
        <v>7</v>
      </c>
      <c r="I30" s="62" t="s">
        <v>8</v>
      </c>
    </row>
    <row r="31" spans="1:9" x14ac:dyDescent="0.3">
      <c r="A31" s="58">
        <v>1</v>
      </c>
      <c r="B31" s="63">
        <v>2</v>
      </c>
      <c r="C31" s="64">
        <v>3</v>
      </c>
      <c r="D31" s="59">
        <v>4</v>
      </c>
      <c r="E31" s="61">
        <v>5</v>
      </c>
      <c r="F31" s="65">
        <v>6</v>
      </c>
      <c r="G31" s="65">
        <v>7</v>
      </c>
      <c r="H31" s="65">
        <v>8</v>
      </c>
      <c r="I31" s="65">
        <v>9</v>
      </c>
    </row>
    <row r="32" spans="1:9" x14ac:dyDescent="0.3">
      <c r="A32" s="66" t="s">
        <v>34</v>
      </c>
      <c r="B32" s="63" t="s">
        <v>1</v>
      </c>
      <c r="C32" s="63">
        <v>1</v>
      </c>
      <c r="D32" s="67">
        <v>406209</v>
      </c>
      <c r="E32" s="81">
        <f>H4</f>
        <v>0</v>
      </c>
      <c r="F32" s="69">
        <f>ROUND(C32*D32*E32,2)</f>
        <v>0</v>
      </c>
      <c r="G32" s="69">
        <v>23</v>
      </c>
      <c r="H32" s="69">
        <f t="shared" ref="H32:H37" si="8">ROUND(F32*G32%,2)</f>
        <v>0</v>
      </c>
      <c r="I32" s="69">
        <f t="shared" ref="I32:I37" si="9">F32+H32</f>
        <v>0</v>
      </c>
    </row>
    <row r="33" spans="1:9" x14ac:dyDescent="0.3">
      <c r="A33" s="66" t="s">
        <v>35</v>
      </c>
      <c r="B33" s="63" t="s">
        <v>6</v>
      </c>
      <c r="C33" s="70">
        <v>1</v>
      </c>
      <c r="D33" s="18">
        <v>18</v>
      </c>
      <c r="E33" s="71"/>
      <c r="F33" s="69">
        <f t="shared" ref="F33:F37" si="10">ROUND(C33*D33*E33,2)</f>
        <v>0</v>
      </c>
      <c r="G33" s="69">
        <v>23</v>
      </c>
      <c r="H33" s="69">
        <f t="shared" si="8"/>
        <v>0</v>
      </c>
      <c r="I33" s="69">
        <f t="shared" si="9"/>
        <v>0</v>
      </c>
    </row>
    <row r="34" spans="1:9" x14ac:dyDescent="0.3">
      <c r="A34" s="41" t="s">
        <v>24</v>
      </c>
      <c r="B34" s="42" t="s">
        <v>1</v>
      </c>
      <c r="C34" s="42">
        <v>1</v>
      </c>
      <c r="D34" s="43">
        <v>130588</v>
      </c>
      <c r="E34" s="44"/>
      <c r="F34" s="45">
        <f t="shared" si="10"/>
        <v>0</v>
      </c>
      <c r="G34" s="46">
        <v>23</v>
      </c>
      <c r="H34" s="46">
        <f t="shared" si="8"/>
        <v>0</v>
      </c>
      <c r="I34" s="46">
        <f t="shared" si="9"/>
        <v>0</v>
      </c>
    </row>
    <row r="35" spans="1:9" x14ac:dyDescent="0.3">
      <c r="A35" s="41" t="s">
        <v>26</v>
      </c>
      <c r="B35" s="42" t="s">
        <v>18</v>
      </c>
      <c r="C35" s="47">
        <v>4</v>
      </c>
      <c r="D35" s="45">
        <v>18</v>
      </c>
      <c r="E35" s="48"/>
      <c r="F35" s="45">
        <f t="shared" si="10"/>
        <v>0</v>
      </c>
      <c r="G35" s="46">
        <v>23</v>
      </c>
      <c r="H35" s="46">
        <f t="shared" si="8"/>
        <v>0</v>
      </c>
      <c r="I35" s="45">
        <f>F35+H35</f>
        <v>0</v>
      </c>
    </row>
    <row r="36" spans="1:9" x14ac:dyDescent="0.3">
      <c r="A36" s="66" t="s">
        <v>2</v>
      </c>
      <c r="B36" s="63" t="s">
        <v>1</v>
      </c>
      <c r="C36" s="63">
        <v>1</v>
      </c>
      <c r="D36" s="72">
        <f>D32+D34</f>
        <v>536797</v>
      </c>
      <c r="E36" s="73">
        <v>3.4189999999999998E-2</v>
      </c>
      <c r="F36" s="18">
        <f t="shared" si="10"/>
        <v>18353.09</v>
      </c>
      <c r="G36" s="18">
        <v>23</v>
      </c>
      <c r="H36" s="18">
        <f t="shared" si="8"/>
        <v>4221.21</v>
      </c>
      <c r="I36" s="18">
        <f t="shared" si="9"/>
        <v>22574.3</v>
      </c>
    </row>
    <row r="37" spans="1:9" x14ac:dyDescent="0.3">
      <c r="A37" s="66" t="s">
        <v>5</v>
      </c>
      <c r="B37" s="63" t="s">
        <v>6</v>
      </c>
      <c r="C37" s="63">
        <f>C33+C35</f>
        <v>5</v>
      </c>
      <c r="D37" s="18">
        <f>D33</f>
        <v>18</v>
      </c>
      <c r="E37" s="73">
        <v>30.69</v>
      </c>
      <c r="F37" s="18">
        <f t="shared" si="10"/>
        <v>2762.1</v>
      </c>
      <c r="G37" s="18">
        <v>23</v>
      </c>
      <c r="H37" s="18">
        <f t="shared" si="8"/>
        <v>635.28</v>
      </c>
      <c r="I37" s="18">
        <f t="shared" si="9"/>
        <v>3397.38</v>
      </c>
    </row>
    <row r="38" spans="1:9" x14ac:dyDescent="0.3">
      <c r="A38" s="55"/>
      <c r="B38" s="55"/>
      <c r="C38" s="55"/>
      <c r="D38" s="75"/>
      <c r="E38" s="76"/>
      <c r="F38" s="77"/>
      <c r="G38" s="78" t="s">
        <v>4</v>
      </c>
      <c r="H38" s="78">
        <f>SUM(H32:H37)</f>
        <v>4856.49</v>
      </c>
      <c r="I38" s="78">
        <f>SUM(I32:I37)</f>
        <v>25971.68</v>
      </c>
    </row>
    <row r="39" spans="1:9" x14ac:dyDescent="0.3">
      <c r="A39" s="55"/>
      <c r="B39" s="55"/>
      <c r="C39" s="55"/>
      <c r="D39" s="75"/>
      <c r="E39" s="76"/>
      <c r="F39" s="77"/>
      <c r="G39" s="91"/>
      <c r="H39" s="91"/>
      <c r="I39" s="91"/>
    </row>
    <row r="40" spans="1:9" x14ac:dyDescent="0.3">
      <c r="A40" s="55">
        <v>4</v>
      </c>
      <c r="B40" s="55"/>
      <c r="C40" s="55"/>
      <c r="D40" s="55"/>
      <c r="E40" s="56"/>
      <c r="F40" s="57"/>
      <c r="G40" s="57" t="s">
        <v>45</v>
      </c>
      <c r="H40" s="57"/>
      <c r="I40" s="57" t="s">
        <v>23</v>
      </c>
    </row>
    <row r="41" spans="1:9" ht="48" x14ac:dyDescent="0.3">
      <c r="A41" s="58" t="s">
        <v>10</v>
      </c>
      <c r="B41" s="58" t="s">
        <v>0</v>
      </c>
      <c r="C41" s="59" t="s">
        <v>17</v>
      </c>
      <c r="D41" s="60" t="s">
        <v>16</v>
      </c>
      <c r="E41" s="61" t="s">
        <v>11</v>
      </c>
      <c r="F41" s="62" t="s">
        <v>9</v>
      </c>
      <c r="G41" s="62" t="s">
        <v>12</v>
      </c>
      <c r="H41" s="62" t="s">
        <v>7</v>
      </c>
      <c r="I41" s="62" t="s">
        <v>8</v>
      </c>
    </row>
    <row r="42" spans="1:9" x14ac:dyDescent="0.3">
      <c r="A42" s="58">
        <v>1</v>
      </c>
      <c r="B42" s="63">
        <v>2</v>
      </c>
      <c r="C42" s="64">
        <v>3</v>
      </c>
      <c r="D42" s="59">
        <v>4</v>
      </c>
      <c r="E42" s="61">
        <v>5</v>
      </c>
      <c r="F42" s="65">
        <v>6</v>
      </c>
      <c r="G42" s="65">
        <v>7</v>
      </c>
      <c r="H42" s="65">
        <v>8</v>
      </c>
      <c r="I42" s="65">
        <v>9</v>
      </c>
    </row>
    <row r="43" spans="1:9" x14ac:dyDescent="0.3">
      <c r="A43" s="66" t="s">
        <v>34</v>
      </c>
      <c r="B43" s="63" t="s">
        <v>1</v>
      </c>
      <c r="C43" s="63">
        <v>1</v>
      </c>
      <c r="D43" s="67">
        <v>224727</v>
      </c>
      <c r="E43" s="81">
        <f>H5</f>
        <v>0</v>
      </c>
      <c r="F43" s="69">
        <f>ROUND(C43*D43*E43,2)</f>
        <v>0</v>
      </c>
      <c r="G43" s="69">
        <v>23</v>
      </c>
      <c r="H43" s="69">
        <f t="shared" ref="H43:H48" si="11">ROUND(F43*G43%,2)</f>
        <v>0</v>
      </c>
      <c r="I43" s="69">
        <f t="shared" ref="I43:I48" si="12">F43+H43</f>
        <v>0</v>
      </c>
    </row>
    <row r="44" spans="1:9" x14ac:dyDescent="0.3">
      <c r="A44" s="66" t="s">
        <v>35</v>
      </c>
      <c r="B44" s="63" t="s">
        <v>6</v>
      </c>
      <c r="C44" s="70">
        <v>2</v>
      </c>
      <c r="D44" s="18">
        <v>18</v>
      </c>
      <c r="E44" s="71"/>
      <c r="F44" s="69">
        <f t="shared" ref="F44:F48" si="13">ROUND(C44*D44*E44,2)</f>
        <v>0</v>
      </c>
      <c r="G44" s="69">
        <v>23</v>
      </c>
      <c r="H44" s="69">
        <f t="shared" si="11"/>
        <v>0</v>
      </c>
      <c r="I44" s="69">
        <f t="shared" si="12"/>
        <v>0</v>
      </c>
    </row>
    <row r="45" spans="1:9" x14ac:dyDescent="0.3">
      <c r="A45" s="41" t="s">
        <v>24</v>
      </c>
      <c r="B45" s="42" t="s">
        <v>1</v>
      </c>
      <c r="C45" s="42">
        <v>1</v>
      </c>
      <c r="D45" s="43">
        <v>21878</v>
      </c>
      <c r="E45" s="44"/>
      <c r="F45" s="45">
        <f t="shared" si="13"/>
        <v>0</v>
      </c>
      <c r="G45" s="46">
        <v>23</v>
      </c>
      <c r="H45" s="46">
        <f t="shared" si="11"/>
        <v>0</v>
      </c>
      <c r="I45" s="46">
        <f t="shared" si="12"/>
        <v>0</v>
      </c>
    </row>
    <row r="46" spans="1:9" x14ac:dyDescent="0.3">
      <c r="A46" s="41" t="s">
        <v>26</v>
      </c>
      <c r="B46" s="42" t="s">
        <v>18</v>
      </c>
      <c r="C46" s="47">
        <v>3</v>
      </c>
      <c r="D46" s="45">
        <v>18</v>
      </c>
      <c r="E46" s="48"/>
      <c r="F46" s="45">
        <f t="shared" si="13"/>
        <v>0</v>
      </c>
      <c r="G46" s="46">
        <v>23</v>
      </c>
      <c r="H46" s="46">
        <f t="shared" si="11"/>
        <v>0</v>
      </c>
      <c r="I46" s="45">
        <f>F46+H46</f>
        <v>0</v>
      </c>
    </row>
    <row r="47" spans="1:9" x14ac:dyDescent="0.3">
      <c r="A47" s="66" t="s">
        <v>2</v>
      </c>
      <c r="B47" s="63" t="s">
        <v>1</v>
      </c>
      <c r="C47" s="63">
        <v>1</v>
      </c>
      <c r="D47" s="72">
        <f>D43+D45</f>
        <v>246605</v>
      </c>
      <c r="E47" s="73">
        <v>3.4189999999999998E-2</v>
      </c>
      <c r="F47" s="18">
        <f t="shared" si="13"/>
        <v>8431.42</v>
      </c>
      <c r="G47" s="18">
        <v>23</v>
      </c>
      <c r="H47" s="18">
        <f t="shared" si="11"/>
        <v>1939.23</v>
      </c>
      <c r="I47" s="18">
        <f t="shared" si="12"/>
        <v>10370.65</v>
      </c>
    </row>
    <row r="48" spans="1:9" x14ac:dyDescent="0.3">
      <c r="A48" s="66" t="s">
        <v>5</v>
      </c>
      <c r="B48" s="63" t="s">
        <v>6</v>
      </c>
      <c r="C48" s="63">
        <f>C44+C46</f>
        <v>5</v>
      </c>
      <c r="D48" s="18">
        <f>D44</f>
        <v>18</v>
      </c>
      <c r="E48" s="73">
        <v>30.69</v>
      </c>
      <c r="F48" s="18">
        <f t="shared" si="13"/>
        <v>2762.1</v>
      </c>
      <c r="G48" s="18">
        <v>23</v>
      </c>
      <c r="H48" s="18">
        <f t="shared" si="11"/>
        <v>635.28</v>
      </c>
      <c r="I48" s="18">
        <f t="shared" si="12"/>
        <v>3397.38</v>
      </c>
    </row>
    <row r="49" spans="1:9" x14ac:dyDescent="0.3">
      <c r="A49" s="55"/>
      <c r="B49" s="55"/>
      <c r="C49" s="55"/>
      <c r="D49" s="75"/>
      <c r="E49" s="76"/>
      <c r="F49" s="77"/>
      <c r="G49" s="78" t="s">
        <v>4</v>
      </c>
      <c r="H49" s="78">
        <f>SUM(H43:H48)</f>
        <v>2574.5100000000002</v>
      </c>
      <c r="I49" s="78">
        <f>SUM(I43:I48)</f>
        <v>13768.029999999999</v>
      </c>
    </row>
    <row r="50" spans="1:9" x14ac:dyDescent="0.3">
      <c r="A50" s="55"/>
      <c r="B50" s="55"/>
      <c r="C50" s="55"/>
      <c r="D50" s="75"/>
      <c r="E50" s="76"/>
      <c r="F50" s="77"/>
      <c r="G50" s="91"/>
      <c r="H50" s="91"/>
      <c r="I50" s="91"/>
    </row>
    <row r="51" spans="1:9" x14ac:dyDescent="0.3">
      <c r="A51" s="55">
        <v>5</v>
      </c>
      <c r="B51" s="55"/>
      <c r="C51" s="55"/>
      <c r="D51" s="55"/>
      <c r="E51" s="56"/>
      <c r="F51" s="57"/>
      <c r="G51" s="57" t="s">
        <v>44</v>
      </c>
      <c r="H51" s="57"/>
      <c r="I51" s="57" t="s">
        <v>23</v>
      </c>
    </row>
    <row r="52" spans="1:9" ht="48" x14ac:dyDescent="0.3">
      <c r="A52" s="58" t="s">
        <v>10</v>
      </c>
      <c r="B52" s="58" t="s">
        <v>0</v>
      </c>
      <c r="C52" s="59" t="s">
        <v>17</v>
      </c>
      <c r="D52" s="60" t="s">
        <v>16</v>
      </c>
      <c r="E52" s="61" t="s">
        <v>11</v>
      </c>
      <c r="F52" s="62" t="s">
        <v>9</v>
      </c>
      <c r="G52" s="62" t="s">
        <v>12</v>
      </c>
      <c r="H52" s="62" t="s">
        <v>7</v>
      </c>
      <c r="I52" s="62" t="s">
        <v>8</v>
      </c>
    </row>
    <row r="53" spans="1:9" x14ac:dyDescent="0.3">
      <c r="A53" s="58">
        <v>1</v>
      </c>
      <c r="B53" s="63">
        <v>2</v>
      </c>
      <c r="C53" s="64">
        <v>3</v>
      </c>
      <c r="D53" s="59">
        <v>4</v>
      </c>
      <c r="E53" s="61">
        <v>5</v>
      </c>
      <c r="F53" s="65">
        <v>6</v>
      </c>
      <c r="G53" s="65">
        <v>7</v>
      </c>
      <c r="H53" s="65">
        <v>8</v>
      </c>
      <c r="I53" s="65">
        <v>9</v>
      </c>
    </row>
    <row r="54" spans="1:9" x14ac:dyDescent="0.3">
      <c r="A54" s="66" t="s">
        <v>34</v>
      </c>
      <c r="B54" s="63" t="s">
        <v>1</v>
      </c>
      <c r="C54" s="63">
        <v>1</v>
      </c>
      <c r="D54" s="67">
        <v>21925</v>
      </c>
      <c r="E54" s="81">
        <f>H5</f>
        <v>0</v>
      </c>
      <c r="F54" s="69">
        <f>ROUND(C54*D54*E54,2)</f>
        <v>0</v>
      </c>
      <c r="G54" s="69">
        <v>23</v>
      </c>
      <c r="H54" s="69">
        <f t="shared" ref="H54:H59" si="14">ROUND(F54*G54%,2)</f>
        <v>0</v>
      </c>
      <c r="I54" s="69">
        <f t="shared" ref="I54:I59" si="15">F54+H54</f>
        <v>0</v>
      </c>
    </row>
    <row r="55" spans="1:9" x14ac:dyDescent="0.3">
      <c r="A55" s="66" t="s">
        <v>35</v>
      </c>
      <c r="B55" s="63" t="s">
        <v>6</v>
      </c>
      <c r="C55" s="70">
        <v>2</v>
      </c>
      <c r="D55" s="18">
        <v>18</v>
      </c>
      <c r="E55" s="71"/>
      <c r="F55" s="69">
        <f t="shared" ref="F55:F59" si="16">ROUND(C55*D55*E55,2)</f>
        <v>0</v>
      </c>
      <c r="G55" s="69">
        <v>23</v>
      </c>
      <c r="H55" s="69">
        <f t="shared" si="14"/>
        <v>0</v>
      </c>
      <c r="I55" s="69">
        <f t="shared" si="15"/>
        <v>0</v>
      </c>
    </row>
    <row r="56" spans="1:9" x14ac:dyDescent="0.3">
      <c r="A56" s="41" t="s">
        <v>24</v>
      </c>
      <c r="B56" s="42" t="s">
        <v>1</v>
      </c>
      <c r="C56" s="42">
        <v>1</v>
      </c>
      <c r="D56" s="43">
        <v>36906</v>
      </c>
      <c r="E56" s="44"/>
      <c r="F56" s="45">
        <f t="shared" si="16"/>
        <v>0</v>
      </c>
      <c r="G56" s="46">
        <v>23</v>
      </c>
      <c r="H56" s="46">
        <f t="shared" si="14"/>
        <v>0</v>
      </c>
      <c r="I56" s="46">
        <f t="shared" si="15"/>
        <v>0</v>
      </c>
    </row>
    <row r="57" spans="1:9" x14ac:dyDescent="0.3">
      <c r="A57" s="41" t="s">
        <v>26</v>
      </c>
      <c r="B57" s="42" t="s">
        <v>18</v>
      </c>
      <c r="C57" s="47">
        <v>1</v>
      </c>
      <c r="D57" s="45">
        <v>18</v>
      </c>
      <c r="E57" s="48"/>
      <c r="F57" s="45">
        <f t="shared" si="16"/>
        <v>0</v>
      </c>
      <c r="G57" s="46">
        <v>23</v>
      </c>
      <c r="H57" s="46">
        <f t="shared" si="14"/>
        <v>0</v>
      </c>
      <c r="I57" s="45">
        <f>F57+H57</f>
        <v>0</v>
      </c>
    </row>
    <row r="58" spans="1:9" x14ac:dyDescent="0.3">
      <c r="A58" s="66" t="s">
        <v>2</v>
      </c>
      <c r="B58" s="63" t="s">
        <v>1</v>
      </c>
      <c r="C58" s="63">
        <v>1</v>
      </c>
      <c r="D58" s="72">
        <f>D54+D56</f>
        <v>58831</v>
      </c>
      <c r="E58" s="73">
        <v>3.5299999999999998E-2</v>
      </c>
      <c r="F58" s="18">
        <f t="shared" si="16"/>
        <v>2076.73</v>
      </c>
      <c r="G58" s="18">
        <v>23</v>
      </c>
      <c r="H58" s="18">
        <f t="shared" si="14"/>
        <v>477.65</v>
      </c>
      <c r="I58" s="18">
        <f t="shared" si="15"/>
        <v>2554.38</v>
      </c>
    </row>
    <row r="59" spans="1:9" x14ac:dyDescent="0.3">
      <c r="A59" s="66" t="s">
        <v>5</v>
      </c>
      <c r="B59" s="63" t="s">
        <v>6</v>
      </c>
      <c r="C59" s="63">
        <f>C55+C57</f>
        <v>3</v>
      </c>
      <c r="D59" s="18">
        <f>D55</f>
        <v>18</v>
      </c>
      <c r="E59" s="73">
        <v>9.35</v>
      </c>
      <c r="F59" s="18">
        <f t="shared" si="16"/>
        <v>504.9</v>
      </c>
      <c r="G59" s="18">
        <v>23</v>
      </c>
      <c r="H59" s="18">
        <f t="shared" si="14"/>
        <v>116.13</v>
      </c>
      <c r="I59" s="18">
        <f t="shared" si="15"/>
        <v>621.03</v>
      </c>
    </row>
    <row r="60" spans="1:9" x14ac:dyDescent="0.3">
      <c r="A60" s="55"/>
      <c r="B60" s="55"/>
      <c r="C60" s="55"/>
      <c r="D60" s="75"/>
      <c r="E60" s="76"/>
      <c r="F60" s="77"/>
      <c r="G60" s="78" t="s">
        <v>4</v>
      </c>
      <c r="H60" s="78">
        <f>SUM(H54:H59)</f>
        <v>593.78</v>
      </c>
      <c r="I60" s="78">
        <f>SUM(I54:I59)</f>
        <v>3175.41</v>
      </c>
    </row>
    <row r="61" spans="1:9" x14ac:dyDescent="0.3">
      <c r="A61" s="55"/>
      <c r="B61" s="55"/>
      <c r="C61" s="55"/>
      <c r="D61" s="75"/>
      <c r="E61" s="76"/>
      <c r="F61" s="77"/>
      <c r="G61" s="91"/>
      <c r="H61" s="91"/>
      <c r="I61" s="91"/>
    </row>
    <row r="62" spans="1:9" x14ac:dyDescent="0.3">
      <c r="A62" s="55">
        <v>6</v>
      </c>
      <c r="B62" s="55"/>
      <c r="C62" s="55"/>
      <c r="D62" s="55"/>
      <c r="E62" s="56"/>
      <c r="F62" s="57"/>
      <c r="G62" s="57" t="s">
        <v>38</v>
      </c>
      <c r="H62" s="57"/>
      <c r="I62" s="57" t="s">
        <v>23</v>
      </c>
    </row>
    <row r="63" spans="1:9" ht="48" x14ac:dyDescent="0.3">
      <c r="A63" s="58" t="s">
        <v>10</v>
      </c>
      <c r="B63" s="58" t="s">
        <v>0</v>
      </c>
      <c r="C63" s="59" t="s">
        <v>17</v>
      </c>
      <c r="D63" s="60" t="s">
        <v>16</v>
      </c>
      <c r="E63" s="61" t="s">
        <v>11</v>
      </c>
      <c r="F63" s="62" t="s">
        <v>9</v>
      </c>
      <c r="G63" s="62" t="s">
        <v>12</v>
      </c>
      <c r="H63" s="62" t="s">
        <v>7</v>
      </c>
      <c r="I63" s="62" t="s">
        <v>8</v>
      </c>
    </row>
    <row r="64" spans="1:9" x14ac:dyDescent="0.3">
      <c r="A64" s="58">
        <v>1</v>
      </c>
      <c r="B64" s="63">
        <v>2</v>
      </c>
      <c r="C64" s="64">
        <v>3</v>
      </c>
      <c r="D64" s="59">
        <v>4</v>
      </c>
      <c r="E64" s="61">
        <v>5</v>
      </c>
      <c r="F64" s="65">
        <v>6</v>
      </c>
      <c r="G64" s="65">
        <v>7</v>
      </c>
      <c r="H64" s="65">
        <v>8</v>
      </c>
      <c r="I64" s="65">
        <v>9</v>
      </c>
    </row>
    <row r="65" spans="1:9" x14ac:dyDescent="0.3">
      <c r="A65" s="66" t="s">
        <v>34</v>
      </c>
      <c r="B65" s="63" t="s">
        <v>1</v>
      </c>
      <c r="C65" s="63">
        <v>1</v>
      </c>
      <c r="D65" s="67">
        <v>104</v>
      </c>
      <c r="E65" s="81">
        <f>H4</f>
        <v>0</v>
      </c>
      <c r="F65" s="69">
        <f>ROUND(C65*D65*E65,2)</f>
        <v>0</v>
      </c>
      <c r="G65" s="69">
        <v>23</v>
      </c>
      <c r="H65" s="69">
        <f t="shared" ref="H65:H68" si="17">ROUND(F65*G65%,2)</f>
        <v>0</v>
      </c>
      <c r="I65" s="69">
        <f t="shared" ref="I65:I68" si="18">F65+H65</f>
        <v>0</v>
      </c>
    </row>
    <row r="66" spans="1:9" x14ac:dyDescent="0.3">
      <c r="A66" s="66" t="s">
        <v>35</v>
      </c>
      <c r="B66" s="63" t="s">
        <v>6</v>
      </c>
      <c r="C66" s="70">
        <v>1</v>
      </c>
      <c r="D66" s="18">
        <v>18</v>
      </c>
      <c r="E66" s="71"/>
      <c r="F66" s="69">
        <f t="shared" ref="F66:F68" si="19">ROUND(C66*D66*E66,2)</f>
        <v>0</v>
      </c>
      <c r="G66" s="69">
        <v>23</v>
      </c>
      <c r="H66" s="69">
        <f t="shared" si="17"/>
        <v>0</v>
      </c>
      <c r="I66" s="69">
        <f t="shared" si="18"/>
        <v>0</v>
      </c>
    </row>
    <row r="67" spans="1:9" x14ac:dyDescent="0.3">
      <c r="A67" s="66" t="s">
        <v>2</v>
      </c>
      <c r="B67" s="63" t="s">
        <v>1</v>
      </c>
      <c r="C67" s="63">
        <v>1</v>
      </c>
      <c r="D67" s="72">
        <f>D65</f>
        <v>104</v>
      </c>
      <c r="E67" s="73">
        <v>4.6809999999999997E-2</v>
      </c>
      <c r="F67" s="18">
        <f t="shared" si="19"/>
        <v>4.87</v>
      </c>
      <c r="G67" s="18">
        <v>23</v>
      </c>
      <c r="H67" s="18">
        <f t="shared" si="17"/>
        <v>1.1200000000000001</v>
      </c>
      <c r="I67" s="18">
        <f t="shared" si="18"/>
        <v>5.99</v>
      </c>
    </row>
    <row r="68" spans="1:9" x14ac:dyDescent="0.3">
      <c r="A68" s="66" t="s">
        <v>5</v>
      </c>
      <c r="B68" s="63" t="s">
        <v>6</v>
      </c>
      <c r="C68" s="63">
        <f>C66</f>
        <v>1</v>
      </c>
      <c r="D68" s="18">
        <f>D66</f>
        <v>18</v>
      </c>
      <c r="E68" s="73">
        <v>4.05</v>
      </c>
      <c r="F68" s="18">
        <f t="shared" si="19"/>
        <v>72.900000000000006</v>
      </c>
      <c r="G68" s="18">
        <v>23</v>
      </c>
      <c r="H68" s="18">
        <f t="shared" si="17"/>
        <v>16.77</v>
      </c>
      <c r="I68" s="18">
        <f t="shared" si="18"/>
        <v>89.67</v>
      </c>
    </row>
    <row r="69" spans="1:9" x14ac:dyDescent="0.3">
      <c r="A69" s="55"/>
      <c r="B69" s="55"/>
      <c r="C69" s="55"/>
      <c r="D69" s="75"/>
      <c r="E69" s="76"/>
      <c r="F69" s="77"/>
      <c r="G69" s="78" t="s">
        <v>4</v>
      </c>
      <c r="H69" s="78">
        <f>SUM(H65:H68)</f>
        <v>17.89</v>
      </c>
      <c r="I69" s="78">
        <f>SUM(I65:I68)</f>
        <v>95.66</v>
      </c>
    </row>
    <row r="70" spans="1:9" x14ac:dyDescent="0.3">
      <c r="A70" s="55"/>
      <c r="B70" s="55"/>
      <c r="C70" s="55"/>
      <c r="D70" s="75"/>
      <c r="E70" s="76"/>
      <c r="F70" s="77"/>
      <c r="G70" s="91"/>
      <c r="H70" s="91"/>
      <c r="I70" s="91"/>
    </row>
    <row r="71" spans="1:9" x14ac:dyDescent="0.3">
      <c r="A71" s="55">
        <v>7</v>
      </c>
      <c r="B71" s="55"/>
      <c r="C71" s="55"/>
      <c r="D71" s="55"/>
      <c r="E71" s="56"/>
      <c r="F71" s="57"/>
      <c r="G71" s="57" t="s">
        <v>46</v>
      </c>
      <c r="H71" s="57"/>
      <c r="I71" s="57" t="s">
        <v>23</v>
      </c>
    </row>
    <row r="72" spans="1:9" ht="48" x14ac:dyDescent="0.3">
      <c r="A72" s="58" t="s">
        <v>10</v>
      </c>
      <c r="B72" s="58" t="s">
        <v>0</v>
      </c>
      <c r="C72" s="59" t="s">
        <v>17</v>
      </c>
      <c r="D72" s="60" t="s">
        <v>16</v>
      </c>
      <c r="E72" s="61" t="s">
        <v>11</v>
      </c>
      <c r="F72" s="62" t="s">
        <v>9</v>
      </c>
      <c r="G72" s="62" t="s">
        <v>12</v>
      </c>
      <c r="H72" s="62" t="s">
        <v>7</v>
      </c>
      <c r="I72" s="62" t="s">
        <v>8</v>
      </c>
    </row>
    <row r="73" spans="1:9" x14ac:dyDescent="0.3">
      <c r="A73" s="58">
        <v>1</v>
      </c>
      <c r="B73" s="63">
        <v>2</v>
      </c>
      <c r="C73" s="64">
        <v>3</v>
      </c>
      <c r="D73" s="59">
        <v>4</v>
      </c>
      <c r="E73" s="61">
        <v>5</v>
      </c>
      <c r="F73" s="65">
        <v>6</v>
      </c>
      <c r="G73" s="65">
        <v>7</v>
      </c>
      <c r="H73" s="65">
        <v>8</v>
      </c>
      <c r="I73" s="65">
        <v>9</v>
      </c>
    </row>
    <row r="74" spans="1:9" x14ac:dyDescent="0.3">
      <c r="A74" s="66" t="s">
        <v>34</v>
      </c>
      <c r="B74" s="63" t="s">
        <v>1</v>
      </c>
      <c r="C74" s="63">
        <v>1</v>
      </c>
      <c r="D74" s="67">
        <v>3119</v>
      </c>
      <c r="E74" s="81">
        <f>H5</f>
        <v>0</v>
      </c>
      <c r="F74" s="69">
        <f>ROUND(C74*D74*E74,2)</f>
        <v>0</v>
      </c>
      <c r="G74" s="69">
        <v>23</v>
      </c>
      <c r="H74" s="69">
        <f t="shared" ref="H74:H77" si="20">ROUND(F74*G74%,2)</f>
        <v>0</v>
      </c>
      <c r="I74" s="69">
        <f t="shared" ref="I74:I77" si="21">F74+H74</f>
        <v>0</v>
      </c>
    </row>
    <row r="75" spans="1:9" x14ac:dyDescent="0.3">
      <c r="A75" s="66" t="s">
        <v>35</v>
      </c>
      <c r="B75" s="63" t="s">
        <v>6</v>
      </c>
      <c r="C75" s="70">
        <v>2</v>
      </c>
      <c r="D75" s="18">
        <v>18</v>
      </c>
      <c r="E75" s="71"/>
      <c r="F75" s="69">
        <f t="shared" ref="F75:F77" si="22">ROUND(C75*D75*E75,2)</f>
        <v>0</v>
      </c>
      <c r="G75" s="69">
        <v>23</v>
      </c>
      <c r="H75" s="69">
        <f t="shared" si="20"/>
        <v>0</v>
      </c>
      <c r="I75" s="69">
        <f t="shared" si="21"/>
        <v>0</v>
      </c>
    </row>
    <row r="76" spans="1:9" x14ac:dyDescent="0.3">
      <c r="A76" s="66" t="s">
        <v>2</v>
      </c>
      <c r="B76" s="63" t="s">
        <v>1</v>
      </c>
      <c r="C76" s="63">
        <v>1</v>
      </c>
      <c r="D76" s="72">
        <f>D74</f>
        <v>3119</v>
      </c>
      <c r="E76" s="73">
        <v>4.6809999999999997E-2</v>
      </c>
      <c r="F76" s="18">
        <f t="shared" si="22"/>
        <v>146</v>
      </c>
      <c r="G76" s="18">
        <v>23</v>
      </c>
      <c r="H76" s="18">
        <f t="shared" si="20"/>
        <v>33.58</v>
      </c>
      <c r="I76" s="18">
        <f t="shared" si="21"/>
        <v>179.57999999999998</v>
      </c>
    </row>
    <row r="77" spans="1:9" x14ac:dyDescent="0.3">
      <c r="A77" s="66" t="s">
        <v>5</v>
      </c>
      <c r="B77" s="63" t="s">
        <v>6</v>
      </c>
      <c r="C77" s="63">
        <f>C75</f>
        <v>2</v>
      </c>
      <c r="D77" s="18">
        <f>D75</f>
        <v>18</v>
      </c>
      <c r="E77" s="73">
        <v>4.05</v>
      </c>
      <c r="F77" s="18">
        <f t="shared" si="22"/>
        <v>145.80000000000001</v>
      </c>
      <c r="G77" s="18">
        <v>23</v>
      </c>
      <c r="H77" s="18">
        <f t="shared" si="20"/>
        <v>33.53</v>
      </c>
      <c r="I77" s="18">
        <f t="shared" si="21"/>
        <v>179.33</v>
      </c>
    </row>
    <row r="78" spans="1:9" x14ac:dyDescent="0.3">
      <c r="A78" s="55"/>
      <c r="B78" s="55"/>
      <c r="C78" s="55"/>
      <c r="D78" s="75"/>
      <c r="E78" s="76"/>
      <c r="F78" s="77"/>
      <c r="G78" s="78" t="s">
        <v>4</v>
      </c>
      <c r="H78" s="78">
        <f>SUM(H74:H77)</f>
        <v>67.11</v>
      </c>
      <c r="I78" s="78">
        <f>SUM(I74:I77)</f>
        <v>358.90999999999997</v>
      </c>
    </row>
    <row r="79" spans="1:9" x14ac:dyDescent="0.3">
      <c r="A79" s="49"/>
      <c r="B79" s="49"/>
      <c r="C79" s="49"/>
      <c r="D79" s="49"/>
      <c r="E79" s="113" t="s">
        <v>41</v>
      </c>
      <c r="F79" s="113"/>
      <c r="G79" s="113"/>
      <c r="H79" s="113"/>
      <c r="I79" s="49"/>
    </row>
    <row r="80" spans="1:9" x14ac:dyDescent="0.3">
      <c r="A80" s="51"/>
      <c r="B80" s="53"/>
      <c r="C80" s="82"/>
      <c r="D80" s="82"/>
      <c r="E80" s="109" t="s">
        <v>27</v>
      </c>
      <c r="F80" s="109"/>
      <c r="G80" s="109"/>
      <c r="H80" s="109"/>
      <c r="I80" s="83">
        <f>I16+I27+I38+I69</f>
        <v>177924.74</v>
      </c>
    </row>
    <row r="81" spans="1:9" x14ac:dyDescent="0.3">
      <c r="A81" s="51" t="s">
        <v>14</v>
      </c>
      <c r="B81" s="52">
        <f>D14+D25+D36+D47+D58+D67+D76</f>
        <v>4252320</v>
      </c>
      <c r="C81" s="52"/>
      <c r="D81" s="53"/>
      <c r="E81" s="110" t="s">
        <v>28</v>
      </c>
      <c r="F81" s="110"/>
      <c r="G81" s="110"/>
      <c r="H81" s="110"/>
      <c r="I81" s="84">
        <f>I80/1.23</f>
        <v>144654.26016260163</v>
      </c>
    </row>
    <row r="82" spans="1:9" x14ac:dyDescent="0.3">
      <c r="A82" s="85" t="s">
        <v>15</v>
      </c>
      <c r="B82" s="52">
        <f>D15</f>
        <v>7378560</v>
      </c>
      <c r="C82" s="53"/>
      <c r="D82" s="53"/>
      <c r="E82" s="109" t="s">
        <v>37</v>
      </c>
      <c r="F82" s="109"/>
      <c r="G82" s="109"/>
      <c r="H82" s="109"/>
      <c r="I82" s="86">
        <f>ROUND(I81*0.2,2)</f>
        <v>28930.85</v>
      </c>
    </row>
    <row r="83" spans="1:9" ht="27.6" customHeight="1" x14ac:dyDescent="0.3">
      <c r="A83" s="28" t="s">
        <v>47</v>
      </c>
      <c r="B83" s="5">
        <f>C11+C13+C26+C37+C48+C59+C68+C77</f>
        <v>20</v>
      </c>
      <c r="C83" s="49"/>
      <c r="D83" s="49"/>
      <c r="E83" s="109" t="s">
        <v>29</v>
      </c>
      <c r="F83" s="109"/>
      <c r="G83" s="109"/>
      <c r="H83" s="109"/>
      <c r="I83" s="87">
        <f>I81+I82</f>
        <v>173585.11016260163</v>
      </c>
    </row>
    <row r="84" spans="1:9" ht="31.8" customHeight="1" x14ac:dyDescent="0.3">
      <c r="A84" s="54"/>
      <c r="B84" s="54"/>
      <c r="C84" s="54"/>
      <c r="D84" s="54"/>
      <c r="E84" s="110" t="s">
        <v>30</v>
      </c>
      <c r="F84" s="110"/>
      <c r="G84" s="110"/>
      <c r="H84" s="110"/>
      <c r="I84" s="88">
        <f>ROUND(I83*1.23,2)</f>
        <v>213509.69</v>
      </c>
    </row>
    <row r="85" spans="1:9" ht="22.8" customHeight="1" x14ac:dyDescent="0.3">
      <c r="A85" s="49"/>
      <c r="B85" s="49"/>
      <c r="C85" s="49"/>
      <c r="D85" s="49"/>
      <c r="E85" s="50"/>
      <c r="F85" s="49"/>
      <c r="G85" s="49"/>
      <c r="H85" s="49"/>
      <c r="I85" s="49"/>
    </row>
    <row r="86" spans="1:9" x14ac:dyDescent="0.3">
      <c r="A86" s="49"/>
      <c r="B86" s="49"/>
      <c r="C86" s="49"/>
      <c r="D86" s="49"/>
      <c r="E86" s="50"/>
      <c r="F86" s="49"/>
      <c r="G86" s="49"/>
      <c r="H86" s="49"/>
      <c r="I86" s="49"/>
    </row>
    <row r="87" spans="1:9" x14ac:dyDescent="0.3">
      <c r="A87" s="49"/>
      <c r="B87" s="49"/>
      <c r="C87" s="49"/>
      <c r="D87" s="49"/>
      <c r="E87" s="50"/>
      <c r="F87" s="49"/>
      <c r="G87" s="49"/>
      <c r="H87" s="89"/>
      <c r="I87" s="89"/>
    </row>
    <row r="88" spans="1:9" x14ac:dyDescent="0.3">
      <c r="A88" s="49"/>
      <c r="B88" s="49"/>
      <c r="C88" s="49"/>
      <c r="D88" s="49"/>
      <c r="E88" s="50"/>
      <c r="F88" s="49"/>
      <c r="G88" s="49"/>
      <c r="H88" s="89"/>
      <c r="I88" s="89"/>
    </row>
    <row r="89" spans="1:9" x14ac:dyDescent="0.3">
      <c r="A89" s="49"/>
      <c r="B89" s="49"/>
      <c r="C89" s="49"/>
      <c r="D89" s="49"/>
      <c r="E89" s="50"/>
      <c r="F89" s="49"/>
      <c r="G89" s="49"/>
      <c r="H89" s="89"/>
      <c r="I89" s="89"/>
    </row>
    <row r="90" spans="1:9" x14ac:dyDescent="0.3">
      <c r="A90" s="49"/>
      <c r="B90" s="49"/>
      <c r="C90" s="49"/>
      <c r="D90" s="49"/>
      <c r="E90" s="50"/>
      <c r="F90" s="49" t="s">
        <v>20</v>
      </c>
      <c r="G90" s="49"/>
      <c r="H90" s="49"/>
      <c r="I90" s="49"/>
    </row>
    <row r="91" spans="1:9" x14ac:dyDescent="0.3">
      <c r="A91" s="103" t="s">
        <v>19</v>
      </c>
      <c r="B91" s="103"/>
      <c r="C91" s="103"/>
      <c r="D91" s="103"/>
      <c r="E91" s="103"/>
      <c r="F91" s="103"/>
      <c r="G91" s="103"/>
      <c r="H91" s="103"/>
      <c r="I91" s="103"/>
    </row>
    <row r="92" spans="1:9" x14ac:dyDescent="0.3">
      <c r="A92" s="103"/>
      <c r="B92" s="103"/>
      <c r="C92" s="103"/>
      <c r="D92" s="103"/>
      <c r="E92" s="103"/>
      <c r="F92" s="103"/>
      <c r="G92" s="103"/>
      <c r="H92" s="103"/>
      <c r="I92" s="103"/>
    </row>
    <row r="93" spans="1:9" x14ac:dyDescent="0.3">
      <c r="A93" s="103"/>
      <c r="B93" s="103"/>
      <c r="C93" s="103"/>
      <c r="D93" s="103"/>
      <c r="E93" s="103"/>
      <c r="F93" s="103"/>
      <c r="G93" s="103"/>
      <c r="H93" s="103"/>
      <c r="I93" s="103"/>
    </row>
    <row r="94" spans="1:9" x14ac:dyDescent="0.3">
      <c r="A94" s="49"/>
      <c r="B94" s="49"/>
      <c r="C94" s="49"/>
      <c r="D94" s="49"/>
      <c r="E94" s="50"/>
      <c r="F94" s="49"/>
      <c r="G94" s="49"/>
      <c r="H94" s="49"/>
      <c r="I94" s="49"/>
    </row>
  </sheetData>
  <mergeCells count="11">
    <mergeCell ref="E83:H83"/>
    <mergeCell ref="E84:H84"/>
    <mergeCell ref="A91:I93"/>
    <mergeCell ref="G1:I1"/>
    <mergeCell ref="A2:I2"/>
    <mergeCell ref="E79:H79"/>
    <mergeCell ref="E80:H80"/>
    <mergeCell ref="E81:H81"/>
    <mergeCell ref="E82:H82"/>
    <mergeCell ref="E4:G4"/>
    <mergeCell ref="E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część wg cen taryfowych</vt:lpstr>
      <vt:lpstr>II część wg cen konk. i taryf.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2022-04-05T05:58:54Z</dcterms:modified>
</cp:coreProperties>
</file>