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40" firstSheet="10" activeTab="10"/>
  </bookViews>
  <sheets>
    <sheet name="Zjazdy" sheetId="1" r:id="rId1"/>
    <sheet name="Oznakowanie" sheetId="2" r:id="rId2"/>
    <sheet name="Znaki pion" sheetId="3" r:id="rId3"/>
    <sheet name="Chodnik" sheetId="4" r:id="rId4"/>
    <sheet name="Krawężnik" sheetId="5" r:id="rId5"/>
    <sheet name="Obrzeże" sheetId="6" r:id="rId6"/>
    <sheet name="Nawierzchnia" sheetId="7" r:id="rId7"/>
    <sheet name="Rozbiórki" sheetId="8" r:id="rId8"/>
    <sheet name="Zest. materiałów" sheetId="9" r:id="rId9"/>
    <sheet name="Przedmiar" sheetId="10" r:id="rId10"/>
    <sheet name="Kosztorys" sheetId="11" r:id="rId11"/>
  </sheets>
  <definedNames>
    <definedName name="_xlnm.Print_Area" localSheetId="3">'Chodnik'!#REF!</definedName>
    <definedName name="_xlnm.Print_Area" localSheetId="10">'Kosztorys'!$A$1:$G$80</definedName>
    <definedName name="_xlnm.Print_Area" localSheetId="4">'Krawężnik'!#REF!</definedName>
    <definedName name="_xlnm.Print_Area" localSheetId="6">'Nawierzchnia'!#REF!</definedName>
    <definedName name="_xlnm.Print_Area" localSheetId="5">'Obrzeże'!#REF!</definedName>
    <definedName name="_xlnm.Print_Area" localSheetId="1">'Oznakowanie'!#REF!</definedName>
    <definedName name="_xlnm.Print_Area" localSheetId="9">'Przedmiar'!$A$1:$E$37</definedName>
    <definedName name="_xlnm.Print_Area" localSheetId="7">'Rozbiórki'!#REF!</definedName>
    <definedName name="_xlnm.Print_Area" localSheetId="8">'Zest. materiałów'!$A$1:$F$44</definedName>
    <definedName name="_xlnm.Print_Area" localSheetId="2">'Znaki pion'!#REF!</definedName>
    <definedName name="_xlnm.Print_Titles" localSheetId="10">'Kosztorys'!$5:$6</definedName>
    <definedName name="_xlnm.Print_Titles" localSheetId="9">'Przedmiar'!$6:$7</definedName>
  </definedNames>
  <calcPr fullCalcOnLoad="1" fullPrecision="0"/>
</workbook>
</file>

<file path=xl/sharedStrings.xml><?xml version="1.0" encoding="utf-8"?>
<sst xmlns="http://schemas.openxmlformats.org/spreadsheetml/2006/main" count="297" uniqueCount="191">
  <si>
    <t>km</t>
  </si>
  <si>
    <t>Lp.</t>
  </si>
  <si>
    <t>ROBOTY PRZYGOTOWAWCZE</t>
  </si>
  <si>
    <t>1.</t>
  </si>
  <si>
    <t>2.</t>
  </si>
  <si>
    <t>m</t>
  </si>
  <si>
    <t>Wyszczególnienie</t>
  </si>
  <si>
    <t>Jednostka</t>
  </si>
  <si>
    <t>Mg</t>
  </si>
  <si>
    <t>szt.</t>
  </si>
  <si>
    <t>Wyszczególnienie elementów rozliczeniowych</t>
  </si>
  <si>
    <t>DM.00.00.00</t>
  </si>
  <si>
    <t>WYMAGANIA OGÓLNE</t>
  </si>
  <si>
    <t>D.01.00.00.</t>
  </si>
  <si>
    <t>D.04.00.00.</t>
  </si>
  <si>
    <t>PODBUDOWY</t>
  </si>
  <si>
    <t>D.05.00.00.</t>
  </si>
  <si>
    <t>NAWIERZCHNIE</t>
  </si>
  <si>
    <t>Sporządził:</t>
  </si>
  <si>
    <t>Emulsja asfaltowa 50 %</t>
  </si>
  <si>
    <t>D.08.00.00.</t>
  </si>
  <si>
    <t>ELEMENTY  ULIC</t>
  </si>
  <si>
    <t>Kostka betonowa czerwona grubości 8 cm</t>
  </si>
  <si>
    <t>Słupki do znaków drogowych</t>
  </si>
  <si>
    <t>Znaki drogowe</t>
  </si>
  <si>
    <t>mb</t>
  </si>
  <si>
    <t>kpl.</t>
  </si>
  <si>
    <t>PRZEDMIAR ROBÓT</t>
  </si>
  <si>
    <t>D.01.02.04.</t>
  </si>
  <si>
    <t>Obrzeże trawnikowe 30 x 8 cm</t>
  </si>
  <si>
    <t>Studnia rewizyjna Ø 1000 mm</t>
  </si>
  <si>
    <t>Studzienka ściekowa z wpustem ulicznym</t>
  </si>
  <si>
    <t>Rury PCV o Ø 200 mm na przykanaliki</t>
  </si>
  <si>
    <t>Tłuczeń kamienny na podbudowę zasadniczą</t>
  </si>
  <si>
    <t>Oznakowanie poziome grubowartwowe</t>
  </si>
  <si>
    <t>3.</t>
  </si>
  <si>
    <t>Beton asfaltowy wartswa wyrównawcza 0/16 stab.12 KN,moduł sztywności 21 MPa</t>
  </si>
  <si>
    <t>I</t>
  </si>
  <si>
    <t>II</t>
  </si>
  <si>
    <t>RAZEM</t>
  </si>
  <si>
    <t>Ilość jednostek</t>
  </si>
  <si>
    <t>Nazwa jednostki</t>
  </si>
  <si>
    <t>m2</t>
  </si>
  <si>
    <t>Urządzenia zabezpieczajace ruch pieszych - bariery segmentowe z rur stalowych</t>
  </si>
  <si>
    <t>Rury kanalizacyjna dwuścienna z tworzywa Ø40 cm</t>
  </si>
  <si>
    <t>Grunt stabilizowany cementem w betoniarce o Rm=5.0 MPa</t>
  </si>
  <si>
    <t>Beton asfaltowy warstwa wiążąca 0/20 stab.12 KN,moduł sztywności 21 MPa</t>
  </si>
  <si>
    <t>Opornik drogowy 15 x 25 cm</t>
  </si>
  <si>
    <t>Kostka betonowa szara grubości 6 cm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</si>
  <si>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</si>
  <si>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</si>
  <si>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XXX</t>
  </si>
  <si>
    <t>Pozycja Specyfikacji Technicznej</t>
  </si>
  <si>
    <t>Cena jedn. (PLN*)</t>
  </si>
  <si>
    <t>ZESTAWIENIE MATERIAŁÓW PODSTAWOWYCH</t>
  </si>
  <si>
    <t>………………………………….</t>
  </si>
  <si>
    <t>* Ceny jednostkowe i wartości robót należy podawać w PLN  z dokładnością do  0,01 PLN</t>
  </si>
  <si>
    <t>PROJEKT PRZEBUDOWY ULICY KOSZEWSKIEGO</t>
  </si>
  <si>
    <t>inż.Krzysztof Marchwicki</t>
  </si>
  <si>
    <t>inż..Krzysztof Marchwicki</t>
  </si>
  <si>
    <t>w miejscowości Kościan w km 0+000.00 ÷ 0+992.00 o długości 0.992 km.</t>
  </si>
  <si>
    <t>Wartość ETAPU  II</t>
  </si>
  <si>
    <t>Wartość (PLN*) - OGÓŁEM</t>
  </si>
  <si>
    <t>Ilość w etapach</t>
  </si>
  <si>
    <t>Krawężnik betonowy 15 x 30 cm</t>
  </si>
  <si>
    <t>Kostka betonowa szara grubości 8 cm - bezfazowa</t>
  </si>
  <si>
    <t>Kostka betonowa biała gr. 8 cm</t>
  </si>
  <si>
    <t xml:space="preserve">Sciek z kostki betonowej gr. 8 cm </t>
  </si>
  <si>
    <t>Drzewa</t>
  </si>
  <si>
    <t>Beton asfaltowy warstwa ścieralna 0/8 - asfalt modyfikowany</t>
  </si>
  <si>
    <t>Włazy na studnie rewizyjne typu ciężkiego w obudowie betonowej</t>
  </si>
  <si>
    <t>Zestawienie "I"</t>
  </si>
  <si>
    <t>m3</t>
  </si>
  <si>
    <t>ROBOTY ZIEMNE</t>
  </si>
  <si>
    <t>szt</t>
  </si>
  <si>
    <t>D.02.01.01.</t>
  </si>
  <si>
    <t>D.04.04.02.</t>
  </si>
  <si>
    <t>D.02.01.01</t>
  </si>
  <si>
    <t xml:space="preserve">                    ROBOTY ZIEMNE</t>
  </si>
  <si>
    <t xml:space="preserve">                   NAWIERZCHNIE</t>
  </si>
  <si>
    <t xml:space="preserve">                  ELEMENTY ULIC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</si>
  <si>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</si>
  <si>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</si>
  <si>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</si>
  <si>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</si>
  <si>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</si>
  <si>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>RAZEM ELEMENTY ULIC</t>
  </si>
  <si>
    <t>Opracował</t>
  </si>
  <si>
    <t>D.04.05.01A.</t>
  </si>
  <si>
    <t>Ilość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</si>
  <si>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</si>
  <si>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D.08.05.06A</t>
  </si>
  <si>
    <t>Roboty pomiarowe - odtworzenie trasy i punktów wysokościowych</t>
  </si>
  <si>
    <t>D.01.01.01A.</t>
  </si>
  <si>
    <t>D.o4.01.01.</t>
  </si>
  <si>
    <t>D.03.02.01A</t>
  </si>
  <si>
    <t xml:space="preserve">Regulacja wysokościowa istniejących urządzeń infratruktury technicznej                                      </t>
  </si>
  <si>
    <t>D.05.03.23A</t>
  </si>
  <si>
    <t>D.08.01.01A</t>
  </si>
  <si>
    <t>D.04.01.01</t>
  </si>
  <si>
    <t xml:space="preserve"> w Lesznie</t>
  </si>
  <si>
    <t xml:space="preserve"> inż.. Krzysztof Marchwicki</t>
  </si>
  <si>
    <t>16</t>
  </si>
  <si>
    <t xml:space="preserve">Wykonanie podbudowy pomocniczej  z gruntu stabilizowanego cementem gr 15,0 cm      klasy C3/4    z betoniarki  jezdnia  + zjazdy                                                                     </t>
  </si>
  <si>
    <t>Ułożenie nawierzchni z kostki brukowej betonowej szarej  na podsypce c.p.  Jezdnia ,</t>
  </si>
  <si>
    <t>Ułożenie opornika  betonowego12x25 cm na ławie betonowej z oporem klasy C12/15</t>
  </si>
  <si>
    <t>Ułożenie nawierzchni z kostki brukowej betonowej kolorowej  na podsypce c.p.  Zjazdy +pozostała powierzchnia ,</t>
  </si>
  <si>
    <t>15</t>
  </si>
  <si>
    <t>Rozebranie kostki betonowej</t>
  </si>
  <si>
    <t>Przestawienie ogrodzenia</t>
  </si>
  <si>
    <t>Przesadzenie żywopłotu</t>
  </si>
  <si>
    <t>14</t>
  </si>
  <si>
    <t>10</t>
  </si>
  <si>
    <t xml:space="preserve">                     BUDOWA  ULICY  WIOSENNEJ W LESZNIE      </t>
  </si>
  <si>
    <t>mb/m2</t>
  </si>
  <si>
    <t>Prafilowanie i zagęszczenie podłoża                                                                                                                                                                                                           /2506 +1275 + 49,4+63,2+60/</t>
  </si>
  <si>
    <t>Podbudowa zasadnicza z kamienia łamanego stabilizowanego mechanicznie 0/31,5 gr. 22 cm  - jezdnia  + zjazdy /2506+1275/</t>
  </si>
  <si>
    <t>247/49,4</t>
  </si>
  <si>
    <t>Ułożenie ścieku z dwóch rzędów kostki betonowej na ławie betonowej szer 20 cm</t>
  </si>
  <si>
    <t xml:space="preserve">Ułożenie powierzchniowego odwodnienia z kostki granitowej ciętej  szer. 40 cm, na ławie betonowej </t>
  </si>
  <si>
    <t>158/63,2</t>
  </si>
  <si>
    <t xml:space="preserve">Ułożenie powierzchniowego odwodnienia z kostki granitowej ciętej  szer. 60 cm, na ławie betonowej </t>
  </si>
  <si>
    <t>100\60</t>
  </si>
  <si>
    <t xml:space="preserve">Wykonanie koryta   3953,6x 0,48 </t>
  </si>
  <si>
    <t>Zdjęcie nadmiaru ziemi  3953,6 x 0,2</t>
  </si>
  <si>
    <t>17</t>
  </si>
  <si>
    <t xml:space="preserve">Rozebranie krawężnika </t>
  </si>
  <si>
    <t>KOSZTORYS OFERTOWY</t>
  </si>
  <si>
    <t>Roboty pomiarowe - odtworzenie trasy i punktów pomiarowych</t>
  </si>
  <si>
    <t>D.01.01.01A</t>
  </si>
  <si>
    <t>sz.</t>
  </si>
  <si>
    <t>j.w.</t>
  </si>
  <si>
    <t>Demontaż słupków znaków drogowych</t>
  </si>
  <si>
    <t>Demontaż tarcz znaków drogowych</t>
  </si>
  <si>
    <t>Wykop mechaniczny w gruncie kat. III z transportem na składowisko
Wykonawcy
Plan sytuacyjny=((331,0+113,0)*0,20+145,0*0,20*0,30)*1,5</t>
  </si>
  <si>
    <t>Mechaniczne formowanie nasypu w gruncie kat. II
Plan sytuacyjny=((331,0+113,0)*0,30+145,0*0,40*0,30)*1,5</t>
  </si>
  <si>
    <t>Zagęszczenie nasypów w gruncie kat. II
=((331,0+113,0)*0,30+145,0*0,40*0,30)*1,5</t>
  </si>
  <si>
    <t>D.02.03.01</t>
  </si>
  <si>
    <t xml:space="preserve">                   ODWODNIENIE</t>
  </si>
  <si>
    <t>RAZEM ODWODNIENIE</t>
  </si>
  <si>
    <t>D.03.02.02a</t>
  </si>
  <si>
    <t>Regulacja wysokosciowa i sytuacyjna studzienek kanalizacyjnych,
wpustów, przestawienie do linii krawężnika</t>
  </si>
  <si>
    <t>13</t>
  </si>
  <si>
    <t>D.04.05.01</t>
  </si>
  <si>
    <t>D.04.03.01</t>
  </si>
  <si>
    <t>D.04.04.02</t>
  </si>
  <si>
    <t>D.04.07.01a</t>
  </si>
  <si>
    <t>Mechaniczne profilowanie i zagęszczenie podłoża pod warstwy
konstrukcyjne nawierzchni, grunt kat. II
=331,0+113,0</t>
  </si>
  <si>
    <t>Oczyszczenie warstw bitumicznych
=(10622,0-2284*0,20)*3</t>
  </si>
  <si>
    <t>Skropienie warstw bitumicznych
=(10622,0-2284*0,20)*3</t>
  </si>
  <si>
    <t>Wykonanie podbudowy zasadniczej z mieszanki niezwiązanej z
kruszywem C 50/30 grubości 20 cm (zjazdy, chodniki)
=331,0+113,0</t>
  </si>
  <si>
    <t>D.05.03.05</t>
  </si>
  <si>
    <t>D.05.03.11</t>
  </si>
  <si>
    <t>D.05.03.13A</t>
  </si>
  <si>
    <t>Wykonanie warstwy wiążącej gr. 6 cm z betonu asfaltowego o
uziarnieniu 0/16 mm AC 16W (jezdnia i zjazdy na ulice)
=10622,0-2284*0,20</t>
  </si>
  <si>
    <t>Ułożenie płytek betonowych żółtych STOP o szerokości 40 cm na
peronach autobusowych
=30,5*0,40</t>
  </si>
  <si>
    <t xml:space="preserve">                  POZOSTAŁE KOSZTY</t>
  </si>
  <si>
    <t>RAZEM POZOSTAŁE KOSZTY</t>
  </si>
  <si>
    <t xml:space="preserve">                  ZIELEŃ DROGOWA</t>
  </si>
  <si>
    <t>RAZEM ZIELEŃ DROGOWA</t>
  </si>
  <si>
    <t xml:space="preserve">                  URZĄDZENIA BEZPIECZEŃSTWA RUCHU</t>
  </si>
  <si>
    <t>RAZEM URZĄDZENIA BEZPIECZEŃSTWA RUCHU</t>
  </si>
  <si>
    <t>REMONT NAWIERZCHNI JEZDNI UL. WOLIŃSKIEJ W LESZNIE</t>
  </si>
  <si>
    <t>D.07.01.01</t>
  </si>
  <si>
    <t>Wykonanie oznakowania poziomego grubowarstwowego białego</t>
  </si>
  <si>
    <t>D.07.01.01a</t>
  </si>
  <si>
    <t>D.07.02.01</t>
  </si>
  <si>
    <t>Zakup i montaż tarcz znaków drogowych (małych) (folia typ2)</t>
  </si>
  <si>
    <t>Ustawienie słupków z rur stal. o średnicy 60 mm</t>
  </si>
  <si>
    <t>D.08.01.01</t>
  </si>
  <si>
    <t>D.08.03.01</t>
  </si>
  <si>
    <t>Ustawienie krawężnika betonowego najazdowego 15x22 cm na podsypce cementowo-piaskowej grubości 5,0 cm wraz z ławą betonową z oporem</t>
  </si>
  <si>
    <t>Ustawienie krawężnika betonowego 15x30 cm na podsypce cementowo-piaskowej grubości 5,0 cm wraz z ławą betonową z oporem</t>
  </si>
  <si>
    <t>Ustawienie opornika betonowego 12x25 na ławie betonowej z oporem</t>
  </si>
  <si>
    <t>Ułożenie obrzeża betonowego 8x30 cm na ławie betonowej z oporem</t>
  </si>
  <si>
    <t>Ułożenie ścieków z dówch rzędów kostki betonowej na ławie betonowej</t>
  </si>
  <si>
    <t>Humusowanie terenów na grubość 20 cm łącznie z obsianiem mieszanką traw i pielęgnacja</t>
  </si>
  <si>
    <t>Obsługa geodezyjna</t>
  </si>
  <si>
    <t>PODATEK VAT 23%</t>
  </si>
  <si>
    <t>OGÓŁEM - ROBOTY DROGOWE (NETTO)</t>
  </si>
  <si>
    <t>OGÓŁEM - ROBOTY DROGOWE (BRUTTO)</t>
  </si>
  <si>
    <t>D.09.00.00</t>
  </si>
  <si>
    <t>Rozebranie konstrukcji nawierzchni z kostki betonowej grubosci 8 cm wraz z utylizacja materiału na koszt Wykonawcy
Plan sytuacyjny=331</t>
  </si>
  <si>
    <t>Rozebranie nawierzchni z kostki betonowej grubosci 8 cm, materiał do ponownego wbudowania
Plan sytuacyjny=113,0</t>
  </si>
  <si>
    <t>Regulacja wysokościowa górnej części studni kanalizacji sanitarnej
wraz z montażem nowych pierścieni regulacyjnych, montażem nowych włazów żeliwnych klasy D400 z wypełnieniem z betonu</t>
  </si>
  <si>
    <t>Wykonanie warstwy podbudowy pomocniczej z mieszanki związanej
cementem C 3/4 grubości 10 cm pod chodnik na peronach, zjazdy do posesji
Plan sytuacyjny = 331,0+113,0</t>
  </si>
  <si>
    <t>Wykonanie warstwy podbudowy grubości 10 cm z betonu asfaltowego o uziarnieniu 0/22 mm AC 22P (jezdnia)
=10622,0-2284*0,20</t>
  </si>
  <si>
    <t>Frezowanie nawierzchni na zimno nierówności na jezdni przy krawędzi oraz dowiązanie do ulic na skrzyżowaniach
=(10622,0-2284*0,20)*20%</t>
  </si>
  <si>
    <t>Wykonanie warstwy ścieralnej z mieszanki mastyksowo grysowej SMA 11 50/70 o grubości 4 cm z miałowaniem
=10622,0-2284*0,20</t>
  </si>
  <si>
    <t>Ułożenie kostki brukowej betonowej szarej grubości 8 cm na podsypce cementowo-piaskowej gr 5 cm na zjazdach i chodnikach
=331,0</t>
  </si>
  <si>
    <t>Ułożenie kostki brukowej betonowej szarej grubości 8 cm na podsypce cementowo-piaskowej grubości 5 cm na - materiał z rozbiórki na zjazdach
=113,0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</si>
</sst>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  <numFmt numFmtId="185" formatCode="dd\ mmmm\ yyyy&quot; rok&quot;"/>
    <numFmt numFmtId="186" formatCode="dd\ mmmm\ yyyy&quot; roku&quot;"/>
    <numFmt numFmtId="187" formatCode="_-* #,##0.00\ [$zł-415]_-;\-* #,##0.00\ [$zł-415]_-;_-* &quot;-&quot;??\ [$zł-415]_-;_-@_-"/>
  </numFmts>
  <fonts count="48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double">
        <color indexed="57"/>
      </top>
      <bottom style="double">
        <color indexed="57"/>
      </bottom>
    </border>
    <border>
      <left style="dotted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dotted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dotted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 style="dotted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dotted">
        <color indexed="57"/>
      </right>
      <top>
        <color indexed="63"/>
      </top>
      <bottom>
        <color indexed="63"/>
      </bottom>
    </border>
    <border>
      <left style="dotted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 style="thin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 style="thin">
        <color indexed="57"/>
      </right>
      <top style="double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double">
        <color indexed="57"/>
      </bottom>
    </border>
    <border>
      <left>
        <color indexed="63"/>
      </left>
      <right style="dotted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double">
        <color indexed="57"/>
      </bottom>
    </border>
    <border>
      <left style="thin"/>
      <right style="thin"/>
      <top style="thin"/>
      <bottom style="thin"/>
    </border>
    <border>
      <left style="dotted">
        <color indexed="5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>
        <color indexed="57"/>
      </right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/>
    </border>
    <border>
      <left>
        <color indexed="63"/>
      </left>
      <right style="dotted">
        <color indexed="57"/>
      </right>
      <top>
        <color indexed="63"/>
      </top>
      <bottom style="thin"/>
    </border>
    <border>
      <left style="dotted">
        <color indexed="57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7"/>
      </right>
      <top style="thin"/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7"/>
      </left>
      <right>
        <color indexed="63"/>
      </right>
      <top style="thin"/>
      <bottom style="thin"/>
    </border>
    <border>
      <left>
        <color indexed="63"/>
      </left>
      <right style="thin">
        <color indexed="57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vertical="top" wrapText="1"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Border="1" applyAlignment="1" quotePrefix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22" xfId="0" applyNumberFormat="1" applyFont="1" applyFill="1" applyBorder="1" applyAlignment="1" applyProtection="1">
      <alignment horizontal="center" vertical="center" wrapText="1"/>
      <protection/>
    </xf>
    <xf numFmtId="167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168" fontId="0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29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 quotePrefix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168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168" fontId="0" fillId="0" borderId="27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 vertical="top" wrapText="1"/>
    </xf>
    <xf numFmtId="4" fontId="6" fillId="0" borderId="3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36" xfId="0" applyFont="1" applyBorder="1" applyAlignment="1" quotePrefix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left" wrapText="1"/>
    </xf>
    <xf numFmtId="0" fontId="0" fillId="0" borderId="36" xfId="0" applyFont="1" applyBorder="1" applyAlignment="1">
      <alignment horizontal="center" wrapText="1"/>
    </xf>
    <xf numFmtId="168" fontId="0" fillId="0" borderId="36" xfId="0" applyNumberFormat="1" applyFont="1" applyFill="1" applyBorder="1" applyAlignment="1">
      <alignment horizontal="center" wrapText="1"/>
    </xf>
    <xf numFmtId="168" fontId="0" fillId="0" borderId="38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168" fontId="0" fillId="0" borderId="2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2" xfId="0" applyFont="1" applyBorder="1" applyAlignment="1">
      <alignment horizontal="center" wrapText="1"/>
    </xf>
    <xf numFmtId="168" fontId="0" fillId="0" borderId="35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wrapText="1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left" wrapText="1"/>
    </xf>
    <xf numFmtId="168" fontId="0" fillId="0" borderId="27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168" fontId="0" fillId="0" borderId="41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Border="1" applyAlignment="1" quotePrefix="1">
      <alignment horizontal="center" vertical="top" wrapText="1"/>
    </xf>
    <xf numFmtId="0" fontId="0" fillId="0" borderId="41" xfId="0" applyFont="1" applyBorder="1" applyAlignment="1">
      <alignment horizontal="center" vertical="top"/>
    </xf>
    <xf numFmtId="49" fontId="0" fillId="0" borderId="41" xfId="0" applyNumberFormat="1" applyFont="1" applyBorder="1" applyAlignment="1">
      <alignment horizontal="left" wrapText="1"/>
    </xf>
    <xf numFmtId="0" fontId="0" fillId="0" borderId="41" xfId="0" applyFont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 wrapText="1"/>
    </xf>
    <xf numFmtId="4" fontId="0" fillId="0" borderId="41" xfId="0" applyNumberFormat="1" applyFont="1" applyBorder="1" applyAlignment="1">
      <alignment horizontal="center"/>
    </xf>
    <xf numFmtId="4" fontId="6" fillId="0" borderId="41" xfId="0" applyNumberFormat="1" applyFont="1" applyFill="1" applyBorder="1" applyAlignment="1">
      <alignment horizontal="center" wrapText="1"/>
    </xf>
    <xf numFmtId="168" fontId="0" fillId="0" borderId="41" xfId="0" applyNumberFormat="1" applyFont="1" applyFill="1" applyBorder="1" applyAlignment="1">
      <alignment horizontal="center" wrapText="1"/>
    </xf>
    <xf numFmtId="0" fontId="0" fillId="0" borderId="41" xfId="0" applyFont="1" applyBorder="1" applyAlignment="1" quotePrefix="1">
      <alignment horizontal="center" vertical="top" wrapText="1"/>
    </xf>
    <xf numFmtId="0" fontId="0" fillId="0" borderId="41" xfId="0" applyFont="1" applyBorder="1" applyAlignment="1">
      <alignment horizontal="left" wrapText="1"/>
    </xf>
    <xf numFmtId="168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 vertical="top"/>
    </xf>
    <xf numFmtId="49" fontId="0" fillId="0" borderId="41" xfId="0" applyNumberFormat="1" applyFont="1" applyBorder="1" applyAlignment="1">
      <alignment wrapText="1"/>
    </xf>
    <xf numFmtId="0" fontId="0" fillId="0" borderId="41" xfId="0" applyNumberFormat="1" applyFont="1" applyBorder="1" applyAlignment="1">
      <alignment horizontal="center" vertical="top"/>
    </xf>
    <xf numFmtId="0" fontId="0" fillId="0" borderId="41" xfId="0" applyFont="1" applyBorder="1" applyAlignment="1">
      <alignment horizontal="left" vertical="top" wrapText="1"/>
    </xf>
    <xf numFmtId="49" fontId="0" fillId="0" borderId="41" xfId="0" applyNumberFormat="1" applyFont="1" applyBorder="1" applyAlignment="1">
      <alignment horizontal="left" wrapText="1"/>
    </xf>
    <xf numFmtId="168" fontId="0" fillId="0" borderId="41" xfId="0" applyNumberFormat="1" applyFont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left" vertical="top" wrapText="1"/>
    </xf>
    <xf numFmtId="168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vertical="top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42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 applyProtection="1">
      <alignment horizontal="center" vertical="top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49" fontId="0" fillId="0" borderId="41" xfId="0" applyNumberFormat="1" applyFont="1" applyBorder="1" applyAlignment="1">
      <alignment horizontal="left" vertical="center" wrapText="1"/>
    </xf>
    <xf numFmtId="168" fontId="0" fillId="0" borderId="41" xfId="0" applyNumberFormat="1" applyFont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0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48" xfId="0" applyNumberFormat="1" applyFont="1" applyBorder="1" applyAlignment="1" quotePrefix="1">
      <alignment horizontal="center" vertical="top" wrapText="1"/>
    </xf>
    <xf numFmtId="0" fontId="0" fillId="0" borderId="48" xfId="0" applyNumberFormat="1" applyFont="1" applyBorder="1" applyAlignment="1">
      <alignment horizontal="center" vertical="top"/>
    </xf>
    <xf numFmtId="0" fontId="0" fillId="0" borderId="4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0" borderId="50" xfId="0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" fontId="0" fillId="0" borderId="52" xfId="0" applyNumberFormat="1" applyFont="1" applyBorder="1" applyAlignment="1" quotePrefix="1">
      <alignment horizontal="center" vertical="center" wrapText="1"/>
    </xf>
    <xf numFmtId="1" fontId="0" fillId="0" borderId="53" xfId="0" applyNumberFormat="1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1" fontId="0" fillId="0" borderId="54" xfId="0" applyNumberFormat="1" applyFont="1" applyBorder="1" applyAlignment="1">
      <alignment horizontal="center" vertical="center" wrapText="1"/>
    </xf>
    <xf numFmtId="1" fontId="0" fillId="0" borderId="55" xfId="0" applyNumberFormat="1" applyFont="1" applyBorder="1" applyAlignment="1">
      <alignment horizontal="center" vertical="center" wrapText="1"/>
    </xf>
    <xf numFmtId="0" fontId="0" fillId="0" borderId="41" xfId="0" applyFont="1" applyBorder="1" applyAlignment="1" quotePrefix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168" fontId="0" fillId="0" borderId="41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1" fontId="0" fillId="0" borderId="41" xfId="0" applyNumberFormat="1" applyFont="1" applyBorder="1" applyAlignment="1" quotePrefix="1">
      <alignment horizontal="center" vertical="center" wrapText="1"/>
    </xf>
    <xf numFmtId="1" fontId="0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left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47" fillId="0" borderId="41" xfId="0" applyFont="1" applyBorder="1" applyAlignment="1">
      <alignment horizontal="center" vertical="center"/>
    </xf>
    <xf numFmtId="49" fontId="47" fillId="0" borderId="41" xfId="0" applyNumberFormat="1" applyFont="1" applyBorder="1" applyAlignment="1">
      <alignment vertical="center" wrapText="1"/>
    </xf>
    <xf numFmtId="168" fontId="47" fillId="0" borderId="41" xfId="0" applyNumberFormat="1" applyFont="1" applyFill="1" applyBorder="1" applyAlignment="1">
      <alignment horizontal="center" vertical="center"/>
    </xf>
    <xf numFmtId="168" fontId="0" fillId="0" borderId="56" xfId="0" applyNumberFormat="1" applyFont="1" applyBorder="1" applyAlignment="1">
      <alignment horizontal="center"/>
    </xf>
    <xf numFmtId="168" fontId="0" fillId="0" borderId="57" xfId="0" applyNumberFormat="1" applyFont="1" applyBorder="1" applyAlignment="1">
      <alignment horizontal="center"/>
    </xf>
    <xf numFmtId="168" fontId="0" fillId="0" borderId="58" xfId="0" applyNumberFormat="1" applyFont="1" applyBorder="1" applyAlignment="1">
      <alignment horizontal="center"/>
    </xf>
    <xf numFmtId="168" fontId="0" fillId="0" borderId="45" xfId="0" applyNumberFormat="1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NumberFormat="1" applyFont="1" applyBorder="1" applyAlignment="1">
      <alignment horizontal="center" vertical="top"/>
    </xf>
    <xf numFmtId="0" fontId="0" fillId="0" borderId="62" xfId="0" applyFont="1" applyBorder="1" applyAlignment="1" quotePrefix="1">
      <alignment horizontal="center" vertical="top" wrapText="1"/>
    </xf>
    <xf numFmtId="49" fontId="0" fillId="0" borderId="46" xfId="0" applyNumberFormat="1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61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center" vertical="top"/>
    </xf>
    <xf numFmtId="168" fontId="0" fillId="0" borderId="63" xfId="0" applyNumberFormat="1" applyFont="1" applyBorder="1" applyAlignment="1">
      <alignment horizontal="center"/>
    </xf>
    <xf numFmtId="168" fontId="0" fillId="0" borderId="6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 wrapText="1"/>
    </xf>
    <xf numFmtId="187" fontId="0" fillId="0" borderId="41" xfId="0" applyNumberFormat="1" applyFont="1" applyFill="1" applyBorder="1" applyAlignment="1">
      <alignment horizontal="center" vertical="center" wrapText="1"/>
    </xf>
    <xf numFmtId="187" fontId="6" fillId="0" borderId="41" xfId="0" applyNumberFormat="1" applyFont="1" applyFill="1" applyBorder="1" applyAlignment="1">
      <alignment horizontal="center" wrapText="1"/>
    </xf>
    <xf numFmtId="187" fontId="6" fillId="0" borderId="43" xfId="0" applyNumberFormat="1" applyFont="1" applyFill="1" applyBorder="1" applyAlignment="1">
      <alignment horizontal="center" wrapText="1"/>
    </xf>
    <xf numFmtId="187" fontId="0" fillId="0" borderId="41" xfId="0" applyNumberFormat="1" applyFont="1" applyFill="1" applyBorder="1" applyAlignment="1">
      <alignment horizontal="center" wrapText="1"/>
    </xf>
    <xf numFmtId="187" fontId="0" fillId="0" borderId="41" xfId="0" applyNumberFormat="1" applyFont="1" applyFill="1" applyBorder="1" applyAlignment="1">
      <alignment horizontal="center"/>
    </xf>
    <xf numFmtId="187" fontId="6" fillId="0" borderId="42" xfId="0" applyNumberFormat="1" applyFont="1" applyFill="1" applyBorder="1" applyAlignment="1">
      <alignment horizontal="center"/>
    </xf>
    <xf numFmtId="187" fontId="6" fillId="0" borderId="41" xfId="0" applyNumberFormat="1" applyFont="1" applyFill="1" applyBorder="1" applyAlignment="1">
      <alignment horizontal="center"/>
    </xf>
    <xf numFmtId="187" fontId="0" fillId="0" borderId="42" xfId="0" applyNumberFormat="1" applyFont="1" applyFill="1" applyBorder="1" applyAlignment="1">
      <alignment horizontal="center"/>
    </xf>
    <xf numFmtId="187" fontId="0" fillId="0" borderId="43" xfId="0" applyNumberFormat="1" applyFont="1" applyFill="1" applyBorder="1" applyAlignment="1">
      <alignment horizontal="center"/>
    </xf>
    <xf numFmtId="187" fontId="47" fillId="0" borderId="41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/>
    </xf>
    <xf numFmtId="187" fontId="0" fillId="0" borderId="41" xfId="0" applyNumberFormat="1" applyFont="1" applyBorder="1" applyAlignment="1">
      <alignment/>
    </xf>
    <xf numFmtId="187" fontId="6" fillId="0" borderId="41" xfId="0" applyNumberFormat="1" applyFont="1" applyBorder="1" applyAlignment="1">
      <alignment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view="pageBreakPreview" zoomScaleSheetLayoutView="100" zoomScalePageLayoutView="0" workbookViewId="0" topLeftCell="A7">
      <selection activeCell="B22" sqref="B22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7.5" customHeight="1"/>
    <row r="7" ht="7.5" customHeight="1"/>
    <row r="8" s="15" customFormat="1" ht="15.75" customHeight="1"/>
    <row r="9" s="15" customFormat="1" ht="26.25" customHeight="1"/>
    <row r="10" s="15" customFormat="1" ht="12.75"/>
    <row r="11" s="11" customFormat="1" ht="12.75"/>
    <row r="12" s="11" customFormat="1" ht="12.75"/>
    <row r="13" s="11" customFormat="1" ht="12.75"/>
    <row r="36" s="6" customFormat="1" ht="12.75"/>
    <row r="37" ht="8.25" customHeight="1"/>
    <row r="40" ht="10.5" customHeight="1"/>
  </sheetData>
  <sheetProtection/>
  <printOptions/>
  <pageMargins left="1.26" right="0.23" top="0.41" bottom="0.48" header="0.41" footer="0.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37"/>
  <sheetViews>
    <sheetView showZeros="0" view="pageBreakPreview" zoomScale="120" zoomScaleSheetLayoutView="120" workbookViewId="0" topLeftCell="A4">
      <selection activeCell="E13" sqref="E13"/>
    </sheetView>
  </sheetViews>
  <sheetFormatPr defaultColWidth="9.140625" defaultRowHeight="12.75"/>
  <cols>
    <col min="1" max="1" width="5.140625" style="19" customWidth="1"/>
    <col min="2" max="2" width="11.00390625" style="19" customWidth="1"/>
    <col min="3" max="3" width="54.8515625" style="20" customWidth="1"/>
    <col min="4" max="4" width="8.57421875" style="18" customWidth="1"/>
    <col min="5" max="5" width="9.140625" style="18" customWidth="1"/>
    <col min="6" max="6" width="9.140625" style="18" hidden="1" customWidth="1"/>
    <col min="7" max="7" width="12.7109375" style="18" hidden="1" customWidth="1"/>
    <col min="8" max="8" width="14.7109375" style="18" hidden="1" customWidth="1"/>
    <col min="9" max="16384" width="9.140625" style="1" customWidth="1"/>
  </cols>
  <sheetData>
    <row r="1" spans="1:8" ht="25.5" customHeight="1">
      <c r="A1" s="186" t="s">
        <v>27</v>
      </c>
      <c r="B1" s="186"/>
      <c r="C1" s="186"/>
      <c r="D1" s="186"/>
      <c r="E1" s="186"/>
      <c r="F1" s="186"/>
      <c r="G1" s="186"/>
      <c r="H1" s="186"/>
    </row>
    <row r="2" spans="1:8" s="2" customFormat="1" ht="18.75" customHeight="1">
      <c r="A2" s="181" t="s">
        <v>113</v>
      </c>
      <c r="B2" s="181"/>
      <c r="C2" s="181"/>
      <c r="D2" s="181"/>
      <c r="E2" s="181"/>
      <c r="F2" s="181"/>
      <c r="G2" s="181"/>
      <c r="H2" s="181"/>
    </row>
    <row r="3" spans="1:8" s="2" customFormat="1" ht="15" customHeight="1">
      <c r="A3" s="75"/>
      <c r="B3" s="75"/>
      <c r="C3" s="75"/>
      <c r="D3" s="75"/>
      <c r="E3" s="75"/>
      <c r="F3" s="75"/>
      <c r="G3" s="75"/>
      <c r="H3" s="75"/>
    </row>
    <row r="4" spans="1:8" s="2" customFormat="1" ht="16.5" customHeight="1">
      <c r="A4" s="182"/>
      <c r="B4" s="183"/>
      <c r="C4" s="183"/>
      <c r="D4" s="183"/>
      <c r="E4" s="183"/>
      <c r="F4" s="183"/>
      <c r="G4" s="183"/>
      <c r="H4" s="183"/>
    </row>
    <row r="5" spans="1:8" ht="8.25" customHeight="1">
      <c r="A5" s="10"/>
      <c r="B5" s="10"/>
      <c r="C5" s="21"/>
      <c r="D5" s="10"/>
      <c r="E5" s="10"/>
      <c r="F5" s="10"/>
      <c r="G5" s="10"/>
      <c r="H5" s="10"/>
    </row>
    <row r="6" spans="1:8" ht="38.25">
      <c r="A6" s="71" t="s">
        <v>1</v>
      </c>
      <c r="B6" s="72" t="s">
        <v>52</v>
      </c>
      <c r="C6" s="39" t="s">
        <v>10</v>
      </c>
      <c r="D6" s="72" t="s">
        <v>41</v>
      </c>
      <c r="E6" s="130" t="s">
        <v>89</v>
      </c>
      <c r="F6" s="73" t="s">
        <v>53</v>
      </c>
      <c r="G6" s="78" t="s">
        <v>61</v>
      </c>
      <c r="H6" s="38" t="s">
        <v>62</v>
      </c>
    </row>
    <row r="7" spans="1:8" s="40" customFormat="1" ht="13.5" thickBot="1">
      <c r="A7" s="41">
        <v>1</v>
      </c>
      <c r="B7" s="42">
        <v>2</v>
      </c>
      <c r="C7" s="42">
        <v>3</v>
      </c>
      <c r="D7" s="42">
        <v>4</v>
      </c>
      <c r="E7" s="134" t="s">
        <v>90</v>
      </c>
      <c r="F7" s="42">
        <v>6</v>
      </c>
      <c r="G7" s="79">
        <v>10</v>
      </c>
      <c r="H7" s="43">
        <v>11</v>
      </c>
    </row>
    <row r="8" spans="1:8" s="5" customFormat="1" ht="14.25" thickBot="1" thickTop="1">
      <c r="A8" s="33"/>
      <c r="B8" s="33" t="s">
        <v>11</v>
      </c>
      <c r="C8" s="34" t="s">
        <v>12</v>
      </c>
      <c r="D8" s="35" t="s">
        <v>51</v>
      </c>
      <c r="E8" s="36" t="s">
        <v>51</v>
      </c>
      <c r="F8" s="35" t="s">
        <v>51</v>
      </c>
      <c r="G8" s="80"/>
      <c r="H8" s="37" t="s">
        <v>51</v>
      </c>
    </row>
    <row r="9" spans="1:8" s="26" customFormat="1" ht="14.25" thickBot="1" thickTop="1">
      <c r="A9" s="111"/>
      <c r="B9" s="111" t="s">
        <v>13</v>
      </c>
      <c r="C9" s="112" t="s">
        <v>2</v>
      </c>
      <c r="D9" s="111" t="s">
        <v>51</v>
      </c>
      <c r="E9" s="111" t="s">
        <v>51</v>
      </c>
      <c r="F9" s="57" t="s">
        <v>51</v>
      </c>
      <c r="G9" s="84">
        <f>SUM(G10:G10)</f>
        <v>0</v>
      </c>
      <c r="H9" s="58">
        <f>SUM(H10:H10)</f>
        <v>0</v>
      </c>
    </row>
    <row r="10" spans="1:8" s="5" customFormat="1" ht="26.25" thickTop="1">
      <c r="A10" s="46">
        <v>1</v>
      </c>
      <c r="B10" s="126" t="s">
        <v>93</v>
      </c>
      <c r="C10" s="131" t="s">
        <v>92</v>
      </c>
      <c r="D10" s="107" t="s">
        <v>0</v>
      </c>
      <c r="E10" s="125">
        <v>0.5</v>
      </c>
      <c r="F10" s="45"/>
      <c r="G10" s="81"/>
      <c r="H10" s="62"/>
    </row>
    <row r="11" spans="1:8" ht="12.75">
      <c r="A11" s="135">
        <v>2</v>
      </c>
      <c r="B11" s="108" t="s">
        <v>28</v>
      </c>
      <c r="C11" s="91" t="s">
        <v>110</v>
      </c>
      <c r="D11" s="136" t="s">
        <v>25</v>
      </c>
      <c r="E11" s="137">
        <v>50</v>
      </c>
      <c r="F11" s="30"/>
      <c r="G11" s="85"/>
      <c r="H11" s="69"/>
    </row>
    <row r="12" spans="1:8" ht="12.75">
      <c r="A12" s="135">
        <v>3</v>
      </c>
      <c r="B12" s="108" t="s">
        <v>28</v>
      </c>
      <c r="C12" s="91" t="s">
        <v>109</v>
      </c>
      <c r="D12" s="136" t="s">
        <v>25</v>
      </c>
      <c r="E12" s="137">
        <v>150</v>
      </c>
      <c r="F12" s="30"/>
      <c r="G12" s="85"/>
      <c r="H12" s="69"/>
    </row>
    <row r="13" spans="1:8" ht="12.75">
      <c r="A13" s="135">
        <v>4</v>
      </c>
      <c r="B13" s="108" t="s">
        <v>28</v>
      </c>
      <c r="C13" s="91" t="s">
        <v>108</v>
      </c>
      <c r="D13" s="136" t="s">
        <v>42</v>
      </c>
      <c r="E13" s="137">
        <v>30</v>
      </c>
      <c r="F13" s="30"/>
      <c r="G13" s="85"/>
      <c r="H13" s="69"/>
    </row>
    <row r="14" spans="1:8" ht="13.5" thickBot="1">
      <c r="A14" s="135">
        <v>5</v>
      </c>
      <c r="B14" s="108" t="s">
        <v>28</v>
      </c>
      <c r="C14" s="91" t="s">
        <v>126</v>
      </c>
      <c r="D14" s="136" t="s">
        <v>25</v>
      </c>
      <c r="E14" s="137">
        <v>50</v>
      </c>
      <c r="F14" s="30"/>
      <c r="G14" s="85"/>
      <c r="H14" s="69"/>
    </row>
    <row r="15" spans="1:8" ht="13.5" thickTop="1">
      <c r="A15" s="120"/>
      <c r="B15" s="121"/>
      <c r="C15" s="122" t="s">
        <v>73</v>
      </c>
      <c r="D15" s="123"/>
      <c r="E15" s="124"/>
      <c r="F15" s="30"/>
      <c r="G15" s="85"/>
      <c r="H15" s="69"/>
    </row>
    <row r="16" spans="1:8" ht="12.75">
      <c r="A16" s="31">
        <v>6</v>
      </c>
      <c r="B16" s="99" t="s">
        <v>75</v>
      </c>
      <c r="C16" s="89" t="s">
        <v>123</v>
      </c>
      <c r="D16" s="87" t="s">
        <v>72</v>
      </c>
      <c r="E16" s="63">
        <v>1897.7</v>
      </c>
      <c r="F16" s="30"/>
      <c r="G16" s="85"/>
      <c r="H16" s="69"/>
    </row>
    <row r="17" spans="1:8" ht="12.75">
      <c r="A17" s="31">
        <v>7</v>
      </c>
      <c r="B17" s="99" t="s">
        <v>75</v>
      </c>
      <c r="C17" s="148" t="s">
        <v>124</v>
      </c>
      <c r="D17" s="87" t="s">
        <v>72</v>
      </c>
      <c r="E17" s="63">
        <v>790.7</v>
      </c>
      <c r="F17" s="30"/>
      <c r="G17" s="85"/>
      <c r="H17" s="69"/>
    </row>
    <row r="18" spans="1:8" ht="26.25" thickBot="1">
      <c r="A18" s="31">
        <v>8</v>
      </c>
      <c r="B18" s="99" t="s">
        <v>95</v>
      </c>
      <c r="C18" s="102" t="s">
        <v>96</v>
      </c>
      <c r="D18" s="87" t="s">
        <v>74</v>
      </c>
      <c r="E18" s="63">
        <v>10</v>
      </c>
      <c r="F18" s="30"/>
      <c r="G18" s="85"/>
      <c r="H18" s="69"/>
    </row>
    <row r="19" spans="1:8" s="26" customFormat="1" ht="14.25" thickBot="1" thickTop="1">
      <c r="A19" s="111"/>
      <c r="B19" s="111" t="s">
        <v>14</v>
      </c>
      <c r="C19" s="112" t="s">
        <v>15</v>
      </c>
      <c r="D19" s="111" t="s">
        <v>51</v>
      </c>
      <c r="E19" s="113" t="s">
        <v>51</v>
      </c>
      <c r="F19" s="98" t="s">
        <v>51</v>
      </c>
      <c r="G19" s="84" t="e">
        <f>SUM(G21:G22)</f>
        <v>#REF!</v>
      </c>
      <c r="H19" s="67">
        <f>SUM(H21:H22)</f>
        <v>75620</v>
      </c>
    </row>
    <row r="20" spans="1:8" s="26" customFormat="1" ht="26.25" thickTop="1">
      <c r="A20" s="138">
        <v>9</v>
      </c>
      <c r="B20" s="107" t="s">
        <v>94</v>
      </c>
      <c r="C20" s="131" t="s">
        <v>115</v>
      </c>
      <c r="D20" s="107" t="s">
        <v>42</v>
      </c>
      <c r="E20" s="141">
        <v>3953.6</v>
      </c>
      <c r="F20" s="139"/>
      <c r="G20" s="140"/>
      <c r="H20" s="106"/>
    </row>
    <row r="21" spans="1:8" ht="38.25">
      <c r="A21" s="118">
        <v>10</v>
      </c>
      <c r="B21" s="108" t="s">
        <v>76</v>
      </c>
      <c r="C21" s="91" t="s">
        <v>116</v>
      </c>
      <c r="D21" s="119"/>
      <c r="E21" s="68"/>
      <c r="F21" s="30"/>
      <c r="G21" s="82"/>
      <c r="H21" s="64"/>
    </row>
    <row r="22" spans="1:8" ht="14.25">
      <c r="A22" s="95"/>
      <c r="B22" s="96"/>
      <c r="C22" s="90"/>
      <c r="D22" s="97" t="s">
        <v>49</v>
      </c>
      <c r="E22" s="60">
        <v>3781</v>
      </c>
      <c r="F22" s="70">
        <v>20</v>
      </c>
      <c r="G22" s="86" t="e">
        <f>ROUND($F22*#REF!,2)</f>
        <v>#REF!</v>
      </c>
      <c r="H22" s="61">
        <f>ROUND($F22*E22,2)</f>
        <v>75620</v>
      </c>
    </row>
    <row r="23" spans="1:8" ht="39" thickBot="1">
      <c r="A23" s="95">
        <v>11</v>
      </c>
      <c r="B23" s="128" t="s">
        <v>88</v>
      </c>
      <c r="C23" s="90" t="s">
        <v>103</v>
      </c>
      <c r="D23" s="129" t="s">
        <v>42</v>
      </c>
      <c r="E23" s="127">
        <v>3953.6</v>
      </c>
      <c r="F23" s="44"/>
      <c r="G23" s="85"/>
      <c r="H23" s="66"/>
    </row>
    <row r="24" spans="1:8" s="26" customFormat="1" ht="14.25" thickBot="1" thickTop="1">
      <c r="A24" s="111"/>
      <c r="B24" s="111" t="s">
        <v>16</v>
      </c>
      <c r="C24" s="112" t="s">
        <v>17</v>
      </c>
      <c r="D24" s="111" t="s">
        <v>51</v>
      </c>
      <c r="E24" s="113"/>
      <c r="F24" s="59" t="s">
        <v>51</v>
      </c>
      <c r="G24" s="84" t="e">
        <f>SUM(#REF!)</f>
        <v>#REF!</v>
      </c>
      <c r="H24" s="67" t="e">
        <f>SUM(#REF!)</f>
        <v>#REF!</v>
      </c>
    </row>
    <row r="25" spans="1:8" s="26" customFormat="1" ht="27" thickBot="1" thickTop="1">
      <c r="A25" s="114">
        <v>12</v>
      </c>
      <c r="B25" s="114" t="s">
        <v>97</v>
      </c>
      <c r="C25" s="115" t="s">
        <v>104</v>
      </c>
      <c r="D25" s="116" t="s">
        <v>42</v>
      </c>
      <c r="E25" s="117">
        <v>2506</v>
      </c>
      <c r="F25" s="104"/>
      <c r="G25" s="105"/>
      <c r="H25" s="106"/>
    </row>
    <row r="26" spans="1:8" s="26" customFormat="1" ht="27" thickBot="1" thickTop="1">
      <c r="A26" s="107">
        <v>13</v>
      </c>
      <c r="B26" s="107" t="s">
        <v>97</v>
      </c>
      <c r="C26" s="131" t="s">
        <v>106</v>
      </c>
      <c r="D26" s="132" t="s">
        <v>42</v>
      </c>
      <c r="E26" s="133">
        <v>1275</v>
      </c>
      <c r="F26" s="104"/>
      <c r="G26" s="105"/>
      <c r="H26" s="106"/>
    </row>
    <row r="27" spans="1:8" s="26" customFormat="1" ht="14.25" thickBot="1" thickTop="1">
      <c r="A27" s="111"/>
      <c r="B27" s="111" t="s">
        <v>20</v>
      </c>
      <c r="C27" s="112" t="s">
        <v>21</v>
      </c>
      <c r="D27" s="111" t="s">
        <v>51</v>
      </c>
      <c r="E27" s="113" t="s">
        <v>51</v>
      </c>
      <c r="F27" s="59" t="s">
        <v>51</v>
      </c>
      <c r="G27" s="84">
        <f>SUM(G28:G29)</f>
        <v>0</v>
      </c>
      <c r="H27" s="67">
        <f>SUM(H28:H29)</f>
        <v>0</v>
      </c>
    </row>
    <row r="28" spans="1:8" ht="26.25" thickTop="1">
      <c r="A28" s="88" t="s">
        <v>111</v>
      </c>
      <c r="B28" s="88" t="s">
        <v>98</v>
      </c>
      <c r="C28" s="91" t="s">
        <v>105</v>
      </c>
      <c r="D28" s="100" t="s">
        <v>25</v>
      </c>
      <c r="E28" s="65">
        <v>1045</v>
      </c>
      <c r="F28" s="32"/>
      <c r="G28" s="83"/>
      <c r="H28" s="66"/>
    </row>
    <row r="29" spans="1:8" ht="25.5">
      <c r="A29" s="88" t="s">
        <v>107</v>
      </c>
      <c r="B29" s="88" t="s">
        <v>91</v>
      </c>
      <c r="C29" s="91" t="s">
        <v>118</v>
      </c>
      <c r="D29" s="100" t="s">
        <v>114</v>
      </c>
      <c r="E29" s="149" t="s">
        <v>117</v>
      </c>
      <c r="F29" s="32"/>
      <c r="G29" s="83"/>
      <c r="H29" s="66"/>
    </row>
    <row r="30" spans="1:8" ht="25.5">
      <c r="A30" s="142" t="s">
        <v>102</v>
      </c>
      <c r="B30" s="142" t="s">
        <v>91</v>
      </c>
      <c r="C30" s="143" t="s">
        <v>119</v>
      </c>
      <c r="D30" s="144" t="s">
        <v>114</v>
      </c>
      <c r="E30" s="150" t="s">
        <v>120</v>
      </c>
      <c r="F30" s="146"/>
      <c r="G30" s="146"/>
      <c r="H30" s="147"/>
    </row>
    <row r="31" spans="1:8" ht="25.5">
      <c r="A31" s="142" t="s">
        <v>125</v>
      </c>
      <c r="B31" s="142" t="s">
        <v>91</v>
      </c>
      <c r="C31" s="143" t="s">
        <v>121</v>
      </c>
      <c r="D31" s="144" t="s">
        <v>114</v>
      </c>
      <c r="E31" s="150" t="s">
        <v>122</v>
      </c>
      <c r="F31" s="146"/>
      <c r="G31" s="146"/>
      <c r="H31" s="147"/>
    </row>
    <row r="32" spans="1:8" ht="12.75">
      <c r="A32" s="142"/>
      <c r="B32" s="142"/>
      <c r="C32" s="143"/>
      <c r="D32" s="144"/>
      <c r="E32" s="145"/>
      <c r="F32" s="146"/>
      <c r="G32" s="146"/>
      <c r="H32" s="147"/>
    </row>
    <row r="33" spans="1:8" ht="12.75">
      <c r="A33" s="142"/>
      <c r="B33" s="142"/>
      <c r="C33" s="143"/>
      <c r="D33" s="144"/>
      <c r="E33" s="145"/>
      <c r="F33" s="146"/>
      <c r="G33" s="146"/>
      <c r="H33" s="147"/>
    </row>
    <row r="34" spans="1:8" ht="12.75">
      <c r="A34" s="142"/>
      <c r="B34" s="142"/>
      <c r="C34" s="143"/>
      <c r="D34" s="144"/>
      <c r="E34" s="145"/>
      <c r="F34" s="146"/>
      <c r="G34" s="146"/>
      <c r="H34" s="147"/>
    </row>
    <row r="35" spans="1:8" ht="12.75">
      <c r="A35" s="142"/>
      <c r="B35" s="142"/>
      <c r="C35" s="143"/>
      <c r="D35" s="144"/>
      <c r="E35" s="145"/>
      <c r="F35" s="146"/>
      <c r="G35" s="146"/>
      <c r="H35" s="147"/>
    </row>
    <row r="36" ht="13.5" customHeight="1">
      <c r="C36" s="110" t="s">
        <v>87</v>
      </c>
    </row>
    <row r="37" ht="13.5" customHeight="1">
      <c r="C37" s="110" t="s">
        <v>101</v>
      </c>
    </row>
    <row r="38" ht="13.5" customHeight="1"/>
    <row r="39" ht="13.5" customHeight="1"/>
    <row r="40" ht="13.5" customHeight="1"/>
    <row r="41" ht="27.7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42" customHeight="1"/>
    <row r="49" ht="13.5" customHeight="1"/>
    <row r="50" ht="13.5" customHeight="1"/>
    <row r="51" ht="13.5" customHeight="1"/>
    <row r="52" ht="13.5" customHeight="1"/>
    <row r="53" ht="27.75" customHeight="1"/>
    <row r="54" ht="13.5" customHeight="1"/>
    <row r="55" ht="13.5" customHeight="1"/>
    <row r="56" ht="13.5" customHeight="1"/>
    <row r="57" ht="27.75" customHeight="1"/>
    <row r="58" ht="13.5" customHeight="1"/>
    <row r="59" ht="13.5" customHeight="1"/>
    <row r="60" ht="13.5" customHeight="1"/>
    <row r="61" ht="27.75" customHeight="1"/>
    <row r="62" ht="13.5" customHeight="1"/>
    <row r="63" ht="27.75" customHeight="1"/>
    <row r="64" ht="13.5" customHeight="1"/>
    <row r="65" ht="27.7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27.75" customHeight="1"/>
    <row r="74" ht="13.5" customHeight="1"/>
    <row r="75" ht="27.75" customHeight="1"/>
    <row r="76" ht="13.5" customHeight="1"/>
    <row r="77" ht="27.7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3">
    <mergeCell ref="A1:H1"/>
    <mergeCell ref="A2:H2"/>
    <mergeCell ref="A4:H4"/>
  </mergeCells>
  <printOptions/>
  <pageMargins left="0.3937007874015748" right="0.24" top="0.6692913385826772" bottom="0.4330708661417323" header="0.31496062992125984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85"/>
  <sheetViews>
    <sheetView showZeros="0" tabSelected="1" view="pageLayout" zoomScaleSheetLayoutView="110" workbookViewId="0" topLeftCell="A22">
      <selection activeCell="F31" sqref="F31"/>
    </sheetView>
  </sheetViews>
  <sheetFormatPr defaultColWidth="9.140625" defaultRowHeight="12.75"/>
  <cols>
    <col min="1" max="1" width="4.7109375" style="19" customWidth="1"/>
    <col min="2" max="2" width="11.7109375" style="19" customWidth="1"/>
    <col min="3" max="3" width="57.8515625" style="20" customWidth="1"/>
    <col min="4" max="4" width="8.57421875" style="18" customWidth="1"/>
    <col min="5" max="5" width="10.7109375" style="18" customWidth="1"/>
    <col min="6" max="6" width="12.7109375" style="18" customWidth="1"/>
    <col min="7" max="7" width="14.7109375" style="18" customWidth="1"/>
    <col min="8" max="16384" width="9.140625" style="1" customWidth="1"/>
  </cols>
  <sheetData>
    <row r="1" spans="1:7" ht="25.5" customHeight="1">
      <c r="A1" s="197" t="s">
        <v>127</v>
      </c>
      <c r="B1" s="198"/>
      <c r="C1" s="198"/>
      <c r="D1" s="198"/>
      <c r="E1" s="198"/>
      <c r="F1" s="198"/>
      <c r="G1" s="199"/>
    </row>
    <row r="2" spans="1:7" s="2" customFormat="1" ht="15" customHeight="1">
      <c r="A2" s="200" t="s">
        <v>162</v>
      </c>
      <c r="B2" s="181"/>
      <c r="C2" s="181"/>
      <c r="D2" s="181"/>
      <c r="E2" s="181"/>
      <c r="F2" s="181"/>
      <c r="G2" s="188"/>
    </row>
    <row r="3" spans="1:7" s="2" customFormat="1" ht="16.5" customHeight="1">
      <c r="A3" s="201" t="s">
        <v>100</v>
      </c>
      <c r="B3" s="183"/>
      <c r="C3" s="183"/>
      <c r="D3" s="183"/>
      <c r="E3" s="183"/>
      <c r="F3" s="183"/>
      <c r="G3" s="189"/>
    </row>
    <row r="4" spans="1:7" ht="8.25" customHeight="1">
      <c r="A4" s="202"/>
      <c r="B4" s="10"/>
      <c r="C4" s="21"/>
      <c r="D4" s="10"/>
      <c r="E4" s="10"/>
      <c r="F4" s="10"/>
      <c r="G4" s="190"/>
    </row>
    <row r="5" spans="1:7" ht="38.25">
      <c r="A5" s="219" t="s">
        <v>1</v>
      </c>
      <c r="B5" s="220" t="s">
        <v>52</v>
      </c>
      <c r="C5" s="221" t="s">
        <v>10</v>
      </c>
      <c r="D5" s="220" t="s">
        <v>41</v>
      </c>
      <c r="E5" s="222" t="s">
        <v>40</v>
      </c>
      <c r="F5" s="223" t="s">
        <v>53</v>
      </c>
      <c r="G5" s="223" t="s">
        <v>62</v>
      </c>
    </row>
    <row r="6" spans="1:7" s="40" customFormat="1" ht="12.75">
      <c r="A6" s="224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5">
        <v>11</v>
      </c>
    </row>
    <row r="7" spans="1:7" s="40" customFormat="1" ht="12.75">
      <c r="A7" s="214"/>
      <c r="B7" s="215"/>
      <c r="C7" s="216" t="s">
        <v>2</v>
      </c>
      <c r="D7" s="215"/>
      <c r="E7" s="217"/>
      <c r="F7" s="215"/>
      <c r="G7" s="218"/>
    </row>
    <row r="8" spans="1:7" s="5" customFormat="1" ht="12.75">
      <c r="A8" s="151">
        <v>1</v>
      </c>
      <c r="B8" s="152" t="s">
        <v>129</v>
      </c>
      <c r="C8" s="153" t="s">
        <v>128</v>
      </c>
      <c r="D8" s="152" t="s">
        <v>5</v>
      </c>
      <c r="E8" s="154">
        <v>1150</v>
      </c>
      <c r="F8" s="195"/>
      <c r="G8" s="249">
        <f>ROUND($F8*E8,2)</f>
        <v>0</v>
      </c>
    </row>
    <row r="9" spans="1:7" ht="38.25">
      <c r="A9" s="155">
        <v>2</v>
      </c>
      <c r="B9" s="156" t="s">
        <v>131</v>
      </c>
      <c r="C9" s="157" t="s">
        <v>182</v>
      </c>
      <c r="D9" s="158" t="s">
        <v>42</v>
      </c>
      <c r="E9" s="159">
        <v>331</v>
      </c>
      <c r="F9" s="196"/>
      <c r="G9" s="249">
        <f>ROUND($F9*E9,2)</f>
        <v>0</v>
      </c>
    </row>
    <row r="10" spans="1:7" ht="38.25">
      <c r="A10" s="155">
        <v>3</v>
      </c>
      <c r="B10" s="156" t="s">
        <v>131</v>
      </c>
      <c r="C10" s="157" t="s">
        <v>183</v>
      </c>
      <c r="D10" s="158" t="s">
        <v>42</v>
      </c>
      <c r="E10" s="159">
        <v>113</v>
      </c>
      <c r="F10" s="196"/>
      <c r="G10" s="249">
        <f>ROUND($F10*E10,2)</f>
        <v>0</v>
      </c>
    </row>
    <row r="11" spans="1:7" ht="12.75">
      <c r="A11" s="155">
        <v>4</v>
      </c>
      <c r="B11" s="156" t="s">
        <v>131</v>
      </c>
      <c r="C11" s="157" t="s">
        <v>132</v>
      </c>
      <c r="D11" s="158" t="s">
        <v>9</v>
      </c>
      <c r="E11" s="159">
        <v>16</v>
      </c>
      <c r="F11" s="196"/>
      <c r="G11" s="249">
        <f>ROUND($F11*E11,2)</f>
        <v>0</v>
      </c>
    </row>
    <row r="12" spans="1:7" ht="12.75">
      <c r="A12" s="155">
        <v>5</v>
      </c>
      <c r="B12" s="156" t="s">
        <v>131</v>
      </c>
      <c r="C12" s="157" t="s">
        <v>133</v>
      </c>
      <c r="D12" s="158" t="s">
        <v>130</v>
      </c>
      <c r="E12" s="159">
        <v>19</v>
      </c>
      <c r="F12" s="196"/>
      <c r="G12" s="249">
        <f>ROUND($F12*E12,2)</f>
        <v>0</v>
      </c>
    </row>
    <row r="13" spans="1:7" ht="12.75">
      <c r="A13" s="155"/>
      <c r="B13" s="156"/>
      <c r="C13" s="157"/>
      <c r="D13" s="158"/>
      <c r="E13" s="159"/>
      <c r="F13" s="160"/>
      <c r="G13" s="249">
        <f>ROUND($F13*E13,2)</f>
        <v>0</v>
      </c>
    </row>
    <row r="14" spans="1:7" ht="12.75">
      <c r="A14" s="155"/>
      <c r="B14" s="156"/>
      <c r="C14" s="157" t="s">
        <v>81</v>
      </c>
      <c r="D14" s="227"/>
      <c r="E14" s="228"/>
      <c r="F14" s="229"/>
      <c r="G14" s="250">
        <f>SUM(G8:G13)</f>
        <v>0</v>
      </c>
    </row>
    <row r="15" spans="1:7" ht="12.75">
      <c r="A15" s="203"/>
      <c r="B15" s="94"/>
      <c r="C15" s="148"/>
      <c r="D15" s="158"/>
      <c r="E15" s="159"/>
      <c r="F15" s="160"/>
      <c r="G15" s="251"/>
    </row>
    <row r="16" spans="1:7" ht="12.75">
      <c r="A16" s="155"/>
      <c r="B16" s="156"/>
      <c r="C16" s="226" t="s">
        <v>78</v>
      </c>
      <c r="D16" s="158"/>
      <c r="E16" s="159"/>
      <c r="F16" s="160"/>
      <c r="G16" s="252"/>
    </row>
    <row r="17" spans="1:7" ht="42" customHeight="1">
      <c r="A17" s="155">
        <v>6</v>
      </c>
      <c r="B17" s="156" t="s">
        <v>77</v>
      </c>
      <c r="C17" s="157" t="s">
        <v>134</v>
      </c>
      <c r="D17" s="158" t="s">
        <v>72</v>
      </c>
      <c r="E17" s="162">
        <v>146</v>
      </c>
      <c r="F17" s="196"/>
      <c r="G17" s="252">
        <f>ROUND($F17*E17,2)</f>
        <v>0</v>
      </c>
    </row>
    <row r="18" spans="1:7" ht="25.5">
      <c r="A18" s="155">
        <v>7</v>
      </c>
      <c r="B18" s="156" t="s">
        <v>137</v>
      </c>
      <c r="C18" s="157" t="s">
        <v>135</v>
      </c>
      <c r="D18" s="158" t="s">
        <v>72</v>
      </c>
      <c r="E18" s="162">
        <v>226</v>
      </c>
      <c r="F18" s="196"/>
      <c r="G18" s="252">
        <f>ROUND(F18*E18,2)</f>
        <v>0</v>
      </c>
    </row>
    <row r="19" spans="1:7" ht="25.5">
      <c r="A19" s="155">
        <v>8</v>
      </c>
      <c r="B19" s="156" t="s">
        <v>131</v>
      </c>
      <c r="C19" s="157" t="s">
        <v>136</v>
      </c>
      <c r="D19" s="158" t="s">
        <v>72</v>
      </c>
      <c r="E19" s="162">
        <v>226</v>
      </c>
      <c r="F19" s="196"/>
      <c r="G19" s="252">
        <f>ROUND(F19*E19,2)</f>
        <v>0</v>
      </c>
    </row>
    <row r="20" spans="1:7" ht="12.75">
      <c r="A20" s="163"/>
      <c r="B20" s="156"/>
      <c r="C20" s="164"/>
      <c r="D20" s="158"/>
      <c r="E20" s="165"/>
      <c r="F20" s="160"/>
      <c r="G20" s="253"/>
    </row>
    <row r="21" spans="1:7" ht="12.75">
      <c r="A21" s="155"/>
      <c r="B21" s="156"/>
      <c r="C21" s="157" t="s">
        <v>83</v>
      </c>
      <c r="D21" s="227"/>
      <c r="E21" s="228"/>
      <c r="F21" s="229"/>
      <c r="G21" s="250">
        <f>SUM(G17:G19)</f>
        <v>0</v>
      </c>
    </row>
    <row r="22" spans="1:7" ht="12.75">
      <c r="A22" s="155"/>
      <c r="B22" s="156"/>
      <c r="C22" s="226" t="s">
        <v>138</v>
      </c>
      <c r="D22" s="227"/>
      <c r="E22" s="228"/>
      <c r="F22" s="228"/>
      <c r="G22" s="229"/>
    </row>
    <row r="23" spans="1:7" ht="25.5">
      <c r="A23" s="163">
        <v>9</v>
      </c>
      <c r="B23" s="156" t="s">
        <v>140</v>
      </c>
      <c r="C23" s="164" t="s">
        <v>141</v>
      </c>
      <c r="D23" s="158" t="s">
        <v>9</v>
      </c>
      <c r="E23" s="165">
        <v>40</v>
      </c>
      <c r="F23" s="196"/>
      <c r="G23" s="253">
        <f>ROUND($F23*E23,2)</f>
        <v>0</v>
      </c>
    </row>
    <row r="24" spans="1:7" ht="42" customHeight="1">
      <c r="A24" s="166" t="s">
        <v>112</v>
      </c>
      <c r="B24" s="166" t="s">
        <v>131</v>
      </c>
      <c r="C24" s="167" t="s">
        <v>184</v>
      </c>
      <c r="D24" s="158" t="s">
        <v>9</v>
      </c>
      <c r="E24" s="159">
        <v>2</v>
      </c>
      <c r="F24" s="196"/>
      <c r="G24" s="253">
        <f>ROUND($F24*E24,2)</f>
        <v>0</v>
      </c>
    </row>
    <row r="25" spans="1:7" ht="12.75">
      <c r="A25" s="168"/>
      <c r="B25" s="169"/>
      <c r="C25" s="170"/>
      <c r="D25" s="171"/>
      <c r="E25" s="165"/>
      <c r="F25" s="160"/>
      <c r="G25" s="253">
        <f>ROUND($F25*E25,2)</f>
        <v>0</v>
      </c>
    </row>
    <row r="26" spans="1:7" ht="12.75">
      <c r="A26" s="168"/>
      <c r="B26" s="169"/>
      <c r="C26" s="170"/>
      <c r="D26" s="171"/>
      <c r="E26" s="172"/>
      <c r="F26" s="160"/>
      <c r="G26" s="253">
        <f>ROUND($F26*E26,2)</f>
        <v>0</v>
      </c>
    </row>
    <row r="27" spans="1:7" ht="12.75">
      <c r="A27" s="240"/>
      <c r="B27" s="244"/>
      <c r="C27" s="242" t="s">
        <v>139</v>
      </c>
      <c r="D27" s="236"/>
      <c r="E27" s="236"/>
      <c r="F27" s="237"/>
      <c r="G27" s="254">
        <f>SUM(G23:G26)</f>
        <v>0</v>
      </c>
    </row>
    <row r="28" spans="1:7" ht="12.75">
      <c r="A28" s="241"/>
      <c r="B28" s="245"/>
      <c r="C28" s="243"/>
      <c r="D28" s="238"/>
      <c r="E28" s="238"/>
      <c r="F28" s="239"/>
      <c r="G28" s="187"/>
    </row>
    <row r="29" spans="1:7" ht="12.75">
      <c r="A29" s="155"/>
      <c r="B29" s="156"/>
      <c r="C29" s="226" t="s">
        <v>82</v>
      </c>
      <c r="D29" s="227"/>
      <c r="E29" s="228"/>
      <c r="F29" s="229"/>
      <c r="G29" s="161"/>
    </row>
    <row r="30" spans="1:7" ht="38.25">
      <c r="A30" s="163">
        <v>11</v>
      </c>
      <c r="B30" s="173" t="s">
        <v>99</v>
      </c>
      <c r="C30" s="164" t="s">
        <v>147</v>
      </c>
      <c r="D30" s="158" t="s">
        <v>42</v>
      </c>
      <c r="E30" s="165">
        <v>444</v>
      </c>
      <c r="F30" s="196"/>
      <c r="G30" s="253">
        <f aca="true" t="shared" si="0" ref="G30:G36">ROUND($F30*E30,2)</f>
        <v>0</v>
      </c>
    </row>
    <row r="31" spans="1:7" ht="51" customHeight="1">
      <c r="A31" s="163">
        <v>12</v>
      </c>
      <c r="B31" s="156" t="s">
        <v>143</v>
      </c>
      <c r="C31" s="164" t="s">
        <v>185</v>
      </c>
      <c r="D31" s="158" t="s">
        <v>42</v>
      </c>
      <c r="E31" s="165">
        <v>444</v>
      </c>
      <c r="F31" s="196"/>
      <c r="G31" s="253">
        <f t="shared" si="0"/>
        <v>0</v>
      </c>
    </row>
    <row r="32" spans="1:7" ht="25.5">
      <c r="A32" s="166" t="s">
        <v>142</v>
      </c>
      <c r="B32" s="166" t="s">
        <v>144</v>
      </c>
      <c r="C32" s="167" t="s">
        <v>148</v>
      </c>
      <c r="D32" s="158" t="s">
        <v>42</v>
      </c>
      <c r="E32" s="159">
        <v>30496</v>
      </c>
      <c r="F32" s="196"/>
      <c r="G32" s="253">
        <f t="shared" si="0"/>
        <v>0</v>
      </c>
    </row>
    <row r="33" spans="1:7" ht="25.5">
      <c r="A33" s="166" t="s">
        <v>111</v>
      </c>
      <c r="B33" s="166" t="s">
        <v>144</v>
      </c>
      <c r="C33" s="167" t="s">
        <v>149</v>
      </c>
      <c r="D33" s="158" t="s">
        <v>42</v>
      </c>
      <c r="E33" s="159">
        <v>30496</v>
      </c>
      <c r="F33" s="196"/>
      <c r="G33" s="253">
        <f t="shared" si="0"/>
        <v>0</v>
      </c>
    </row>
    <row r="34" spans="1:7" ht="38.25">
      <c r="A34" s="168">
        <v>15</v>
      </c>
      <c r="B34" s="174" t="s">
        <v>145</v>
      </c>
      <c r="C34" s="157" t="s">
        <v>150</v>
      </c>
      <c r="D34" s="158" t="s">
        <v>42</v>
      </c>
      <c r="E34" s="165">
        <v>444</v>
      </c>
      <c r="F34" s="196"/>
      <c r="G34" s="253">
        <f t="shared" si="0"/>
        <v>0</v>
      </c>
    </row>
    <row r="35" spans="1:7" ht="38.25">
      <c r="A35" s="166" t="s">
        <v>102</v>
      </c>
      <c r="B35" s="166" t="s">
        <v>146</v>
      </c>
      <c r="C35" s="167" t="s">
        <v>186</v>
      </c>
      <c r="D35" s="158" t="s">
        <v>42</v>
      </c>
      <c r="E35" s="159">
        <v>10165</v>
      </c>
      <c r="F35" s="196"/>
      <c r="G35" s="253">
        <f t="shared" si="0"/>
        <v>0</v>
      </c>
    </row>
    <row r="36" spans="1:7" ht="12.75">
      <c r="A36" s="168"/>
      <c r="B36" s="169"/>
      <c r="C36" s="170"/>
      <c r="D36" s="171"/>
      <c r="E36" s="172"/>
      <c r="F36" s="160"/>
      <c r="G36" s="253">
        <f t="shared" si="0"/>
        <v>0</v>
      </c>
    </row>
    <row r="37" spans="1:7" ht="12.75">
      <c r="A37" s="168"/>
      <c r="B37" s="169"/>
      <c r="C37" s="157" t="s">
        <v>84</v>
      </c>
      <c r="D37" s="233"/>
      <c r="E37" s="234"/>
      <c r="F37" s="235"/>
      <c r="G37" s="255">
        <f>SUM(G30:G36)</f>
        <v>0</v>
      </c>
    </row>
    <row r="38" spans="1:7" ht="12.75">
      <c r="A38" s="168"/>
      <c r="B38" s="169"/>
      <c r="C38" s="248"/>
      <c r="D38" s="246"/>
      <c r="E38" s="234"/>
      <c r="F38" s="247"/>
      <c r="G38" s="187"/>
    </row>
    <row r="39" spans="1:7" ht="12.75">
      <c r="A39" s="155"/>
      <c r="B39" s="156"/>
      <c r="C39" s="226" t="s">
        <v>79</v>
      </c>
      <c r="D39" s="227"/>
      <c r="E39" s="228"/>
      <c r="F39" s="229"/>
      <c r="G39" s="161"/>
    </row>
    <row r="40" spans="1:7" ht="38.25">
      <c r="A40" s="168">
        <v>17</v>
      </c>
      <c r="B40" s="169" t="s">
        <v>151</v>
      </c>
      <c r="C40" s="157" t="s">
        <v>154</v>
      </c>
      <c r="D40" s="175" t="s">
        <v>42</v>
      </c>
      <c r="E40" s="165">
        <v>10165</v>
      </c>
      <c r="F40" s="196"/>
      <c r="G40" s="253">
        <f aca="true" t="shared" si="1" ref="G40:G45">ROUND($F40*E40,2)</f>
        <v>0</v>
      </c>
    </row>
    <row r="41" spans="1:7" ht="38.25">
      <c r="A41" s="168">
        <v>18</v>
      </c>
      <c r="B41" s="169" t="s">
        <v>152</v>
      </c>
      <c r="C41" s="157" t="s">
        <v>187</v>
      </c>
      <c r="D41" s="175" t="s">
        <v>42</v>
      </c>
      <c r="E41" s="165">
        <v>2033</v>
      </c>
      <c r="F41" s="196"/>
      <c r="G41" s="253">
        <f t="shared" si="1"/>
        <v>0</v>
      </c>
    </row>
    <row r="42" spans="1:7" ht="38.25">
      <c r="A42" s="168">
        <v>19</v>
      </c>
      <c r="B42" s="169" t="s">
        <v>153</v>
      </c>
      <c r="C42" s="157" t="s">
        <v>188</v>
      </c>
      <c r="D42" s="175" t="s">
        <v>42</v>
      </c>
      <c r="E42" s="165">
        <v>10165</v>
      </c>
      <c r="F42" s="196"/>
      <c r="G42" s="253">
        <f t="shared" si="1"/>
        <v>0</v>
      </c>
    </row>
    <row r="43" spans="1:7" ht="38.25">
      <c r="A43" s="168">
        <v>20</v>
      </c>
      <c r="B43" s="169" t="s">
        <v>97</v>
      </c>
      <c r="C43" s="157" t="s">
        <v>189</v>
      </c>
      <c r="D43" s="175" t="s">
        <v>42</v>
      </c>
      <c r="E43" s="165">
        <v>331</v>
      </c>
      <c r="F43" s="196"/>
      <c r="G43" s="253">
        <f t="shared" si="1"/>
        <v>0</v>
      </c>
    </row>
    <row r="44" spans="1:7" ht="51">
      <c r="A44" s="168">
        <v>21</v>
      </c>
      <c r="B44" s="174" t="s">
        <v>97</v>
      </c>
      <c r="C44" s="157" t="s">
        <v>190</v>
      </c>
      <c r="D44" s="175" t="s">
        <v>42</v>
      </c>
      <c r="E44" s="165">
        <v>113</v>
      </c>
      <c r="F44" s="196"/>
      <c r="G44" s="253">
        <f t="shared" si="1"/>
        <v>0</v>
      </c>
    </row>
    <row r="45" spans="1:7" ht="38.25">
      <c r="A45" s="168">
        <v>22</v>
      </c>
      <c r="B45" s="174" t="s">
        <v>97</v>
      </c>
      <c r="C45" s="157" t="s">
        <v>155</v>
      </c>
      <c r="D45" s="175" t="s">
        <v>42</v>
      </c>
      <c r="E45" s="165">
        <v>12.2</v>
      </c>
      <c r="F45" s="196"/>
      <c r="G45" s="253">
        <f t="shared" si="1"/>
        <v>0</v>
      </c>
    </row>
    <row r="46" spans="1:7" ht="12.75">
      <c r="A46" s="204"/>
      <c r="B46" s="103"/>
      <c r="C46" s="91"/>
      <c r="D46" s="100"/>
      <c r="E46" s="65"/>
      <c r="F46" s="32"/>
      <c r="G46" s="256"/>
    </row>
    <row r="47" spans="1:7" ht="12.75">
      <c r="A47" s="204"/>
      <c r="B47" s="103"/>
      <c r="C47" s="91" t="s">
        <v>85</v>
      </c>
      <c r="D47" s="100"/>
      <c r="E47" s="65"/>
      <c r="F47" s="32"/>
      <c r="G47" s="254">
        <f>SUM(G40:G45)</f>
        <v>0</v>
      </c>
    </row>
    <row r="48" spans="1:7" ht="12.75">
      <c r="A48" s="155"/>
      <c r="B48" s="156"/>
      <c r="C48" s="226" t="s">
        <v>160</v>
      </c>
      <c r="D48" s="227"/>
      <c r="E48" s="228"/>
      <c r="F48" s="229"/>
      <c r="G48" s="250"/>
    </row>
    <row r="49" spans="1:7" ht="16.5" customHeight="1">
      <c r="A49" s="168">
        <v>23</v>
      </c>
      <c r="B49" s="174" t="s">
        <v>163</v>
      </c>
      <c r="C49" s="157" t="s">
        <v>164</v>
      </c>
      <c r="D49" s="175" t="s">
        <v>42</v>
      </c>
      <c r="E49" s="165">
        <v>699</v>
      </c>
      <c r="F49" s="196"/>
      <c r="G49" s="253">
        <f>ROUND(F49*E49,2)</f>
        <v>0</v>
      </c>
    </row>
    <row r="50" spans="1:7" ht="16.5" customHeight="1">
      <c r="A50" s="168">
        <v>24</v>
      </c>
      <c r="B50" s="174" t="s">
        <v>165</v>
      </c>
      <c r="C50" s="157" t="s">
        <v>167</v>
      </c>
      <c r="D50" s="175" t="s">
        <v>9</v>
      </c>
      <c r="E50" s="165">
        <v>19</v>
      </c>
      <c r="F50" s="196"/>
      <c r="G50" s="253">
        <f>ROUND($F50*E50,2)</f>
        <v>0</v>
      </c>
    </row>
    <row r="51" spans="1:7" ht="16.5" customHeight="1">
      <c r="A51" s="168">
        <v>25</v>
      </c>
      <c r="B51" s="174" t="s">
        <v>166</v>
      </c>
      <c r="C51" s="157" t="s">
        <v>168</v>
      </c>
      <c r="D51" s="175" t="s">
        <v>9</v>
      </c>
      <c r="E51" s="165">
        <v>16</v>
      </c>
      <c r="F51" s="196"/>
      <c r="G51" s="253">
        <f>ROUND($F51*E51,2)</f>
        <v>0</v>
      </c>
    </row>
    <row r="52" spans="1:7" ht="12.75">
      <c r="A52" s="155"/>
      <c r="B52" s="156"/>
      <c r="C52" s="157" t="s">
        <v>161</v>
      </c>
      <c r="D52" s="227"/>
      <c r="E52" s="228"/>
      <c r="F52" s="229"/>
      <c r="G52" s="250">
        <f>SUM(G49:G51)</f>
        <v>0</v>
      </c>
    </row>
    <row r="53" spans="1:7" ht="12.75">
      <c r="A53" s="155"/>
      <c r="B53" s="156"/>
      <c r="C53" s="226" t="s">
        <v>80</v>
      </c>
      <c r="D53" s="227"/>
      <c r="E53" s="228"/>
      <c r="F53" s="229"/>
      <c r="G53" s="161"/>
    </row>
    <row r="54" spans="1:7" ht="38.25">
      <c r="A54" s="168">
        <v>26</v>
      </c>
      <c r="B54" s="174" t="s">
        <v>169</v>
      </c>
      <c r="C54" s="157" t="s">
        <v>171</v>
      </c>
      <c r="D54" s="175" t="s">
        <v>25</v>
      </c>
      <c r="E54" s="165">
        <v>151</v>
      </c>
      <c r="F54" s="196"/>
      <c r="G54" s="253">
        <f>ROUND(F54*E54,2)</f>
        <v>0</v>
      </c>
    </row>
    <row r="55" spans="1:7" ht="38.25">
      <c r="A55" s="168">
        <v>27</v>
      </c>
      <c r="B55" s="174" t="s">
        <v>169</v>
      </c>
      <c r="C55" s="157" t="s">
        <v>172</v>
      </c>
      <c r="D55" s="175" t="s">
        <v>25</v>
      </c>
      <c r="E55" s="165">
        <v>2163</v>
      </c>
      <c r="F55" s="196"/>
      <c r="G55" s="253">
        <f>ROUND(F55*E55,2)</f>
        <v>0</v>
      </c>
    </row>
    <row r="56" spans="1:7" ht="25.5">
      <c r="A56" s="194">
        <v>28</v>
      </c>
      <c r="B56" s="153" t="s">
        <v>98</v>
      </c>
      <c r="C56" s="191" t="s">
        <v>173</v>
      </c>
      <c r="D56" s="192" t="s">
        <v>25</v>
      </c>
      <c r="E56" s="193">
        <v>17</v>
      </c>
      <c r="F56" s="196"/>
      <c r="G56" s="253">
        <f>ROUND($F56*E56,2)</f>
        <v>0</v>
      </c>
    </row>
    <row r="57" spans="1:7" ht="25.5">
      <c r="A57" s="194">
        <v>29</v>
      </c>
      <c r="B57" s="153" t="s">
        <v>170</v>
      </c>
      <c r="C57" s="191" t="s">
        <v>174</v>
      </c>
      <c r="D57" s="192" t="s">
        <v>25</v>
      </c>
      <c r="E57" s="193">
        <v>145</v>
      </c>
      <c r="F57" s="196"/>
      <c r="G57" s="253">
        <f>ROUND(F57*E57,2)</f>
        <v>0</v>
      </c>
    </row>
    <row r="58" spans="1:7" ht="25.5">
      <c r="A58" s="194">
        <v>30</v>
      </c>
      <c r="B58" s="153" t="s">
        <v>91</v>
      </c>
      <c r="C58" s="157" t="s">
        <v>175</v>
      </c>
      <c r="D58" s="192" t="s">
        <v>25</v>
      </c>
      <c r="E58" s="193">
        <v>2284</v>
      </c>
      <c r="F58" s="196"/>
      <c r="G58" s="253">
        <f>ROUND($F58*E58,2)</f>
        <v>0</v>
      </c>
    </row>
    <row r="59" spans="1:7" ht="12.75">
      <c r="A59" s="155"/>
      <c r="B59" s="156"/>
      <c r="C59" s="157" t="s">
        <v>86</v>
      </c>
      <c r="D59" s="227"/>
      <c r="E59" s="228"/>
      <c r="F59" s="229"/>
      <c r="G59" s="250">
        <f>SUM(G54:G58)</f>
        <v>0</v>
      </c>
    </row>
    <row r="60" spans="1:7" ht="12.75">
      <c r="A60" s="155"/>
      <c r="B60" s="156"/>
      <c r="C60" s="226" t="s">
        <v>158</v>
      </c>
      <c r="D60" s="227"/>
      <c r="E60" s="228"/>
      <c r="F60" s="229"/>
      <c r="G60" s="161"/>
    </row>
    <row r="61" spans="1:7" ht="25.5">
      <c r="A61" s="205">
        <v>31</v>
      </c>
      <c r="B61" s="153" t="s">
        <v>181</v>
      </c>
      <c r="C61" s="157" t="s">
        <v>176</v>
      </c>
      <c r="D61" s="192" t="s">
        <v>42</v>
      </c>
      <c r="E61" s="193">
        <v>4284</v>
      </c>
      <c r="F61" s="196"/>
      <c r="G61" s="257">
        <f>ROUND(F61*E61,2)</f>
        <v>0</v>
      </c>
    </row>
    <row r="62" spans="1:7" ht="12.75">
      <c r="A62" s="155"/>
      <c r="B62" s="156"/>
      <c r="C62" s="157" t="s">
        <v>159</v>
      </c>
      <c r="D62" s="227"/>
      <c r="E62" s="228"/>
      <c r="F62" s="229"/>
      <c r="G62" s="250">
        <f>SUM(G61:G61)</f>
        <v>0</v>
      </c>
    </row>
    <row r="63" spans="1:7" ht="12.75">
      <c r="A63" s="204"/>
      <c r="B63" s="103"/>
      <c r="C63" s="148"/>
      <c r="D63" s="175"/>
      <c r="E63" s="165"/>
      <c r="F63" s="160"/>
      <c r="G63" s="255"/>
    </row>
    <row r="64" spans="1:7" ht="12.75">
      <c r="A64" s="155"/>
      <c r="B64" s="156"/>
      <c r="C64" s="226" t="s">
        <v>156</v>
      </c>
      <c r="D64" s="227"/>
      <c r="E64" s="228"/>
      <c r="F64" s="229"/>
      <c r="G64" s="250"/>
    </row>
    <row r="65" spans="1:7" ht="12.75">
      <c r="A65" s="168">
        <v>32</v>
      </c>
      <c r="B65" s="174"/>
      <c r="C65" s="157" t="s">
        <v>177</v>
      </c>
      <c r="D65" s="175" t="s">
        <v>26</v>
      </c>
      <c r="E65" s="165">
        <v>1</v>
      </c>
      <c r="F65" s="196"/>
      <c r="G65" s="253">
        <f>ROUND(F65*E65,2)</f>
        <v>0</v>
      </c>
    </row>
    <row r="66" spans="1:7" ht="12.75">
      <c r="A66" s="168">
        <v>33</v>
      </c>
      <c r="B66" s="174"/>
      <c r="C66" s="157"/>
      <c r="D66" s="175" t="s">
        <v>26</v>
      </c>
      <c r="E66" s="165">
        <v>1</v>
      </c>
      <c r="F66" s="196"/>
      <c r="G66" s="253">
        <f>ROUND(F66*E66,2)</f>
        <v>0</v>
      </c>
    </row>
    <row r="67" spans="1:7" ht="12.75">
      <c r="A67" s="168">
        <v>34</v>
      </c>
      <c r="B67" s="174"/>
      <c r="C67" s="157"/>
      <c r="D67" s="175" t="s">
        <v>26</v>
      </c>
      <c r="E67" s="165">
        <v>2</v>
      </c>
      <c r="F67" s="196"/>
      <c r="G67" s="253">
        <f>ROUND(F67*E67,2)</f>
        <v>0</v>
      </c>
    </row>
    <row r="68" spans="1:7" ht="12.75">
      <c r="A68" s="168"/>
      <c r="B68" s="174"/>
      <c r="C68" s="157" t="s">
        <v>157</v>
      </c>
      <c r="D68" s="175"/>
      <c r="E68" s="165"/>
      <c r="F68" s="160"/>
      <c r="G68" s="255">
        <f>SUM(G65:G67)</f>
        <v>0</v>
      </c>
    </row>
    <row r="69" spans="1:7" ht="15">
      <c r="A69" s="230"/>
      <c r="B69" s="230"/>
      <c r="C69" s="231" t="s">
        <v>179</v>
      </c>
      <c r="D69" s="230"/>
      <c r="E69" s="232"/>
      <c r="F69" s="230"/>
      <c r="G69" s="258">
        <f>SUM(G14+G21+G27+G37+G47+G52+G59+G62+G68)</f>
        <v>0</v>
      </c>
    </row>
    <row r="70" spans="1:7" ht="15" customHeight="1" hidden="1" thickBot="1">
      <c r="A70" s="206">
        <v>58</v>
      </c>
      <c r="B70" s="101"/>
      <c r="C70" s="109"/>
      <c r="D70" s="29"/>
      <c r="E70" s="29"/>
      <c r="F70" s="29"/>
      <c r="G70" s="259"/>
    </row>
    <row r="71" spans="1:7" ht="13.5" customHeight="1" hidden="1" thickBot="1">
      <c r="A71" s="206">
        <v>76</v>
      </c>
      <c r="B71" s="101"/>
      <c r="C71" s="109"/>
      <c r="D71" s="4" t="s">
        <v>18</v>
      </c>
      <c r="E71" s="29"/>
      <c r="F71" s="29"/>
      <c r="G71" s="259"/>
    </row>
    <row r="72" spans="1:7" ht="13.5" customHeight="1" hidden="1" thickBot="1">
      <c r="A72" s="206">
        <v>59</v>
      </c>
      <c r="B72" s="101"/>
      <c r="C72" s="109"/>
      <c r="D72" s="29"/>
      <c r="E72" s="29"/>
      <c r="F72" s="4"/>
      <c r="G72" s="259"/>
    </row>
    <row r="73" spans="1:7" ht="15" customHeight="1" hidden="1" thickBot="1">
      <c r="A73" s="206">
        <v>59</v>
      </c>
      <c r="B73" s="101"/>
      <c r="C73" s="109"/>
      <c r="D73" s="29"/>
      <c r="E73" s="29"/>
      <c r="F73" s="4"/>
      <c r="G73" s="259"/>
    </row>
    <row r="74" spans="1:7" ht="15" customHeight="1" hidden="1" thickBot="1">
      <c r="A74" s="206">
        <v>60</v>
      </c>
      <c r="B74" s="101"/>
      <c r="C74" s="109"/>
      <c r="D74" s="29"/>
      <c r="E74" s="29"/>
      <c r="F74" s="4"/>
      <c r="G74" s="259"/>
    </row>
    <row r="75" spans="1:7" ht="14.25" hidden="1">
      <c r="A75" s="207"/>
      <c r="B75" s="101"/>
      <c r="C75" s="109"/>
      <c r="D75" s="4"/>
      <c r="E75" s="29"/>
      <c r="F75" s="4"/>
      <c r="G75" s="259"/>
    </row>
    <row r="76" spans="1:7" s="18" customFormat="1" ht="14.25" hidden="1">
      <c r="A76" s="208"/>
      <c r="B76" s="101"/>
      <c r="C76" s="109"/>
      <c r="D76" s="4"/>
      <c r="E76" s="29"/>
      <c r="F76" s="4"/>
      <c r="G76" s="259"/>
    </row>
    <row r="77" spans="1:7" s="18" customFormat="1" ht="14.25" hidden="1">
      <c r="A77" s="208"/>
      <c r="B77" s="101"/>
      <c r="C77" s="109"/>
      <c r="D77" s="4" t="s">
        <v>59</v>
      </c>
      <c r="E77" s="29"/>
      <c r="F77" s="4"/>
      <c r="G77" s="259"/>
    </row>
    <row r="78" spans="1:7" s="18" customFormat="1" ht="12.75">
      <c r="A78" s="176"/>
      <c r="B78" s="176"/>
      <c r="C78" s="178" t="s">
        <v>178</v>
      </c>
      <c r="D78" s="177"/>
      <c r="E78" s="177"/>
      <c r="F78" s="177"/>
      <c r="G78" s="260">
        <f>0.23*G69</f>
        <v>0</v>
      </c>
    </row>
    <row r="79" spans="1:7" s="18" customFormat="1" ht="12.75">
      <c r="A79" s="176"/>
      <c r="B79" s="176"/>
      <c r="C79" s="179" t="s">
        <v>180</v>
      </c>
      <c r="D79" s="177"/>
      <c r="E79" s="177"/>
      <c r="F79" s="177"/>
      <c r="G79" s="261">
        <f>G69+G78</f>
        <v>0</v>
      </c>
    </row>
    <row r="80" spans="1:7" s="18" customFormat="1" ht="12.75">
      <c r="A80" s="209"/>
      <c r="B80" s="210"/>
      <c r="C80" s="211"/>
      <c r="D80" s="212"/>
      <c r="E80" s="212"/>
      <c r="F80" s="212"/>
      <c r="G80" s="213"/>
    </row>
    <row r="81" spans="1:3" s="18" customFormat="1" ht="13.5" customHeight="1">
      <c r="A81" s="19"/>
      <c r="B81" s="19"/>
      <c r="C81" s="20"/>
    </row>
    <row r="82" spans="1:3" s="18" customFormat="1" ht="13.5" customHeight="1">
      <c r="A82" s="19"/>
      <c r="B82" s="29" t="s">
        <v>56</v>
      </c>
      <c r="C82" s="20"/>
    </row>
    <row r="83" spans="1:3" s="18" customFormat="1" ht="13.5" customHeight="1">
      <c r="A83" s="19"/>
      <c r="B83" s="19"/>
      <c r="C83" s="20"/>
    </row>
    <row r="84" spans="1:3" s="18" customFormat="1" ht="13.5" customHeight="1">
      <c r="A84" s="19"/>
      <c r="B84" s="19"/>
      <c r="C84" s="20"/>
    </row>
    <row r="85" spans="1:3" s="18" customFormat="1" ht="13.5" customHeight="1">
      <c r="A85" s="19"/>
      <c r="B85" s="19"/>
      <c r="C85" s="2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8.75" customHeight="1"/>
    <row r="94" ht="13.5" customHeight="1"/>
    <row r="95" ht="13.5" customHeight="1"/>
    <row r="96" ht="13.5" customHeight="1"/>
    <row r="97" ht="13.5" customHeight="1"/>
    <row r="98" ht="27.75" customHeight="1"/>
    <row r="99" ht="13.5" customHeight="1"/>
    <row r="100" ht="27.75" customHeight="1"/>
    <row r="101" ht="13.5" customHeight="1"/>
    <row r="102" ht="27.75" customHeight="1"/>
    <row r="103" ht="13.5" customHeight="1"/>
    <row r="104" ht="13.5" customHeight="1"/>
    <row r="105" ht="13.5" customHeight="1"/>
    <row r="106" ht="13.5" customHeight="1"/>
    <row r="108" ht="18.75" customHeight="1"/>
    <row r="109" ht="27.75" customHeight="1"/>
    <row r="110" ht="13.5" customHeight="1"/>
    <row r="111" ht="27.75" customHeight="1"/>
    <row r="112" ht="13.5" customHeight="1"/>
    <row r="113" ht="42" customHeight="1"/>
    <row r="114" ht="13.5" customHeight="1"/>
    <row r="115" ht="13.5" customHeight="1"/>
    <row r="116" ht="13.5" customHeight="1"/>
    <row r="117" ht="13.5" customHeight="1"/>
    <row r="118" ht="27.75" customHeight="1"/>
    <row r="119" ht="13.5" customHeight="1"/>
    <row r="120" ht="13.5" customHeight="1"/>
    <row r="121" ht="13.5" customHeight="1"/>
    <row r="122" ht="13.5" customHeight="1"/>
    <row r="123" ht="27.7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42" customHeight="1"/>
    <row r="131" ht="13.5" customHeight="1"/>
    <row r="132" ht="13.5" customHeight="1"/>
    <row r="133" ht="13.5" customHeight="1"/>
    <row r="134" ht="13.5" customHeight="1"/>
    <row r="135" ht="27.75" customHeight="1"/>
    <row r="136" ht="13.5" customHeight="1"/>
    <row r="137" ht="13.5" customHeight="1"/>
    <row r="138" ht="13.5" customHeight="1"/>
    <row r="139" ht="27.75" customHeight="1"/>
    <row r="140" ht="13.5" customHeight="1"/>
    <row r="141" ht="13.5" customHeight="1"/>
    <row r="142" ht="13.5" customHeight="1"/>
    <row r="143" ht="27.75" customHeight="1"/>
    <row r="144" ht="13.5" customHeight="1"/>
    <row r="145" ht="27.75" customHeight="1"/>
    <row r="146" ht="13.5" customHeight="1"/>
    <row r="147" ht="27.7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27.75" customHeight="1"/>
    <row r="156" ht="13.5" customHeight="1"/>
    <row r="157" ht="27.75" customHeight="1"/>
    <row r="158" ht="13.5" customHeight="1"/>
    <row r="159" ht="27.7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sheetProtection sheet="1" objects="1" scenarios="1" formatCells="0" formatColumns="0" formatRows="0" selectLockedCells="1"/>
  <mergeCells count="19">
    <mergeCell ref="D64:F64"/>
    <mergeCell ref="D62:F62"/>
    <mergeCell ref="D37:F37"/>
    <mergeCell ref="D27:F27"/>
    <mergeCell ref="D28:F28"/>
    <mergeCell ref="D38:F38"/>
    <mergeCell ref="D29:F29"/>
    <mergeCell ref="D39:F39"/>
    <mergeCell ref="D48:F48"/>
    <mergeCell ref="D52:F52"/>
    <mergeCell ref="D59:F59"/>
    <mergeCell ref="D60:F60"/>
    <mergeCell ref="D53:F53"/>
    <mergeCell ref="A1:G1"/>
    <mergeCell ref="A2:G2"/>
    <mergeCell ref="A3:G3"/>
    <mergeCell ref="D14:F14"/>
    <mergeCell ref="D21:F21"/>
    <mergeCell ref="D22:G22"/>
  </mergeCells>
  <printOptions/>
  <pageMargins left="0.3937007874015748" right="0.4724409448818898" top="0.6692913385826772" bottom="0.4330708661417323" header="0.31496062992125984" footer="0.3937007874015748"/>
  <pageSetup fitToHeight="2" fitToWidth="1" horizontalDpi="300" verticalDpi="300" orientation="portrait" paperSize="9" scale="79" r:id="rId1"/>
  <headerFooter alignWithMargins="0">
    <oddHeader>&amp;C
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6:K56"/>
  <sheetViews>
    <sheetView showZero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9.140625" style="10" customWidth="1"/>
    <col min="2" max="2" width="16.28125" style="10" customWidth="1"/>
    <col min="3" max="3" width="16.28125" style="1" customWidth="1"/>
    <col min="4" max="4" width="15.7109375" style="3" customWidth="1"/>
    <col min="5" max="6" width="16.140625" style="1" customWidth="1"/>
    <col min="7" max="7" width="9.8515625" style="1" hidden="1" customWidth="1"/>
    <col min="8" max="8" width="9.140625" style="1" customWidth="1"/>
    <col min="9" max="9" width="10.57421875" style="1" customWidth="1"/>
    <col min="10" max="10" width="9.28125" style="1" customWidth="1"/>
    <col min="11" max="11" width="6.57421875" style="10" customWidth="1"/>
    <col min="12" max="16384" width="9.140625" style="1" customWidth="1"/>
  </cols>
  <sheetData>
    <row r="1" s="1" customFormat="1" ht="12.75"/>
    <row r="2" s="1" customFormat="1" ht="25.5" customHeight="1"/>
    <row r="3" s="2" customFormat="1" ht="11.25" customHeight="1"/>
    <row r="4" s="2" customFormat="1" ht="24" customHeight="1"/>
    <row r="5" s="2" customFormat="1" ht="7.5" customHeight="1"/>
    <row r="6" s="1" customFormat="1" ht="7.5" customHeight="1">
      <c r="E6" s="10"/>
    </row>
    <row r="7" s="1" customFormat="1" ht="21" customHeight="1">
      <c r="E7" s="10"/>
    </row>
    <row r="8" s="1" customFormat="1" ht="21" customHeight="1">
      <c r="E8" s="10"/>
    </row>
    <row r="9" s="1" customFormat="1" ht="12.75">
      <c r="E9" s="10"/>
    </row>
    <row r="10" s="1" customFormat="1" ht="12.75">
      <c r="E10" s="10"/>
    </row>
    <row r="11" s="1" customFormat="1" ht="12.75">
      <c r="E11" s="10"/>
    </row>
    <row r="12" s="1" customFormat="1" ht="12.75">
      <c r="E12" s="10"/>
    </row>
    <row r="13" s="1" customFormat="1" ht="12.75">
      <c r="E13" s="10"/>
    </row>
    <row r="14" spans="1:11" ht="12.75">
      <c r="A14" s="1"/>
      <c r="B14" s="1"/>
      <c r="C14" s="12"/>
      <c r="D14" s="12"/>
      <c r="E14" s="25"/>
      <c r="F14" s="10"/>
      <c r="K14" s="1"/>
    </row>
    <row r="15" spans="5:6" s="1" customFormat="1" ht="12.75">
      <c r="E15" s="10"/>
      <c r="F15" s="10"/>
    </row>
    <row r="16" spans="5:6" s="1" customFormat="1" ht="12.75">
      <c r="E16" s="10"/>
      <c r="F16" s="10"/>
    </row>
    <row r="17" spans="5:6" s="1" customFormat="1" ht="12.75">
      <c r="E17" s="10"/>
      <c r="F17" s="10"/>
    </row>
    <row r="18" s="1" customFormat="1" ht="12.75">
      <c r="F18" s="10"/>
    </row>
    <row r="19" s="1" customFormat="1" ht="12.75">
      <c r="F19" s="10"/>
    </row>
    <row r="20" s="1" customFormat="1" ht="12.75">
      <c r="F20" s="10"/>
    </row>
    <row r="21" s="1" customFormat="1" ht="12.75">
      <c r="F21" s="10"/>
    </row>
    <row r="22" spans="1:11" ht="12.75">
      <c r="A22" s="1"/>
      <c r="B22" s="1"/>
      <c r="C22" s="12"/>
      <c r="D22" s="1"/>
      <c r="E22" s="10"/>
      <c r="F22" s="10"/>
      <c r="K22" s="1"/>
    </row>
    <row r="23" spans="1:11" ht="12.75">
      <c r="A23" s="1"/>
      <c r="B23" s="1"/>
      <c r="C23" s="12"/>
      <c r="D23" s="1"/>
      <c r="E23" s="10"/>
      <c r="F23" s="10"/>
      <c r="K23" s="1"/>
    </row>
    <row r="24" spans="1:11" ht="12.75">
      <c r="A24" s="1"/>
      <c r="B24" s="1"/>
      <c r="C24" s="12"/>
      <c r="D24" s="1"/>
      <c r="E24" s="10"/>
      <c r="F24" s="10"/>
      <c r="K24" s="1"/>
    </row>
    <row r="25" s="1" customFormat="1" ht="12.75">
      <c r="F25" s="10"/>
    </row>
    <row r="26" s="1" customFormat="1" ht="12.75">
      <c r="F26" s="10"/>
    </row>
    <row r="27" s="1" customFormat="1" ht="12.75">
      <c r="F27" s="10"/>
    </row>
    <row r="28" s="1" customFormat="1" ht="12.75">
      <c r="F28" s="10"/>
    </row>
    <row r="29" s="1" customFormat="1" ht="12.75">
      <c r="F29" s="10"/>
    </row>
    <row r="30" s="1" customFormat="1" ht="12.75">
      <c r="F30" s="10"/>
    </row>
    <row r="31" s="1" customFormat="1" ht="12.75">
      <c r="F31" s="10"/>
    </row>
    <row r="32" s="1" customFormat="1" ht="12.75">
      <c r="F32" s="10"/>
    </row>
    <row r="33" spans="1:11" ht="12.75">
      <c r="A33" s="1"/>
      <c r="B33" s="1"/>
      <c r="C33" s="12"/>
      <c r="D33" s="1"/>
      <c r="E33" s="10"/>
      <c r="F33" s="10"/>
      <c r="K33" s="1"/>
    </row>
    <row r="34" spans="1:11" ht="12.75">
      <c r="A34" s="1"/>
      <c r="B34" s="1"/>
      <c r="C34" s="12"/>
      <c r="D34" s="1"/>
      <c r="E34" s="10"/>
      <c r="F34" s="10"/>
      <c r="K34" s="1"/>
    </row>
    <row r="35" s="1" customFormat="1" ht="15.75" customHeight="1">
      <c r="E35" s="10"/>
    </row>
    <row r="36" s="1" customFormat="1" ht="15.75" customHeight="1">
      <c r="E36" s="10"/>
    </row>
    <row r="37" s="1" customFormat="1" ht="12.75">
      <c r="E37" s="10"/>
    </row>
    <row r="38" s="1" customFormat="1" ht="12.75">
      <c r="E38" s="10"/>
    </row>
    <row r="39" s="1" customFormat="1" ht="12.75">
      <c r="E39" s="10"/>
    </row>
    <row r="40" s="1" customFormat="1" ht="12.75" customHeight="1">
      <c r="E40" s="10"/>
    </row>
    <row r="41" s="1" customFormat="1" ht="12.75">
      <c r="E41" s="10"/>
    </row>
    <row r="42" s="1" customFormat="1" ht="12.75">
      <c r="E42" s="10"/>
    </row>
    <row r="43" s="1" customFormat="1" ht="12.75">
      <c r="E43" s="10"/>
    </row>
    <row r="44" s="1" customFormat="1" ht="12.75">
      <c r="E44" s="10"/>
    </row>
    <row r="45" s="1" customFormat="1" ht="12.75">
      <c r="E45" s="10"/>
    </row>
    <row r="46" s="1" customFormat="1" ht="12.75">
      <c r="E46" s="10"/>
    </row>
    <row r="47" s="1" customFormat="1" ht="12.75">
      <c r="E47" s="10"/>
    </row>
    <row r="48" s="1" customFormat="1" ht="12.75">
      <c r="E48" s="10"/>
    </row>
    <row r="49" s="1" customFormat="1" ht="12.75">
      <c r="E49" s="10"/>
    </row>
    <row r="50" s="1" customFormat="1" ht="15" customHeight="1">
      <c r="E50" s="10"/>
    </row>
    <row r="51" s="1" customFormat="1" ht="11.25" customHeight="1">
      <c r="E51" s="10"/>
    </row>
    <row r="52" s="1" customFormat="1" ht="24.75" customHeight="1">
      <c r="E52" s="10"/>
    </row>
    <row r="53" s="1" customFormat="1" ht="41.25" customHeight="1">
      <c r="E53" s="10"/>
    </row>
    <row r="54" s="1" customFormat="1" ht="12.75">
      <c r="E54" s="10"/>
    </row>
    <row r="55" s="1" customFormat="1" ht="12.75">
      <c r="E55" s="10"/>
    </row>
    <row r="56" s="1" customFormat="1" ht="12.75">
      <c r="E56" s="10"/>
    </row>
  </sheetData>
  <sheetProtection/>
  <printOptions/>
  <pageMargins left="0.88" right="0.19" top="0.45" bottom="0.48" header="0.34" footer="0.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0:D44"/>
  <sheetViews>
    <sheetView showZeros="0" zoomScaleSheetLayoutView="150" workbookViewId="0" topLeftCell="A16">
      <selection activeCell="E12" sqref="E12"/>
    </sheetView>
  </sheetViews>
  <sheetFormatPr defaultColWidth="9.140625" defaultRowHeight="12.75"/>
  <cols>
    <col min="1" max="1" width="2.8515625" style="1" customWidth="1"/>
    <col min="2" max="3" width="11.140625" style="1" customWidth="1"/>
    <col min="4" max="16384" width="9.140625" style="1" customWidth="1"/>
  </cols>
  <sheetData>
    <row r="2" ht="37.5" customHeight="1"/>
    <row r="3" s="2" customFormat="1" ht="11.25" customHeight="1"/>
    <row r="4" s="2" customFormat="1" ht="24" customHeight="1"/>
    <row r="5" s="2" customFormat="1" ht="7.5" customHeight="1"/>
    <row r="7" s="14" customFormat="1" ht="16.5" customHeight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25.5" customHeight="1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pans="2:4" s="14" customFormat="1" ht="12.75">
      <c r="B40" s="16"/>
      <c r="C40" s="16"/>
      <c r="D40" s="17"/>
    </row>
    <row r="41" spans="2:4" s="14" customFormat="1" ht="20.25" customHeight="1">
      <c r="B41" s="16"/>
      <c r="C41" s="16"/>
      <c r="D41" s="17"/>
    </row>
    <row r="42" spans="2:4" ht="12.75" customHeight="1">
      <c r="B42" s="16"/>
      <c r="C42" s="16"/>
      <c r="D42" s="17"/>
    </row>
    <row r="43" spans="2:4" ht="12.75">
      <c r="B43" s="16"/>
      <c r="C43" s="16"/>
      <c r="D43" s="17">
        <f>C43-B43</f>
        <v>0</v>
      </c>
    </row>
    <row r="44" spans="2:4" ht="12.75">
      <c r="B44" s="16"/>
      <c r="C44" s="16"/>
      <c r="D44" s="17">
        <f>C44-B44</f>
        <v>0</v>
      </c>
    </row>
    <row r="45" s="14" customFormat="1" ht="12.75" customHeight="1"/>
    <row r="46" s="14" customFormat="1" ht="12.75" customHeight="1"/>
    <row r="47" s="14" customFormat="1" ht="6.75" customHeight="1"/>
    <row r="48" s="14" customFormat="1" ht="12.75" customHeight="1"/>
    <row r="49" s="14" customFormat="1" ht="12.75" customHeight="1"/>
    <row r="50" s="14" customFormat="1" ht="12.75" customHeight="1"/>
    <row r="51" s="14" customFormat="1" ht="12.75" customHeight="1"/>
    <row r="52" s="14" customFormat="1" ht="12.75" customHeight="1"/>
    <row r="53" s="14" customFormat="1" ht="12.75" customHeight="1"/>
    <row r="54" s="14" customFormat="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104" ht="12.75" customHeight="1"/>
    <row r="109" ht="15.75" customHeight="1"/>
    <row r="157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3.5" customHeight="1"/>
    <row r="230" ht="12.75" customHeight="1"/>
  </sheetData>
  <sheetProtection/>
  <printOptions/>
  <pageMargins left="0.89" right="0.23" top="0.68" bottom="0.68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B41"/>
  <sheetViews>
    <sheetView showZeros="0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>
      <c r="A3" s="9"/>
    </row>
    <row r="4" s="2" customFormat="1" ht="24" customHeight="1">
      <c r="A4" s="9"/>
    </row>
    <row r="6" s="15" customFormat="1" ht="23.25" customHeight="1"/>
    <row r="7" s="10" customFormat="1" ht="1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6.75" customHeight="1"/>
    <row r="21" ht="8.2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s="5" customFormat="1" ht="16.5" customHeight="1"/>
    <row r="40" s="5" customFormat="1" ht="16.5" customHeight="1"/>
    <row r="41" spans="1:2" s="14" customFormat="1" ht="12.75">
      <c r="A41" s="1"/>
      <c r="B41" s="1"/>
    </row>
    <row r="43" s="15" customFormat="1" ht="23.25" customHeight="1"/>
    <row r="44" s="10" customFormat="1" ht="1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11.25" customHeight="1"/>
    <row r="57" ht="11.25" customHeight="1"/>
    <row r="58" ht="11.25" customHeight="1"/>
    <row r="59" ht="9.75" customHeight="1"/>
    <row r="60" ht="10.5" customHeight="1"/>
    <row r="61" ht="7.5" customHeight="1"/>
    <row r="62" ht="7.5" customHeight="1"/>
    <row r="63" ht="7.5" customHeight="1"/>
    <row r="64" ht="7.5" customHeight="1"/>
    <row r="65" ht="7.5" customHeight="1"/>
    <row r="66" s="5" customFormat="1" ht="15" customHeight="1"/>
    <row r="68" ht="10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2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12.421875" style="1" customWidth="1"/>
    <col min="4" max="4" width="20.7109375" style="1" customWidth="1"/>
    <col min="5" max="5" width="28.421875" style="3" customWidth="1"/>
    <col min="6" max="16384" width="9.140625" style="1" customWidth="1"/>
  </cols>
  <sheetData>
    <row r="1" ht="12.75">
      <c r="E1" s="1"/>
    </row>
    <row r="2" ht="25.5" customHeight="1">
      <c r="E2" s="1"/>
    </row>
    <row r="3" s="2" customFormat="1" ht="11.25" customHeight="1">
      <c r="A3" s="9"/>
    </row>
    <row r="4" s="2" customFormat="1" ht="24" customHeight="1">
      <c r="A4" s="9"/>
    </row>
    <row r="5" s="2" customFormat="1" ht="13.5" customHeight="1">
      <c r="A5" s="9"/>
    </row>
    <row r="6" ht="12.75">
      <c r="E6" s="1"/>
    </row>
    <row r="7" ht="12.75">
      <c r="E7" s="1"/>
    </row>
    <row r="8" ht="16.5" customHeight="1">
      <c r="E8" s="1"/>
    </row>
    <row r="9" ht="16.5" customHeight="1">
      <c r="E9" s="1"/>
    </row>
    <row r="10" ht="16.5" customHeight="1">
      <c r="E10" s="1"/>
    </row>
    <row r="11" ht="16.5" customHeight="1">
      <c r="E11" s="1"/>
    </row>
    <row r="12" ht="16.5" customHeight="1">
      <c r="E12" s="1"/>
    </row>
    <row r="13" ht="16.5" customHeight="1">
      <c r="E13" s="1"/>
    </row>
    <row r="14" ht="9.75" customHeight="1">
      <c r="E14" s="1"/>
    </row>
    <row r="15" ht="16.5" customHeight="1">
      <c r="E15" s="1"/>
    </row>
    <row r="16" ht="9.75" customHeight="1">
      <c r="E16" s="1"/>
    </row>
    <row r="17" ht="16.5" customHeight="1">
      <c r="E17" s="1"/>
    </row>
    <row r="18" ht="9.75" customHeight="1">
      <c r="E18" s="1"/>
    </row>
    <row r="19" ht="16.5" customHeight="1">
      <c r="E19" s="1"/>
    </row>
    <row r="20" ht="9.75" customHeight="1">
      <c r="E20" s="1"/>
    </row>
    <row r="21" ht="16.5" customHeight="1">
      <c r="E21" s="1"/>
    </row>
    <row r="22" ht="16.5" customHeight="1">
      <c r="E22" s="1"/>
    </row>
    <row r="23" ht="16.5" customHeight="1">
      <c r="E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>
      <c r="E29" s="1"/>
    </row>
    <row r="30" ht="16.5" customHeight="1">
      <c r="E30" s="1"/>
    </row>
    <row r="31" ht="9.75" customHeight="1">
      <c r="E31" s="1"/>
    </row>
    <row r="32" ht="16.5" customHeight="1">
      <c r="E32" s="1"/>
    </row>
    <row r="33" ht="16.5" customHeight="1">
      <c r="E33" s="1"/>
    </row>
    <row r="34" ht="16.5" customHeight="1">
      <c r="E34" s="1"/>
    </row>
    <row r="35" ht="16.5" customHeight="1">
      <c r="E35" s="1"/>
    </row>
    <row r="36" ht="16.5" customHeight="1">
      <c r="E36" s="1"/>
    </row>
    <row r="37" ht="16.5" customHeight="1">
      <c r="E37" s="1"/>
    </row>
    <row r="38" ht="9.75" customHeight="1">
      <c r="E38" s="1"/>
    </row>
    <row r="39" ht="16.5" customHeight="1">
      <c r="E39" s="1"/>
    </row>
    <row r="40" ht="9.75" customHeight="1">
      <c r="E40" s="1"/>
    </row>
    <row r="41" ht="16.5" customHeight="1">
      <c r="E41" s="1"/>
    </row>
    <row r="42" ht="16.5" customHeight="1">
      <c r="E42" s="1"/>
    </row>
    <row r="43" ht="9.75" customHeight="1">
      <c r="E43" s="1"/>
    </row>
    <row r="44" ht="16.5" customHeight="1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showZeros="0" zoomScaleSheetLayoutView="100" workbookViewId="0" topLeftCell="A1">
      <selection activeCell="D19" sqref="D19"/>
    </sheetView>
  </sheetViews>
  <sheetFormatPr defaultColWidth="9.140625" defaultRowHeight="12.75"/>
  <cols>
    <col min="1" max="1" width="13.28125" style="3" customWidth="1"/>
    <col min="2" max="16384" width="9.140625" style="1" customWidth="1"/>
  </cols>
  <sheetData>
    <row r="1" ht="15">
      <c r="A1" s="8"/>
    </row>
    <row r="2" ht="25.5" customHeight="1">
      <c r="A2" s="74"/>
    </row>
    <row r="3" spans="1:2" s="2" customFormat="1" ht="11.25" customHeight="1">
      <c r="A3" s="75"/>
      <c r="B3" s="9"/>
    </row>
    <row r="4" spans="1:2" s="2" customFormat="1" ht="24" customHeight="1">
      <c r="A4" s="10"/>
      <c r="B4" s="9"/>
    </row>
    <row r="5" spans="1:2" s="2" customFormat="1" ht="12" customHeight="1">
      <c r="A5" s="10"/>
      <c r="B5" s="9"/>
    </row>
    <row r="7" ht="16.5" customHeight="1">
      <c r="A7" s="76"/>
    </row>
    <row r="8" ht="16.5" customHeight="1">
      <c r="A8" s="76"/>
    </row>
    <row r="9" ht="16.5" customHeight="1">
      <c r="A9" s="77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A21" s="7"/>
    </row>
    <row r="22" spans="1:3" s="14" customFormat="1" ht="11.25" customHeight="1">
      <c r="A22" s="3"/>
      <c r="B22" s="1"/>
      <c r="C22" s="1"/>
    </row>
    <row r="23" ht="7.5" customHeight="1"/>
    <row r="24" ht="16.5" customHeight="1">
      <c r="A24" s="4"/>
    </row>
    <row r="25" ht="14.25">
      <c r="A25" s="4"/>
    </row>
    <row r="26" ht="14.25">
      <c r="A26" s="4"/>
    </row>
    <row r="27" ht="14.25">
      <c r="A27" s="4"/>
    </row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16384" width="9.140625" style="1" customWidth="1"/>
  </cols>
  <sheetData>
    <row r="2" ht="25.5" customHeight="1"/>
    <row r="3" s="2" customFormat="1" ht="14.25" customHeight="1"/>
    <row r="4" s="2" customFormat="1" ht="17.25" customHeight="1"/>
    <row r="5" s="2" customFormat="1" ht="7.5" customHeight="1"/>
    <row r="9" ht="42" customHeight="1"/>
    <row r="10" ht="15.75" customHeight="1"/>
    <row r="11" ht="20.25" customHeight="1"/>
  </sheetData>
  <sheetProtection/>
  <printOptions/>
  <pageMargins left="1.52" right="0.2362204724409449" top="0.5118110236220472" bottom="0.1968503937007874" header="0.35433070866141736" footer="0.31496062992125984"/>
  <pageSetup horizontalDpi="600" verticalDpi="600" orientation="portrait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Zeros="0" view="pageBreakPreview" zoomScaleSheetLayoutView="10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18" customHeight="1"/>
    <row r="22" ht="12.75" customHeight="1"/>
    <row r="50" ht="16.5" customHeight="1"/>
  </sheetData>
  <sheetProtection/>
  <printOptions/>
  <pageMargins left="1.01" right="0.24" top="0.29" bottom="0.47" header="0.21" footer="0.4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="130" zoomScaleNormal="130" zoomScaleSheetLayoutView="100" workbookViewId="0" topLeftCell="A4">
      <selection activeCell="A2" sqref="A2:F2"/>
    </sheetView>
  </sheetViews>
  <sheetFormatPr defaultColWidth="9.140625" defaultRowHeight="12.75"/>
  <cols>
    <col min="1" max="1" width="7.140625" style="1" customWidth="1"/>
    <col min="2" max="2" width="60.28125" style="1" customWidth="1"/>
    <col min="3" max="3" width="10.00390625" style="1" customWidth="1"/>
    <col min="4" max="6" width="10.7109375" style="1" customWidth="1"/>
    <col min="7" max="7" width="10.421875" style="1" customWidth="1"/>
    <col min="8" max="16384" width="9.140625" style="1" customWidth="1"/>
  </cols>
  <sheetData>
    <row r="1" ht="15">
      <c r="F1" s="8" t="s">
        <v>71</v>
      </c>
    </row>
    <row r="2" spans="1:6" ht="25.5" customHeight="1">
      <c r="A2" s="180" t="s">
        <v>54</v>
      </c>
      <c r="B2" s="180"/>
      <c r="C2" s="180"/>
      <c r="D2" s="180"/>
      <c r="E2" s="180"/>
      <c r="F2" s="180"/>
    </row>
    <row r="3" spans="1:6" s="2" customFormat="1" ht="17.25" customHeight="1">
      <c r="A3" s="181" t="s">
        <v>57</v>
      </c>
      <c r="B3" s="181"/>
      <c r="C3" s="181"/>
      <c r="D3" s="181"/>
      <c r="E3" s="181"/>
      <c r="F3" s="181"/>
    </row>
    <row r="4" spans="1:6" s="2" customFormat="1" ht="16.5" customHeight="1">
      <c r="A4" s="182" t="s">
        <v>60</v>
      </c>
      <c r="B4" s="183"/>
      <c r="C4" s="183"/>
      <c r="D4" s="183"/>
      <c r="E4" s="183"/>
      <c r="F4" s="183"/>
    </row>
    <row r="6" spans="1:7" s="5" customFormat="1" ht="19.5" customHeight="1">
      <c r="A6" s="184" t="s">
        <v>1</v>
      </c>
      <c r="B6" s="184" t="s">
        <v>6</v>
      </c>
      <c r="C6" s="184" t="s">
        <v>7</v>
      </c>
      <c r="D6" s="185" t="s">
        <v>63</v>
      </c>
      <c r="E6" s="184"/>
      <c r="F6" s="184" t="s">
        <v>39</v>
      </c>
      <c r="G6" s="15"/>
    </row>
    <row r="7" spans="1:7" s="5" customFormat="1" ht="19.5" customHeight="1">
      <c r="A7" s="184"/>
      <c r="B7" s="184"/>
      <c r="C7" s="184"/>
      <c r="D7" s="24" t="s">
        <v>37</v>
      </c>
      <c r="E7" s="24" t="s">
        <v>38</v>
      </c>
      <c r="F7" s="184"/>
      <c r="G7" s="15"/>
    </row>
    <row r="8" spans="1:7" ht="15" customHeight="1">
      <c r="A8" s="23">
        <v>1</v>
      </c>
      <c r="B8" s="48">
        <v>2</v>
      </c>
      <c r="C8" s="23">
        <v>3</v>
      </c>
      <c r="D8" s="23">
        <v>4</v>
      </c>
      <c r="E8" s="23">
        <v>5</v>
      </c>
      <c r="F8" s="23">
        <v>9</v>
      </c>
      <c r="G8" s="10"/>
    </row>
    <row r="9" spans="1:7" s="13" customFormat="1" ht="12.75">
      <c r="A9" s="49" t="s">
        <v>3</v>
      </c>
      <c r="B9" s="50" t="s">
        <v>19</v>
      </c>
      <c r="C9" s="22" t="s">
        <v>8</v>
      </c>
      <c r="D9" s="52">
        <v>4.3</v>
      </c>
      <c r="E9" s="53">
        <v>4.5</v>
      </c>
      <c r="F9" s="51">
        <f aca="true" t="shared" si="0" ref="F9:F18">SUM(D9:E9)</f>
        <v>8.8</v>
      </c>
      <c r="G9" s="27"/>
    </row>
    <row r="10" spans="1:7" s="13" customFormat="1" ht="14.25">
      <c r="A10" s="49" t="s">
        <v>4</v>
      </c>
      <c r="B10" s="50" t="s">
        <v>33</v>
      </c>
      <c r="C10" s="22" t="s">
        <v>50</v>
      </c>
      <c r="D10" s="54">
        <v>600</v>
      </c>
      <c r="E10" s="55">
        <v>645</v>
      </c>
      <c r="F10" s="51">
        <f t="shared" si="0"/>
        <v>1245</v>
      </c>
      <c r="G10" s="27"/>
    </row>
    <row r="11" spans="1:7" s="13" customFormat="1" ht="14.25">
      <c r="A11" s="49" t="s">
        <v>35</v>
      </c>
      <c r="B11" s="50" t="s">
        <v>45</v>
      </c>
      <c r="C11" s="22" t="s">
        <v>50</v>
      </c>
      <c r="D11" s="56">
        <v>450.2</v>
      </c>
      <c r="E11" s="47">
        <v>378</v>
      </c>
      <c r="F11" s="51">
        <f t="shared" si="0"/>
        <v>828.2</v>
      </c>
      <c r="G11" s="27"/>
    </row>
    <row r="12" spans="1:7" s="13" customFormat="1" ht="25.5">
      <c r="A12" s="49">
        <v>4</v>
      </c>
      <c r="B12" s="50" t="s">
        <v>36</v>
      </c>
      <c r="C12" s="22" t="s">
        <v>8</v>
      </c>
      <c r="D12" s="56">
        <v>199</v>
      </c>
      <c r="E12" s="47">
        <v>157.6</v>
      </c>
      <c r="F12" s="51">
        <f t="shared" si="0"/>
        <v>356.6</v>
      </c>
      <c r="G12" s="27"/>
    </row>
    <row r="13" spans="1:7" s="13" customFormat="1" ht="25.5">
      <c r="A13" s="49">
        <v>5</v>
      </c>
      <c r="B13" s="50" t="s">
        <v>46</v>
      </c>
      <c r="C13" s="22" t="s">
        <v>8</v>
      </c>
      <c r="D13" s="56">
        <v>80.6</v>
      </c>
      <c r="E13" s="47">
        <v>334.7</v>
      </c>
      <c r="F13" s="51">
        <f t="shared" si="0"/>
        <v>415.3</v>
      </c>
      <c r="G13" s="28"/>
    </row>
    <row r="14" spans="1:7" s="13" customFormat="1" ht="12.75">
      <c r="A14" s="49">
        <v>6</v>
      </c>
      <c r="B14" s="93" t="s">
        <v>69</v>
      </c>
      <c r="C14" s="22" t="s">
        <v>8</v>
      </c>
      <c r="D14" s="56">
        <v>398</v>
      </c>
      <c r="E14" s="47">
        <v>315.2</v>
      </c>
      <c r="F14" s="51">
        <f t="shared" si="0"/>
        <v>713.2</v>
      </c>
      <c r="G14" s="28"/>
    </row>
    <row r="15" spans="1:7" s="13" customFormat="1" ht="12.75">
      <c r="A15" s="49">
        <v>7</v>
      </c>
      <c r="B15" s="93" t="s">
        <v>64</v>
      </c>
      <c r="C15" s="22" t="s">
        <v>25</v>
      </c>
      <c r="D15" s="56">
        <v>580</v>
      </c>
      <c r="E15" s="47">
        <v>1024</v>
      </c>
      <c r="F15" s="51">
        <f t="shared" si="0"/>
        <v>1604</v>
      </c>
      <c r="G15" s="28"/>
    </row>
    <row r="16" spans="1:7" s="13" customFormat="1" ht="12.75">
      <c r="A16" s="49">
        <v>8</v>
      </c>
      <c r="B16" s="50" t="s">
        <v>47</v>
      </c>
      <c r="C16" s="22" t="s">
        <v>25</v>
      </c>
      <c r="D16" s="56">
        <v>1068</v>
      </c>
      <c r="E16" s="47">
        <v>68</v>
      </c>
      <c r="F16" s="51">
        <f t="shared" si="0"/>
        <v>1136</v>
      </c>
      <c r="G16" s="28"/>
    </row>
    <row r="17" spans="1:7" s="13" customFormat="1" ht="12.75">
      <c r="A17" s="49">
        <v>9</v>
      </c>
      <c r="B17" s="50" t="s">
        <v>29</v>
      </c>
      <c r="C17" s="22" t="s">
        <v>25</v>
      </c>
      <c r="D17" s="56">
        <v>654</v>
      </c>
      <c r="E17" s="47">
        <v>695</v>
      </c>
      <c r="F17" s="51">
        <f t="shared" si="0"/>
        <v>1349</v>
      </c>
      <c r="G17" s="28"/>
    </row>
    <row r="18" spans="1:7" s="13" customFormat="1" ht="14.25">
      <c r="A18" s="49">
        <v>10</v>
      </c>
      <c r="B18" s="50" t="s">
        <v>22</v>
      </c>
      <c r="C18" s="22" t="s">
        <v>49</v>
      </c>
      <c r="D18" s="56">
        <v>3033.9</v>
      </c>
      <c r="E18" s="47">
        <v>1522.7</v>
      </c>
      <c r="F18" s="51">
        <f t="shared" si="0"/>
        <v>4556.6</v>
      </c>
      <c r="G18" s="28"/>
    </row>
    <row r="19" spans="1:7" s="13" customFormat="1" ht="12.75">
      <c r="A19" s="49">
        <v>11</v>
      </c>
      <c r="B19" s="93" t="s">
        <v>66</v>
      </c>
      <c r="C19" s="92" t="s">
        <v>42</v>
      </c>
      <c r="D19" s="56">
        <v>12.5</v>
      </c>
      <c r="E19" s="47"/>
      <c r="F19" s="51">
        <v>12.5</v>
      </c>
      <c r="G19" s="28"/>
    </row>
    <row r="20" spans="1:7" s="13" customFormat="1" ht="14.25">
      <c r="A20" s="49">
        <v>12</v>
      </c>
      <c r="B20" s="93" t="s">
        <v>65</v>
      </c>
      <c r="C20" s="22" t="s">
        <v>49</v>
      </c>
      <c r="D20" s="56">
        <v>1046</v>
      </c>
      <c r="E20" s="47">
        <v>1461</v>
      </c>
      <c r="F20" s="51">
        <f aca="true" t="shared" si="1" ref="F20:F30">SUM(D20:E20)</f>
        <v>2507</v>
      </c>
      <c r="G20" s="28"/>
    </row>
    <row r="21" spans="1:7" s="13" customFormat="1" ht="14.25">
      <c r="A21" s="49">
        <v>13</v>
      </c>
      <c r="B21" s="50" t="s">
        <v>48</v>
      </c>
      <c r="C21" s="22" t="s">
        <v>49</v>
      </c>
      <c r="D21" s="56">
        <v>556</v>
      </c>
      <c r="E21" s="47">
        <v>783</v>
      </c>
      <c r="F21" s="51">
        <f t="shared" si="1"/>
        <v>1339</v>
      </c>
      <c r="G21" s="28"/>
    </row>
    <row r="22" spans="1:7" s="13" customFormat="1" ht="12.75">
      <c r="A22" s="49">
        <v>14</v>
      </c>
      <c r="B22" s="50" t="s">
        <v>30</v>
      </c>
      <c r="C22" s="22" t="s">
        <v>26</v>
      </c>
      <c r="D22" s="56"/>
      <c r="E22" s="47"/>
      <c r="F22" s="51">
        <f t="shared" si="1"/>
        <v>0</v>
      </c>
      <c r="G22" s="28"/>
    </row>
    <row r="23" spans="1:7" s="13" customFormat="1" ht="12.75">
      <c r="A23" s="49">
        <v>15</v>
      </c>
      <c r="B23" s="50" t="s">
        <v>31</v>
      </c>
      <c r="C23" s="22" t="s">
        <v>26</v>
      </c>
      <c r="D23" s="56"/>
      <c r="E23" s="47"/>
      <c r="F23" s="51">
        <f t="shared" si="1"/>
        <v>0</v>
      </c>
      <c r="G23" s="28"/>
    </row>
    <row r="24" spans="1:7" s="13" customFormat="1" ht="12.75">
      <c r="A24" s="49">
        <v>16</v>
      </c>
      <c r="B24" s="50" t="s">
        <v>32</v>
      </c>
      <c r="C24" s="22" t="s">
        <v>5</v>
      </c>
      <c r="D24" s="56"/>
      <c r="E24" s="47"/>
      <c r="F24" s="51">
        <f t="shared" si="1"/>
        <v>0</v>
      </c>
      <c r="G24" s="28"/>
    </row>
    <row r="25" spans="1:7" s="13" customFormat="1" ht="12.75">
      <c r="A25" s="49">
        <v>17</v>
      </c>
      <c r="B25" s="50" t="s">
        <v>44</v>
      </c>
      <c r="C25" s="22" t="s">
        <v>5</v>
      </c>
      <c r="D25" s="56"/>
      <c r="E25" s="47"/>
      <c r="F25" s="51">
        <f t="shared" si="1"/>
        <v>0</v>
      </c>
      <c r="G25" s="28"/>
    </row>
    <row r="26" spans="1:7" s="13" customFormat="1" ht="12.75">
      <c r="A26" s="49">
        <v>18</v>
      </c>
      <c r="B26" s="93" t="s">
        <v>67</v>
      </c>
      <c r="C26" s="92" t="s">
        <v>42</v>
      </c>
      <c r="D26" s="56">
        <v>116</v>
      </c>
      <c r="E26" s="47">
        <v>214.4</v>
      </c>
      <c r="F26" s="51">
        <f t="shared" si="1"/>
        <v>330.4</v>
      </c>
      <c r="G26" s="28"/>
    </row>
    <row r="27" spans="1:7" s="13" customFormat="1" ht="25.5">
      <c r="A27" s="49">
        <v>19</v>
      </c>
      <c r="B27" s="50" t="s">
        <v>43</v>
      </c>
      <c r="C27" s="22" t="s">
        <v>5</v>
      </c>
      <c r="D27" s="56">
        <v>42</v>
      </c>
      <c r="E27" s="47">
        <v>15</v>
      </c>
      <c r="F27" s="51">
        <f t="shared" si="1"/>
        <v>57</v>
      </c>
      <c r="G27" s="28"/>
    </row>
    <row r="28" spans="1:7" s="13" customFormat="1" ht="12.75">
      <c r="A28" s="49">
        <v>20</v>
      </c>
      <c r="B28" s="50" t="s">
        <v>23</v>
      </c>
      <c r="C28" s="22" t="s">
        <v>9</v>
      </c>
      <c r="D28" s="56">
        <v>41</v>
      </c>
      <c r="E28" s="47">
        <v>50</v>
      </c>
      <c r="F28" s="51">
        <f t="shared" si="1"/>
        <v>91</v>
      </c>
      <c r="G28" s="28"/>
    </row>
    <row r="29" spans="1:7" s="13" customFormat="1" ht="12.75">
      <c r="A29" s="49">
        <v>21</v>
      </c>
      <c r="B29" s="50" t="s">
        <v>24</v>
      </c>
      <c r="C29" s="22" t="s">
        <v>9</v>
      </c>
      <c r="D29" s="56">
        <v>45</v>
      </c>
      <c r="E29" s="47">
        <v>58</v>
      </c>
      <c r="F29" s="51">
        <f t="shared" si="1"/>
        <v>103</v>
      </c>
      <c r="G29" s="28"/>
    </row>
    <row r="30" spans="1:7" s="13" customFormat="1" ht="14.25">
      <c r="A30" s="49">
        <v>22</v>
      </c>
      <c r="B30" s="50" t="s">
        <v>34</v>
      </c>
      <c r="C30" s="22" t="s">
        <v>49</v>
      </c>
      <c r="D30" s="56">
        <v>34.8</v>
      </c>
      <c r="E30" s="47">
        <v>142.5</v>
      </c>
      <c r="F30" s="51">
        <f t="shared" si="1"/>
        <v>177.3</v>
      </c>
      <c r="G30" s="28"/>
    </row>
    <row r="31" spans="1:7" s="13" customFormat="1" ht="12.75">
      <c r="A31" s="49">
        <v>23</v>
      </c>
      <c r="B31" s="50" t="s">
        <v>68</v>
      </c>
      <c r="C31" s="22" t="s">
        <v>9</v>
      </c>
      <c r="D31" s="56">
        <v>90</v>
      </c>
      <c r="E31" s="47">
        <v>70</v>
      </c>
      <c r="F31" s="51">
        <v>160</v>
      </c>
      <c r="G31" s="28"/>
    </row>
    <row r="32" spans="1:7" s="13" customFormat="1" ht="12.75">
      <c r="A32" s="49">
        <v>24</v>
      </c>
      <c r="B32" s="50" t="s">
        <v>70</v>
      </c>
      <c r="C32" s="22" t="s">
        <v>9</v>
      </c>
      <c r="D32" s="56">
        <v>3</v>
      </c>
      <c r="E32" s="47">
        <v>8</v>
      </c>
      <c r="F32" s="51">
        <v>11</v>
      </c>
      <c r="G32" s="28"/>
    </row>
    <row r="33" spans="3:5" ht="12.75">
      <c r="C33" s="10"/>
      <c r="D33" s="10"/>
      <c r="E33" s="10"/>
    </row>
    <row r="34" spans="3:5" ht="14.25">
      <c r="C34" s="10"/>
      <c r="D34" s="10"/>
      <c r="E34" s="4"/>
    </row>
    <row r="35" spans="3:5" ht="14.25">
      <c r="C35" s="10"/>
      <c r="D35" s="10"/>
      <c r="E35" s="4"/>
    </row>
    <row r="36" ht="14.25">
      <c r="E36" s="4"/>
    </row>
    <row r="37" spans="3:5" ht="14.25">
      <c r="C37" s="10"/>
      <c r="D37" s="4" t="s">
        <v>18</v>
      </c>
      <c r="E37" s="4"/>
    </row>
    <row r="38" spans="3:5" ht="14.25">
      <c r="C38" s="10"/>
      <c r="D38" s="4"/>
      <c r="E38" s="4"/>
    </row>
    <row r="39" spans="4:5" ht="14.25">
      <c r="D39" s="4"/>
      <c r="E39" s="4"/>
    </row>
    <row r="43" ht="14.25">
      <c r="D43" s="4" t="s">
        <v>55</v>
      </c>
    </row>
    <row r="44" ht="14.25">
      <c r="D44" s="4" t="s">
        <v>58</v>
      </c>
    </row>
  </sheetData>
  <sheetProtection/>
  <mergeCells count="8">
    <mergeCell ref="A2:F2"/>
    <mergeCell ref="A3:F3"/>
    <mergeCell ref="A4:F4"/>
    <mergeCell ref="B6:B7"/>
    <mergeCell ref="A6:A7"/>
    <mergeCell ref="C6:C7"/>
    <mergeCell ref="F6:F7"/>
    <mergeCell ref="D6:E6"/>
  </mergeCells>
  <printOptions/>
  <pageMargins left="0.93" right="0.31496062992125984" top="1.31" bottom="0.5905511811023623" header="0.31496062992125984" footer="0.5118110236220472"/>
  <pageSetup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Adamski Maciej</cp:lastModifiedBy>
  <cp:lastPrinted>2023-12-19T12:57:06Z</cp:lastPrinted>
  <dcterms:created xsi:type="dcterms:W3CDTF">2004-04-13T06:47:34Z</dcterms:created>
  <dcterms:modified xsi:type="dcterms:W3CDTF">2023-12-19T12:57:42Z</dcterms:modified>
  <cp:category/>
  <cp:version/>
  <cp:contentType/>
  <cp:contentStatus/>
</cp:coreProperties>
</file>