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8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<sst xmlns="http://schemas.openxmlformats.org/spreadsheetml/2006/main" count="124" uniqueCount="51">
  <si>
    <t>Lp.</t>
  </si>
  <si>
    <t>Nazwa obiektu</t>
  </si>
  <si>
    <t>Taryfa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</si>
  <si>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</si>
  <si>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</si>
  <si>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</si>
  <si>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</si>
  <si>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</si>
  <si>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</si>
  <si>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</si>
  <si>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</si>
  <si>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</si>
  <si>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</si>
  <si>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</si>
  <si>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</si>
  <si>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Collegium Primum UM, ul.Mickiewicza 2A,Pałac Branickich ul. J.Kilińskiego 1,  ,blok "D" Collegium Universum UM, ul.Mickiewicza 2C,ST-828 </t>
  </si>
  <si>
    <t>kWh</t>
  </si>
  <si>
    <t>Collegium Pathologicum UM, ST-989   ul. Waszyngtona 13</t>
  </si>
  <si>
    <t>Collegium Universum UM, ST-214           ul. Mickiewicza 2C, blok C1 C2 ECF</t>
  </si>
  <si>
    <t>DS. nr 2 UM ul. Waszyngtona 23</t>
  </si>
  <si>
    <t>DS. nr 2 UM ul. Waszyngtona 23 zasilanie rezerwowe</t>
  </si>
  <si>
    <t>Hala Sportowa UM                                  ul. Wołodyjowskiego 1</t>
  </si>
  <si>
    <t>Z-d Zintegrowannej Opieki Medycznej,                                       ul. M.Skłodowskiej-Curie 7A</t>
  </si>
  <si>
    <t>C-11</t>
  </si>
  <si>
    <t>Z-d Zintegrowannej Opieki Medycznej,                                          ul. M.Skłodowskiej-Curie 7A,wezęł CO</t>
  </si>
  <si>
    <t>Budynek Dydaktyczny ul. Mieszka I 4B (Zakład Dietetyki i Żywienia,                Zakład Medycyny Rodzinnej)</t>
  </si>
  <si>
    <t>DS. nr 1 UM ul. Akademicka 3, ST-829</t>
  </si>
  <si>
    <t>Centrum Dydaktyki Stomatologicznej UMB,    ul. M.Skłodowskiej-Curie 24A</t>
  </si>
  <si>
    <t>Centrum Synulacji Medycznej ul. Szpitalna 30</t>
  </si>
  <si>
    <t>Budynek Oranzerii ul. Mickiewicza 2A</t>
  </si>
  <si>
    <t>OGÓŁEM  ROCZMIE</t>
  </si>
  <si>
    <t>G-12w</t>
  </si>
  <si>
    <t>SI</t>
  </si>
  <si>
    <t>SII</t>
  </si>
  <si>
    <t>SIII</t>
  </si>
  <si>
    <t>G12w</t>
  </si>
  <si>
    <t>C-23</t>
  </si>
  <si>
    <t>C-12a</t>
  </si>
  <si>
    <t>Energia elektr.</t>
  </si>
  <si>
    <t>Ogółem</t>
  </si>
  <si>
    <t xml:space="preserve">Jednostka </t>
  </si>
  <si>
    <t>Centrum Prewencji i Medycyny Spersonalizowanej ul. Skłodowskiej 24A</t>
  </si>
  <si>
    <t>Centrum Genomu ul. Skłodowskiej 24 A</t>
  </si>
  <si>
    <t>RAZEM poz. 1-13</t>
  </si>
  <si>
    <t xml:space="preserve">Centrum Obrazowanaia Molekularnego ul. Kuronia </t>
  </si>
  <si>
    <t>Węzeł cieplny COM, ul. Kuronia</t>
  </si>
  <si>
    <t>C11</t>
  </si>
  <si>
    <t>RAZEM poz 14-17</t>
  </si>
  <si>
    <t xml:space="preserve">Prognozowane zużycie  energii elektrycznej   w poszczególnych  PPE Uniwersytetu Medycznego w Białymstoku </t>
  </si>
  <si>
    <t xml:space="preserve">Zakup na rok 2024 </t>
  </si>
  <si>
    <t>OGÓŁEM  ROCZNIE poz. 1-17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</si>
</sst>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"/>
    <numFmt numFmtId="166" formatCode="0.0"/>
    <numFmt numFmtId="167" formatCode="0.0000"/>
    <numFmt numFmtId="168" formatCode="0.0000000"/>
    <numFmt numFmtId="169" formatCode="0.00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b/>
      <sz val="11"/>
      <color indexed="10"/>
      <name val="Calibri"/>
      <family val="2"/>
    </font>
    <font>
      <sz val="9"/>
      <color indexed="10"/>
      <name val="Arial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b/>
      <sz val="18"/>
      <color indexed="17"/>
      <name val="Calibri"/>
      <family val="2"/>
    </font>
    <font>
      <b/>
      <sz val="11"/>
      <color indexed="17"/>
      <name val="Calibri"/>
      <family val="2"/>
    </font>
    <font>
      <strike/>
      <sz val="10"/>
      <color indexed="8"/>
      <name val="Arial"/>
      <family val="2"/>
    </font>
    <font>
      <strike/>
      <sz val="8"/>
      <color indexed="8"/>
      <name val="Arial"/>
      <family val="2"/>
    </font>
    <font>
      <strike/>
      <sz val="11"/>
      <color indexed="8"/>
      <name val="Calibri"/>
      <family val="2"/>
    </font>
    <font>
      <b/>
      <strike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b/>
      <sz val="11"/>
      <color rgb="FFFF0000"/>
      <name val="Calibri"/>
      <family val="2"/>
    </font>
    <font>
      <sz val="9"/>
      <color rgb="FFFF0000"/>
      <name val="Arial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sz val="11"/>
      <color rgb="FF00B0F0"/>
      <name val="Calibri"/>
      <family val="2"/>
    </font>
    <font>
      <b/>
      <sz val="12"/>
      <color theme="1"/>
      <name val="Calibri"/>
      <family val="2"/>
    </font>
    <font>
      <b/>
      <sz val="14"/>
      <color rgb="FFFF0000"/>
      <name val="Calibri"/>
      <family val="2"/>
    </font>
    <font>
      <b/>
      <sz val="18"/>
      <color rgb="FF00B050"/>
      <name val="Calibri"/>
      <family val="2"/>
    </font>
    <font>
      <b/>
      <sz val="11"/>
      <color rgb="FF00B050"/>
      <name val="Calibri"/>
      <family val="2"/>
    </font>
    <font>
      <strike/>
      <sz val="10"/>
      <color theme="1"/>
      <name val="Arial"/>
      <family val="2"/>
    </font>
    <font>
      <strike/>
      <sz val="8"/>
      <color theme="1"/>
      <name val="Arial"/>
      <family val="2"/>
    </font>
    <font>
      <strike/>
      <sz val="11"/>
      <color theme="1"/>
      <name val="Calibri"/>
      <family val="2"/>
    </font>
    <font>
      <b/>
      <strike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/>
      <bottom style="medium"/>
    </border>
    <border>
      <left style="thin"/>
      <right/>
      <top/>
      <bottom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96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2" fillId="0" borderId="16" xfId="0" applyFont="1" applyBorder="1" applyAlignment="1">
      <alignment horizontal="center" vertical="center"/>
    </xf>
    <xf numFmtId="0" fontId="63" fillId="0" borderId="17" xfId="0" applyFont="1" applyBorder="1" applyAlignment="1">
      <alignment vertical="center" wrapText="1"/>
    </xf>
    <xf numFmtId="0" fontId="63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/>
    </xf>
    <xf numFmtId="0" fontId="63" fillId="34" borderId="17" xfId="0" applyFont="1" applyFill="1" applyBorder="1" applyAlignment="1">
      <alignment horizontal="center" vertical="center"/>
    </xf>
    <xf numFmtId="0" fontId="64" fillId="34" borderId="18" xfId="0" applyFont="1" applyFill="1" applyBorder="1" applyAlignment="1">
      <alignment horizontal="center" vertical="center"/>
    </xf>
    <xf numFmtId="0" fontId="63" fillId="34" borderId="17" xfId="0" applyFont="1" applyFill="1" applyBorder="1" applyAlignment="1">
      <alignment horizontal="center" vertical="center" wrapText="1"/>
    </xf>
    <xf numFmtId="0" fontId="64" fillId="35" borderId="18" xfId="0" applyFont="1" applyFill="1" applyBorder="1" applyAlignment="1">
      <alignment horizontal="center" vertical="center"/>
    </xf>
    <xf numFmtId="0" fontId="63" fillId="35" borderId="19" xfId="0" applyFont="1" applyFill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3" fillId="33" borderId="17" xfId="0" applyFont="1" applyFill="1" applyBorder="1" applyAlignment="1">
      <alignment horizontal="center" vertical="center" wrapText="1"/>
    </xf>
    <xf numFmtId="0" fontId="64" fillId="33" borderId="20" xfId="0" applyFont="1" applyFill="1" applyBorder="1" applyAlignment="1">
      <alignment horizontal="center" vertical="center"/>
    </xf>
    <xf numFmtId="0" fontId="64" fillId="35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1" fontId="65" fillId="0" borderId="22" xfId="0" applyNumberFormat="1" applyFont="1" applyBorder="1" applyAlignment="1">
      <alignment horizontal="center" vertical="center"/>
    </xf>
    <xf numFmtId="9" fontId="63" fillId="34" borderId="17" xfId="0" applyNumberFormat="1" applyFont="1" applyFill="1" applyBorder="1" applyAlignment="1">
      <alignment horizontal="center" vertical="center"/>
    </xf>
    <xf numFmtId="9" fontId="64" fillId="34" borderId="18" xfId="0" applyNumberFormat="1" applyFont="1" applyFill="1" applyBorder="1" applyAlignment="1">
      <alignment horizontal="center" vertical="center"/>
    </xf>
    <xf numFmtId="9" fontId="64" fillId="33" borderId="20" xfId="0" applyNumberFormat="1" applyFont="1" applyFill="1" applyBorder="1" applyAlignment="1">
      <alignment horizontal="center" vertical="center"/>
    </xf>
    <xf numFmtId="9" fontId="64" fillId="0" borderId="18" xfId="0" applyNumberFormat="1" applyFont="1" applyBorder="1" applyAlignment="1">
      <alignment horizontal="center" vertical="center"/>
    </xf>
    <xf numFmtId="0" fontId="64" fillId="33" borderId="18" xfId="0" applyFont="1" applyFill="1" applyBorder="1" applyAlignment="1">
      <alignment horizontal="center" vertical="center"/>
    </xf>
    <xf numFmtId="1" fontId="63" fillId="0" borderId="16" xfId="0" applyNumberFormat="1" applyFont="1" applyBorder="1" applyAlignment="1">
      <alignment horizontal="center" vertical="center"/>
    </xf>
    <xf numFmtId="1" fontId="63" fillId="0" borderId="17" xfId="0" applyNumberFormat="1" applyFont="1" applyBorder="1" applyAlignment="1">
      <alignment horizontal="center" vertical="center"/>
    </xf>
    <xf numFmtId="1" fontId="63" fillId="0" borderId="20" xfId="0" applyNumberFormat="1" applyFont="1" applyFill="1" applyBorder="1" applyAlignment="1">
      <alignment horizontal="center" vertical="center"/>
    </xf>
    <xf numFmtId="1" fontId="63" fillId="0" borderId="17" xfId="0" applyNumberFormat="1" applyFont="1" applyFill="1" applyBorder="1" applyAlignment="1">
      <alignment horizontal="center" vertical="center"/>
    </xf>
    <xf numFmtId="1" fontId="63" fillId="0" borderId="13" xfId="0" applyNumberFormat="1" applyFont="1" applyBorder="1" applyAlignment="1">
      <alignment horizontal="center" vertical="center"/>
    </xf>
    <xf numFmtId="1" fontId="63" fillId="0" borderId="14" xfId="0" applyNumberFormat="1" applyFont="1" applyBorder="1" applyAlignment="1">
      <alignment horizontal="center" vertical="center"/>
    </xf>
    <xf numFmtId="1" fontId="63" fillId="0" borderId="23" xfId="0" applyNumberFormat="1" applyFont="1" applyBorder="1" applyAlignment="1">
      <alignment horizontal="center" vertical="center"/>
    </xf>
    <xf numFmtId="1" fontId="63" fillId="0" borderId="19" xfId="0" applyNumberFormat="1" applyFont="1" applyBorder="1" applyAlignment="1">
      <alignment horizontal="center" vertical="center"/>
    </xf>
    <xf numFmtId="1" fontId="63" fillId="0" borderId="24" xfId="0" applyNumberFormat="1" applyFont="1" applyBorder="1" applyAlignment="1">
      <alignment horizontal="center" vertical="center"/>
    </xf>
    <xf numFmtId="1" fontId="63" fillId="0" borderId="21" xfId="0" applyNumberFormat="1" applyFont="1" applyBorder="1" applyAlignment="1">
      <alignment horizontal="center" vertical="center"/>
    </xf>
    <xf numFmtId="1" fontId="63" fillId="0" borderId="14" xfId="0" applyNumberFormat="1" applyFont="1" applyFill="1" applyBorder="1" applyAlignment="1">
      <alignment horizontal="center" vertical="center"/>
    </xf>
    <xf numFmtId="1" fontId="63" fillId="0" borderId="19" xfId="0" applyNumberFormat="1" applyFont="1" applyFill="1" applyBorder="1" applyAlignment="1">
      <alignment horizontal="center" vertical="center"/>
    </xf>
    <xf numFmtId="1" fontId="63" fillId="0" borderId="21" xfId="0" applyNumberFormat="1" applyFont="1" applyFill="1" applyBorder="1" applyAlignment="1">
      <alignment horizontal="center" vertical="center"/>
    </xf>
    <xf numFmtId="0" fontId="63" fillId="34" borderId="25" xfId="0" applyFont="1" applyFill="1" applyBorder="1" applyAlignment="1">
      <alignment horizontal="center" vertical="center"/>
    </xf>
    <xf numFmtId="0" fontId="63" fillId="34" borderId="26" xfId="0" applyFont="1" applyFill="1" applyBorder="1" applyAlignment="1">
      <alignment horizontal="center" vertical="center"/>
    </xf>
    <xf numFmtId="0" fontId="63" fillId="34" borderId="13" xfId="0" applyFont="1" applyFill="1" applyBorder="1" applyAlignment="1">
      <alignment horizontal="center" vertical="center"/>
    </xf>
    <xf numFmtId="0" fontId="63" fillId="34" borderId="14" xfId="0" applyFont="1" applyFill="1" applyBorder="1" applyAlignment="1">
      <alignment horizontal="center" vertical="center"/>
    </xf>
    <xf numFmtId="0" fontId="63" fillId="34" borderId="24" xfId="0" applyFont="1" applyFill="1" applyBorder="1" applyAlignment="1">
      <alignment horizontal="center" vertical="center"/>
    </xf>
    <xf numFmtId="0" fontId="63" fillId="34" borderId="21" xfId="0" applyFont="1" applyFill="1" applyBorder="1" applyAlignment="1">
      <alignment horizontal="center" vertical="center"/>
    </xf>
    <xf numFmtId="0" fontId="63" fillId="35" borderId="27" xfId="0" applyFont="1" applyFill="1" applyBorder="1" applyAlignment="1">
      <alignment horizontal="center" vertical="center"/>
    </xf>
    <xf numFmtId="0" fontId="63" fillId="35" borderId="28" xfId="0" applyFont="1" applyFill="1" applyBorder="1" applyAlignment="1">
      <alignment horizontal="center" vertical="center"/>
    </xf>
    <xf numFmtId="0" fontId="63" fillId="35" borderId="23" xfId="0" applyFont="1" applyFill="1" applyBorder="1" applyAlignment="1">
      <alignment horizontal="center" vertical="center"/>
    </xf>
    <xf numFmtId="1" fontId="63" fillId="34" borderId="14" xfId="0" applyNumberFormat="1" applyFont="1" applyFill="1" applyBorder="1" applyAlignment="1">
      <alignment horizontal="center" vertical="center"/>
    </xf>
    <xf numFmtId="1" fontId="63" fillId="34" borderId="21" xfId="0" applyNumberFormat="1" applyFont="1" applyFill="1" applyBorder="1" applyAlignment="1">
      <alignment horizontal="center" vertical="center"/>
    </xf>
    <xf numFmtId="1" fontId="63" fillId="33" borderId="29" xfId="0" applyNumberFormat="1" applyFont="1" applyFill="1" applyBorder="1" applyAlignment="1">
      <alignment horizontal="center" vertical="center"/>
    </xf>
    <xf numFmtId="1" fontId="63" fillId="33" borderId="30" xfId="0" applyNumberFormat="1" applyFont="1" applyFill="1" applyBorder="1" applyAlignment="1">
      <alignment horizontal="center" vertical="center"/>
    </xf>
    <xf numFmtId="1" fontId="63" fillId="33" borderId="16" xfId="0" applyNumberFormat="1" applyFont="1" applyFill="1" applyBorder="1" applyAlignment="1">
      <alignment horizontal="center" vertical="center"/>
    </xf>
    <xf numFmtId="1" fontId="63" fillId="33" borderId="17" xfId="0" applyNumberFormat="1" applyFont="1" applyFill="1" applyBorder="1" applyAlignment="1">
      <alignment horizontal="center" vertical="center"/>
    </xf>
    <xf numFmtId="1" fontId="63" fillId="33" borderId="24" xfId="0" applyNumberFormat="1" applyFont="1" applyFill="1" applyBorder="1" applyAlignment="1">
      <alignment horizontal="center" vertical="center"/>
    </xf>
    <xf numFmtId="1" fontId="63" fillId="33" borderId="21" xfId="0" applyNumberFormat="1" applyFont="1" applyFill="1" applyBorder="1" applyAlignment="1">
      <alignment horizontal="center" vertical="center"/>
    </xf>
    <xf numFmtId="0" fontId="63" fillId="35" borderId="31" xfId="0" applyFont="1" applyFill="1" applyBorder="1" applyAlignment="1">
      <alignment horizontal="center" vertical="center"/>
    </xf>
    <xf numFmtId="0" fontId="63" fillId="35" borderId="22" xfId="0" applyFont="1" applyFill="1" applyBorder="1" applyAlignment="1">
      <alignment horizontal="center" vertical="center"/>
    </xf>
    <xf numFmtId="1" fontId="63" fillId="34" borderId="13" xfId="0" applyNumberFormat="1" applyFont="1" applyFill="1" applyBorder="1" applyAlignment="1">
      <alignment horizontal="center" vertical="center"/>
    </xf>
    <xf numFmtId="1" fontId="63" fillId="34" borderId="24" xfId="0" applyNumberFormat="1" applyFont="1" applyFill="1" applyBorder="1" applyAlignment="1">
      <alignment horizontal="center" vertical="center"/>
    </xf>
    <xf numFmtId="0" fontId="63" fillId="35" borderId="3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" fontId="63" fillId="0" borderId="20" xfId="0" applyNumberFormat="1" applyFont="1" applyBorder="1" applyAlignment="1">
      <alignment horizontal="center" vertical="center"/>
    </xf>
    <xf numFmtId="0" fontId="63" fillId="34" borderId="33" xfId="0" applyFont="1" applyFill="1" applyBorder="1" applyAlignment="1">
      <alignment horizontal="center" vertical="center"/>
    </xf>
    <xf numFmtId="0" fontId="63" fillId="34" borderId="15" xfId="0" applyFont="1" applyFill="1" applyBorder="1" applyAlignment="1">
      <alignment horizontal="center" vertical="center"/>
    </xf>
    <xf numFmtId="0" fontId="63" fillId="34" borderId="34" xfId="0" applyFont="1" applyFill="1" applyBorder="1" applyAlignment="1">
      <alignment horizontal="center" vertical="center"/>
    </xf>
    <xf numFmtId="1" fontId="65" fillId="0" borderId="32" xfId="0" applyNumberFormat="1" applyFont="1" applyBorder="1" applyAlignment="1">
      <alignment horizontal="center" vertical="center"/>
    </xf>
    <xf numFmtId="1" fontId="66" fillId="33" borderId="11" xfId="0" applyNumberFormat="1" applyFont="1" applyFill="1" applyBorder="1" applyAlignment="1">
      <alignment horizontal="center" vertical="center"/>
    </xf>
    <xf numFmtId="0" fontId="66" fillId="33" borderId="11" xfId="0" applyFont="1" applyFill="1" applyBorder="1" applyAlignment="1">
      <alignment horizontal="center" vertical="center"/>
    </xf>
    <xf numFmtId="0" fontId="64" fillId="14" borderId="18" xfId="0" applyFont="1" applyFill="1" applyBorder="1" applyAlignment="1">
      <alignment horizontal="center" vertical="center"/>
    </xf>
    <xf numFmtId="0" fontId="63" fillId="14" borderId="17" xfId="0" applyFont="1" applyFill="1" applyBorder="1" applyAlignment="1">
      <alignment horizontal="center" vertical="center"/>
    </xf>
    <xf numFmtId="9" fontId="64" fillId="14" borderId="18" xfId="0" applyNumberFormat="1" applyFont="1" applyFill="1" applyBorder="1" applyAlignment="1">
      <alignment horizontal="center" vertical="center"/>
    </xf>
    <xf numFmtId="1" fontId="63" fillId="14" borderId="13" xfId="0" applyNumberFormat="1" applyFont="1" applyFill="1" applyBorder="1" applyAlignment="1">
      <alignment horizontal="center" vertical="center"/>
    </xf>
    <xf numFmtId="1" fontId="63" fillId="14" borderId="14" xfId="0" applyNumberFormat="1" applyFont="1" applyFill="1" applyBorder="1" applyAlignment="1">
      <alignment horizontal="center" vertical="center"/>
    </xf>
    <xf numFmtId="1" fontId="63" fillId="14" borderId="24" xfId="0" applyNumberFormat="1" applyFont="1" applyFill="1" applyBorder="1" applyAlignment="1">
      <alignment horizontal="center" vertical="center"/>
    </xf>
    <xf numFmtId="1" fontId="63" fillId="14" borderId="21" xfId="0" applyNumberFormat="1" applyFont="1" applyFill="1" applyBorder="1" applyAlignment="1">
      <alignment horizontal="center" vertical="center"/>
    </xf>
    <xf numFmtId="0" fontId="64" fillId="35" borderId="17" xfId="0" applyFont="1" applyFill="1" applyBorder="1" applyAlignment="1">
      <alignment horizontal="center" vertical="center" wrapText="1"/>
    </xf>
    <xf numFmtId="0" fontId="64" fillId="33" borderId="17" xfId="0" applyFont="1" applyFill="1" applyBorder="1" applyAlignment="1">
      <alignment horizontal="center" vertical="center" wrapText="1"/>
    </xf>
    <xf numFmtId="0" fontId="64" fillId="34" borderId="17" xfId="0" applyFont="1" applyFill="1" applyBorder="1" applyAlignment="1">
      <alignment horizontal="center" vertical="center"/>
    </xf>
    <xf numFmtId="0" fontId="64" fillId="14" borderId="19" xfId="0" applyFont="1" applyFill="1" applyBorder="1" applyAlignment="1">
      <alignment horizontal="center" vertical="center"/>
    </xf>
    <xf numFmtId="0" fontId="64" fillId="0" borderId="17" xfId="0" applyFont="1" applyBorder="1" applyAlignment="1">
      <alignment horizontal="center" vertical="center" wrapText="1"/>
    </xf>
    <xf numFmtId="0" fontId="64" fillId="34" borderId="17" xfId="0" applyFont="1" applyFill="1" applyBorder="1" applyAlignment="1">
      <alignment horizontal="center" vertical="center" wrapText="1"/>
    </xf>
    <xf numFmtId="1" fontId="63" fillId="0" borderId="27" xfId="0" applyNumberFormat="1" applyFont="1" applyBorder="1" applyAlignment="1">
      <alignment horizontal="center" vertical="center"/>
    </xf>
    <xf numFmtId="1" fontId="63" fillId="0" borderId="28" xfId="0" applyNumberFormat="1" applyFont="1" applyBorder="1" applyAlignment="1">
      <alignment horizontal="center" vertical="center"/>
    </xf>
    <xf numFmtId="1" fontId="63" fillId="0" borderId="28" xfId="0" applyNumberFormat="1" applyFont="1" applyFill="1" applyBorder="1" applyAlignment="1">
      <alignment horizontal="center" vertical="center"/>
    </xf>
    <xf numFmtId="1" fontId="63" fillId="33" borderId="33" xfId="0" applyNumberFormat="1" applyFont="1" applyFill="1" applyBorder="1" applyAlignment="1">
      <alignment horizontal="center" vertical="center"/>
    </xf>
    <xf numFmtId="1" fontId="63" fillId="0" borderId="33" xfId="0" applyNumberFormat="1" applyFont="1" applyBorder="1" applyAlignment="1">
      <alignment horizontal="center" vertical="center"/>
    </xf>
    <xf numFmtId="1" fontId="63" fillId="34" borderId="33" xfId="0" applyNumberFormat="1" applyFont="1" applyFill="1" applyBorder="1" applyAlignment="1">
      <alignment horizontal="center" vertical="center"/>
    </xf>
    <xf numFmtId="1" fontId="63" fillId="14" borderId="2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/>
    </xf>
    <xf numFmtId="0" fontId="59" fillId="0" borderId="0" xfId="0" applyFont="1" applyAlignment="1">
      <alignment/>
    </xf>
    <xf numFmtId="0" fontId="67" fillId="36" borderId="35" xfId="0" applyFont="1" applyFill="1" applyBorder="1" applyAlignment="1">
      <alignment horizontal="center"/>
    </xf>
    <xf numFmtId="0" fontId="59" fillId="0" borderId="35" xfId="0" applyFont="1" applyBorder="1" applyAlignment="1">
      <alignment horizontal="center"/>
    </xf>
    <xf numFmtId="0" fontId="67" fillId="36" borderId="36" xfId="0" applyFont="1" applyFill="1" applyBorder="1" applyAlignment="1">
      <alignment horizontal="center"/>
    </xf>
    <xf numFmtId="0" fontId="67" fillId="0" borderId="37" xfId="0" applyFont="1" applyFill="1" applyBorder="1" applyAlignment="1">
      <alignment horizontal="center"/>
    </xf>
    <xf numFmtId="0" fontId="67" fillId="0" borderId="38" xfId="0" applyFont="1" applyFill="1" applyBorder="1" applyAlignment="1">
      <alignment horizontal="center"/>
    </xf>
    <xf numFmtId="0" fontId="67" fillId="0" borderId="39" xfId="0" applyFont="1" applyFill="1" applyBorder="1" applyAlignment="1">
      <alignment horizontal="center"/>
    </xf>
    <xf numFmtId="0" fontId="67" fillId="34" borderId="40" xfId="0" applyFont="1" applyFill="1" applyBorder="1" applyAlignment="1">
      <alignment horizontal="center"/>
    </xf>
    <xf numFmtId="0" fontId="67" fillId="34" borderId="39" xfId="0" applyFont="1" applyFill="1" applyBorder="1" applyAlignment="1">
      <alignment horizontal="center"/>
    </xf>
    <xf numFmtId="0" fontId="67" fillId="14" borderId="40" xfId="0" applyFont="1" applyFill="1" applyBorder="1" applyAlignment="1">
      <alignment horizontal="center"/>
    </xf>
    <xf numFmtId="0" fontId="67" fillId="14" borderId="39" xfId="0" applyFont="1" applyFill="1" applyBorder="1" applyAlignment="1">
      <alignment horizontal="center"/>
    </xf>
    <xf numFmtId="0" fontId="59" fillId="0" borderId="41" xfId="0" applyFont="1" applyBorder="1" applyAlignment="1">
      <alignment horizontal="center"/>
    </xf>
    <xf numFmtId="1" fontId="59" fillId="0" borderId="11" xfId="0" applyNumberFormat="1" applyFont="1" applyBorder="1" applyAlignment="1">
      <alignment/>
    </xf>
    <xf numFmtId="0" fontId="59" fillId="33" borderId="10" xfId="0" applyFont="1" applyFill="1" applyBorder="1" applyAlignment="1">
      <alignment/>
    </xf>
    <xf numFmtId="0" fontId="59" fillId="0" borderId="42" xfId="0" applyFont="1" applyBorder="1" applyAlignment="1">
      <alignment/>
    </xf>
    <xf numFmtId="0" fontId="59" fillId="0" borderId="43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10" xfId="0" applyFont="1" applyBorder="1" applyAlignment="1">
      <alignment/>
    </xf>
    <xf numFmtId="0" fontId="59" fillId="0" borderId="44" xfId="0" applyFont="1" applyBorder="1" applyAlignment="1">
      <alignment/>
    </xf>
    <xf numFmtId="0" fontId="59" fillId="0" borderId="11" xfId="0" applyFont="1" applyBorder="1" applyAlignment="1">
      <alignment/>
    </xf>
    <xf numFmtId="1" fontId="68" fillId="33" borderId="23" xfId="0" applyNumberFormat="1" applyFont="1" applyFill="1" applyBorder="1" applyAlignment="1">
      <alignment horizontal="center" vertical="center"/>
    </xf>
    <xf numFmtId="0" fontId="59" fillId="0" borderId="45" xfId="0" applyFont="1" applyBorder="1" applyAlignment="1">
      <alignment/>
    </xf>
    <xf numFmtId="0" fontId="59" fillId="33" borderId="11" xfId="0" applyFont="1" applyFill="1" applyBorder="1" applyAlignment="1">
      <alignment/>
    </xf>
    <xf numFmtId="1" fontId="59" fillId="0" borderId="19" xfId="0" applyNumberFormat="1" applyFont="1" applyBorder="1" applyAlignment="1">
      <alignment/>
    </xf>
    <xf numFmtId="1" fontId="59" fillId="0" borderId="46" xfId="0" applyNumberFormat="1" applyFont="1" applyBorder="1" applyAlignment="1">
      <alignment/>
    </xf>
    <xf numFmtId="1" fontId="59" fillId="33" borderId="23" xfId="0" applyNumberFormat="1" applyFont="1" applyFill="1" applyBorder="1" applyAlignment="1">
      <alignment/>
    </xf>
    <xf numFmtId="1" fontId="59" fillId="34" borderId="47" xfId="0" applyNumberFormat="1" applyFont="1" applyFill="1" applyBorder="1" applyAlignment="1">
      <alignment/>
    </xf>
    <xf numFmtId="1" fontId="59" fillId="34" borderId="18" xfId="0" applyNumberFormat="1" applyFont="1" applyFill="1" applyBorder="1" applyAlignment="1">
      <alignment/>
    </xf>
    <xf numFmtId="0" fontId="59" fillId="34" borderId="47" xfId="0" applyFont="1" applyFill="1" applyBorder="1" applyAlignment="1">
      <alignment/>
    </xf>
    <xf numFmtId="0" fontId="59" fillId="34" borderId="18" xfId="0" applyFont="1" applyFill="1" applyBorder="1" applyAlignment="1">
      <alignment/>
    </xf>
    <xf numFmtId="0" fontId="59" fillId="37" borderId="48" xfId="0" applyFont="1" applyFill="1" applyBorder="1" applyAlignment="1">
      <alignment/>
    </xf>
    <xf numFmtId="0" fontId="59" fillId="14" borderId="23" xfId="0" applyFont="1" applyFill="1" applyBorder="1" applyAlignment="1">
      <alignment/>
    </xf>
    <xf numFmtId="0" fontId="59" fillId="14" borderId="46" xfId="0" applyFont="1" applyFill="1" applyBorder="1" applyAlignment="1">
      <alignment/>
    </xf>
    <xf numFmtId="1" fontId="59" fillId="37" borderId="11" xfId="0" applyNumberFormat="1" applyFont="1" applyFill="1" applyBorder="1" applyAlignment="1">
      <alignment/>
    </xf>
    <xf numFmtId="1" fontId="59" fillId="0" borderId="16" xfId="0" applyNumberFormat="1" applyFont="1" applyBorder="1" applyAlignment="1">
      <alignment/>
    </xf>
    <xf numFmtId="1" fontId="59" fillId="0" borderId="17" xfId="0" applyNumberFormat="1" applyFont="1" applyBorder="1" applyAlignment="1">
      <alignment/>
    </xf>
    <xf numFmtId="0" fontId="59" fillId="0" borderId="49" xfId="0" applyFont="1" applyBorder="1" applyAlignment="1">
      <alignment/>
    </xf>
    <xf numFmtId="1" fontId="59" fillId="34" borderId="50" xfId="0" applyNumberFormat="1" applyFont="1" applyFill="1" applyBorder="1" applyAlignment="1">
      <alignment/>
    </xf>
    <xf numFmtId="1" fontId="59" fillId="34" borderId="20" xfId="0" applyNumberFormat="1" applyFont="1" applyFill="1" applyBorder="1" applyAlignment="1">
      <alignment/>
    </xf>
    <xf numFmtId="1" fontId="59" fillId="14" borderId="16" xfId="0" applyNumberFormat="1" applyFont="1" applyFill="1" applyBorder="1" applyAlignment="1">
      <alignment/>
    </xf>
    <xf numFmtId="1" fontId="59" fillId="14" borderId="49" xfId="0" applyNumberFormat="1" applyFont="1" applyFill="1" applyBorder="1" applyAlignment="1">
      <alignment/>
    </xf>
    <xf numFmtId="1" fontId="67" fillId="37" borderId="37" xfId="0" applyNumberFormat="1" applyFont="1" applyFill="1" applyBorder="1" applyAlignment="1">
      <alignment/>
    </xf>
    <xf numFmtId="0" fontId="67" fillId="0" borderId="37" xfId="0" applyFont="1" applyBorder="1" applyAlignment="1">
      <alignment/>
    </xf>
    <xf numFmtId="0" fontId="67" fillId="0" borderId="51" xfId="0" applyFont="1" applyBorder="1" applyAlignment="1">
      <alignment/>
    </xf>
    <xf numFmtId="1" fontId="67" fillId="14" borderId="52" xfId="0" applyNumberFormat="1" applyFont="1" applyFill="1" applyBorder="1" applyAlignment="1">
      <alignment/>
    </xf>
    <xf numFmtId="1" fontId="59" fillId="0" borderId="0" xfId="0" applyNumberFormat="1" applyFont="1" applyBorder="1" applyAlignment="1">
      <alignment/>
    </xf>
    <xf numFmtId="1" fontId="59" fillId="0" borderId="0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11" xfId="0" applyBorder="1" applyAlignment="1">
      <alignment/>
    </xf>
    <xf numFmtId="0" fontId="57" fillId="0" borderId="10" xfId="0" applyFont="1" applyBorder="1" applyAlignment="1">
      <alignment horizontal="right"/>
    </xf>
    <xf numFmtId="0" fontId="0" fillId="0" borderId="42" xfId="0" applyBorder="1" applyAlignment="1">
      <alignment/>
    </xf>
    <xf numFmtId="0" fontId="7" fillId="0" borderId="42" xfId="0" applyFont="1" applyBorder="1" applyAlignment="1">
      <alignment/>
    </xf>
    <xf numFmtId="164" fontId="7" fillId="0" borderId="42" xfId="0" applyNumberFormat="1" applyFont="1" applyBorder="1" applyAlignment="1">
      <alignment/>
    </xf>
    <xf numFmtId="1" fontId="8" fillId="0" borderId="35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0" fillId="0" borderId="40" xfId="0" applyBorder="1" applyAlignment="1">
      <alignment/>
    </xf>
    <xf numFmtId="0" fontId="2" fillId="0" borderId="53" xfId="0" applyFont="1" applyBorder="1" applyAlignment="1">
      <alignment horizontal="right" vertical="center"/>
    </xf>
    <xf numFmtId="0" fontId="63" fillId="0" borderId="14" xfId="0" applyFont="1" applyBorder="1" applyAlignment="1">
      <alignment horizontal="center" vertical="center"/>
    </xf>
    <xf numFmtId="0" fontId="63" fillId="0" borderId="54" xfId="0" applyFont="1" applyBorder="1" applyAlignment="1">
      <alignment horizontal="center" vertical="center"/>
    </xf>
    <xf numFmtId="0" fontId="67" fillId="0" borderId="10" xfId="0" applyFont="1" applyBorder="1" applyAlignment="1">
      <alignment/>
    </xf>
    <xf numFmtId="0" fontId="67" fillId="0" borderId="42" xfId="0" applyFont="1" applyBorder="1" applyAlignment="1">
      <alignment/>
    </xf>
    <xf numFmtId="1" fontId="67" fillId="0" borderId="35" xfId="0" applyNumberFormat="1" applyFont="1" applyBorder="1" applyAlignment="1">
      <alignment/>
    </xf>
    <xf numFmtId="1" fontId="59" fillId="0" borderId="10" xfId="0" applyNumberFormat="1" applyFont="1" applyBorder="1" applyAlignment="1">
      <alignment/>
    </xf>
    <xf numFmtId="1" fontId="59" fillId="0" borderId="42" xfId="0" applyNumberFormat="1" applyFont="1" applyBorder="1" applyAlignment="1">
      <alignment/>
    </xf>
    <xf numFmtId="1" fontId="59" fillId="0" borderId="43" xfId="0" applyNumberFormat="1" applyFont="1" applyBorder="1" applyAlignment="1">
      <alignment/>
    </xf>
    <xf numFmtId="1" fontId="59" fillId="0" borderId="23" xfId="0" applyNumberFormat="1" applyFont="1" applyBorder="1" applyAlignment="1">
      <alignment/>
    </xf>
    <xf numFmtId="1" fontId="59" fillId="0" borderId="45" xfId="0" applyNumberFormat="1" applyFont="1" applyBorder="1" applyAlignment="1">
      <alignment/>
    </xf>
    <xf numFmtId="1" fontId="59" fillId="0" borderId="45" xfId="0" applyNumberFormat="1" applyFont="1" applyBorder="1" applyAlignment="1">
      <alignment/>
    </xf>
    <xf numFmtId="164" fontId="69" fillId="0" borderId="35" xfId="0" applyNumberFormat="1" applyFont="1" applyFill="1" applyBorder="1" applyAlignment="1">
      <alignment horizontal="center"/>
    </xf>
    <xf numFmtId="1" fontId="69" fillId="0" borderId="44" xfId="0" applyNumberFormat="1" applyFont="1" applyBorder="1" applyAlignment="1">
      <alignment horizontal="center"/>
    </xf>
    <xf numFmtId="167" fontId="69" fillId="0" borderId="44" xfId="0" applyNumberFormat="1" applyFont="1" applyBorder="1" applyAlignment="1">
      <alignment horizontal="center" vertical="center"/>
    </xf>
    <xf numFmtId="1" fontId="70" fillId="0" borderId="44" xfId="0" applyNumberFormat="1" applyFont="1" applyBorder="1" applyAlignment="1">
      <alignment horizontal="center"/>
    </xf>
    <xf numFmtId="1" fontId="59" fillId="0" borderId="44" xfId="0" applyNumberFormat="1" applyFont="1" applyBorder="1" applyAlignment="1">
      <alignment horizontal="center"/>
    </xf>
    <xf numFmtId="0" fontId="59" fillId="0" borderId="44" xfId="0" applyFont="1" applyBorder="1" applyAlignment="1">
      <alignment horizontal="center"/>
    </xf>
    <xf numFmtId="1" fontId="59" fillId="0" borderId="41" xfId="0" applyNumberFormat="1" applyFont="1" applyBorder="1" applyAlignment="1">
      <alignment horizontal="center" vertical="center"/>
    </xf>
    <xf numFmtId="0" fontId="59" fillId="0" borderId="55" xfId="0" applyFont="1" applyBorder="1" applyAlignment="1">
      <alignment/>
    </xf>
    <xf numFmtId="0" fontId="0" fillId="0" borderId="51" xfId="0" applyBorder="1" applyAlignment="1">
      <alignment/>
    </xf>
    <xf numFmtId="0" fontId="59" fillId="0" borderId="51" xfId="0" applyFont="1" applyBorder="1" applyAlignment="1">
      <alignment/>
    </xf>
    <xf numFmtId="1" fontId="67" fillId="0" borderId="0" xfId="0" applyNumberFormat="1" applyFont="1" applyBorder="1" applyAlignment="1">
      <alignment/>
    </xf>
    <xf numFmtId="1" fontId="67" fillId="34" borderId="52" xfId="0" applyNumberFormat="1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71" fillId="0" borderId="19" xfId="0" applyFont="1" applyBorder="1" applyAlignment="1">
      <alignment horizontal="center" vertical="center"/>
    </xf>
    <xf numFmtId="1" fontId="59" fillId="33" borderId="52" xfId="0" applyNumberFormat="1" applyFont="1" applyFill="1" applyBorder="1" applyAlignment="1">
      <alignment/>
    </xf>
    <xf numFmtId="1" fontId="72" fillId="0" borderId="52" xfId="0" applyNumberFormat="1" applyFont="1" applyBorder="1" applyAlignment="1">
      <alignment horizontal="center"/>
    </xf>
    <xf numFmtId="0" fontId="7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1" fontId="65" fillId="0" borderId="33" xfId="0" applyNumberFormat="1" applyFont="1" applyBorder="1" applyAlignment="1">
      <alignment horizontal="center" vertical="center"/>
    </xf>
    <xf numFmtId="0" fontId="59" fillId="0" borderId="12" xfId="0" applyFont="1" applyBorder="1" applyAlignment="1">
      <alignment/>
    </xf>
    <xf numFmtId="0" fontId="59" fillId="0" borderId="56" xfId="0" applyFont="1" applyBorder="1" applyAlignment="1">
      <alignment/>
    </xf>
    <xf numFmtId="0" fontId="59" fillId="0" borderId="19" xfId="0" applyFont="1" applyBorder="1" applyAlignment="1">
      <alignment/>
    </xf>
    <xf numFmtId="1" fontId="59" fillId="0" borderId="35" xfId="0" applyNumberFormat="1" applyFont="1" applyBorder="1" applyAlignment="1">
      <alignment/>
    </xf>
    <xf numFmtId="1" fontId="59" fillId="0" borderId="44" xfId="0" applyNumberFormat="1" applyFont="1" applyBorder="1" applyAlignment="1">
      <alignment/>
    </xf>
    <xf numFmtId="1" fontId="59" fillId="0" borderId="44" xfId="0" applyNumberFormat="1" applyFont="1" applyBorder="1" applyAlignment="1">
      <alignment/>
    </xf>
    <xf numFmtId="0" fontId="59" fillId="0" borderId="41" xfId="0" applyFont="1" applyBorder="1" applyAlignment="1">
      <alignment/>
    </xf>
    <xf numFmtId="0" fontId="59" fillId="0" borderId="23" xfId="0" applyFont="1" applyBorder="1" applyAlignment="1">
      <alignment/>
    </xf>
    <xf numFmtId="1" fontId="59" fillId="0" borderId="57" xfId="0" applyNumberFormat="1" applyFont="1" applyBorder="1" applyAlignment="1">
      <alignment/>
    </xf>
    <xf numFmtId="0" fontId="57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1" fillId="0" borderId="23" xfId="0" applyFont="1" applyBorder="1" applyAlignment="1">
      <alignment horizontal="center" vertical="center"/>
    </xf>
    <xf numFmtId="0" fontId="71" fillId="0" borderId="24" xfId="0" applyFont="1" applyBorder="1" applyAlignment="1">
      <alignment horizontal="center" vertical="center"/>
    </xf>
    <xf numFmtId="0" fontId="71" fillId="0" borderId="2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71" fillId="0" borderId="53" xfId="0" applyFont="1" applyBorder="1" applyAlignment="1">
      <alignment horizontal="center" vertical="center"/>
    </xf>
    <xf numFmtId="0" fontId="63" fillId="0" borderId="53" xfId="0" applyFont="1" applyBorder="1" applyAlignment="1">
      <alignment horizontal="center" vertical="center"/>
    </xf>
    <xf numFmtId="0" fontId="63" fillId="0" borderId="39" xfId="0" applyFont="1" applyBorder="1" applyAlignment="1">
      <alignment horizontal="center" vertical="center"/>
    </xf>
    <xf numFmtId="1" fontId="59" fillId="0" borderId="41" xfId="0" applyNumberFormat="1" applyFont="1" applyBorder="1" applyAlignment="1">
      <alignment/>
    </xf>
    <xf numFmtId="0" fontId="59" fillId="37" borderId="52" xfId="0" applyFont="1" applyFill="1" applyBorder="1" applyAlignment="1">
      <alignment/>
    </xf>
    <xf numFmtId="1" fontId="59" fillId="37" borderId="52" xfId="0" applyNumberFormat="1" applyFont="1" applyFill="1" applyBorder="1" applyAlignment="1">
      <alignment/>
    </xf>
    <xf numFmtId="1" fontId="59" fillId="0" borderId="47" xfId="0" applyNumberFormat="1" applyFont="1" applyBorder="1" applyAlignment="1">
      <alignment/>
    </xf>
    <xf numFmtId="1" fontId="68" fillId="33" borderId="19" xfId="0" applyNumberFormat="1" applyFont="1" applyFill="1" applyBorder="1" applyAlignment="1">
      <alignment horizontal="center" vertical="center"/>
    </xf>
    <xf numFmtId="1" fontId="66" fillId="33" borderId="26" xfId="0" applyNumberFormat="1" applyFont="1" applyFill="1" applyBorder="1" applyAlignment="1">
      <alignment horizontal="center" vertical="center"/>
    </xf>
    <xf numFmtId="0" fontId="59" fillId="33" borderId="26" xfId="0" applyFont="1" applyFill="1" applyBorder="1" applyAlignment="1">
      <alignment/>
    </xf>
    <xf numFmtId="0" fontId="66" fillId="33" borderId="26" xfId="0" applyFont="1" applyFill="1" applyBorder="1" applyAlignment="1">
      <alignment horizontal="center" vertical="center"/>
    </xf>
    <xf numFmtId="1" fontId="59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/>
    </xf>
    <xf numFmtId="1" fontId="74" fillId="0" borderId="0" xfId="0" applyNumberFormat="1" applyFont="1" applyBorder="1" applyAlignment="1">
      <alignment horizontal="center" vertical="center"/>
    </xf>
    <xf numFmtId="1" fontId="75" fillId="0" borderId="52" xfId="0" applyNumberFormat="1" applyFont="1" applyBorder="1" applyAlignment="1">
      <alignment horizontal="center"/>
    </xf>
    <xf numFmtId="0" fontId="75" fillId="0" borderId="52" xfId="0" applyFont="1" applyBorder="1" applyAlignment="1">
      <alignment horizontal="center"/>
    </xf>
    <xf numFmtId="0" fontId="2" fillId="0" borderId="26" xfId="0" applyFont="1" applyBorder="1" applyAlignment="1">
      <alignment horizontal="right" vertical="center"/>
    </xf>
    <xf numFmtId="0" fontId="71" fillId="0" borderId="6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57" fillId="0" borderId="53" xfId="0" applyFont="1" applyBorder="1" applyAlignment="1">
      <alignment horizontal="center" vertical="center"/>
    </xf>
    <xf numFmtId="1" fontId="57" fillId="0" borderId="53" xfId="0" applyNumberFormat="1" applyFont="1" applyBorder="1" applyAlignment="1">
      <alignment horizontal="center" vertical="center"/>
    </xf>
    <xf numFmtId="1" fontId="76" fillId="0" borderId="59" xfId="0" applyNumberFormat="1" applyFont="1" applyBorder="1" applyAlignment="1">
      <alignment horizontal="center"/>
    </xf>
    <xf numFmtId="0" fontId="77" fillId="0" borderId="52" xfId="0" applyFont="1" applyBorder="1" applyAlignment="1">
      <alignment horizontal="center" vertical="center"/>
    </xf>
    <xf numFmtId="0" fontId="0" fillId="38" borderId="51" xfId="0" applyFill="1" applyBorder="1" applyAlignment="1">
      <alignment/>
    </xf>
    <xf numFmtId="0" fontId="76" fillId="0" borderId="52" xfId="0" applyFont="1" applyBorder="1" applyAlignment="1">
      <alignment horizontal="center" vertical="center"/>
    </xf>
    <xf numFmtId="0" fontId="74" fillId="0" borderId="52" xfId="0" applyFont="1" applyBorder="1" applyAlignment="1">
      <alignment horizontal="center" vertical="center"/>
    </xf>
    <xf numFmtId="1" fontId="0" fillId="38" borderId="51" xfId="0" applyNumberFormat="1" applyFont="1" applyFill="1" applyBorder="1" applyAlignment="1">
      <alignment horizontal="center" vertical="center"/>
    </xf>
    <xf numFmtId="1" fontId="0" fillId="38" borderId="37" xfId="0" applyNumberFormat="1" applyFont="1" applyFill="1" applyBorder="1" applyAlignment="1">
      <alignment horizontal="center" vertical="center"/>
    </xf>
    <xf numFmtId="1" fontId="0" fillId="38" borderId="52" xfId="0" applyNumberFormat="1" applyFont="1" applyFill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7" fillId="0" borderId="10" xfId="0" applyFont="1" applyBorder="1" applyAlignment="1">
      <alignment horizontal="center"/>
    </xf>
    <xf numFmtId="0" fontId="67" fillId="0" borderId="42" xfId="0" applyFont="1" applyBorder="1" applyAlignment="1">
      <alignment horizontal="center"/>
    </xf>
    <xf numFmtId="0" fontId="67" fillId="0" borderId="43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63" fillId="0" borderId="17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2" fillId="0" borderId="24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3" fillId="0" borderId="17" xfId="0" applyFont="1" applyFill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63" fillId="0" borderId="16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/>
    </xf>
    <xf numFmtId="0" fontId="67" fillId="34" borderId="43" xfId="0" applyFont="1" applyFill="1" applyBorder="1" applyAlignment="1">
      <alignment horizontal="center"/>
    </xf>
    <xf numFmtId="0" fontId="67" fillId="14" borderId="29" xfId="0" applyFont="1" applyFill="1" applyBorder="1" applyAlignment="1">
      <alignment horizontal="center"/>
    </xf>
    <xf numFmtId="0" fontId="67" fillId="14" borderId="62" xfId="0" applyFont="1" applyFill="1" applyBorder="1" applyAlignment="1">
      <alignment horizontal="center"/>
    </xf>
    <xf numFmtId="0" fontId="78" fillId="0" borderId="16" xfId="0" applyFont="1" applyBorder="1" applyAlignment="1">
      <alignment horizontal="center" vertical="center"/>
    </xf>
    <xf numFmtId="0" fontId="79" fillId="0" borderId="17" xfId="0" applyFont="1" applyBorder="1" applyAlignment="1">
      <alignment vertical="center" wrapText="1"/>
    </xf>
    <xf numFmtId="0" fontId="80" fillId="0" borderId="25" xfId="0" applyFont="1" applyBorder="1" applyAlignment="1">
      <alignment horizontal="center" vertical="center"/>
    </xf>
    <xf numFmtId="0" fontId="80" fillId="0" borderId="26" xfId="0" applyFont="1" applyBorder="1" applyAlignment="1">
      <alignment vertical="center" wrapText="1"/>
    </xf>
    <xf numFmtId="0" fontId="80" fillId="0" borderId="27" xfId="0" applyFont="1" applyBorder="1" applyAlignment="1">
      <alignment horizontal="center" vertical="center"/>
    </xf>
    <xf numFmtId="0" fontId="80" fillId="0" borderId="28" xfId="0" applyFont="1" applyBorder="1" applyAlignment="1">
      <alignment vertical="center" wrapText="1"/>
    </xf>
    <xf numFmtId="0" fontId="81" fillId="0" borderId="17" xfId="0" applyFont="1" applyBorder="1" applyAlignment="1">
      <alignment horizontal="center" vertical="center" wrapText="1"/>
    </xf>
    <xf numFmtId="0" fontId="81" fillId="0" borderId="18" xfId="0" applyFont="1" applyBorder="1" applyAlignment="1">
      <alignment horizontal="center" vertical="center"/>
    </xf>
    <xf numFmtId="0" fontId="79" fillId="0" borderId="17" xfId="0" applyFont="1" applyBorder="1" applyAlignment="1">
      <alignment horizontal="center" vertical="center" wrapText="1"/>
    </xf>
    <xf numFmtId="9" fontId="81" fillId="0" borderId="18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E70"/>
  <sheetViews>
    <sheetView tabSelected="1" zoomScale="110" zoomScaleNormal="110" zoomScalePageLayoutView="0" workbookViewId="0" topLeftCell="A19">
      <selection activeCell="C26" sqref="C26:D29"/>
    </sheetView>
  </sheetViews>
  <sheetFormatPr defaultColWidth="9.140625" defaultRowHeight="15"/>
  <cols>
    <col min="2" max="2" width="32.140625" style="0" customWidth="1"/>
    <col min="4" max="4" width="7.57421875" style="0" customWidth="1"/>
    <col min="5" max="5" width="9.140625" style="0" customWidth="1"/>
    <col min="6" max="6" width="11.00390625" style="0" customWidth="1"/>
    <col min="7" max="16" width="9.140625" style="0" customWidth="1"/>
    <col min="17" max="17" width="13.421875" style="96" customWidth="1"/>
    <col min="18" max="19" width="9.57421875" style="96" customWidth="1"/>
    <col min="20" max="20" width="10.57421875" style="96" customWidth="1"/>
    <col min="21" max="21" width="9.57421875" style="96" customWidth="1"/>
    <col min="22" max="22" width="10.140625" style="96" customWidth="1"/>
    <col min="23" max="24" width="9.28125" style="96" customWidth="1"/>
    <col min="25" max="25" width="13.57421875" style="96" customWidth="1"/>
  </cols>
  <sheetData>
    <row r="3" ht="15" thickBot="1"/>
    <row r="4" spans="1:16" ht="14.25">
      <c r="A4" s="1"/>
      <c r="B4" s="250" t="s">
        <v>48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2"/>
    </row>
    <row r="5" spans="1:16" ht="15" thickBot="1">
      <c r="A5" s="2"/>
      <c r="B5" s="253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5"/>
    </row>
    <row r="6" spans="1:31" ht="15" thickBot="1">
      <c r="A6" s="3"/>
      <c r="B6" s="256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97" t="s">
        <v>23</v>
      </c>
      <c r="R6" s="247" t="s">
        <v>36</v>
      </c>
      <c r="S6" s="248"/>
      <c r="T6" s="249"/>
      <c r="U6" s="282" t="s">
        <v>35</v>
      </c>
      <c r="V6" s="283"/>
      <c r="W6" s="284" t="s">
        <v>37</v>
      </c>
      <c r="X6" s="285"/>
      <c r="Y6" s="98" t="s">
        <v>38</v>
      </c>
      <c r="AB6" s="276"/>
      <c r="AC6" s="276"/>
      <c r="AD6" s="276"/>
      <c r="AE6" s="276"/>
    </row>
    <row r="7" spans="1:29" ht="42" customHeight="1" thickBot="1">
      <c r="A7" s="4" t="s">
        <v>0</v>
      </c>
      <c r="B7" s="5" t="s">
        <v>1</v>
      </c>
      <c r="C7" s="6" t="s">
        <v>2</v>
      </c>
      <c r="D7" s="7" t="s">
        <v>40</v>
      </c>
      <c r="E7" s="8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67" t="s">
        <v>14</v>
      </c>
      <c r="Q7" s="99"/>
      <c r="R7" s="100" t="s">
        <v>32</v>
      </c>
      <c r="S7" s="101" t="s">
        <v>33</v>
      </c>
      <c r="T7" s="102" t="s">
        <v>34</v>
      </c>
      <c r="U7" s="103" t="s">
        <v>32</v>
      </c>
      <c r="V7" s="104" t="s">
        <v>33</v>
      </c>
      <c r="W7" s="105" t="s">
        <v>32</v>
      </c>
      <c r="X7" s="106" t="s">
        <v>33</v>
      </c>
      <c r="Y7" s="107" t="s">
        <v>39</v>
      </c>
      <c r="AB7" s="277"/>
      <c r="AC7" s="277"/>
    </row>
    <row r="8" spans="1:31" ht="15" customHeight="1" thickBot="1">
      <c r="A8" s="244">
        <v>1</v>
      </c>
      <c r="B8" s="258" t="s">
        <v>15</v>
      </c>
      <c r="C8" s="86" t="s">
        <v>36</v>
      </c>
      <c r="D8" s="13" t="s">
        <v>16</v>
      </c>
      <c r="E8" s="32">
        <f aca="true" t="shared" si="0" ref="E8:N8">SUM(E9:E11)</f>
        <v>83081</v>
      </c>
      <c r="F8" s="33">
        <f t="shared" si="0"/>
        <v>77357</v>
      </c>
      <c r="G8" s="34">
        <f t="shared" si="0"/>
        <v>77693</v>
      </c>
      <c r="H8" s="35">
        <f t="shared" si="0"/>
        <v>58370</v>
      </c>
      <c r="I8" s="35">
        <f t="shared" si="0"/>
        <v>58516</v>
      </c>
      <c r="J8" s="35">
        <f t="shared" si="0"/>
        <v>53801</v>
      </c>
      <c r="K8" s="35">
        <f t="shared" si="0"/>
        <v>49448</v>
      </c>
      <c r="L8" s="35">
        <f t="shared" si="0"/>
        <v>53801</v>
      </c>
      <c r="M8" s="35">
        <f t="shared" si="0"/>
        <v>58370</v>
      </c>
      <c r="N8" s="33">
        <f t="shared" si="0"/>
        <v>77693</v>
      </c>
      <c r="O8" s="68">
        <f>SUM(O9:O11)</f>
        <v>77357</v>
      </c>
      <c r="P8" s="68">
        <f>SUM(P9:P11)</f>
        <v>83081</v>
      </c>
      <c r="Q8" s="108"/>
      <c r="R8" s="109"/>
      <c r="S8" s="110"/>
      <c r="T8" s="111"/>
      <c r="U8" s="112"/>
      <c r="V8" s="112"/>
      <c r="W8" s="113"/>
      <c r="X8" s="111"/>
      <c r="Y8" s="114"/>
      <c r="AA8" s="185"/>
      <c r="AB8" s="184"/>
      <c r="AC8" s="184"/>
      <c r="AD8" s="185"/>
      <c r="AE8" s="185"/>
    </row>
    <row r="9" spans="1:31" ht="14.25" customHeight="1">
      <c r="A9" s="245"/>
      <c r="B9" s="259"/>
      <c r="C9" s="12" t="s">
        <v>32</v>
      </c>
      <c r="D9" s="30"/>
      <c r="E9" s="36">
        <v>21318</v>
      </c>
      <c r="F9" s="37">
        <v>20179</v>
      </c>
      <c r="G9" s="37">
        <v>21421</v>
      </c>
      <c r="H9" s="37">
        <v>14536</v>
      </c>
      <c r="I9" s="37">
        <v>14812</v>
      </c>
      <c r="J9" s="37">
        <v>13345</v>
      </c>
      <c r="K9" s="37">
        <v>11222</v>
      </c>
      <c r="L9" s="37">
        <v>13345</v>
      </c>
      <c r="M9" s="37">
        <v>14536</v>
      </c>
      <c r="N9" s="37">
        <v>21421</v>
      </c>
      <c r="O9" s="37">
        <v>20179</v>
      </c>
      <c r="P9" s="36">
        <v>21318</v>
      </c>
      <c r="Q9" s="115"/>
      <c r="R9" s="116">
        <f>SUM(E9:P9)</f>
        <v>207632</v>
      </c>
      <c r="S9" s="112"/>
      <c r="T9" s="117"/>
      <c r="U9" s="112"/>
      <c r="V9" s="112"/>
      <c r="W9" s="115"/>
      <c r="X9" s="117"/>
      <c r="Y9" s="114"/>
      <c r="AA9" s="185"/>
      <c r="AB9" s="185"/>
      <c r="AC9" s="185"/>
      <c r="AD9" s="185"/>
      <c r="AE9" s="185"/>
    </row>
    <row r="10" spans="1:31" ht="17.25" customHeight="1">
      <c r="A10" s="245"/>
      <c r="B10" s="259"/>
      <c r="C10" s="12" t="s">
        <v>33</v>
      </c>
      <c r="D10" s="30"/>
      <c r="E10" s="38">
        <v>11105</v>
      </c>
      <c r="F10" s="39">
        <v>11254</v>
      </c>
      <c r="G10" s="39">
        <v>11466</v>
      </c>
      <c r="H10" s="39">
        <v>4134</v>
      </c>
      <c r="I10" s="39">
        <v>4377</v>
      </c>
      <c r="J10" s="39">
        <v>4214</v>
      </c>
      <c r="K10" s="39">
        <v>3811</v>
      </c>
      <c r="L10" s="39">
        <v>4214</v>
      </c>
      <c r="M10" s="39">
        <v>4134</v>
      </c>
      <c r="N10" s="39">
        <v>11466</v>
      </c>
      <c r="O10" s="39">
        <v>11254</v>
      </c>
      <c r="P10" s="38">
        <v>11105</v>
      </c>
      <c r="Q10" s="115"/>
      <c r="R10" s="118"/>
      <c r="S10" s="119">
        <f>SUM(E10:P10)</f>
        <v>92534</v>
      </c>
      <c r="T10" s="117"/>
      <c r="U10" s="112"/>
      <c r="V10" s="112"/>
      <c r="W10" s="115"/>
      <c r="X10" s="117"/>
      <c r="Y10" s="114"/>
      <c r="AA10" s="185"/>
      <c r="AB10" s="185"/>
      <c r="AC10" s="185"/>
      <c r="AD10" s="185"/>
      <c r="AE10" s="185"/>
    </row>
    <row r="11" spans="1:31" ht="16.5" customHeight="1" thickBot="1">
      <c r="A11" s="246"/>
      <c r="B11" s="260"/>
      <c r="C11" s="12" t="s">
        <v>34</v>
      </c>
      <c r="D11" s="30"/>
      <c r="E11" s="40">
        <v>50658</v>
      </c>
      <c r="F11" s="41">
        <v>45924</v>
      </c>
      <c r="G11" s="41">
        <v>44806</v>
      </c>
      <c r="H11" s="41">
        <v>39700</v>
      </c>
      <c r="I11" s="41">
        <v>39327</v>
      </c>
      <c r="J11" s="41">
        <v>36242</v>
      </c>
      <c r="K11" s="41">
        <v>34415</v>
      </c>
      <c r="L11" s="41">
        <v>36242</v>
      </c>
      <c r="M11" s="41">
        <v>39700</v>
      </c>
      <c r="N11" s="41">
        <v>44806</v>
      </c>
      <c r="O11" s="41">
        <v>45924</v>
      </c>
      <c r="P11" s="40">
        <v>50658</v>
      </c>
      <c r="Q11" s="115"/>
      <c r="R11" s="73"/>
      <c r="S11" s="112"/>
      <c r="T11" s="120">
        <f>SUM(E11:P11)</f>
        <v>508402</v>
      </c>
      <c r="U11" s="112"/>
      <c r="V11" s="112"/>
      <c r="W11" s="115"/>
      <c r="X11" s="117"/>
      <c r="Y11" s="114"/>
      <c r="AA11" s="185"/>
      <c r="AB11" s="185"/>
      <c r="AC11" s="185"/>
      <c r="AD11" s="185"/>
      <c r="AE11" s="185"/>
    </row>
    <row r="12" spans="1:31" ht="19.5" customHeight="1" thickBot="1">
      <c r="A12" s="244">
        <v>2</v>
      </c>
      <c r="B12" s="258" t="s">
        <v>17</v>
      </c>
      <c r="C12" s="86" t="s">
        <v>36</v>
      </c>
      <c r="D12" s="13" t="s">
        <v>16</v>
      </c>
      <c r="E12" s="92">
        <f aca="true" t="shared" si="1" ref="E12:O12">SUM(E13:E15)</f>
        <v>122437</v>
      </c>
      <c r="F12" s="92">
        <f t="shared" si="1"/>
        <v>122520</v>
      </c>
      <c r="G12" s="92">
        <f t="shared" si="1"/>
        <v>144628</v>
      </c>
      <c r="H12" s="92">
        <f t="shared" si="1"/>
        <v>139835</v>
      </c>
      <c r="I12" s="92">
        <f t="shared" si="1"/>
        <v>139190</v>
      </c>
      <c r="J12" s="92">
        <f t="shared" si="1"/>
        <v>150994</v>
      </c>
      <c r="K12" s="92">
        <f t="shared" si="1"/>
        <v>154639</v>
      </c>
      <c r="L12" s="92">
        <f t="shared" si="1"/>
        <v>139190</v>
      </c>
      <c r="M12" s="92">
        <f t="shared" si="1"/>
        <v>139835</v>
      </c>
      <c r="N12" s="92">
        <f t="shared" si="1"/>
        <v>144628</v>
      </c>
      <c r="O12" s="92">
        <f t="shared" si="1"/>
        <v>122520</v>
      </c>
      <c r="P12" s="92">
        <f>SUM(P13:P15)</f>
        <v>122437</v>
      </c>
      <c r="Q12" s="115"/>
      <c r="R12" s="118"/>
      <c r="S12" s="112"/>
      <c r="T12" s="117"/>
      <c r="U12" s="112"/>
      <c r="V12" s="112"/>
      <c r="W12" s="115"/>
      <c r="X12" s="117"/>
      <c r="Y12" s="114"/>
      <c r="AA12" s="185"/>
      <c r="AB12" s="184"/>
      <c r="AC12" s="184"/>
      <c r="AD12" s="185"/>
      <c r="AE12" s="185"/>
    </row>
    <row r="13" spans="1:31" ht="15.75" customHeight="1">
      <c r="A13" s="245"/>
      <c r="B13" s="267"/>
      <c r="C13" s="12" t="s">
        <v>32</v>
      </c>
      <c r="D13" s="30"/>
      <c r="E13" s="36">
        <v>25431</v>
      </c>
      <c r="F13" s="37">
        <v>25701</v>
      </c>
      <c r="G13" s="42">
        <v>31271</v>
      </c>
      <c r="H13" s="42">
        <v>25870</v>
      </c>
      <c r="I13" s="42">
        <v>27345</v>
      </c>
      <c r="J13" s="42">
        <v>31016</v>
      </c>
      <c r="K13" s="42">
        <v>29781</v>
      </c>
      <c r="L13" s="42">
        <v>27345</v>
      </c>
      <c r="M13" s="42">
        <v>25870</v>
      </c>
      <c r="N13" s="42">
        <v>31271</v>
      </c>
      <c r="O13" s="37">
        <v>25701</v>
      </c>
      <c r="P13" s="36">
        <v>25431</v>
      </c>
      <c r="Q13" s="115"/>
      <c r="R13" s="121">
        <f>SUM(E13:P13)</f>
        <v>332033</v>
      </c>
      <c r="S13" s="112"/>
      <c r="T13" s="117"/>
      <c r="U13" s="112"/>
      <c r="V13" s="112"/>
      <c r="W13" s="115"/>
      <c r="X13" s="117"/>
      <c r="Y13" s="114"/>
      <c r="AA13" s="185"/>
      <c r="AB13" s="185"/>
      <c r="AC13" s="185"/>
      <c r="AD13" s="185"/>
      <c r="AE13" s="185"/>
    </row>
    <row r="14" spans="1:31" ht="14.25" customHeight="1">
      <c r="A14" s="245"/>
      <c r="B14" s="267"/>
      <c r="C14" s="12" t="s">
        <v>33</v>
      </c>
      <c r="D14" s="30"/>
      <c r="E14" s="38">
        <v>16784</v>
      </c>
      <c r="F14" s="39">
        <v>17943</v>
      </c>
      <c r="G14" s="43">
        <v>21563</v>
      </c>
      <c r="H14" s="43">
        <v>10720</v>
      </c>
      <c r="I14" s="43">
        <v>11365</v>
      </c>
      <c r="J14" s="43">
        <v>12789</v>
      </c>
      <c r="K14" s="43">
        <v>12649</v>
      </c>
      <c r="L14" s="43">
        <v>11365</v>
      </c>
      <c r="M14" s="43">
        <v>10720</v>
      </c>
      <c r="N14" s="43">
        <v>21563</v>
      </c>
      <c r="O14" s="39">
        <v>17943</v>
      </c>
      <c r="P14" s="38">
        <v>16784</v>
      </c>
      <c r="Q14" s="115"/>
      <c r="R14" s="73"/>
      <c r="S14" s="119">
        <f>SUM(E14:P14)</f>
        <v>182188</v>
      </c>
      <c r="T14" s="117"/>
      <c r="U14" s="112"/>
      <c r="V14" s="112"/>
      <c r="W14" s="115"/>
      <c r="X14" s="117"/>
      <c r="Y14" s="114"/>
      <c r="AA14" s="185"/>
      <c r="AB14" s="185"/>
      <c r="AC14" s="185"/>
      <c r="AD14" s="185"/>
      <c r="AE14" s="185"/>
    </row>
    <row r="15" spans="1:31" ht="15.75" customHeight="1" thickBot="1">
      <c r="A15" s="246"/>
      <c r="B15" s="268"/>
      <c r="C15" s="12" t="s">
        <v>34</v>
      </c>
      <c r="D15" s="30"/>
      <c r="E15" s="40">
        <v>80222</v>
      </c>
      <c r="F15" s="41">
        <v>78876</v>
      </c>
      <c r="G15" s="44">
        <v>91794</v>
      </c>
      <c r="H15" s="44">
        <v>103245</v>
      </c>
      <c r="I15" s="44">
        <v>100480</v>
      </c>
      <c r="J15" s="44">
        <v>107189</v>
      </c>
      <c r="K15" s="44">
        <v>112209</v>
      </c>
      <c r="L15" s="44">
        <v>100480</v>
      </c>
      <c r="M15" s="44">
        <v>103245</v>
      </c>
      <c r="N15" s="44">
        <v>91794</v>
      </c>
      <c r="O15" s="41">
        <v>78876</v>
      </c>
      <c r="P15" s="40">
        <v>80222</v>
      </c>
      <c r="Q15" s="115"/>
      <c r="R15" s="73"/>
      <c r="S15" s="112"/>
      <c r="T15" s="120">
        <f>SUM(E15:P15)</f>
        <v>1128632</v>
      </c>
      <c r="U15" s="112"/>
      <c r="V15" s="112"/>
      <c r="W15" s="115"/>
      <c r="X15" s="117"/>
      <c r="Y15" s="114"/>
      <c r="AA15" s="185"/>
      <c r="AB15" s="185"/>
      <c r="AC15" s="185"/>
      <c r="AD15" s="185"/>
      <c r="AE15" s="185"/>
    </row>
    <row r="16" spans="1:31" ht="21" customHeight="1" thickBot="1">
      <c r="A16" s="244">
        <v>3</v>
      </c>
      <c r="B16" s="258" t="s">
        <v>18</v>
      </c>
      <c r="C16" s="86" t="s">
        <v>36</v>
      </c>
      <c r="D16" s="13" t="s">
        <v>16</v>
      </c>
      <c r="E16" s="92">
        <f aca="true" t="shared" si="2" ref="E16:O16">SUM(E17:E19)</f>
        <v>124923</v>
      </c>
      <c r="F16" s="92">
        <f t="shared" si="2"/>
        <v>110878</v>
      </c>
      <c r="G16" s="92">
        <f t="shared" si="2"/>
        <v>124711</v>
      </c>
      <c r="H16" s="92">
        <f t="shared" si="2"/>
        <v>118028</v>
      </c>
      <c r="I16" s="92">
        <f t="shared" si="2"/>
        <v>125551</v>
      </c>
      <c r="J16" s="92">
        <f t="shared" si="2"/>
        <v>118448</v>
      </c>
      <c r="K16" s="92">
        <f t="shared" si="2"/>
        <v>110560</v>
      </c>
      <c r="L16" s="92">
        <f t="shared" si="2"/>
        <v>125551</v>
      </c>
      <c r="M16" s="92">
        <f t="shared" si="2"/>
        <v>118028</v>
      </c>
      <c r="N16" s="92">
        <f t="shared" si="2"/>
        <v>124711</v>
      </c>
      <c r="O16" s="92">
        <f t="shared" si="2"/>
        <v>110878</v>
      </c>
      <c r="P16" s="92">
        <f>SUM(P17:P19)</f>
        <v>124923</v>
      </c>
      <c r="Q16" s="115"/>
      <c r="R16" s="118"/>
      <c r="S16" s="112"/>
      <c r="T16" s="117"/>
      <c r="U16" s="112"/>
      <c r="V16" s="112"/>
      <c r="W16" s="115"/>
      <c r="X16" s="117"/>
      <c r="Y16" s="114"/>
      <c r="AA16" s="185"/>
      <c r="AB16" s="184"/>
      <c r="AC16" s="184"/>
      <c r="AD16" s="185"/>
      <c r="AE16" s="185"/>
    </row>
    <row r="17" spans="1:31" ht="16.5" customHeight="1">
      <c r="A17" s="245"/>
      <c r="B17" s="259"/>
      <c r="C17" s="12" t="s">
        <v>32</v>
      </c>
      <c r="D17" s="30"/>
      <c r="E17" s="36">
        <v>26998</v>
      </c>
      <c r="F17" s="37">
        <v>25377</v>
      </c>
      <c r="G17" s="42">
        <v>29496</v>
      </c>
      <c r="H17" s="37">
        <v>23310</v>
      </c>
      <c r="I17" s="37">
        <v>25681</v>
      </c>
      <c r="J17" s="37">
        <v>24832</v>
      </c>
      <c r="K17" s="37">
        <v>21917</v>
      </c>
      <c r="L17" s="37">
        <v>25681</v>
      </c>
      <c r="M17" s="37">
        <v>23310</v>
      </c>
      <c r="N17" s="42">
        <v>29496</v>
      </c>
      <c r="O17" s="37">
        <v>25377</v>
      </c>
      <c r="P17" s="36">
        <v>26998</v>
      </c>
      <c r="Q17" s="112"/>
      <c r="R17" s="116">
        <f>SUM(E17:P17)</f>
        <v>308473</v>
      </c>
      <c r="S17" s="112"/>
      <c r="T17" s="117"/>
      <c r="U17" s="112"/>
      <c r="V17" s="112"/>
      <c r="W17" s="115"/>
      <c r="X17" s="117"/>
      <c r="Y17" s="114"/>
      <c r="AA17" s="185"/>
      <c r="AB17" s="185"/>
      <c r="AC17" s="185"/>
      <c r="AD17" s="185"/>
      <c r="AE17" s="185"/>
    </row>
    <row r="18" spans="1:31" ht="19.5" customHeight="1">
      <c r="A18" s="245"/>
      <c r="B18" s="259"/>
      <c r="C18" s="12" t="s">
        <v>33</v>
      </c>
      <c r="D18" s="30"/>
      <c r="E18" s="88">
        <v>17189</v>
      </c>
      <c r="F18" s="89">
        <v>15658</v>
      </c>
      <c r="G18" s="90">
        <v>18738</v>
      </c>
      <c r="H18" s="89">
        <v>8967</v>
      </c>
      <c r="I18" s="89">
        <v>9992</v>
      </c>
      <c r="J18" s="89">
        <v>9861</v>
      </c>
      <c r="K18" s="89">
        <v>8932</v>
      </c>
      <c r="L18" s="89">
        <v>9992</v>
      </c>
      <c r="M18" s="89">
        <v>8967</v>
      </c>
      <c r="N18" s="90">
        <v>18738</v>
      </c>
      <c r="O18" s="89">
        <v>15658</v>
      </c>
      <c r="P18" s="88">
        <v>17189</v>
      </c>
      <c r="Q18" s="112"/>
      <c r="R18" s="73"/>
      <c r="S18" s="119">
        <f>SUM(E18:P18)</f>
        <v>159881</v>
      </c>
      <c r="T18" s="117"/>
      <c r="U18" s="112"/>
      <c r="V18" s="112"/>
      <c r="W18" s="115"/>
      <c r="X18" s="117"/>
      <c r="Y18" s="114"/>
      <c r="AA18" s="185"/>
      <c r="AB18" s="185"/>
      <c r="AC18" s="185"/>
      <c r="AD18" s="185"/>
      <c r="AE18" s="185"/>
    </row>
    <row r="19" spans="1:31" ht="18" customHeight="1" thickBot="1">
      <c r="A19" s="246"/>
      <c r="B19" s="260"/>
      <c r="C19" s="12" t="s">
        <v>34</v>
      </c>
      <c r="D19" s="30"/>
      <c r="E19" s="40">
        <v>80736</v>
      </c>
      <c r="F19" s="41">
        <v>69843</v>
      </c>
      <c r="G19" s="44">
        <v>76477</v>
      </c>
      <c r="H19" s="41">
        <v>85751</v>
      </c>
      <c r="I19" s="41">
        <v>89878</v>
      </c>
      <c r="J19" s="41">
        <v>83755</v>
      </c>
      <c r="K19" s="41">
        <v>79711</v>
      </c>
      <c r="L19" s="41">
        <v>89878</v>
      </c>
      <c r="M19" s="41">
        <v>85751</v>
      </c>
      <c r="N19" s="44">
        <v>76477</v>
      </c>
      <c r="O19" s="41">
        <v>69843</v>
      </c>
      <c r="P19" s="40">
        <v>80736</v>
      </c>
      <c r="Q19" s="112"/>
      <c r="R19" s="73"/>
      <c r="S19" s="112"/>
      <c r="T19" s="120">
        <f>SUM(E19:P19)</f>
        <v>968836</v>
      </c>
      <c r="U19" s="112"/>
      <c r="V19" s="112"/>
      <c r="W19" s="115"/>
      <c r="X19" s="117"/>
      <c r="Y19" s="114"/>
      <c r="AA19" s="185"/>
      <c r="AB19" s="185"/>
      <c r="AC19" s="185"/>
      <c r="AD19" s="185"/>
      <c r="AE19" s="185"/>
    </row>
    <row r="20" spans="1:31" ht="19.5" customHeight="1" thickBot="1">
      <c r="A20" s="244">
        <v>4</v>
      </c>
      <c r="B20" s="258" t="s">
        <v>19</v>
      </c>
      <c r="C20" s="84" t="s">
        <v>31</v>
      </c>
      <c r="D20" s="15" t="s">
        <v>16</v>
      </c>
      <c r="E20" s="93">
        <f aca="true" t="shared" si="3" ref="E20:P20">SUM(E21:E22)</f>
        <v>22840</v>
      </c>
      <c r="F20" s="93">
        <f t="shared" si="3"/>
        <v>20868</v>
      </c>
      <c r="G20" s="93">
        <f t="shared" si="3"/>
        <v>22542</v>
      </c>
      <c r="H20" s="93">
        <f t="shared" si="3"/>
        <v>19118</v>
      </c>
      <c r="I20" s="93">
        <f t="shared" si="3"/>
        <v>18948</v>
      </c>
      <c r="J20" s="93">
        <f t="shared" si="3"/>
        <v>17916</v>
      </c>
      <c r="K20" s="93">
        <f t="shared" si="3"/>
        <v>11490</v>
      </c>
      <c r="L20" s="93">
        <f t="shared" si="3"/>
        <v>18948</v>
      </c>
      <c r="M20" s="93">
        <f t="shared" si="3"/>
        <v>19118</v>
      </c>
      <c r="N20" s="93">
        <f t="shared" si="3"/>
        <v>22542</v>
      </c>
      <c r="O20" s="93">
        <f t="shared" si="3"/>
        <v>20868</v>
      </c>
      <c r="P20" s="93">
        <f t="shared" si="3"/>
        <v>22840</v>
      </c>
      <c r="Q20" s="115"/>
      <c r="R20" s="118"/>
      <c r="S20" s="112"/>
      <c r="T20" s="117"/>
      <c r="U20" s="112"/>
      <c r="V20" s="112"/>
      <c r="W20" s="115"/>
      <c r="X20" s="117"/>
      <c r="Y20" s="114"/>
      <c r="AA20" s="185"/>
      <c r="AB20" s="184"/>
      <c r="AC20" s="184"/>
      <c r="AD20" s="185"/>
      <c r="AE20" s="185"/>
    </row>
    <row r="21" spans="1:31" ht="19.5" customHeight="1">
      <c r="A21" s="245"/>
      <c r="B21" s="267"/>
      <c r="C21" s="14" t="s">
        <v>32</v>
      </c>
      <c r="D21" s="28"/>
      <c r="E21" s="64">
        <v>10538</v>
      </c>
      <c r="F21" s="54">
        <v>9826</v>
      </c>
      <c r="G21" s="54">
        <v>11124</v>
      </c>
      <c r="H21" s="54">
        <v>8243</v>
      </c>
      <c r="I21" s="54">
        <v>8562</v>
      </c>
      <c r="J21" s="54">
        <v>8194</v>
      </c>
      <c r="K21" s="54">
        <v>5091</v>
      </c>
      <c r="L21" s="54">
        <v>8562</v>
      </c>
      <c r="M21" s="54">
        <v>8243</v>
      </c>
      <c r="N21" s="54">
        <v>11124</v>
      </c>
      <c r="O21" s="54">
        <v>9826</v>
      </c>
      <c r="P21" s="64">
        <v>10538</v>
      </c>
      <c r="Q21" s="115"/>
      <c r="R21" s="74"/>
      <c r="S21" s="112"/>
      <c r="T21" s="117"/>
      <c r="U21" s="122">
        <f>SUM(E21:P21)</f>
        <v>109871</v>
      </c>
      <c r="V21" s="112"/>
      <c r="W21" s="115"/>
      <c r="X21" s="117"/>
      <c r="Y21" s="114"/>
      <c r="AA21" s="185"/>
      <c r="AB21" s="185"/>
      <c r="AC21" s="185"/>
      <c r="AD21" s="185"/>
      <c r="AE21" s="185"/>
    </row>
    <row r="22" spans="1:25" ht="18" customHeight="1" thickBot="1">
      <c r="A22" s="246"/>
      <c r="B22" s="268"/>
      <c r="C22" s="14" t="s">
        <v>33</v>
      </c>
      <c r="D22" s="28"/>
      <c r="E22" s="65">
        <v>12302</v>
      </c>
      <c r="F22" s="55">
        <v>11042</v>
      </c>
      <c r="G22" s="55">
        <v>11418</v>
      </c>
      <c r="H22" s="55">
        <v>10875</v>
      </c>
      <c r="I22" s="55">
        <v>10386</v>
      </c>
      <c r="J22" s="55">
        <v>9722</v>
      </c>
      <c r="K22" s="55">
        <v>6399</v>
      </c>
      <c r="L22" s="55">
        <v>10386</v>
      </c>
      <c r="M22" s="55">
        <v>10875</v>
      </c>
      <c r="N22" s="55">
        <v>11418</v>
      </c>
      <c r="O22" s="55">
        <v>11042</v>
      </c>
      <c r="P22" s="65">
        <v>12302</v>
      </c>
      <c r="Q22" s="115"/>
      <c r="R22" s="74"/>
      <c r="S22" s="112"/>
      <c r="T22" s="117"/>
      <c r="U22" s="112"/>
      <c r="V22" s="123">
        <f>SUM(E22:P22)</f>
        <v>128167</v>
      </c>
      <c r="W22" s="115"/>
      <c r="X22" s="117"/>
      <c r="Y22" s="114"/>
    </row>
    <row r="23" spans="1:25" ht="21.75" customHeight="1" thickBot="1">
      <c r="A23" s="244">
        <v>5</v>
      </c>
      <c r="B23" s="258" t="s">
        <v>20</v>
      </c>
      <c r="C23" s="87" t="s">
        <v>31</v>
      </c>
      <c r="D23" s="15" t="s">
        <v>16</v>
      </c>
      <c r="E23" s="45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69">
        <v>0</v>
      </c>
      <c r="Q23" s="115"/>
      <c r="R23" s="118"/>
      <c r="S23" s="112"/>
      <c r="T23" s="117"/>
      <c r="U23" s="112"/>
      <c r="V23" s="112"/>
      <c r="W23" s="115"/>
      <c r="X23" s="117"/>
      <c r="Y23" s="114"/>
    </row>
    <row r="24" spans="1:25" ht="21" customHeight="1">
      <c r="A24" s="245"/>
      <c r="B24" s="267"/>
      <c r="C24" s="16" t="s">
        <v>32</v>
      </c>
      <c r="D24" s="28"/>
      <c r="E24" s="47">
        <f>E23*0.46</f>
        <v>0</v>
      </c>
      <c r="F24" s="48">
        <f aca="true" t="shared" si="4" ref="F24:P24">F23*0.46</f>
        <v>0</v>
      </c>
      <c r="G24" s="48">
        <f t="shared" si="4"/>
        <v>0</v>
      </c>
      <c r="H24" s="48">
        <f t="shared" si="4"/>
        <v>0</v>
      </c>
      <c r="I24" s="48">
        <f t="shared" si="4"/>
        <v>0</v>
      </c>
      <c r="J24" s="48">
        <f t="shared" si="4"/>
        <v>0</v>
      </c>
      <c r="K24" s="48">
        <f t="shared" si="4"/>
        <v>0</v>
      </c>
      <c r="L24" s="48">
        <f t="shared" si="4"/>
        <v>0</v>
      </c>
      <c r="M24" s="48">
        <f t="shared" si="4"/>
        <v>0</v>
      </c>
      <c r="N24" s="48">
        <f t="shared" si="4"/>
        <v>0</v>
      </c>
      <c r="O24" s="48">
        <f t="shared" si="4"/>
        <v>0</v>
      </c>
      <c r="P24" s="70">
        <f t="shared" si="4"/>
        <v>0</v>
      </c>
      <c r="Q24" s="115"/>
      <c r="R24" s="74"/>
      <c r="S24" s="112"/>
      <c r="T24" s="117"/>
      <c r="U24" s="124">
        <f>SUM(E24:P24)</f>
        <v>0</v>
      </c>
      <c r="V24" s="112"/>
      <c r="W24" s="115"/>
      <c r="X24" s="117"/>
      <c r="Y24" s="114"/>
    </row>
    <row r="25" spans="1:25" ht="18" customHeight="1" thickBot="1">
      <c r="A25" s="246"/>
      <c r="B25" s="268"/>
      <c r="C25" s="16" t="s">
        <v>33</v>
      </c>
      <c r="D25" s="28"/>
      <c r="E25" s="49">
        <f>E23*0.54</f>
        <v>0</v>
      </c>
      <c r="F25" s="50">
        <f aca="true" t="shared" si="5" ref="F25:P25">F23*0.54</f>
        <v>0</v>
      </c>
      <c r="G25" s="50">
        <f t="shared" si="5"/>
        <v>0</v>
      </c>
      <c r="H25" s="50">
        <f t="shared" si="5"/>
        <v>0</v>
      </c>
      <c r="I25" s="50">
        <f t="shared" si="5"/>
        <v>0</v>
      </c>
      <c r="J25" s="50">
        <f t="shared" si="5"/>
        <v>0</v>
      </c>
      <c r="K25" s="50">
        <f t="shared" si="5"/>
        <v>0</v>
      </c>
      <c r="L25" s="50">
        <f t="shared" si="5"/>
        <v>0</v>
      </c>
      <c r="M25" s="50">
        <f t="shared" si="5"/>
        <v>0</v>
      </c>
      <c r="N25" s="50">
        <f t="shared" si="5"/>
        <v>0</v>
      </c>
      <c r="O25" s="50">
        <f t="shared" si="5"/>
        <v>0</v>
      </c>
      <c r="P25" s="71">
        <f t="shared" si="5"/>
        <v>0</v>
      </c>
      <c r="Q25" s="115"/>
      <c r="R25" s="74"/>
      <c r="S25" s="112"/>
      <c r="T25" s="117"/>
      <c r="U25" s="112"/>
      <c r="V25" s="125">
        <f>SUM(E25:P25)</f>
        <v>0</v>
      </c>
      <c r="W25" s="115"/>
      <c r="X25" s="117"/>
      <c r="Y25" s="114"/>
    </row>
    <row r="26" spans="1:25" ht="21.75" customHeight="1" thickBot="1">
      <c r="A26" s="286">
        <v>6</v>
      </c>
      <c r="B26" s="287" t="s">
        <v>21</v>
      </c>
      <c r="C26" s="292" t="s">
        <v>36</v>
      </c>
      <c r="D26" s="293" t="s">
        <v>16</v>
      </c>
      <c r="E26" s="92">
        <f aca="true" t="shared" si="6" ref="E26:O26">SUM(E27:E29)</f>
        <v>0</v>
      </c>
      <c r="F26" s="92">
        <f t="shared" si="6"/>
        <v>0</v>
      </c>
      <c r="G26" s="92">
        <f t="shared" si="6"/>
        <v>0</v>
      </c>
      <c r="H26" s="92">
        <f t="shared" si="6"/>
        <v>0</v>
      </c>
      <c r="I26" s="92">
        <f t="shared" si="6"/>
        <v>0</v>
      </c>
      <c r="J26" s="92">
        <f t="shared" si="6"/>
        <v>0</v>
      </c>
      <c r="K26" s="92">
        <f t="shared" si="6"/>
        <v>0</v>
      </c>
      <c r="L26" s="92">
        <f t="shared" si="6"/>
        <v>0</v>
      </c>
      <c r="M26" s="92">
        <f t="shared" si="6"/>
        <v>0</v>
      </c>
      <c r="N26" s="92">
        <f t="shared" si="6"/>
        <v>0</v>
      </c>
      <c r="O26" s="92">
        <f t="shared" si="6"/>
        <v>0</v>
      </c>
      <c r="P26" s="92">
        <f>SUM(P27:P29)</f>
        <v>0</v>
      </c>
      <c r="Q26" s="115"/>
      <c r="R26" s="118"/>
      <c r="S26" s="112"/>
      <c r="T26" s="117"/>
      <c r="U26" s="112"/>
      <c r="V26" s="112"/>
      <c r="W26" s="115"/>
      <c r="X26" s="117"/>
      <c r="Y26" s="114"/>
    </row>
    <row r="27" spans="1:25" ht="20.25" customHeight="1">
      <c r="A27" s="288"/>
      <c r="B27" s="289"/>
      <c r="C27" s="294" t="s">
        <v>32</v>
      </c>
      <c r="D27" s="295"/>
      <c r="E27" s="36"/>
      <c r="F27" s="37"/>
      <c r="G27" s="42"/>
      <c r="H27" s="42"/>
      <c r="I27" s="42"/>
      <c r="J27" s="42"/>
      <c r="K27" s="42"/>
      <c r="L27" s="36"/>
      <c r="M27" s="36"/>
      <c r="N27" s="36"/>
      <c r="O27" s="36"/>
      <c r="P27" s="36"/>
      <c r="Q27" s="115"/>
      <c r="R27" s="220">
        <f>SUM(E27:P27)</f>
        <v>0</v>
      </c>
      <c r="S27" s="112"/>
      <c r="T27" s="117"/>
      <c r="U27" s="112"/>
      <c r="V27" s="112"/>
      <c r="W27" s="115"/>
      <c r="X27" s="117"/>
      <c r="Y27" s="114"/>
    </row>
    <row r="28" spans="1:25" ht="18.75" customHeight="1">
      <c r="A28" s="288"/>
      <c r="B28" s="289"/>
      <c r="C28" s="294" t="s">
        <v>33</v>
      </c>
      <c r="D28" s="295"/>
      <c r="E28" s="38"/>
      <c r="F28" s="39"/>
      <c r="G28" s="43"/>
      <c r="H28" s="43"/>
      <c r="I28" s="43"/>
      <c r="J28" s="43"/>
      <c r="K28" s="43"/>
      <c r="L28" s="38"/>
      <c r="M28" s="38"/>
      <c r="N28" s="38"/>
      <c r="O28" s="38"/>
      <c r="P28" s="38"/>
      <c r="Q28" s="115"/>
      <c r="R28" s="221"/>
      <c r="S28" s="219">
        <f>SUM(E28:P28)</f>
        <v>0</v>
      </c>
      <c r="T28" s="117"/>
      <c r="U28" s="112"/>
      <c r="V28" s="112"/>
      <c r="W28" s="115"/>
      <c r="X28" s="117"/>
      <c r="Y28" s="114"/>
    </row>
    <row r="29" spans="1:25" ht="17.25" customHeight="1" thickBot="1">
      <c r="A29" s="290"/>
      <c r="B29" s="291"/>
      <c r="C29" s="294" t="s">
        <v>34</v>
      </c>
      <c r="D29" s="295"/>
      <c r="E29" s="40"/>
      <c r="F29" s="41"/>
      <c r="G29" s="44"/>
      <c r="H29" s="44"/>
      <c r="I29" s="44"/>
      <c r="J29" s="44"/>
      <c r="K29" s="44"/>
      <c r="L29" s="40"/>
      <c r="M29" s="40"/>
      <c r="N29" s="40"/>
      <c r="O29" s="40"/>
      <c r="P29" s="40"/>
      <c r="Q29" s="115"/>
      <c r="R29" s="221"/>
      <c r="S29" s="112"/>
      <c r="T29" s="120">
        <f>SUM(E29:P29)</f>
        <v>0</v>
      </c>
      <c r="U29" s="112"/>
      <c r="V29" s="112"/>
      <c r="W29" s="115"/>
      <c r="X29" s="117"/>
      <c r="Y29" s="114"/>
    </row>
    <row r="30" spans="1:29" ht="27" customHeight="1">
      <c r="A30" s="10">
        <v>7</v>
      </c>
      <c r="B30" s="11" t="s">
        <v>22</v>
      </c>
      <c r="C30" s="82" t="s">
        <v>23</v>
      </c>
      <c r="D30" s="17" t="s">
        <v>16</v>
      </c>
      <c r="E30" s="51">
        <v>1184</v>
      </c>
      <c r="F30" s="52">
        <v>1060</v>
      </c>
      <c r="G30" s="52">
        <v>1686</v>
      </c>
      <c r="H30" s="52">
        <v>1221</v>
      </c>
      <c r="I30" s="52">
        <v>886</v>
      </c>
      <c r="J30" s="52">
        <v>953</v>
      </c>
      <c r="K30" s="52">
        <v>742</v>
      </c>
      <c r="L30" s="52">
        <v>886</v>
      </c>
      <c r="M30" s="52">
        <v>1221</v>
      </c>
      <c r="N30" s="52">
        <v>1686</v>
      </c>
      <c r="O30" s="52">
        <v>1060</v>
      </c>
      <c r="P30" s="51">
        <v>1184</v>
      </c>
      <c r="Q30" s="126">
        <f>SUM(E30:P30)</f>
        <v>13769</v>
      </c>
      <c r="R30" s="222"/>
      <c r="S30" s="112"/>
      <c r="T30" s="117"/>
      <c r="U30" s="112"/>
      <c r="V30" s="112"/>
      <c r="W30" s="115"/>
      <c r="X30" s="117"/>
      <c r="Y30" s="114"/>
      <c r="AB30" s="184"/>
      <c r="AC30" s="184"/>
    </row>
    <row r="31" spans="1:25" ht="20.25" customHeight="1">
      <c r="A31" s="10">
        <v>8</v>
      </c>
      <c r="B31" s="11" t="s">
        <v>24</v>
      </c>
      <c r="C31" s="82" t="s">
        <v>23</v>
      </c>
      <c r="D31" s="17" t="s">
        <v>16</v>
      </c>
      <c r="E31" s="53">
        <v>73</v>
      </c>
      <c r="F31" s="18">
        <v>81</v>
      </c>
      <c r="G31" s="18">
        <v>79</v>
      </c>
      <c r="H31" s="18">
        <v>68</v>
      </c>
      <c r="I31" s="18">
        <v>50</v>
      </c>
      <c r="J31" s="18">
        <v>33</v>
      </c>
      <c r="K31" s="18">
        <v>30</v>
      </c>
      <c r="L31" s="18">
        <v>50</v>
      </c>
      <c r="M31" s="18">
        <v>68</v>
      </c>
      <c r="N31" s="18">
        <v>79</v>
      </c>
      <c r="O31" s="18">
        <v>81</v>
      </c>
      <c r="P31" s="53">
        <v>73</v>
      </c>
      <c r="Q31" s="126">
        <f>SUM(E31:P31)</f>
        <v>765</v>
      </c>
      <c r="R31" s="222"/>
      <c r="S31" s="112"/>
      <c r="T31" s="117"/>
      <c r="U31" s="112"/>
      <c r="V31" s="112"/>
      <c r="W31" s="115"/>
      <c r="X31" s="117"/>
      <c r="Y31" s="114"/>
    </row>
    <row r="32" spans="1:29" ht="23.25" customHeight="1" thickBot="1">
      <c r="A32" s="244">
        <v>9</v>
      </c>
      <c r="B32" s="258" t="s">
        <v>25</v>
      </c>
      <c r="C32" s="85" t="s">
        <v>37</v>
      </c>
      <c r="D32" s="75" t="s">
        <v>16</v>
      </c>
      <c r="E32" s="94">
        <f aca="true" t="shared" si="7" ref="E32:O32">SUM(E33:E34)</f>
        <v>1605</v>
      </c>
      <c r="F32" s="94">
        <f t="shared" si="7"/>
        <v>1441</v>
      </c>
      <c r="G32" s="94">
        <f t="shared" si="7"/>
        <v>1630</v>
      </c>
      <c r="H32" s="94">
        <f t="shared" si="7"/>
        <v>1339</v>
      </c>
      <c r="I32" s="94">
        <f t="shared" si="7"/>
        <v>1238</v>
      </c>
      <c r="J32" s="94">
        <f t="shared" si="7"/>
        <v>1130</v>
      </c>
      <c r="K32" s="94">
        <f t="shared" si="7"/>
        <v>1107</v>
      </c>
      <c r="L32" s="94">
        <f t="shared" si="7"/>
        <v>1238</v>
      </c>
      <c r="M32" s="94">
        <f t="shared" si="7"/>
        <v>1339</v>
      </c>
      <c r="N32" s="94">
        <f t="shared" si="7"/>
        <v>1630</v>
      </c>
      <c r="O32" s="94">
        <f t="shared" si="7"/>
        <v>1441</v>
      </c>
      <c r="P32" s="94">
        <f>SUM(P33:P34)</f>
        <v>1605</v>
      </c>
      <c r="Q32" s="115"/>
      <c r="R32" s="222"/>
      <c r="S32" s="112"/>
      <c r="T32" s="117"/>
      <c r="U32" s="112"/>
      <c r="V32" s="112"/>
      <c r="W32" s="115"/>
      <c r="X32" s="117"/>
      <c r="Y32" s="114"/>
      <c r="AB32" s="184"/>
      <c r="AC32" s="184"/>
    </row>
    <row r="33" spans="1:29" ht="21.75" customHeight="1">
      <c r="A33" s="245"/>
      <c r="B33" s="267"/>
      <c r="C33" s="76" t="s">
        <v>32</v>
      </c>
      <c r="D33" s="77"/>
      <c r="E33" s="78">
        <v>534</v>
      </c>
      <c r="F33" s="79">
        <v>482</v>
      </c>
      <c r="G33" s="79">
        <v>518</v>
      </c>
      <c r="H33" s="79">
        <v>325</v>
      </c>
      <c r="I33" s="79">
        <v>289</v>
      </c>
      <c r="J33" s="79">
        <v>280</v>
      </c>
      <c r="K33" s="79">
        <v>238</v>
      </c>
      <c r="L33" s="79">
        <v>289</v>
      </c>
      <c r="M33" s="79">
        <v>325</v>
      </c>
      <c r="N33" s="79">
        <v>518</v>
      </c>
      <c r="O33" s="79">
        <v>482</v>
      </c>
      <c r="P33" s="78">
        <v>534</v>
      </c>
      <c r="Q33" s="115"/>
      <c r="R33" s="223"/>
      <c r="S33" s="112"/>
      <c r="T33" s="117"/>
      <c r="U33" s="112"/>
      <c r="V33" s="112"/>
      <c r="W33" s="127">
        <f>SUM(E33:P33)</f>
        <v>4814</v>
      </c>
      <c r="X33" s="117"/>
      <c r="Y33" s="114"/>
      <c r="AB33" s="185"/>
      <c r="AC33" s="185"/>
    </row>
    <row r="34" spans="1:29" ht="18" customHeight="1" thickBot="1">
      <c r="A34" s="246"/>
      <c r="B34" s="268"/>
      <c r="C34" s="76" t="s">
        <v>33</v>
      </c>
      <c r="D34" s="77"/>
      <c r="E34" s="80">
        <v>1071</v>
      </c>
      <c r="F34" s="81">
        <v>959</v>
      </c>
      <c r="G34" s="81">
        <v>1112</v>
      </c>
      <c r="H34" s="81">
        <v>1014</v>
      </c>
      <c r="I34" s="81">
        <v>949</v>
      </c>
      <c r="J34" s="81">
        <v>850</v>
      </c>
      <c r="K34" s="81">
        <v>869</v>
      </c>
      <c r="L34" s="81">
        <v>949</v>
      </c>
      <c r="M34" s="81">
        <v>1014</v>
      </c>
      <c r="N34" s="81">
        <v>1112</v>
      </c>
      <c r="O34" s="81">
        <v>959</v>
      </c>
      <c r="P34" s="80">
        <v>1071</v>
      </c>
      <c r="Q34" s="115"/>
      <c r="R34" s="223"/>
      <c r="S34" s="112"/>
      <c r="T34" s="117"/>
      <c r="U34" s="112"/>
      <c r="V34" s="112"/>
      <c r="W34" s="115"/>
      <c r="X34" s="128">
        <f>SUM(E34:P34)</f>
        <v>11929</v>
      </c>
      <c r="Y34" s="114"/>
      <c r="AB34" s="185"/>
      <c r="AC34" s="185"/>
    </row>
    <row r="35" spans="1:29" ht="22.5" customHeight="1" thickBot="1">
      <c r="A35" s="269">
        <v>10</v>
      </c>
      <c r="B35" s="266" t="s">
        <v>26</v>
      </c>
      <c r="C35" s="84" t="s">
        <v>31</v>
      </c>
      <c r="D35" s="15" t="s">
        <v>16</v>
      </c>
      <c r="E35" s="93">
        <f aca="true" t="shared" si="8" ref="E35:O35">SUM(E36:E37)</f>
        <v>43558</v>
      </c>
      <c r="F35" s="93">
        <f t="shared" si="8"/>
        <v>36197</v>
      </c>
      <c r="G35" s="93">
        <f t="shared" si="8"/>
        <v>32612</v>
      </c>
      <c r="H35" s="93">
        <f t="shared" si="8"/>
        <v>19418</v>
      </c>
      <c r="I35" s="93">
        <f t="shared" si="8"/>
        <v>15781</v>
      </c>
      <c r="J35" s="93">
        <f t="shared" si="8"/>
        <v>14647</v>
      </c>
      <c r="K35" s="93">
        <f t="shared" si="8"/>
        <v>10545</v>
      </c>
      <c r="L35" s="93">
        <f t="shared" si="8"/>
        <v>15781</v>
      </c>
      <c r="M35" s="93">
        <f t="shared" si="8"/>
        <v>19418</v>
      </c>
      <c r="N35" s="93">
        <f t="shared" si="8"/>
        <v>32612</v>
      </c>
      <c r="O35" s="93">
        <f t="shared" si="8"/>
        <v>36197</v>
      </c>
      <c r="P35" s="93">
        <f>SUM(P36:P37)</f>
        <v>43558</v>
      </c>
      <c r="Q35" s="115"/>
      <c r="R35" s="222"/>
      <c r="S35" s="112"/>
      <c r="T35" s="117"/>
      <c r="U35" s="112"/>
      <c r="V35" s="112"/>
      <c r="W35" s="115"/>
      <c r="X35" s="117"/>
      <c r="Y35" s="114"/>
      <c r="AB35" s="112"/>
      <c r="AC35" s="112"/>
    </row>
    <row r="36" spans="1:29" ht="18" customHeight="1">
      <c r="A36" s="245"/>
      <c r="B36" s="267"/>
      <c r="C36" s="27" t="s">
        <v>32</v>
      </c>
      <c r="D36" s="28"/>
      <c r="E36" s="47">
        <v>18722</v>
      </c>
      <c r="F36" s="48">
        <v>16214</v>
      </c>
      <c r="G36" s="48">
        <v>15210</v>
      </c>
      <c r="H36" s="54">
        <v>8500</v>
      </c>
      <c r="I36" s="54">
        <v>7297</v>
      </c>
      <c r="J36" s="54">
        <v>6665</v>
      </c>
      <c r="K36" s="54">
        <v>4730</v>
      </c>
      <c r="L36" s="54">
        <v>7297</v>
      </c>
      <c r="M36" s="54">
        <v>8500</v>
      </c>
      <c r="N36" s="48">
        <v>15210</v>
      </c>
      <c r="O36" s="48">
        <v>16214</v>
      </c>
      <c r="P36" s="47">
        <v>18722</v>
      </c>
      <c r="Q36" s="115"/>
      <c r="R36" s="223"/>
      <c r="S36" s="112"/>
      <c r="T36" s="117"/>
      <c r="U36" s="124">
        <f>SUM(E36:P36)</f>
        <v>143281</v>
      </c>
      <c r="V36" s="112"/>
      <c r="W36" s="115"/>
      <c r="X36" s="117"/>
      <c r="Y36" s="114"/>
      <c r="AB36" s="185"/>
      <c r="AC36" s="185"/>
    </row>
    <row r="37" spans="1:29" ht="18.75" customHeight="1" thickBot="1">
      <c r="A37" s="246"/>
      <c r="B37" s="268"/>
      <c r="C37" s="27" t="s">
        <v>33</v>
      </c>
      <c r="D37" s="28"/>
      <c r="E37" s="49">
        <v>24836</v>
      </c>
      <c r="F37" s="50">
        <v>19983</v>
      </c>
      <c r="G37" s="50">
        <v>17402</v>
      </c>
      <c r="H37" s="55">
        <v>10918</v>
      </c>
      <c r="I37" s="55">
        <v>8484</v>
      </c>
      <c r="J37" s="55">
        <v>7982</v>
      </c>
      <c r="K37" s="55">
        <v>5815</v>
      </c>
      <c r="L37" s="55">
        <v>8484</v>
      </c>
      <c r="M37" s="55">
        <v>10918</v>
      </c>
      <c r="N37" s="50">
        <v>17402</v>
      </c>
      <c r="O37" s="50">
        <v>19983</v>
      </c>
      <c r="P37" s="49">
        <v>24836</v>
      </c>
      <c r="Q37" s="115"/>
      <c r="R37" s="223"/>
      <c r="S37" s="112"/>
      <c r="T37" s="117"/>
      <c r="U37" s="112"/>
      <c r="V37" s="125">
        <f>SUM(E37:P37)</f>
        <v>177043</v>
      </c>
      <c r="W37" s="115"/>
      <c r="X37" s="117"/>
      <c r="Y37" s="114"/>
      <c r="AB37" s="185"/>
      <c r="AC37" s="185"/>
    </row>
    <row r="38" spans="1:29" ht="14.25" customHeight="1" thickBot="1">
      <c r="A38" s="269">
        <v>11</v>
      </c>
      <c r="B38" s="266" t="s">
        <v>27</v>
      </c>
      <c r="C38" s="83" t="s">
        <v>36</v>
      </c>
      <c r="D38" s="31" t="s">
        <v>16</v>
      </c>
      <c r="E38" s="91">
        <f aca="true" t="shared" si="9" ref="E38:O38">SUM(E39:E41)</f>
        <v>18516</v>
      </c>
      <c r="F38" s="91">
        <f t="shared" si="9"/>
        <v>15569</v>
      </c>
      <c r="G38" s="91">
        <f t="shared" si="9"/>
        <v>17160</v>
      </c>
      <c r="H38" s="91">
        <f>SUM(H39:H41)</f>
        <v>13376</v>
      </c>
      <c r="I38" s="91">
        <f t="shared" si="9"/>
        <v>12773</v>
      </c>
      <c r="J38" s="91">
        <f t="shared" si="9"/>
        <v>11806</v>
      </c>
      <c r="K38" s="91">
        <f t="shared" si="9"/>
        <v>10035</v>
      </c>
      <c r="L38" s="91">
        <f t="shared" si="9"/>
        <v>12773</v>
      </c>
      <c r="M38" s="91">
        <f t="shared" si="9"/>
        <v>13376</v>
      </c>
      <c r="N38" s="91">
        <f t="shared" si="9"/>
        <v>17160</v>
      </c>
      <c r="O38" s="91">
        <f t="shared" si="9"/>
        <v>15569</v>
      </c>
      <c r="P38" s="91">
        <f>SUM(P39:P41)</f>
        <v>18516</v>
      </c>
      <c r="Q38" s="115"/>
      <c r="R38" s="222"/>
      <c r="S38" s="112"/>
      <c r="T38" s="117"/>
      <c r="U38" s="112"/>
      <c r="V38" s="112"/>
      <c r="W38" s="115"/>
      <c r="X38" s="117"/>
      <c r="Y38" s="114"/>
      <c r="AB38" s="184"/>
      <c r="AC38" s="184"/>
    </row>
    <row r="39" spans="1:29" ht="16.5" customHeight="1">
      <c r="A39" s="245"/>
      <c r="B39" s="267"/>
      <c r="C39" s="20" t="s">
        <v>32</v>
      </c>
      <c r="D39" s="29"/>
      <c r="E39" s="56">
        <v>5412</v>
      </c>
      <c r="F39" s="57">
        <v>4735</v>
      </c>
      <c r="G39" s="57">
        <v>5684</v>
      </c>
      <c r="H39" s="57">
        <v>4167</v>
      </c>
      <c r="I39" s="57">
        <v>3902</v>
      </c>
      <c r="J39" s="57">
        <v>3426</v>
      </c>
      <c r="K39" s="57">
        <v>2722</v>
      </c>
      <c r="L39" s="57">
        <v>3902</v>
      </c>
      <c r="M39" s="57">
        <v>4167</v>
      </c>
      <c r="N39" s="57">
        <v>5684</v>
      </c>
      <c r="O39" s="57">
        <v>4735</v>
      </c>
      <c r="P39" s="56">
        <v>5412</v>
      </c>
      <c r="Q39" s="115"/>
      <c r="R39" s="220">
        <f>SUM(E39:P39)</f>
        <v>53948</v>
      </c>
      <c r="S39" s="112"/>
      <c r="T39" s="117"/>
      <c r="U39" s="112"/>
      <c r="V39" s="112"/>
      <c r="W39" s="115"/>
      <c r="X39" s="117"/>
      <c r="Y39" s="114"/>
      <c r="AB39" s="185"/>
      <c r="AC39" s="185"/>
    </row>
    <row r="40" spans="1:29" ht="15" customHeight="1">
      <c r="A40" s="245"/>
      <c r="B40" s="267"/>
      <c r="C40" s="20" t="s">
        <v>33</v>
      </c>
      <c r="D40" s="29"/>
      <c r="E40" s="58">
        <v>2910</v>
      </c>
      <c r="F40" s="59">
        <v>2296</v>
      </c>
      <c r="G40" s="59">
        <v>2821</v>
      </c>
      <c r="H40" s="59">
        <v>849</v>
      </c>
      <c r="I40" s="59">
        <v>878</v>
      </c>
      <c r="J40" s="59">
        <v>889</v>
      </c>
      <c r="K40" s="59">
        <v>752</v>
      </c>
      <c r="L40" s="59">
        <v>878</v>
      </c>
      <c r="M40" s="59">
        <v>849</v>
      </c>
      <c r="N40" s="59">
        <v>2821</v>
      </c>
      <c r="O40" s="59">
        <v>2296</v>
      </c>
      <c r="P40" s="58">
        <v>2910</v>
      </c>
      <c r="Q40" s="115"/>
      <c r="R40" s="73"/>
      <c r="S40" s="119">
        <f>SUM(E40:P40)</f>
        <v>21149</v>
      </c>
      <c r="T40" s="117"/>
      <c r="U40" s="112"/>
      <c r="V40" s="112"/>
      <c r="W40" s="115"/>
      <c r="X40" s="117"/>
      <c r="Y40" s="114"/>
      <c r="AB40" s="185"/>
      <c r="AC40" s="185"/>
    </row>
    <row r="41" spans="1:29" ht="15" customHeight="1" thickBot="1">
      <c r="A41" s="246"/>
      <c r="B41" s="268"/>
      <c r="C41" s="20" t="s">
        <v>34</v>
      </c>
      <c r="D41" s="29"/>
      <c r="E41" s="60">
        <v>10194</v>
      </c>
      <c r="F41" s="61">
        <v>8538</v>
      </c>
      <c r="G41" s="61">
        <v>8655</v>
      </c>
      <c r="H41" s="61">
        <v>8360</v>
      </c>
      <c r="I41" s="61">
        <v>7993</v>
      </c>
      <c r="J41" s="61">
        <v>7491</v>
      </c>
      <c r="K41" s="61">
        <v>6561</v>
      </c>
      <c r="L41" s="61">
        <v>7993</v>
      </c>
      <c r="M41" s="61">
        <v>8360</v>
      </c>
      <c r="N41" s="61">
        <v>8655</v>
      </c>
      <c r="O41" s="61">
        <v>8538</v>
      </c>
      <c r="P41" s="60">
        <v>10194</v>
      </c>
      <c r="Q41" s="115"/>
      <c r="R41" s="73"/>
      <c r="S41" s="112"/>
      <c r="T41" s="120">
        <f>SUM(E41:P41)</f>
        <v>101532</v>
      </c>
      <c r="U41" s="112"/>
      <c r="V41" s="112"/>
      <c r="W41" s="115"/>
      <c r="X41" s="117"/>
      <c r="Y41" s="114"/>
      <c r="AB41" s="185"/>
      <c r="AC41" s="185"/>
    </row>
    <row r="42" spans="1:29" ht="17.25" customHeight="1" thickBot="1">
      <c r="A42" s="269">
        <v>12</v>
      </c>
      <c r="B42" s="266" t="s">
        <v>28</v>
      </c>
      <c r="C42" s="83" t="s">
        <v>36</v>
      </c>
      <c r="D42" s="21" t="s">
        <v>16</v>
      </c>
      <c r="E42" s="91">
        <f aca="true" t="shared" si="10" ref="E42:O42">SUM(E43:E45)</f>
        <v>14951</v>
      </c>
      <c r="F42" s="91">
        <f t="shared" si="10"/>
        <v>13155</v>
      </c>
      <c r="G42" s="91">
        <f t="shared" si="10"/>
        <v>16215</v>
      </c>
      <c r="H42" s="91">
        <f t="shared" si="10"/>
        <v>13699</v>
      </c>
      <c r="I42" s="91">
        <f t="shared" si="10"/>
        <v>14421</v>
      </c>
      <c r="J42" s="91">
        <f t="shared" si="10"/>
        <v>14400</v>
      </c>
      <c r="K42" s="91">
        <f t="shared" si="10"/>
        <v>9818</v>
      </c>
      <c r="L42" s="91">
        <f t="shared" si="10"/>
        <v>14421</v>
      </c>
      <c r="M42" s="91">
        <f t="shared" si="10"/>
        <v>13699</v>
      </c>
      <c r="N42" s="91">
        <f t="shared" si="10"/>
        <v>16215</v>
      </c>
      <c r="O42" s="91">
        <f t="shared" si="10"/>
        <v>13155</v>
      </c>
      <c r="P42" s="91">
        <f>SUM(P43:P45)</f>
        <v>14951</v>
      </c>
      <c r="Q42" s="115"/>
      <c r="R42" s="118"/>
      <c r="S42" s="112"/>
      <c r="T42" s="117"/>
      <c r="U42" s="112"/>
      <c r="V42" s="112"/>
      <c r="W42" s="115"/>
      <c r="X42" s="117"/>
      <c r="Y42" s="114"/>
      <c r="AB42" s="112"/>
      <c r="AC42" s="112"/>
    </row>
    <row r="43" spans="1:29" ht="17.25" customHeight="1">
      <c r="A43" s="245"/>
      <c r="B43" s="267"/>
      <c r="C43" s="20" t="s">
        <v>32</v>
      </c>
      <c r="D43" s="29"/>
      <c r="E43" s="56">
        <v>3108</v>
      </c>
      <c r="F43" s="57">
        <v>2845</v>
      </c>
      <c r="G43" s="57">
        <v>3513</v>
      </c>
      <c r="H43" s="57">
        <v>2701</v>
      </c>
      <c r="I43" s="57">
        <v>3018</v>
      </c>
      <c r="J43" s="57">
        <v>2896</v>
      </c>
      <c r="K43" s="57">
        <v>1817</v>
      </c>
      <c r="L43" s="57">
        <v>3018</v>
      </c>
      <c r="M43" s="57">
        <v>2701</v>
      </c>
      <c r="N43" s="57">
        <v>3513</v>
      </c>
      <c r="O43" s="57">
        <v>2845</v>
      </c>
      <c r="P43" s="56">
        <v>3108</v>
      </c>
      <c r="Q43" s="115"/>
      <c r="R43" s="116">
        <f>SUM(E43:P43)</f>
        <v>35083</v>
      </c>
      <c r="S43" s="112"/>
      <c r="T43" s="117"/>
      <c r="U43" s="112"/>
      <c r="V43" s="112"/>
      <c r="W43" s="115"/>
      <c r="X43" s="117"/>
      <c r="Y43" s="114"/>
      <c r="AB43" s="185"/>
      <c r="AC43" s="185"/>
    </row>
    <row r="44" spans="1:29" ht="17.25" customHeight="1">
      <c r="A44" s="245"/>
      <c r="B44" s="267"/>
      <c r="C44" s="20" t="s">
        <v>33</v>
      </c>
      <c r="D44" s="29"/>
      <c r="E44" s="58">
        <v>2101</v>
      </c>
      <c r="F44" s="59">
        <v>1947</v>
      </c>
      <c r="G44" s="59">
        <v>2422</v>
      </c>
      <c r="H44" s="59">
        <v>994</v>
      </c>
      <c r="I44" s="59">
        <v>1148</v>
      </c>
      <c r="J44" s="59">
        <v>1256</v>
      </c>
      <c r="K44" s="59">
        <v>838</v>
      </c>
      <c r="L44" s="59">
        <v>1148</v>
      </c>
      <c r="M44" s="59">
        <v>994</v>
      </c>
      <c r="N44" s="59">
        <v>2422</v>
      </c>
      <c r="O44" s="59">
        <v>1947</v>
      </c>
      <c r="P44" s="58">
        <v>2101</v>
      </c>
      <c r="Q44" s="115"/>
      <c r="R44" s="73"/>
      <c r="S44" s="119">
        <f>SUM(E44:P44)</f>
        <v>19318</v>
      </c>
      <c r="T44" s="117"/>
      <c r="U44" s="112"/>
      <c r="V44" s="112"/>
      <c r="W44" s="115"/>
      <c r="X44" s="117"/>
      <c r="Y44" s="114"/>
      <c r="AB44" s="185"/>
      <c r="AC44" s="185"/>
    </row>
    <row r="45" spans="1:29" ht="14.25" customHeight="1" thickBot="1">
      <c r="A45" s="246"/>
      <c r="B45" s="268"/>
      <c r="C45" s="20" t="s">
        <v>34</v>
      </c>
      <c r="D45" s="29"/>
      <c r="E45" s="60">
        <v>9742</v>
      </c>
      <c r="F45" s="61">
        <v>8363</v>
      </c>
      <c r="G45" s="61">
        <v>10280</v>
      </c>
      <c r="H45" s="61">
        <v>10004</v>
      </c>
      <c r="I45" s="61">
        <v>10255</v>
      </c>
      <c r="J45" s="61">
        <v>10248</v>
      </c>
      <c r="K45" s="61">
        <v>7163</v>
      </c>
      <c r="L45" s="61">
        <v>10255</v>
      </c>
      <c r="M45" s="61">
        <v>10004</v>
      </c>
      <c r="N45" s="61">
        <v>10280</v>
      </c>
      <c r="O45" s="61">
        <v>8363</v>
      </c>
      <c r="P45" s="60">
        <v>9742</v>
      </c>
      <c r="Q45" s="115"/>
      <c r="R45" s="73"/>
      <c r="S45" s="112"/>
      <c r="T45" s="120">
        <f>SUM(E45:P45)</f>
        <v>114699</v>
      </c>
      <c r="U45" s="112"/>
      <c r="V45" s="112"/>
      <c r="W45" s="115"/>
      <c r="X45" s="117"/>
      <c r="Y45" s="114"/>
      <c r="AB45" s="185"/>
      <c r="AC45" s="185"/>
    </row>
    <row r="46" spans="1:29" ht="18" customHeight="1" thickBot="1">
      <c r="A46" s="19">
        <v>13</v>
      </c>
      <c r="B46" s="11" t="s">
        <v>29</v>
      </c>
      <c r="C46" s="82" t="s">
        <v>23</v>
      </c>
      <c r="D46" s="22" t="s">
        <v>16</v>
      </c>
      <c r="E46" s="62">
        <v>12000</v>
      </c>
      <c r="F46" s="63">
        <v>10000</v>
      </c>
      <c r="G46" s="63">
        <v>10000</v>
      </c>
      <c r="H46" s="63">
        <v>9000</v>
      </c>
      <c r="I46" s="63">
        <v>8000</v>
      </c>
      <c r="J46" s="63">
        <v>8000</v>
      </c>
      <c r="K46" s="63">
        <v>8000</v>
      </c>
      <c r="L46" s="63">
        <v>8500</v>
      </c>
      <c r="M46" s="63">
        <v>9000</v>
      </c>
      <c r="N46" s="63">
        <v>9500</v>
      </c>
      <c r="O46" s="63">
        <v>10000</v>
      </c>
      <c r="P46" s="66">
        <v>10000</v>
      </c>
      <c r="Q46" s="126">
        <f>SUM(E46:P46)</f>
        <v>112000</v>
      </c>
      <c r="R46" s="115"/>
      <c r="S46" s="112"/>
      <c r="T46" s="117"/>
      <c r="U46" s="112"/>
      <c r="V46" s="112"/>
      <c r="W46" s="115"/>
      <c r="X46" s="117"/>
      <c r="Y46" s="114"/>
      <c r="AB46" s="112"/>
      <c r="AC46" s="112"/>
    </row>
    <row r="47" spans="1:25" ht="18" thickBot="1">
      <c r="A47" s="261" t="s">
        <v>43</v>
      </c>
      <c r="B47" s="262"/>
      <c r="C47" s="23"/>
      <c r="D47" s="24" t="s">
        <v>16</v>
      </c>
      <c r="E47" s="25">
        <f aca="true" t="shared" si="11" ref="E47:P47">E8+E12+E16+E20+E23+E26+E30+E31+E32+E35+E38+E42+E46</f>
        <v>445168</v>
      </c>
      <c r="F47" s="25">
        <f t="shared" si="11"/>
        <v>409126</v>
      </c>
      <c r="G47" s="25">
        <f t="shared" si="11"/>
        <v>448956</v>
      </c>
      <c r="H47" s="25">
        <f t="shared" si="11"/>
        <v>393472</v>
      </c>
      <c r="I47" s="25">
        <f t="shared" si="11"/>
        <v>395354</v>
      </c>
      <c r="J47" s="25">
        <f t="shared" si="11"/>
        <v>392128</v>
      </c>
      <c r="K47" s="25">
        <f t="shared" si="11"/>
        <v>366414</v>
      </c>
      <c r="L47" s="25">
        <f>L8+L12+L16+L20+L23+L26+L30+L31+L32+L35+L38+L42+L46</f>
        <v>391139</v>
      </c>
      <c r="M47" s="25">
        <f t="shared" si="11"/>
        <v>393472</v>
      </c>
      <c r="N47" s="26">
        <f t="shared" si="11"/>
        <v>448456</v>
      </c>
      <c r="O47" s="26">
        <f t="shared" si="11"/>
        <v>409126</v>
      </c>
      <c r="P47" s="72">
        <f t="shared" si="11"/>
        <v>443168</v>
      </c>
      <c r="Q47" s="129">
        <f aca="true" t="shared" si="12" ref="Q47:X47">SUM(Q8:Q46)</f>
        <v>126534</v>
      </c>
      <c r="R47" s="130">
        <f t="shared" si="12"/>
        <v>937169</v>
      </c>
      <c r="S47" s="131">
        <f t="shared" si="12"/>
        <v>475070</v>
      </c>
      <c r="T47" s="132">
        <f t="shared" si="12"/>
        <v>2822101</v>
      </c>
      <c r="U47" s="133">
        <f t="shared" si="12"/>
        <v>253152</v>
      </c>
      <c r="V47" s="134">
        <f t="shared" si="12"/>
        <v>305210</v>
      </c>
      <c r="W47" s="135">
        <f t="shared" si="12"/>
        <v>4814</v>
      </c>
      <c r="X47" s="136">
        <f t="shared" si="12"/>
        <v>11929</v>
      </c>
      <c r="Y47" s="114"/>
    </row>
    <row r="48" spans="1:25" ht="18" thickBot="1">
      <c r="A48" s="144"/>
      <c r="B48" s="145" t="s">
        <v>30</v>
      </c>
      <c r="C48" s="146"/>
      <c r="D48" s="146"/>
      <c r="E48" s="147"/>
      <c r="F48" s="147"/>
      <c r="G48" s="147"/>
      <c r="H48" s="147"/>
      <c r="I48" s="147"/>
      <c r="J48" s="148"/>
      <c r="K48" s="147"/>
      <c r="L48" s="147"/>
      <c r="M48" s="147"/>
      <c r="N48" s="146"/>
      <c r="O48" s="146"/>
      <c r="P48" s="149"/>
      <c r="Q48" s="137">
        <f>Q47</f>
        <v>126534</v>
      </c>
      <c r="R48" s="155"/>
      <c r="S48" s="156"/>
      <c r="T48" s="157">
        <f>SUM(R47:T47)</f>
        <v>4234340</v>
      </c>
      <c r="U48" s="139"/>
      <c r="V48" s="175">
        <f>SUM(U47:V47)</f>
        <v>558362</v>
      </c>
      <c r="W48" s="138"/>
      <c r="X48" s="140">
        <f>SUM(W47:X47)</f>
        <v>16743</v>
      </c>
      <c r="Y48" s="229">
        <f>SUM(Q48:X48)</f>
        <v>4935979</v>
      </c>
    </row>
    <row r="49" spans="1:26" ht="15">
      <c r="A49" s="263">
        <v>14</v>
      </c>
      <c r="B49" s="279" t="s">
        <v>41</v>
      </c>
      <c r="C49" s="9" t="s">
        <v>36</v>
      </c>
      <c r="D49" s="200" t="s">
        <v>16</v>
      </c>
      <c r="E49" s="201">
        <f aca="true" t="shared" si="13" ref="E49:O49">SUM(E50:E52)</f>
        <v>11810</v>
      </c>
      <c r="F49" s="179">
        <f t="shared" si="13"/>
        <v>12657</v>
      </c>
      <c r="G49" s="179">
        <f t="shared" si="13"/>
        <v>15724</v>
      </c>
      <c r="H49" s="179">
        <f t="shared" si="13"/>
        <v>14515</v>
      </c>
      <c r="I49" s="179">
        <f t="shared" si="13"/>
        <v>14678</v>
      </c>
      <c r="J49" s="179">
        <f t="shared" si="13"/>
        <v>18465</v>
      </c>
      <c r="K49" s="179">
        <f t="shared" si="13"/>
        <v>19864</v>
      </c>
      <c r="L49" s="179">
        <f t="shared" si="13"/>
        <v>19864</v>
      </c>
      <c r="M49" s="179">
        <f t="shared" si="13"/>
        <v>19864</v>
      </c>
      <c r="N49" s="180">
        <f t="shared" si="13"/>
        <v>19864</v>
      </c>
      <c r="O49" s="153">
        <f t="shared" si="13"/>
        <v>19864</v>
      </c>
      <c r="P49" s="154">
        <f>SUM(P50:P52)</f>
        <v>19864</v>
      </c>
      <c r="Q49" s="194"/>
      <c r="R49" s="158"/>
      <c r="S49" s="159"/>
      <c r="T49" s="160"/>
      <c r="U49" s="141"/>
      <c r="V49" s="174"/>
      <c r="W49" s="141"/>
      <c r="X49" s="141"/>
      <c r="Y49" s="164"/>
      <c r="Z49" s="95"/>
    </row>
    <row r="50" spans="1:25" ht="15">
      <c r="A50" s="264"/>
      <c r="B50" s="280"/>
      <c r="C50" s="176" t="s">
        <v>32</v>
      </c>
      <c r="D50" s="205"/>
      <c r="E50" s="202">
        <v>2104</v>
      </c>
      <c r="F50" s="181">
        <v>2449</v>
      </c>
      <c r="G50" s="181">
        <v>3365</v>
      </c>
      <c r="H50" s="181">
        <v>2733</v>
      </c>
      <c r="I50" s="181">
        <v>2951</v>
      </c>
      <c r="J50" s="181">
        <v>3745</v>
      </c>
      <c r="K50" s="181">
        <v>3941</v>
      </c>
      <c r="L50" s="181">
        <v>3941</v>
      </c>
      <c r="M50" s="181">
        <v>3941</v>
      </c>
      <c r="N50" s="181">
        <v>3941</v>
      </c>
      <c r="O50" s="181">
        <v>3941</v>
      </c>
      <c r="P50" s="181">
        <v>3941</v>
      </c>
      <c r="Q50" s="195"/>
      <c r="R50" s="161">
        <f>SUM(E50:P50)</f>
        <v>40993</v>
      </c>
      <c r="S50" s="142"/>
      <c r="T50" s="162"/>
      <c r="U50" s="142"/>
      <c r="V50" s="142"/>
      <c r="W50" s="142"/>
      <c r="X50" s="142"/>
      <c r="Y50" s="165"/>
    </row>
    <row r="51" spans="1:26" ht="15">
      <c r="A51" s="264"/>
      <c r="B51" s="280"/>
      <c r="C51" s="177" t="s">
        <v>33</v>
      </c>
      <c r="D51" s="205"/>
      <c r="E51" s="202">
        <v>1660</v>
      </c>
      <c r="F51" s="181">
        <v>1832</v>
      </c>
      <c r="G51" s="181">
        <v>2307</v>
      </c>
      <c r="H51" s="181">
        <v>1096</v>
      </c>
      <c r="I51" s="181">
        <v>1147</v>
      </c>
      <c r="J51" s="181">
        <v>1554</v>
      </c>
      <c r="K51" s="181">
        <v>1616</v>
      </c>
      <c r="L51" s="181">
        <v>1616</v>
      </c>
      <c r="M51" s="181">
        <v>1616</v>
      </c>
      <c r="N51" s="181">
        <v>1616</v>
      </c>
      <c r="O51" s="181">
        <v>1616</v>
      </c>
      <c r="P51" s="181">
        <v>1616</v>
      </c>
      <c r="Q51" s="196"/>
      <c r="R51" s="108"/>
      <c r="S51" s="119">
        <f>SUM(E51:P51)</f>
        <v>19292</v>
      </c>
      <c r="T51" s="163"/>
      <c r="U51" s="141"/>
      <c r="V51" s="141"/>
      <c r="W51" s="141"/>
      <c r="X51" s="141"/>
      <c r="Y51" s="166"/>
      <c r="Z51" s="95"/>
    </row>
    <row r="52" spans="1:25" ht="15.75" thickBot="1">
      <c r="A52" s="265"/>
      <c r="B52" s="281"/>
      <c r="C52" s="178" t="s">
        <v>34</v>
      </c>
      <c r="D52" s="207"/>
      <c r="E52" s="203">
        <v>8046</v>
      </c>
      <c r="F52" s="204">
        <v>8376</v>
      </c>
      <c r="G52" s="204">
        <v>10052</v>
      </c>
      <c r="H52" s="204">
        <v>10686</v>
      </c>
      <c r="I52" s="204">
        <v>10580</v>
      </c>
      <c r="J52" s="204">
        <v>13166</v>
      </c>
      <c r="K52" s="204">
        <v>14307</v>
      </c>
      <c r="L52" s="204">
        <v>14307</v>
      </c>
      <c r="M52" s="204">
        <v>14307</v>
      </c>
      <c r="N52" s="204">
        <v>14307</v>
      </c>
      <c r="O52" s="204">
        <v>14307</v>
      </c>
      <c r="P52" s="204">
        <v>14307</v>
      </c>
      <c r="Q52" s="196"/>
      <c r="R52" s="115"/>
      <c r="S52" s="112"/>
      <c r="T52" s="120">
        <f>SUM(E52:P52)</f>
        <v>146748</v>
      </c>
      <c r="U52" s="112"/>
      <c r="V52" s="141"/>
      <c r="W52" s="112"/>
      <c r="X52" s="141"/>
      <c r="Y52" s="167"/>
    </row>
    <row r="53" spans="1:25" ht="14.25">
      <c r="A53" s="278">
        <v>15</v>
      </c>
      <c r="B53" s="278" t="s">
        <v>42</v>
      </c>
      <c r="C53" s="176" t="s">
        <v>36</v>
      </c>
      <c r="D53" s="205" t="s">
        <v>16</v>
      </c>
      <c r="E53" s="206">
        <f aca="true" t="shared" si="14" ref="E53:P53">SUM(E54:E56)</f>
        <v>4822</v>
      </c>
      <c r="F53" s="180">
        <f t="shared" si="14"/>
        <v>4271</v>
      </c>
      <c r="G53" s="180">
        <f t="shared" si="14"/>
        <v>4188</v>
      </c>
      <c r="H53" s="180">
        <f t="shared" si="14"/>
        <v>3550</v>
      </c>
      <c r="I53" s="180">
        <f t="shared" si="14"/>
        <v>3447</v>
      </c>
      <c r="J53" s="180">
        <f t="shared" si="14"/>
        <v>3654</v>
      </c>
      <c r="K53" s="180">
        <f t="shared" si="14"/>
        <v>9845</v>
      </c>
      <c r="L53" s="180">
        <f t="shared" si="14"/>
        <v>9845</v>
      </c>
      <c r="M53" s="180">
        <f t="shared" si="14"/>
        <v>9845</v>
      </c>
      <c r="N53" s="180">
        <f t="shared" si="14"/>
        <v>9845</v>
      </c>
      <c r="O53" s="153">
        <f t="shared" si="14"/>
        <v>9845</v>
      </c>
      <c r="P53" s="154">
        <f t="shared" si="14"/>
        <v>9845</v>
      </c>
      <c r="Q53" s="114"/>
      <c r="R53" s="115"/>
      <c r="S53" s="112"/>
      <c r="T53" s="117"/>
      <c r="Y53" s="168"/>
    </row>
    <row r="54" spans="1:25" ht="14.25">
      <c r="A54" s="278"/>
      <c r="B54" s="278"/>
      <c r="C54" s="176" t="s">
        <v>32</v>
      </c>
      <c r="D54" s="205"/>
      <c r="E54" s="202">
        <v>813</v>
      </c>
      <c r="F54" s="181">
        <v>760</v>
      </c>
      <c r="G54" s="181">
        <v>752</v>
      </c>
      <c r="H54" s="181">
        <v>575</v>
      </c>
      <c r="I54" s="181">
        <v>605</v>
      </c>
      <c r="J54" s="181">
        <v>657</v>
      </c>
      <c r="K54" s="181">
        <v>1725</v>
      </c>
      <c r="L54" s="181">
        <v>1725</v>
      </c>
      <c r="M54" s="181">
        <v>1725</v>
      </c>
      <c r="N54" s="181">
        <v>1725</v>
      </c>
      <c r="O54" s="181">
        <v>1725</v>
      </c>
      <c r="P54" s="181">
        <v>1725</v>
      </c>
      <c r="Q54" s="114"/>
      <c r="R54" s="161">
        <f>SUM(E54:P54)</f>
        <v>14512</v>
      </c>
      <c r="S54" s="112"/>
      <c r="T54" s="117"/>
      <c r="Y54" s="114"/>
    </row>
    <row r="55" spans="1:25" ht="14.25">
      <c r="A55" s="278"/>
      <c r="B55" s="278"/>
      <c r="C55" s="176" t="s">
        <v>33</v>
      </c>
      <c r="D55" s="205"/>
      <c r="E55" s="202">
        <v>679</v>
      </c>
      <c r="F55" s="181">
        <v>643</v>
      </c>
      <c r="G55" s="181">
        <v>650</v>
      </c>
      <c r="H55" s="181">
        <v>284</v>
      </c>
      <c r="I55" s="181">
        <v>279</v>
      </c>
      <c r="J55" s="181">
        <v>321</v>
      </c>
      <c r="K55" s="181">
        <v>854</v>
      </c>
      <c r="L55" s="181">
        <v>854</v>
      </c>
      <c r="M55" s="181">
        <v>854</v>
      </c>
      <c r="N55" s="181">
        <v>854</v>
      </c>
      <c r="O55" s="181">
        <v>854</v>
      </c>
      <c r="P55" s="181">
        <v>854</v>
      </c>
      <c r="Q55" s="114"/>
      <c r="R55" s="115"/>
      <c r="S55" s="119">
        <f>SUM(E55:P55)</f>
        <v>7980</v>
      </c>
      <c r="T55" s="117"/>
      <c r="V55" s="150"/>
      <c r="Y55" s="169"/>
    </row>
    <row r="56" spans="1:25" ht="15" thickBot="1">
      <c r="A56" s="278"/>
      <c r="B56" s="278"/>
      <c r="C56" s="176" t="s">
        <v>34</v>
      </c>
      <c r="D56" s="205"/>
      <c r="E56" s="203">
        <v>3330</v>
      </c>
      <c r="F56" s="204">
        <v>2868</v>
      </c>
      <c r="G56" s="204">
        <v>2786</v>
      </c>
      <c r="H56" s="204">
        <v>2691</v>
      </c>
      <c r="I56" s="204">
        <v>2563</v>
      </c>
      <c r="J56" s="204">
        <v>2676</v>
      </c>
      <c r="K56" s="204">
        <v>7266</v>
      </c>
      <c r="L56" s="204">
        <v>7266</v>
      </c>
      <c r="M56" s="204">
        <v>7266</v>
      </c>
      <c r="N56" s="204">
        <v>7266</v>
      </c>
      <c r="O56" s="204">
        <v>7266</v>
      </c>
      <c r="P56" s="204">
        <v>7266</v>
      </c>
      <c r="Q56" s="114"/>
      <c r="R56" s="115"/>
      <c r="S56" s="112"/>
      <c r="T56" s="119">
        <f>SUM(E56:P56)</f>
        <v>60510</v>
      </c>
      <c r="Y56" s="170"/>
    </row>
    <row r="57" spans="1:25" ht="15" thickBot="1">
      <c r="A57" s="270">
        <v>16</v>
      </c>
      <c r="B57" s="273" t="s">
        <v>44</v>
      </c>
      <c r="C57" s="187" t="s">
        <v>36</v>
      </c>
      <c r="D57" s="205" t="s">
        <v>16</v>
      </c>
      <c r="E57" s="206">
        <f>SUM(E58:E60)</f>
        <v>11000</v>
      </c>
      <c r="F57" s="180">
        <f>SUM(F58:F60)</f>
        <v>11000</v>
      </c>
      <c r="G57" s="180">
        <f>SUM(G58:G60)</f>
        <v>12800</v>
      </c>
      <c r="H57" s="180">
        <f>SUM(H58:H60)</f>
        <v>12800</v>
      </c>
      <c r="I57" s="180">
        <f>SUM(I58:I60)</f>
        <v>12800</v>
      </c>
      <c r="J57" s="180">
        <f aca="true" t="shared" si="15" ref="J57:P57">SUM(J58:J60)</f>
        <v>12800</v>
      </c>
      <c r="K57" s="180">
        <f t="shared" si="15"/>
        <v>12800</v>
      </c>
      <c r="L57" s="180">
        <f t="shared" si="15"/>
        <v>12800</v>
      </c>
      <c r="M57" s="180">
        <f t="shared" si="15"/>
        <v>12800</v>
      </c>
      <c r="N57" s="180">
        <f t="shared" si="15"/>
        <v>12800</v>
      </c>
      <c r="O57" s="153">
        <f t="shared" si="15"/>
        <v>12800</v>
      </c>
      <c r="P57" s="154">
        <f t="shared" si="15"/>
        <v>12800</v>
      </c>
      <c r="Q57" s="114"/>
      <c r="R57" s="115"/>
      <c r="S57" s="112"/>
      <c r="T57" s="163"/>
      <c r="Y57" s="170"/>
    </row>
    <row r="58" spans="1:25" ht="15.75" customHeight="1" thickBot="1">
      <c r="A58" s="271"/>
      <c r="B58" s="274"/>
      <c r="C58" s="176" t="s">
        <v>32</v>
      </c>
      <c r="D58" s="205"/>
      <c r="E58" s="181">
        <v>2000</v>
      </c>
      <c r="F58" s="181">
        <v>2000</v>
      </c>
      <c r="G58" s="181">
        <v>2500</v>
      </c>
      <c r="H58" s="181">
        <v>2500</v>
      </c>
      <c r="I58" s="181">
        <v>2500</v>
      </c>
      <c r="J58" s="181">
        <v>2500</v>
      </c>
      <c r="K58" s="181">
        <v>2500</v>
      </c>
      <c r="L58" s="181">
        <v>2500</v>
      </c>
      <c r="M58" s="181">
        <v>2500</v>
      </c>
      <c r="N58" s="181">
        <v>2500</v>
      </c>
      <c r="O58" s="181">
        <v>2500</v>
      </c>
      <c r="P58" s="181">
        <v>2500</v>
      </c>
      <c r="Q58" s="114"/>
      <c r="R58" s="198">
        <f>SUM(J58:P58)</f>
        <v>17500</v>
      </c>
      <c r="S58" s="112"/>
      <c r="T58" s="163"/>
      <c r="Y58" s="170"/>
    </row>
    <row r="59" spans="1:25" ht="15" thickBot="1">
      <c r="A59" s="271"/>
      <c r="B59" s="274"/>
      <c r="C59" s="176" t="s">
        <v>33</v>
      </c>
      <c r="D59" s="205"/>
      <c r="E59" s="181">
        <v>1000</v>
      </c>
      <c r="F59" s="211">
        <v>1000</v>
      </c>
      <c r="G59" s="211">
        <v>1300</v>
      </c>
      <c r="H59" s="211">
        <v>1300</v>
      </c>
      <c r="I59" s="211">
        <v>1300</v>
      </c>
      <c r="J59" s="211">
        <v>1300</v>
      </c>
      <c r="K59" s="211">
        <v>1300</v>
      </c>
      <c r="L59" s="211">
        <v>1300</v>
      </c>
      <c r="M59" s="211">
        <v>1300</v>
      </c>
      <c r="N59" s="211">
        <v>1300</v>
      </c>
      <c r="O59" s="211">
        <v>1300</v>
      </c>
      <c r="P59" s="211">
        <v>1300</v>
      </c>
      <c r="Q59" s="114"/>
      <c r="R59" s="115"/>
      <c r="S59" s="193">
        <f>SUM(J59:P59)</f>
        <v>9100</v>
      </c>
      <c r="T59" s="163"/>
      <c r="Y59" s="170"/>
    </row>
    <row r="60" spans="1:25" ht="15" thickBot="1">
      <c r="A60" s="272"/>
      <c r="B60" s="275"/>
      <c r="C60" s="176" t="s">
        <v>34</v>
      </c>
      <c r="D60" s="205"/>
      <c r="E60" s="204">
        <v>8000</v>
      </c>
      <c r="F60" s="211">
        <v>8000</v>
      </c>
      <c r="G60" s="211">
        <v>9000</v>
      </c>
      <c r="H60" s="211">
        <v>9000</v>
      </c>
      <c r="I60" s="211">
        <v>9000</v>
      </c>
      <c r="J60" s="211">
        <v>9000</v>
      </c>
      <c r="K60" s="211">
        <v>9000</v>
      </c>
      <c r="L60" s="211">
        <v>9000</v>
      </c>
      <c r="M60" s="211">
        <v>9000</v>
      </c>
      <c r="N60" s="211">
        <v>9000</v>
      </c>
      <c r="O60" s="211">
        <v>9000</v>
      </c>
      <c r="P60" s="211">
        <v>9000</v>
      </c>
      <c r="Q60" s="197"/>
      <c r="R60" s="191"/>
      <c r="S60" s="192"/>
      <c r="T60" s="199">
        <f>SUM(J60:P60)</f>
        <v>63000</v>
      </c>
      <c r="Y60" s="170"/>
    </row>
    <row r="61" spans="1:25" ht="15" thickBot="1">
      <c r="A61" s="208">
        <v>17</v>
      </c>
      <c r="B61" s="209" t="s">
        <v>45</v>
      </c>
      <c r="C61" s="176" t="s">
        <v>46</v>
      </c>
      <c r="D61" s="186" t="s">
        <v>16</v>
      </c>
      <c r="E61" s="232">
        <v>40</v>
      </c>
      <c r="F61" s="213">
        <v>40</v>
      </c>
      <c r="G61" s="213">
        <v>40</v>
      </c>
      <c r="H61" s="213">
        <v>40</v>
      </c>
      <c r="I61" s="213">
        <v>40</v>
      </c>
      <c r="J61" s="213">
        <v>40</v>
      </c>
      <c r="K61" s="213">
        <v>40</v>
      </c>
      <c r="L61" s="213">
        <v>40</v>
      </c>
      <c r="M61" s="213">
        <v>40</v>
      </c>
      <c r="N61" s="213">
        <v>40</v>
      </c>
      <c r="O61" s="214">
        <v>40</v>
      </c>
      <c r="P61" s="215">
        <v>40</v>
      </c>
      <c r="Q61" s="217">
        <f>SUM(J61:P61)</f>
        <v>280</v>
      </c>
      <c r="R61" s="112"/>
      <c r="S61" s="112"/>
      <c r="T61" s="163"/>
      <c r="Y61" s="170"/>
    </row>
    <row r="62" spans="1:25" ht="18" thickBot="1">
      <c r="A62" s="151"/>
      <c r="B62" s="152" t="s">
        <v>47</v>
      </c>
      <c r="C62" s="231"/>
      <c r="D62" s="233" t="s">
        <v>16</v>
      </c>
      <c r="E62" s="188">
        <f>E49+E53</f>
        <v>16632</v>
      </c>
      <c r="F62" s="189">
        <f>F49+F53</f>
        <v>16928</v>
      </c>
      <c r="G62" s="189">
        <f>G49+G53</f>
        <v>19912</v>
      </c>
      <c r="H62" s="189">
        <f>H49+H53</f>
        <v>18065</v>
      </c>
      <c r="I62" s="189">
        <f>I49+I53</f>
        <v>18125</v>
      </c>
      <c r="J62" s="189">
        <f>J49+J53+J57+J61</f>
        <v>34959</v>
      </c>
      <c r="K62" s="189">
        <f aca="true" t="shared" si="16" ref="K62:P62">K49+K53+K57+K61</f>
        <v>42549</v>
      </c>
      <c r="L62" s="189">
        <f t="shared" si="16"/>
        <v>42549</v>
      </c>
      <c r="M62" s="189">
        <f t="shared" si="16"/>
        <v>42549</v>
      </c>
      <c r="N62" s="189">
        <f t="shared" si="16"/>
        <v>42549</v>
      </c>
      <c r="O62" s="189">
        <f t="shared" si="16"/>
        <v>42549</v>
      </c>
      <c r="P62" s="189">
        <f t="shared" si="16"/>
        <v>42549</v>
      </c>
      <c r="Q62" s="190"/>
      <c r="R62" s="119">
        <f>R50+R54+R58</f>
        <v>73005</v>
      </c>
      <c r="S62" s="119">
        <f>S51+S55+S59</f>
        <v>36372</v>
      </c>
      <c r="T62" s="119">
        <f>T52+T56+T60</f>
        <v>270258</v>
      </c>
      <c r="U62" s="171"/>
      <c r="V62" s="171"/>
      <c r="W62" s="171"/>
      <c r="X62" s="171"/>
      <c r="Y62" s="230">
        <f>SUM(E62:P62)</f>
        <v>379915</v>
      </c>
    </row>
    <row r="63" spans="2:25" ht="18" thickBot="1">
      <c r="B63" s="240" t="s">
        <v>50</v>
      </c>
      <c r="C63" s="143"/>
      <c r="D63" s="172"/>
      <c r="E63" s="234">
        <f aca="true" t="shared" si="17" ref="E63:P63">E47+E62</f>
        <v>461800</v>
      </c>
      <c r="F63" s="235">
        <f t="shared" si="17"/>
        <v>426054</v>
      </c>
      <c r="G63" s="235">
        <f t="shared" si="17"/>
        <v>468868</v>
      </c>
      <c r="H63" s="235">
        <f t="shared" si="17"/>
        <v>411537</v>
      </c>
      <c r="I63" s="235">
        <f t="shared" si="17"/>
        <v>413479</v>
      </c>
      <c r="J63" s="235">
        <f t="shared" si="17"/>
        <v>427087</v>
      </c>
      <c r="K63" s="210">
        <f t="shared" si="17"/>
        <v>408963</v>
      </c>
      <c r="L63" s="210">
        <f t="shared" si="17"/>
        <v>433688</v>
      </c>
      <c r="M63" s="210">
        <f t="shared" si="17"/>
        <v>436021</v>
      </c>
      <c r="N63" s="210">
        <f t="shared" si="17"/>
        <v>491005</v>
      </c>
      <c r="O63" s="210">
        <f t="shared" si="17"/>
        <v>451675</v>
      </c>
      <c r="P63" s="212">
        <f t="shared" si="17"/>
        <v>485717</v>
      </c>
      <c r="Q63" s="218">
        <f>Q48+Q61</f>
        <v>126814</v>
      </c>
      <c r="R63" s="216">
        <f>R47+R62</f>
        <v>1010174</v>
      </c>
      <c r="S63" s="216">
        <f>S47+S62</f>
        <v>511442</v>
      </c>
      <c r="T63" s="216">
        <f>T47+T62</f>
        <v>3092359</v>
      </c>
      <c r="U63" s="173"/>
      <c r="V63" s="182"/>
      <c r="W63" s="173"/>
      <c r="X63" s="182"/>
      <c r="Y63" s="183">
        <f>Y48+Y62</f>
        <v>5315894</v>
      </c>
    </row>
    <row r="64" spans="2:25" ht="24" thickBot="1">
      <c r="B64" s="239" t="s">
        <v>49</v>
      </c>
      <c r="C64" s="172"/>
      <c r="D64" s="237" t="s">
        <v>16</v>
      </c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42">
        <v>140000</v>
      </c>
      <c r="R64" s="243">
        <v>1012000</v>
      </c>
      <c r="S64" s="243">
        <v>512000</v>
      </c>
      <c r="T64" s="243">
        <v>3100000</v>
      </c>
      <c r="U64" s="241">
        <v>253000</v>
      </c>
      <c r="V64" s="243">
        <v>306000</v>
      </c>
      <c r="W64" s="241">
        <v>5000</v>
      </c>
      <c r="X64" s="243">
        <v>12000</v>
      </c>
      <c r="Y64" s="236">
        <v>5340000</v>
      </c>
    </row>
    <row r="65" spans="1:25" ht="14.25">
      <c r="A65" s="185"/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12"/>
      <c r="R65" s="112"/>
      <c r="S65" s="112"/>
      <c r="T65" s="112"/>
      <c r="U65" s="112"/>
      <c r="V65" s="112"/>
      <c r="W65" s="112"/>
      <c r="X65" s="112"/>
      <c r="Y65" s="224"/>
    </row>
    <row r="66" spans="1:25" ht="39.75" customHeight="1">
      <c r="A66" s="225"/>
      <c r="B66" s="226"/>
      <c r="C66" s="18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112"/>
      <c r="R66" s="112"/>
      <c r="S66" s="112"/>
      <c r="T66" s="112"/>
      <c r="U66" s="112"/>
      <c r="V66" s="112"/>
      <c r="W66" s="112"/>
      <c r="X66" s="112"/>
      <c r="Y66" s="227"/>
    </row>
    <row r="67" spans="1:25" ht="15">
      <c r="A67" s="225"/>
      <c r="B67" s="226"/>
      <c r="C67" s="18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112"/>
      <c r="R67" s="112"/>
      <c r="S67" s="112"/>
      <c r="T67" s="112"/>
      <c r="U67" s="112"/>
      <c r="V67" s="112"/>
      <c r="W67" s="112"/>
      <c r="X67" s="112"/>
      <c r="Y67" s="228"/>
    </row>
    <row r="68" spans="1:25" ht="15">
      <c r="A68" s="225"/>
      <c r="B68" s="226"/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112"/>
      <c r="R68" s="112"/>
      <c r="S68" s="112"/>
      <c r="T68" s="112"/>
      <c r="U68" s="112"/>
      <c r="V68" s="112"/>
      <c r="W68" s="112"/>
      <c r="X68" s="112"/>
      <c r="Y68" s="228"/>
    </row>
    <row r="69" spans="1:25" ht="15">
      <c r="A69" s="185"/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12"/>
      <c r="R69" s="112"/>
      <c r="S69" s="112"/>
      <c r="T69" s="112"/>
      <c r="U69" s="112"/>
      <c r="V69" s="112"/>
      <c r="W69" s="112"/>
      <c r="X69" s="112"/>
      <c r="Y69" s="227"/>
    </row>
    <row r="70" spans="1:25" ht="14.25">
      <c r="A70" s="185"/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12"/>
      <c r="R70" s="112"/>
      <c r="S70" s="112"/>
      <c r="T70" s="112"/>
      <c r="U70" s="112"/>
      <c r="V70" s="112"/>
      <c r="W70" s="112"/>
      <c r="X70" s="112"/>
      <c r="Y70" s="112"/>
    </row>
  </sheetData>
  <sheetProtection/>
  <mergeCells count="33">
    <mergeCell ref="U6:V6"/>
    <mergeCell ref="W6:X6"/>
    <mergeCell ref="B26:B29"/>
    <mergeCell ref="B12:B15"/>
    <mergeCell ref="A16:A19"/>
    <mergeCell ref="B16:B19"/>
    <mergeCell ref="A57:A60"/>
    <mergeCell ref="B57:B60"/>
    <mergeCell ref="AB6:AE6"/>
    <mergeCell ref="B32:B34"/>
    <mergeCell ref="AB7:AC7"/>
    <mergeCell ref="A23:A25"/>
    <mergeCell ref="B23:B25"/>
    <mergeCell ref="A53:A56"/>
    <mergeCell ref="B49:B52"/>
    <mergeCell ref="B53:B56"/>
    <mergeCell ref="A47:B47"/>
    <mergeCell ref="A20:A22"/>
    <mergeCell ref="A49:A52"/>
    <mergeCell ref="B42:B45"/>
    <mergeCell ref="A38:A41"/>
    <mergeCell ref="A35:A37"/>
    <mergeCell ref="B35:B37"/>
    <mergeCell ref="A42:A45"/>
    <mergeCell ref="B20:B22"/>
    <mergeCell ref="B38:B41"/>
    <mergeCell ref="A32:A34"/>
    <mergeCell ref="A12:A15"/>
    <mergeCell ref="R6:T6"/>
    <mergeCell ref="B4:P6"/>
    <mergeCell ref="B8:B11"/>
    <mergeCell ref="A8:A11"/>
    <mergeCell ref="A26:A29"/>
  </mergeCells>
  <printOptions/>
  <pageMargins left="0.25" right="0.25" top="0.75" bottom="0.75" header="0.3" footer="0.3"/>
  <pageSetup fitToHeight="0" fitToWidth="1" horizontalDpi="600" verticalDpi="600" orientation="landscape" paperSize="8" scale="64" r:id="rId1"/>
  <ignoredErrors>
    <ignoredError sqref="J6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2023-10-12T13:16:12Z</dcterms:modified>
  <cp:category/>
  <cp:version/>
  <cp:contentType/>
  <cp:contentStatus/>
</cp:coreProperties>
</file>