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0376" yWindow="-3912" windowWidth="23256" windowHeight="13176" tabRatio="789"/>
  </bookViews>
  <sheets>
    <sheet name="1. Arena" sheetId="2" r:id="rId1"/>
    <sheet name="2. Globus" sheetId="3" r:id="rId2"/>
    <sheet name="3. Łabędzia" sheetId="4" r:id="rId3"/>
    <sheet name="4. Zygmuntowskie+Lublinianka" sheetId="5" r:id="rId4"/>
    <sheet name="5. ST. lekkoatletyczny " sheetId="6" r:id="rId5"/>
    <sheet name="6. AQUA i H2O" sheetId="8" r:id="rId6"/>
    <sheet name="7. Zalew" sheetId="7" r:id="rId7"/>
  </sheets>
  <definedNames>
    <definedName name="Excel_BuiltIn_Print_Area" localSheetId="1">'2. Globus'!$A$1:$L$98</definedName>
    <definedName name="Excel_BuiltIn_Print_Area" localSheetId="2">'3. Łabędzia'!$A$1:$L$57</definedName>
    <definedName name="Excel_BuiltIn_Print_Area" localSheetId="3">'4. Zygmuntowskie+Lublinianka'!$A$1:$L$56</definedName>
    <definedName name="Excel_BuiltIn_Print_Area" localSheetId="4">'5. ST. lekkoatletyczny '!$A$1:$L$36</definedName>
    <definedName name="Excel_BuiltIn_Print_Area" localSheetId="5">'6. AQUA i H2O'!$A$1:$L$124</definedName>
    <definedName name="Excel_BuiltIn_Print_Area_1">0</definedName>
    <definedName name="Excel_BuiltIn_Print_Area_1_1">0</definedName>
    <definedName name="Excel_BuiltIn_Print_Area_1_1_1">0</definedName>
    <definedName name="Excel_BuiltIn_Print_Area_1_1_1_1">0</definedName>
    <definedName name="Excel_BuiltIn_Print_Area_1_1_1_1_1">0</definedName>
    <definedName name="Excel_BuiltIn_Print_Area_2">0</definedName>
    <definedName name="Excel_BuiltIn_Print_Area_2_1">0</definedName>
    <definedName name="Excel_BuiltIn_Print_Area_2_1_1">0</definedName>
    <definedName name="Excel_BuiltIn_Print_Area_2_1_1_1">0</definedName>
    <definedName name="Excel_BuiltIn_Print_Area_2_1_1_1_1">0</definedName>
    <definedName name="Excel_BuiltIn_Print_Area_3">0</definedName>
    <definedName name="Excel_BuiltIn_Print_Area_3_1">0</definedName>
    <definedName name="Excel_BuiltIn_Print_Area_3_1_1">0</definedName>
    <definedName name="Excel_BuiltIn_Print_Area_3_1_1_1">0</definedName>
    <definedName name="Excel_BuiltIn_Print_Area_3_1_1_1_1">0</definedName>
    <definedName name="Excel_BuiltIn_Print_Area_4">0</definedName>
    <definedName name="Excel_BuiltIn_Print_Area_4_1">0</definedName>
    <definedName name="Excel_BuiltIn_Print_Area_4_1_1">0</definedName>
    <definedName name="Excel_BuiltIn_Print_Area_4_1_1_1">0</definedName>
    <definedName name="Excel_BuiltIn_Print_Area_4_1_1_1_1">0</definedName>
    <definedName name="Excel_BuiltIn_Print_Area_5">0</definedName>
    <definedName name="Excel_BuiltIn_Print_Area_5_1">0</definedName>
    <definedName name="Excel_BuiltIn_Print_Area_5_1_1">0</definedName>
    <definedName name="Excel_BuiltIn_Print_Area_6">0</definedName>
    <definedName name="Excel_BuiltIn_Print_Area_6_1">0</definedName>
    <definedName name="Excel_BuiltIn_Print_Area_7">0</definedName>
    <definedName name="Excel_BuiltIn_Print_Area_8">0</definedName>
    <definedName name="Excel_BuiltIn_Print_Area_9">0</definedName>
    <definedName name="_xlnm.Print_Area" localSheetId="0">'1. Arena'!$A$1:$L$131</definedName>
    <definedName name="_xlnm.Print_Area" localSheetId="1">'2. Globus'!$A$1:$L$130</definedName>
    <definedName name="_xlnm.Print_Area" localSheetId="2">'3. Łabędzia'!$A$1:$L$68</definedName>
    <definedName name="_xlnm.Print_Area" localSheetId="3">'4. Zygmuntowskie+Lublinianka'!$A$1:$L$82</definedName>
    <definedName name="_xlnm.Print_Area" localSheetId="4">'5. ST. lekkoatletyczny '!$A$1:$L$68</definedName>
    <definedName name="_xlnm.Print_Area" localSheetId="5">'6. AQUA i H2O'!$A$1:$L$143</definedName>
    <definedName name="_xlnm.Print_Area" localSheetId="6">'7. Zalew'!$A$1:$L$39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4" i="7"/>
  <c r="K16"/>
  <c r="K56" i="8"/>
  <c r="K19" i="6"/>
  <c r="K21" s="1"/>
  <c r="K27" i="5"/>
  <c r="K29"/>
  <c r="K15" i="4"/>
  <c r="K17" s="1"/>
  <c r="K26" i="2"/>
  <c r="K28" s="1"/>
  <c r="K52" i="8"/>
  <c r="K58" s="1"/>
  <c r="K33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4"/>
  <c r="K35"/>
  <c r="K36"/>
  <c r="K37"/>
  <c r="K38"/>
  <c r="K39"/>
  <c r="K40"/>
  <c r="K41"/>
  <c r="K42"/>
  <c r="K43"/>
  <c r="K44"/>
  <c r="K45"/>
  <c r="K46"/>
  <c r="K47"/>
  <c r="K48"/>
  <c r="K49"/>
  <c r="K51"/>
  <c r="K53"/>
  <c r="K54"/>
  <c r="K55"/>
  <c r="K10"/>
  <c r="K12" i="6"/>
  <c r="K13"/>
  <c r="K14"/>
  <c r="K15"/>
  <c r="K16"/>
  <c r="K17"/>
  <c r="K18"/>
  <c r="K14" i="5"/>
  <c r="K15"/>
  <c r="K16"/>
  <c r="K17"/>
  <c r="K18"/>
  <c r="K19"/>
  <c r="K20"/>
  <c r="K21"/>
  <c r="K22"/>
  <c r="K24"/>
  <c r="K25"/>
  <c r="K26"/>
  <c r="K11" i="4"/>
  <c r="K12"/>
  <c r="K13"/>
  <c r="K14"/>
  <c r="K11" i="3"/>
  <c r="K12"/>
  <c r="K13"/>
  <c r="K23" s="1"/>
  <c r="K25" s="1"/>
  <c r="K14"/>
  <c r="K15"/>
  <c r="K16"/>
  <c r="K17"/>
  <c r="K18"/>
  <c r="K19"/>
  <c r="K20"/>
  <c r="K21"/>
  <c r="K22"/>
  <c r="K10"/>
  <c r="K10" i="4"/>
  <c r="K13" i="5"/>
  <c r="K11" i="6"/>
  <c r="K12" i="7"/>
  <c r="K13"/>
  <c r="K11"/>
  <c r="I37" i="8"/>
  <c r="I38"/>
  <c r="K10" i="2"/>
  <c r="K11"/>
  <c r="K12"/>
  <c r="K13"/>
  <c r="K14"/>
  <c r="K15"/>
  <c r="K16"/>
  <c r="K17"/>
  <c r="K18"/>
  <c r="K19"/>
  <c r="K20"/>
  <c r="K21"/>
  <c r="K22"/>
  <c r="K23"/>
  <c r="K24"/>
  <c r="K25"/>
  <c r="G55" i="8" l="1"/>
  <c r="I55" s="1"/>
  <c r="I54"/>
  <c r="I53"/>
  <c r="I52"/>
  <c r="I51"/>
  <c r="G49"/>
  <c r="G48"/>
  <c r="I48" s="1"/>
  <c r="I47"/>
  <c r="I46"/>
  <c r="G46"/>
  <c r="I45"/>
  <c r="I44"/>
  <c r="G43"/>
  <c r="G42"/>
  <c r="G41"/>
  <c r="I41" s="1"/>
  <c r="G40"/>
  <c r="I39"/>
  <c r="I36"/>
  <c r="I35"/>
  <c r="I34"/>
  <c r="I33"/>
  <c r="I32"/>
  <c r="I31"/>
  <c r="I30"/>
  <c r="G29"/>
  <c r="I29" s="1"/>
  <c r="G28"/>
  <c r="I28" s="1"/>
  <c r="G27"/>
  <c r="I26"/>
  <c r="G26"/>
  <c r="G25"/>
  <c r="I24"/>
  <c r="G23"/>
  <c r="I23" s="1"/>
  <c r="I22"/>
  <c r="G21"/>
  <c r="I21" s="1"/>
  <c r="G20"/>
  <c r="I20" s="1"/>
  <c r="G19"/>
  <c r="I19" s="1"/>
  <c r="G18"/>
  <c r="I18" s="1"/>
  <c r="I17"/>
  <c r="I16"/>
  <c r="G15"/>
  <c r="I15" s="1"/>
  <c r="G14"/>
  <c r="G13"/>
  <c r="I13" s="1"/>
  <c r="I12"/>
  <c r="G11"/>
  <c r="G10"/>
  <c r="D35" i="7"/>
  <c r="I13"/>
  <c r="I12"/>
  <c r="I11"/>
  <c r="I18" i="6"/>
  <c r="I17"/>
  <c r="I16"/>
  <c r="I15"/>
  <c r="I14"/>
  <c r="I13"/>
  <c r="I12"/>
  <c r="G11"/>
  <c r="I11" s="1"/>
  <c r="D66" i="5"/>
  <c r="D72" s="1"/>
  <c r="D58"/>
  <c r="D51"/>
  <c r="D55" s="1"/>
  <c r="F36"/>
  <c r="I26"/>
  <c r="I24"/>
  <c r="I22"/>
  <c r="G21"/>
  <c r="I21" s="1"/>
  <c r="G20"/>
  <c r="I20" s="1"/>
  <c r="I19"/>
  <c r="I18"/>
  <c r="I16"/>
  <c r="G15"/>
  <c r="I15" s="1"/>
  <c r="I14"/>
  <c r="G14"/>
  <c r="G13"/>
  <c r="I13" s="1"/>
  <c r="D35" i="4"/>
  <c r="I14"/>
  <c r="G12"/>
  <c r="I12" s="1"/>
  <c r="G11"/>
  <c r="I11" s="1"/>
  <c r="G10"/>
  <c r="I10" s="1"/>
  <c r="D35" i="3"/>
  <c r="C35"/>
  <c r="I22"/>
  <c r="I21"/>
  <c r="I20"/>
  <c r="G19"/>
  <c r="I19" s="1"/>
  <c r="G18"/>
  <c r="I18" s="1"/>
  <c r="G17"/>
  <c r="I17" s="1"/>
  <c r="G16"/>
  <c r="I16" s="1"/>
  <c r="I15"/>
  <c r="G15"/>
  <c r="G14"/>
  <c r="I14" s="1"/>
  <c r="G13"/>
  <c r="I13" s="1"/>
  <c r="G12"/>
  <c r="I12" s="1"/>
  <c r="G11"/>
  <c r="I11" s="1"/>
  <c r="G10"/>
  <c r="I10" s="1"/>
  <c r="I25" i="2"/>
  <c r="I24"/>
  <c r="I23"/>
  <c r="I22"/>
  <c r="I21"/>
  <c r="I20"/>
  <c r="I19"/>
  <c r="I18"/>
  <c r="I17"/>
  <c r="I16"/>
  <c r="I15"/>
  <c r="I14"/>
  <c r="I13"/>
  <c r="I12"/>
  <c r="I11"/>
  <c r="I10"/>
  <c r="I10" i="8" l="1"/>
  <c r="I43"/>
  <c r="I11"/>
  <c r="I14"/>
  <c r="I27"/>
  <c r="I13" i="4"/>
  <c r="I25" i="8"/>
  <c r="I49"/>
  <c r="I42"/>
  <c r="I40"/>
  <c r="F5" i="2" l="1"/>
</calcChain>
</file>

<file path=xl/sharedStrings.xml><?xml version="1.0" encoding="utf-8"?>
<sst xmlns="http://schemas.openxmlformats.org/spreadsheetml/2006/main" count="2349" uniqueCount="636">
  <si>
    <t>L.p.</t>
  </si>
  <si>
    <t xml:space="preserve"> </t>
  </si>
  <si>
    <t>Załącznik nr 2.1</t>
  </si>
  <si>
    <t>Obiekt: ARENA LUBLIN</t>
  </si>
  <si>
    <t>Adres do dostawy: Stadionowa 1, 20-405 Lublin</t>
  </si>
  <si>
    <t>Nazwa przedmiotu zamówienia</t>
  </si>
  <si>
    <t>Ilość</t>
  </si>
  <si>
    <t>Dodatkowe informacje</t>
  </si>
  <si>
    <t>Typ filtru</t>
  </si>
  <si>
    <t>Klasa filtracji</t>
  </si>
  <si>
    <t>Minimalna ilość plis / kieszeni</t>
  </si>
  <si>
    <t>WYMIARY</t>
  </si>
  <si>
    <t>wymian</t>
  </si>
  <si>
    <t>Szerokość x Wysokość x Głębokość [mm]</t>
  </si>
  <si>
    <t>filtrów</t>
  </si>
  <si>
    <t>w okresie umowy</t>
  </si>
  <si>
    <t>łączna</t>
  </si>
  <si>
    <t>[szt.]</t>
  </si>
  <si>
    <t>[mm]</t>
  </si>
  <si>
    <t>a</t>
  </si>
  <si>
    <t>b</t>
  </si>
  <si>
    <t>c (a*b)</t>
  </si>
  <si>
    <t>d</t>
  </si>
  <si>
    <t>c*d</t>
  </si>
  <si>
    <t>ARENA LUBLIN</t>
  </si>
  <si>
    <t>1.1</t>
  </si>
  <si>
    <t>Kieszeniowy</t>
  </si>
  <si>
    <r>
      <rPr>
        <b/>
        <sz val="9"/>
        <rFont val="Arial"/>
        <family val="2"/>
        <charset val="238"/>
      </rPr>
      <t xml:space="preserve">ISO Corase </t>
    </r>
    <r>
      <rPr>
        <b/>
        <sz val="9"/>
        <rFont val="Times New Roman"/>
        <family val="1"/>
        <charset val="238"/>
      </rPr>
      <t>≥</t>
    </r>
    <r>
      <rPr>
        <b/>
        <sz val="9"/>
        <rFont val="Arial"/>
        <family val="2"/>
        <charset val="238"/>
      </rPr>
      <t xml:space="preserve"> 65%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 xml:space="preserve"> 75%</t>
    </r>
  </si>
  <si>
    <t>592x592x300</t>
  </si>
  <si>
    <t>szt.</t>
  </si>
  <si>
    <t xml:space="preserve">Orientacja pozioma (położenie kieszeni prostopadłe do dłuższego boku)
Filtr kieszeniowy w ramce stalowej ocynkowanej 25mm </t>
  </si>
  <si>
    <t>1.2</t>
  </si>
  <si>
    <t>428x287x300</t>
  </si>
  <si>
    <t>1.3</t>
  </si>
  <si>
    <t>490x490x300</t>
  </si>
  <si>
    <t>1.4</t>
  </si>
  <si>
    <t>428x428x300</t>
  </si>
  <si>
    <t>1.5</t>
  </si>
  <si>
    <r>
      <rPr>
        <b/>
        <sz val="9"/>
        <rFont val="Arial"/>
        <family val="2"/>
        <charset val="238"/>
      </rPr>
      <t>ePM</t>
    </r>
    <r>
      <rPr>
        <b/>
        <vertAlign val="sub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 xml:space="preserve"> </t>
    </r>
    <r>
      <rPr>
        <sz val="9"/>
        <rFont val="Times New Roman"/>
        <family val="1"/>
        <charset val="238"/>
      </rPr>
      <t>≥</t>
    </r>
    <r>
      <rPr>
        <b/>
        <sz val="9"/>
        <rFont val="Arial"/>
        <family val="2"/>
        <charset val="238"/>
      </rPr>
      <t xml:space="preserve"> 50%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 xml:space="preserve"> 65% lub ePM</t>
    </r>
    <r>
      <rPr>
        <b/>
        <vertAlign val="subscript"/>
        <sz val="9"/>
        <rFont val="Arial"/>
        <family val="2"/>
        <charset val="238"/>
      </rPr>
      <t>2,5</t>
    </r>
    <r>
      <rPr>
        <b/>
        <sz val="9"/>
        <rFont val="Arial"/>
        <family val="2"/>
        <charset val="238"/>
      </rPr>
      <t xml:space="preserve"> </t>
    </r>
    <r>
      <rPr>
        <sz val="9"/>
        <rFont val="Times New Roman"/>
        <family val="1"/>
        <charset val="238"/>
      </rPr>
      <t>≥</t>
    </r>
    <r>
      <rPr>
        <b/>
        <sz val="9"/>
        <rFont val="Arial"/>
        <family val="2"/>
        <charset val="238"/>
      </rPr>
      <t xml:space="preserve"> 65%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>75%</t>
    </r>
  </si>
  <si>
    <t>592x592x600</t>
  </si>
  <si>
    <t>1.6</t>
  </si>
  <si>
    <t>428x287x600</t>
  </si>
  <si>
    <t>1.7</t>
  </si>
  <si>
    <t>490x490x600</t>
  </si>
  <si>
    <t>1.8</t>
  </si>
  <si>
    <t>428x428x600</t>
  </si>
  <si>
    <t>1.9</t>
  </si>
  <si>
    <r>
      <rPr>
        <b/>
        <sz val="9"/>
        <rFont val="Arial"/>
        <family val="2"/>
        <charset val="238"/>
      </rPr>
      <t>ePM</t>
    </r>
    <r>
      <rPr>
        <b/>
        <vertAlign val="subscript"/>
        <sz val="9"/>
        <rFont val="Arial"/>
        <family val="2"/>
        <charset val="238"/>
      </rPr>
      <t>10</t>
    </r>
    <r>
      <rPr>
        <b/>
        <sz val="9"/>
        <rFont val="Arial"/>
        <family val="2"/>
        <charset val="238"/>
      </rPr>
      <t xml:space="preserve"> </t>
    </r>
    <r>
      <rPr>
        <sz val="9"/>
        <rFont val="Times New Roman"/>
        <family val="1"/>
        <charset val="238"/>
      </rPr>
      <t>≥</t>
    </r>
    <r>
      <rPr>
        <b/>
        <sz val="9"/>
        <rFont val="Arial"/>
        <family val="2"/>
        <charset val="238"/>
      </rPr>
      <t xml:space="preserve"> 50%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 xml:space="preserve"> 65%</t>
    </r>
  </si>
  <si>
    <t>591x298x350</t>
  </si>
  <si>
    <t xml:space="preserve">Orientacja pozioma (położenie kieszeni prostopadłe do dłuższego boku)
Filtr kieszeniowy w ramce z tworzywa 25mm </t>
  </si>
  <si>
    <t>1.10</t>
  </si>
  <si>
    <t>261x228x340</t>
  </si>
  <si>
    <t>1.11</t>
  </si>
  <si>
    <t>211x198x320</t>
  </si>
  <si>
    <t>1.12</t>
  </si>
  <si>
    <t>361x318x320</t>
  </si>
  <si>
    <t>1.13</t>
  </si>
  <si>
    <r>
      <rPr>
        <b/>
        <sz val="9"/>
        <rFont val="Arial"/>
        <family val="2"/>
        <charset val="238"/>
      </rPr>
      <t>EPM</t>
    </r>
    <r>
      <rPr>
        <b/>
        <vertAlign val="sub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 xml:space="preserve"> </t>
    </r>
    <r>
      <rPr>
        <sz val="9"/>
        <rFont val="Times New Roman"/>
        <family val="1"/>
        <charset val="238"/>
      </rPr>
      <t>≥</t>
    </r>
    <r>
      <rPr>
        <b/>
        <sz val="9"/>
        <rFont val="Arial"/>
        <family val="2"/>
        <charset val="238"/>
      </rPr>
      <t xml:space="preserve"> 50%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 xml:space="preserve"> 65% lub
EPM</t>
    </r>
    <r>
      <rPr>
        <b/>
        <vertAlign val="subscript"/>
        <sz val="9"/>
        <rFont val="Arial"/>
        <family val="2"/>
        <charset val="238"/>
      </rPr>
      <t>2,5</t>
    </r>
    <r>
      <rPr>
        <b/>
        <sz val="9"/>
        <rFont val="Arial"/>
        <family val="2"/>
        <charset val="238"/>
      </rPr>
      <t xml:space="preserve"> </t>
    </r>
    <r>
      <rPr>
        <sz val="9"/>
        <rFont val="Times New Roman"/>
        <family val="1"/>
        <charset val="238"/>
      </rPr>
      <t>≥</t>
    </r>
    <r>
      <rPr>
        <b/>
        <sz val="9"/>
        <rFont val="Arial"/>
        <family val="2"/>
        <charset val="238"/>
      </rPr>
      <t xml:space="preserve"> 65%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>75%</t>
    </r>
  </si>
  <si>
    <t>421x383x340</t>
  </si>
  <si>
    <t>1.14</t>
  </si>
  <si>
    <t>301x263x360</t>
  </si>
  <si>
    <t>1.15</t>
  </si>
  <si>
    <t>Kasetowy</t>
  </si>
  <si>
    <t>570x270x50</t>
  </si>
  <si>
    <t xml:space="preserve">Filtr kasetowy plisowany w ramce stalowej ocynkowanej  50mm </t>
  </si>
  <si>
    <t>1.16</t>
  </si>
  <si>
    <t>712x305x50</t>
  </si>
  <si>
    <t>SZCZEGÓŁOWE WYMAGANIA DLA FILTRÓW *:</t>
  </si>
  <si>
    <t>WARTOŚĆ BRUTTO:</t>
  </si>
  <si>
    <t>1.</t>
  </si>
  <si>
    <t>Filtry kasetowe (działkowe) l.p. 1.15-16 – ramki z blachy ze stali ocynkowanej, materiał filtrujący wzmocniony siatką i trwale przytwierdzony do ramki.</t>
  </si>
  <si>
    <t>2.</t>
  </si>
  <si>
    <t>Filtry kieszeniowe l.p. 1.1-8 – stabilne ramki wykonane z blachy ze stali ocynkowanej, grubość ramki 25mm.</t>
  </si>
  <si>
    <t>3.</t>
  </si>
  <si>
    <t>Filtry kieszeniowe l.p. 1.9-14 – stabilna ramka z tworzywa, grubość ramki 25mm.</t>
  </si>
  <si>
    <t>4.</t>
  </si>
  <si>
    <t>Filtry kieszeniowe stożkowe.</t>
  </si>
  <si>
    <t>5.</t>
  </si>
  <si>
    <t>Niewymienione w zestawieniu parametry i wymagania wg normy PN-EN ISO 16890</t>
  </si>
  <si>
    <t>*</t>
  </si>
  <si>
    <t>w przypadku nie spełniania przez produkty oferowane przez Wykonawcę któregokolwiek z wymagań należy dokonać skreślenia odpowiedniego punktu</t>
  </si>
  <si>
    <t>…....................................................</t>
  </si>
  <si>
    <t>RAZEM:</t>
  </si>
  <si>
    <t>Podpis i pieczęć wykonawcy</t>
  </si>
  <si>
    <t>SPECYFIKACJA URZĄDZEŃ (central wentylacyjnych):</t>
  </si>
  <si>
    <t>Dane centrali</t>
  </si>
  <si>
    <t>FILTRY</t>
  </si>
  <si>
    <t>Model</t>
  </si>
  <si>
    <t>Producent</t>
  </si>
  <si>
    <t xml:space="preserve">ilość na 1 kpl. do jednokrotnej wymiany </t>
  </si>
  <si>
    <t>nawiew wstępne</t>
  </si>
  <si>
    <t>nawiew wtórne</t>
  </si>
  <si>
    <t>wywiew</t>
  </si>
  <si>
    <t>VS-55-L-PMHC/F</t>
  </si>
  <si>
    <t>VTS</t>
  </si>
  <si>
    <t>Filtr kieszeniowy VS 55 B.FLT</t>
  </si>
  <si>
    <t xml:space="preserve">Filtr kieszeniowy VS 55 B.FLT </t>
  </si>
  <si>
    <t>ISO Corase 65%</t>
  </si>
  <si>
    <r>
      <rPr>
        <b/>
        <sz val="9"/>
        <color rgb="FF2A6099"/>
        <rFont val="Arial"/>
        <family val="2"/>
        <charset val="238"/>
      </rPr>
      <t>EPM</t>
    </r>
    <r>
      <rPr>
        <b/>
        <vertAlign val="subscript"/>
        <sz val="9"/>
        <color rgb="FF2A6099"/>
        <rFont val="Arial"/>
        <family val="2"/>
        <charset val="238"/>
      </rPr>
      <t>2,5</t>
    </r>
    <r>
      <rPr>
        <b/>
        <sz val="9"/>
        <color rgb="FF2A6099"/>
        <rFont val="Arial"/>
        <family val="2"/>
        <charset val="238"/>
      </rPr>
      <t xml:space="preserve"> 65%</t>
    </r>
  </si>
  <si>
    <t>592x592x300 – 2szt.</t>
  </si>
  <si>
    <t>592x592x600 – 2szt.</t>
  </si>
  <si>
    <t>VS-55-R-RMHC/F</t>
  </si>
  <si>
    <t>VS-21-R-HC/F</t>
  </si>
  <si>
    <t>Filtr kieszeniowy VS 21 B.FLT</t>
  </si>
  <si>
    <t xml:space="preserve">Filtr kieszeniowy VS 21 B.FLT </t>
  </si>
  <si>
    <t>n/d</t>
  </si>
  <si>
    <t>428x287x300 – 2szt.</t>
  </si>
  <si>
    <t>428x287x600 – 2szt.</t>
  </si>
  <si>
    <t>VS-55-R-PMHC/F</t>
  </si>
  <si>
    <t>VS-40-L-PMHC/F</t>
  </si>
  <si>
    <t>Filtr kieszeniowy VS 40 B.FLT</t>
  </si>
  <si>
    <t xml:space="preserve">Filtr kieszeniowy VS 40 B.FLT </t>
  </si>
  <si>
    <t>490x490x300 -2szt.</t>
  </si>
  <si>
    <t>490x490x600 – 2szt.</t>
  </si>
  <si>
    <t>490x490x300 – 2szt.</t>
  </si>
  <si>
    <t>VS-100-R-RMHC/F</t>
  </si>
  <si>
    <t>Filtr kieszeniowy VS 100 B.FLT</t>
  </si>
  <si>
    <t>490x490x300 – 3szt.</t>
  </si>
  <si>
    <t>490x490x600 – 3szt.</t>
  </si>
  <si>
    <t>428x287x300 – 3szt.</t>
  </si>
  <si>
    <t>428x287x600 – 3szt.</t>
  </si>
  <si>
    <t>VS-75-R-PMHC/F</t>
  </si>
  <si>
    <t xml:space="preserve">Filtr kieszeniowy VS 75 B.FLT </t>
  </si>
  <si>
    <t>Filtr kieszeniowy VS 75 B.FLT</t>
  </si>
  <si>
    <r>
      <rPr>
        <b/>
        <sz val="9"/>
        <color rgb="FF2A6099"/>
        <rFont val="Arial"/>
        <family val="2"/>
        <charset val="238"/>
      </rPr>
      <t>ePM</t>
    </r>
    <r>
      <rPr>
        <b/>
        <vertAlign val="subscript"/>
        <sz val="9"/>
        <color rgb="FF2A6099"/>
        <rFont val="Arial"/>
        <family val="2"/>
        <charset val="238"/>
      </rPr>
      <t>2,5</t>
    </r>
    <r>
      <rPr>
        <b/>
        <sz val="9"/>
        <color rgb="FF2A6099"/>
        <rFont val="Arial"/>
        <family val="2"/>
        <charset val="238"/>
      </rPr>
      <t xml:space="preserve"> 65%</t>
    </r>
  </si>
  <si>
    <t>428x428x300 – 3szt.</t>
  </si>
  <si>
    <t>428x428x600 – 3szt.</t>
  </si>
  <si>
    <t>VS-75-L-PMHC/F</t>
  </si>
  <si>
    <t>VS-75-L-H/EF</t>
  </si>
  <si>
    <t>VS-30-R-PMHC/F</t>
  </si>
  <si>
    <t>Filtr kieszeniowy VS 30 B.FLT</t>
  </si>
  <si>
    <t>428x428x300 – 2szt.</t>
  </si>
  <si>
    <t>428x428x600 – 2szt.</t>
  </si>
  <si>
    <t>VS-30-L-H/EF</t>
  </si>
  <si>
    <t>VS-10-R-HC-T</t>
  </si>
  <si>
    <t>Filtr działkowy VS 10 P.FLT</t>
  </si>
  <si>
    <t>592x592x50 – 1szt.</t>
  </si>
  <si>
    <t>VS-15-R-HC-T</t>
  </si>
  <si>
    <t>Filtr działkowy VS 15 P.FLT</t>
  </si>
  <si>
    <t>712x302x50 – 1szt.</t>
  </si>
  <si>
    <t>Układ nawiewny</t>
  </si>
  <si>
    <t>Filtr kieszeniowy FMK 60-35</t>
  </si>
  <si>
    <r>
      <rPr>
        <b/>
        <sz val="9"/>
        <color rgb="FF2A6099"/>
        <rFont val="Arial"/>
        <family val="2"/>
        <charset val="238"/>
      </rPr>
      <t>ePM</t>
    </r>
    <r>
      <rPr>
        <b/>
        <vertAlign val="subscript"/>
        <sz val="9"/>
        <color rgb="FF2A6099"/>
        <rFont val="Arial"/>
        <family val="2"/>
        <charset val="238"/>
      </rPr>
      <t>10</t>
    </r>
    <r>
      <rPr>
        <b/>
        <sz val="9"/>
        <color rgb="FF2A6099"/>
        <rFont val="Arial"/>
        <family val="2"/>
        <charset val="238"/>
      </rPr>
      <t xml:space="preserve"> 65% </t>
    </r>
  </si>
  <si>
    <t>590x298x300 – 1szt.</t>
  </si>
  <si>
    <t>Filtr kieszeniowy FMK 160</t>
  </si>
  <si>
    <t>262x228x300 – 1 szt.</t>
  </si>
  <si>
    <t>Filtr kieszeniowy FMK 125</t>
  </si>
  <si>
    <t>212x198x300</t>
  </si>
  <si>
    <t>Filtr kieszeniowy FMK 250</t>
  </si>
  <si>
    <t>362x318x300 – 1 szt.</t>
  </si>
  <si>
    <t>Filtr kieszeniowy FMK 315</t>
  </si>
  <si>
    <t>422x382x300 – 1szt.</t>
  </si>
  <si>
    <t>Filtr kieszeniowy FMK 200</t>
  </si>
  <si>
    <t>302x262x300 – 1 szt.</t>
  </si>
  <si>
    <t>212x198x300 – 1 szt.</t>
  </si>
  <si>
    <t>262x226x300 – 1 szt.</t>
  </si>
  <si>
    <r>
      <rPr>
        <b/>
        <sz val="9"/>
        <color rgb="FF2A6099"/>
        <rFont val="Arial"/>
        <family val="2"/>
        <charset val="238"/>
      </rPr>
      <t>EPM</t>
    </r>
    <r>
      <rPr>
        <b/>
        <vertAlign val="subscript"/>
        <sz val="9"/>
        <color rgb="FF2A6099"/>
        <rFont val="Arial"/>
        <family val="2"/>
        <charset val="238"/>
      </rPr>
      <t>10</t>
    </r>
    <r>
      <rPr>
        <b/>
        <sz val="9"/>
        <color rgb="FF2A6099"/>
        <rFont val="Arial"/>
        <family val="2"/>
        <charset val="238"/>
      </rPr>
      <t xml:space="preserve"> 65% </t>
    </r>
  </si>
  <si>
    <t>Załącznik nr 2.2</t>
  </si>
  <si>
    <t>Obiekt: Hala sportowo-widowiskowa „Globus”</t>
  </si>
  <si>
    <t>Adres do dostawy: ul. Kazimierza Wielkiego 8, 20-611 Lublin</t>
  </si>
  <si>
    <t>j.m.</t>
  </si>
  <si>
    <t>Hala Globus</t>
  </si>
  <si>
    <t>2.1</t>
  </si>
  <si>
    <t>wg PN-EN ISO 16890</t>
  </si>
  <si>
    <t>490x492x100</t>
  </si>
  <si>
    <t>2.2</t>
  </si>
  <si>
    <t>592x592x100</t>
  </si>
  <si>
    <t>2.3</t>
  </si>
  <si>
    <t>287x592x100</t>
  </si>
  <si>
    <t>2.4</t>
  </si>
  <si>
    <t>592x287x100</t>
  </si>
  <si>
    <t>2.5</t>
  </si>
  <si>
    <t>592x592x350</t>
  </si>
  <si>
    <t>2.6</t>
  </si>
  <si>
    <t>287x592x350</t>
  </si>
  <si>
    <t>2.7</t>
  </si>
  <si>
    <t>879x287x350</t>
  </si>
  <si>
    <t>2.8</t>
  </si>
  <si>
    <t>592x335x100</t>
  </si>
  <si>
    <t>2.9</t>
  </si>
  <si>
    <t>592x592x150</t>
  </si>
  <si>
    <t>2.10</t>
  </si>
  <si>
    <t>600x400x150</t>
  </si>
  <si>
    <t>2.11</t>
  </si>
  <si>
    <t>592x335x150</t>
  </si>
  <si>
    <t>2.12</t>
  </si>
  <si>
    <t>580x290x50</t>
  </si>
  <si>
    <t xml:space="preserve">P.FLT </t>
  </si>
  <si>
    <t>2.13</t>
  </si>
  <si>
    <t>190x210x225</t>
  </si>
  <si>
    <t>Filtry kasetowe (działkowe) – ramki z blachy ze stali ocynkowanej, materiał filtrujący wzmocniony siatką i trwale przytwierdzony do ramki.</t>
  </si>
  <si>
    <t>Filtry kieszeniowe – stabilna ramka z tworzywa, grubość ramki 25mm.</t>
  </si>
  <si>
    <t xml:space="preserve">Filtry kieszeniowe stożkowe. </t>
  </si>
  <si>
    <t>Niewymienione w zestawieniu parametry i wymagania wg normy  PN-EN ISO 16890</t>
  </si>
  <si>
    <t>nawiew</t>
  </si>
  <si>
    <t>IKAR AGW-B-H</t>
  </si>
  <si>
    <t>Clima</t>
  </si>
  <si>
    <t>Filtr kasetowy:</t>
  </si>
  <si>
    <t>-</t>
  </si>
  <si>
    <t>C622/04</t>
  </si>
  <si>
    <t>Produkt</t>
  </si>
  <si>
    <t>ISO Corase  65%</t>
  </si>
  <si>
    <t>490x492x100 – 4szt.</t>
  </si>
  <si>
    <t>C623/04</t>
  </si>
  <si>
    <t>C624/04</t>
  </si>
  <si>
    <t>C625/04</t>
  </si>
  <si>
    <t>C626/04</t>
  </si>
  <si>
    <t>C627/04</t>
  </si>
  <si>
    <t>C628/04</t>
  </si>
  <si>
    <t>C629/04</t>
  </si>
  <si>
    <t>GOLEM-G-011-4-K-P</t>
  </si>
  <si>
    <t>C515/04</t>
  </si>
  <si>
    <t>592x592x100 – 2szt.</t>
  </si>
  <si>
    <t>287x592x100 – 2szt.</t>
  </si>
  <si>
    <t>C516/04</t>
  </si>
  <si>
    <t>C517/04</t>
  </si>
  <si>
    <t>C518/04</t>
  </si>
  <si>
    <t>GOLEM-G-190-3-S-P</t>
  </si>
  <si>
    <t>Filtr kieszeniowy:</t>
  </si>
  <si>
    <t>C472/04</t>
  </si>
  <si>
    <t>592x592x350 – 1szt.</t>
  </si>
  <si>
    <t>287x592x350 – 1szt.</t>
  </si>
  <si>
    <t>879x287x350 – 1szt.</t>
  </si>
  <si>
    <t>C473/04</t>
  </si>
  <si>
    <t>C474/04</t>
  </si>
  <si>
    <t>C514/04</t>
  </si>
  <si>
    <t>GOLEM-G-031-4-K-P</t>
  </si>
  <si>
    <t>- sale karate</t>
  </si>
  <si>
    <t>C630/04</t>
  </si>
  <si>
    <t>592x287x100 – 2szt.</t>
  </si>
  <si>
    <t>GOLEM-G-031-1-K-P</t>
  </si>
  <si>
    <t>- miasto kobiet, basketon</t>
  </si>
  <si>
    <t>C631/04</t>
  </si>
  <si>
    <t>592x592x100 – 1szt.</t>
  </si>
  <si>
    <t>Hermes C632/04</t>
  </si>
  <si>
    <t>- pom. ochrony</t>
  </si>
  <si>
    <t>APN2-P-2500/250</t>
  </si>
  <si>
    <t>592x335x100 – 1szt.</t>
  </si>
  <si>
    <t>GOLEM-G-091-1-S-P</t>
  </si>
  <si>
    <t>- nawiew VIP room</t>
  </si>
  <si>
    <t>592x592x150 – 1szt.</t>
  </si>
  <si>
    <t>ACAV-P-2-NW-PL</t>
  </si>
  <si>
    <t>Inwent</t>
  </si>
  <si>
    <t>- NW szatnie impuls</t>
  </si>
  <si>
    <t>373691/44</t>
  </si>
  <si>
    <t>600x400x150 – 1szt.</t>
  </si>
  <si>
    <t>ACAV-M-1-NW-LP</t>
  </si>
  <si>
    <t>Filtr kieszeniowy klasy:</t>
  </si>
  <si>
    <t>- NW bonsai</t>
  </si>
  <si>
    <t>7136/42</t>
  </si>
  <si>
    <t>Centrala sekcyjna BS-2</t>
  </si>
  <si>
    <t>VBW</t>
  </si>
  <si>
    <t>FD – Filtr kasetowy:</t>
  </si>
  <si>
    <t>- NW sala judo</t>
  </si>
  <si>
    <t>C 18017/08</t>
  </si>
  <si>
    <t>VS-10-R-H-T</t>
  </si>
  <si>
    <t>Filtry działkowe P.FLT</t>
  </si>
  <si>
    <t>- nawiew sauny bonsai</t>
  </si>
  <si>
    <t>8-110-08-3010-00442</t>
  </si>
  <si>
    <t>580x290x50 – 1szt.</t>
  </si>
  <si>
    <t>Hermes C5668/06</t>
  </si>
  <si>
    <t>- wyciąg z VIP room</t>
  </si>
  <si>
    <t>Hermes APW2-P-1500/300</t>
  </si>
  <si>
    <t>592x335x150 – 1szt.</t>
  </si>
  <si>
    <t>26</t>
  </si>
  <si>
    <t>AHU RiS 400 PE 3.0</t>
  </si>
  <si>
    <t>Salda</t>
  </si>
  <si>
    <t>- hydrofornia</t>
  </si>
  <si>
    <r>
      <rPr>
        <b/>
        <sz val="9"/>
        <color rgb="FF2A6099"/>
        <rFont val="Arial"/>
        <family val="2"/>
        <charset val="238"/>
      </rPr>
      <t>ePM</t>
    </r>
    <r>
      <rPr>
        <b/>
        <vertAlign val="subscript"/>
        <sz val="9"/>
        <color rgb="FF2A6099"/>
        <rFont val="Arial"/>
        <family val="2"/>
        <charset val="238"/>
      </rPr>
      <t>10</t>
    </r>
    <r>
      <rPr>
        <b/>
        <sz val="9"/>
        <color rgb="FF2A6099"/>
        <rFont val="Arial"/>
        <family val="2"/>
        <charset val="238"/>
      </rPr>
      <t xml:space="preserve"> 65%</t>
    </r>
  </si>
  <si>
    <t>190x210x225-3 – 1szt.</t>
  </si>
  <si>
    <t>Załącznik nr 2.3</t>
  </si>
  <si>
    <t>Obiekt: Centrum Sportowo-Rekreacyjne przy ul. Łabędziej</t>
  </si>
  <si>
    <t>Adres do dostawy: ul. Łabędzia 4, 20-335 Lublin</t>
  </si>
  <si>
    <t>CSR Łabędzia</t>
  </si>
  <si>
    <t>3.1</t>
  </si>
  <si>
    <t>490x592x300</t>
  </si>
  <si>
    <t>3.2</t>
  </si>
  <si>
    <t xml:space="preserve">B.FLT </t>
  </si>
  <si>
    <t>3.3</t>
  </si>
  <si>
    <t>3.4</t>
  </si>
  <si>
    <t>572x272x50</t>
  </si>
  <si>
    <t>3.5</t>
  </si>
  <si>
    <t>712x302x50</t>
  </si>
  <si>
    <t>Filtry kasetowe (działkowe) l.p.3.4-5 – ramki z blachy ze stali ocynkowanej, materiał filtrujący wzmocniony siatką i trwale przytwierdzony do ramki.</t>
  </si>
  <si>
    <t>Filtry kieszeniowe l.p. 3.1-3 – stabilne ramki wykonane z blachy ze stali ocynkowanej, grubość ramki 25mm.</t>
  </si>
  <si>
    <t>Dopuszczalna temperatura pracy / wilgotność względna: do 70°C / 100%.</t>
  </si>
  <si>
    <t>NOTOS VS 180-1-L</t>
  </si>
  <si>
    <t>Elbas</t>
  </si>
  <si>
    <t>Filtry kieszeniowe</t>
  </si>
  <si>
    <t>490x592x300 – 8szt.</t>
  </si>
  <si>
    <t xml:space="preserve">Filtry kieszeniowe </t>
  </si>
  <si>
    <t>VS-75-L-E/RH</t>
  </si>
  <si>
    <t xml:space="preserve">Filtry kieszeniowe B.FLT </t>
  </si>
  <si>
    <t>VS-75-L-PH</t>
  </si>
  <si>
    <r>
      <rPr>
        <sz val="10"/>
        <rFont val="Arial"/>
        <family val="2"/>
        <charset val="238"/>
      </rPr>
      <t>Filtry kieszeniowe B.FLT</t>
    </r>
    <r>
      <rPr>
        <sz val="9"/>
        <rFont val="Arial"/>
        <family val="2"/>
        <charset val="238"/>
      </rPr>
      <t xml:space="preserve"> </t>
    </r>
  </si>
  <si>
    <t>VS-30-L-PH</t>
  </si>
  <si>
    <t>Filtry kieszeniowe B.FLT</t>
  </si>
  <si>
    <t>VS-21-R-PH</t>
  </si>
  <si>
    <t>572x272x50 – 1szt.</t>
  </si>
  <si>
    <t>VS-15-R-H-T</t>
  </si>
  <si>
    <t>VS-15-R-PH-T</t>
  </si>
  <si>
    <t>Załącznik nr 2.4</t>
  </si>
  <si>
    <t>Obiekt: Hala Sportowa im Niedzieli</t>
  </si>
  <si>
    <t xml:space="preserve">             Icemania (Hala Lodowa) i Miasteczko ruchu Drogowego (MRD)</t>
  </si>
  <si>
    <t xml:space="preserve">             Pawilon Lublinianka</t>
  </si>
  <si>
    <t>Adres do dostawy: Al. Zygmuntowskie 4, 20-101 Lublin</t>
  </si>
  <si>
    <t xml:space="preserve">                              ul. Leszczyńskiego 19, 20-068 Lublin</t>
  </si>
  <si>
    <t>Hala Sportowa im. Niedzieli</t>
  </si>
  <si>
    <t>4.1</t>
  </si>
  <si>
    <t>592x592x500</t>
  </si>
  <si>
    <t>4.2</t>
  </si>
  <si>
    <t>592x287x500</t>
  </si>
  <si>
    <t>4.3</t>
  </si>
  <si>
    <t>630x330x100</t>
  </si>
  <si>
    <t>4.4</t>
  </si>
  <si>
    <t>592x1225x100</t>
  </si>
  <si>
    <t>Icemania (Hala Lodowa)</t>
  </si>
  <si>
    <t>4.5</t>
  </si>
  <si>
    <t>4.6</t>
  </si>
  <si>
    <t>287x592x500</t>
  </si>
  <si>
    <t>4.7</t>
  </si>
  <si>
    <t>592x592x590</t>
  </si>
  <si>
    <t>4.8</t>
  </si>
  <si>
    <t>4.9</t>
  </si>
  <si>
    <t>630x430x50</t>
  </si>
  <si>
    <t xml:space="preserve">Miasteczko Ruchu Drogowego (MRD) </t>
  </si>
  <si>
    <t>4.10</t>
  </si>
  <si>
    <t>Filtr panelowy</t>
  </si>
  <si>
    <t>Wkład MiniPleat</t>
  </si>
  <si>
    <t>540x260x46</t>
  </si>
  <si>
    <t>Klasa filtracji wg EN 779:2012: M5
Ramka filtra: karton
Wkład filtra: mata plisowana MiniPleat</t>
  </si>
  <si>
    <t>Lublinianka</t>
  </si>
  <si>
    <t>4.11</t>
  </si>
  <si>
    <t>585x315x50</t>
  </si>
  <si>
    <r>
      <rPr>
        <sz val="10"/>
        <rFont val="Arial"/>
        <family val="2"/>
        <charset val="238"/>
      </rPr>
      <t xml:space="preserve">Filtry kasetowe (działkowe) – ramki z blachy ze stali ocynkowanej, materiał filtrujący </t>
    </r>
    <r>
      <rPr>
        <u/>
        <sz val="10"/>
        <rFont val="Arial"/>
        <family val="2"/>
        <charset val="238"/>
      </rPr>
      <t>obustronnie</t>
    </r>
    <r>
      <rPr>
        <sz val="10"/>
        <rFont val="Arial"/>
        <family val="2"/>
        <charset val="238"/>
      </rPr>
      <t xml:space="preserve"> wzmocniony siatką i trwale przytwierdzony do ramki.</t>
    </r>
  </si>
  <si>
    <t>Filtry kieszeniowe – stabilne ramki wykonane z blachy ze stali ocynkowanej, grubość ramki 25mm.</t>
  </si>
  <si>
    <t xml:space="preserve">Wkład MiniPleat l.p. 4.11 – szklany papier filtracyjny, niehigroskopijny, łączony klejem HotMelt w pakiety filtracyjne o zwartej i trwałej strukturze (do centrali Komfovent REGO). </t>
  </si>
  <si>
    <t>6.</t>
  </si>
  <si>
    <t>Hala Sportowa</t>
  </si>
  <si>
    <t>BS-8(50)</t>
  </si>
  <si>
    <t>Filtry kieszeniowe:</t>
  </si>
  <si>
    <t>Filtry działkowe:</t>
  </si>
  <si>
    <t>C15015/07</t>
  </si>
  <si>
    <t>592x592x500 – 6szt.</t>
  </si>
  <si>
    <t>592x1225x100 – 3szt.</t>
  </si>
  <si>
    <t>592x287x500 – 3szt.</t>
  </si>
  <si>
    <t>592x287x100 – 3szt.</t>
  </si>
  <si>
    <t>C15016/07</t>
  </si>
  <si>
    <t>SPS-1(50)</t>
  </si>
  <si>
    <t>630x330x100 – 1szt.</t>
  </si>
  <si>
    <t>BS-3(50)-P</t>
  </si>
  <si>
    <t>C34775/14</t>
  </si>
  <si>
    <t>592x592x500 – 1szt.</t>
  </si>
  <si>
    <t>287x592x500 – 1szt.</t>
  </si>
  <si>
    <t>BS-7-BIS(50)</t>
  </si>
  <si>
    <t>Filtry kasetowe:</t>
  </si>
  <si>
    <t>C34777/14</t>
  </si>
  <si>
    <t>592x592x590 – 6szt.</t>
  </si>
  <si>
    <t>SPS-3(50)-P</t>
  </si>
  <si>
    <t>C34776/14</t>
  </si>
  <si>
    <t>630x430x50 – 1szt.</t>
  </si>
  <si>
    <t>Kompakt REGO 500</t>
  </si>
  <si>
    <t>Komfovent</t>
  </si>
  <si>
    <t>Filtr płaski MPL:</t>
  </si>
  <si>
    <t>„MRD”</t>
  </si>
  <si>
    <t>540x260x46 – 1szt.</t>
  </si>
  <si>
    <t>Pawilon Lublinianka</t>
  </si>
  <si>
    <t>OPAL Compact PP</t>
  </si>
  <si>
    <t>Clima Gold</t>
  </si>
  <si>
    <r>
      <rPr>
        <sz val="10"/>
        <rFont val="Arial"/>
        <family val="2"/>
        <charset val="238"/>
      </rPr>
      <t xml:space="preserve">Filtr kasetowy (kod </t>
    </r>
    <r>
      <rPr>
        <b/>
        <sz val="9"/>
        <rFont val="Arial"/>
        <family val="2"/>
        <charset val="238"/>
      </rPr>
      <t>F-PP4-15)</t>
    </r>
  </si>
  <si>
    <t>4-P/R-Hw</t>
  </si>
  <si>
    <t>585x315x50 – 1szt.</t>
  </si>
  <si>
    <t>Załącznik nr 2.5</t>
  </si>
  <si>
    <t>Obiekt:  Stadion Lekkoatletyczny START</t>
  </si>
  <si>
    <t>Adres do dostawy: Al. Piłsudskiego 22, 20-001 Lublin</t>
  </si>
  <si>
    <t>Stadion Lekkoatletyczny START</t>
  </si>
  <si>
    <t>5.1</t>
  </si>
  <si>
    <t>610x305x50</t>
  </si>
  <si>
    <t>P.FLR</t>
  </si>
  <si>
    <t>5.2</t>
  </si>
  <si>
    <t>915x305x50</t>
  </si>
  <si>
    <t>5.3</t>
  </si>
  <si>
    <t>620x590x50</t>
  </si>
  <si>
    <t>5.4</t>
  </si>
  <si>
    <t>620x390x50</t>
  </si>
  <si>
    <t>5.5</t>
  </si>
  <si>
    <t>5.6</t>
  </si>
  <si>
    <t>5.7</t>
  </si>
  <si>
    <t>B.FLR</t>
  </si>
  <si>
    <t>5.8</t>
  </si>
  <si>
    <t>592x287x300</t>
  </si>
  <si>
    <t xml:space="preserve">B.FLR </t>
  </si>
  <si>
    <t>MCKT 01</t>
  </si>
  <si>
    <t>NW1</t>
  </si>
  <si>
    <t>610x305x50 – 1 szt.</t>
  </si>
  <si>
    <t>Klimor</t>
  </si>
  <si>
    <t>NW2</t>
  </si>
  <si>
    <t>MCKT 02</t>
  </si>
  <si>
    <t>NW3</t>
  </si>
  <si>
    <t>915x305x50 – 1 szt.</t>
  </si>
  <si>
    <t>MCKS 02</t>
  </si>
  <si>
    <t>Filtry działkowe – wstępne</t>
  </si>
  <si>
    <t>NW4</t>
  </si>
  <si>
    <t>620x590x50 – 1 szt.</t>
  </si>
  <si>
    <t>592x592x300 – 1 szt.</t>
  </si>
  <si>
    <t>Filtry kieszeniowe – II stopień</t>
  </si>
  <si>
    <t>592x592x500 – 1 szt.</t>
  </si>
  <si>
    <t>5</t>
  </si>
  <si>
    <t>MCKS 01</t>
  </si>
  <si>
    <t>NW5</t>
  </si>
  <si>
    <t>620x390x50 – 1 szt.</t>
  </si>
  <si>
    <t>592x287x300 – 1 szt.</t>
  </si>
  <si>
    <t>Filtry kieszeniowe  – II stopień</t>
  </si>
  <si>
    <t>592x287x500 – 1 szt.</t>
  </si>
  <si>
    <t>N8</t>
  </si>
  <si>
    <t>7</t>
  </si>
  <si>
    <t>N11</t>
  </si>
  <si>
    <t>8</t>
  </si>
  <si>
    <t>N15</t>
  </si>
  <si>
    <t>Załącznik nr 2.7</t>
  </si>
  <si>
    <t>Obiekt: Baza techniczna nad Zalewem Zemborzyckim</t>
  </si>
  <si>
    <t xml:space="preserve">             Ośrodek Słoneczny Wrotków</t>
  </si>
  <si>
    <t>Adres do dostawy: ul. Krężnicka 6, 20-518 Lublin</t>
  </si>
  <si>
    <t>Ośrodek Słoneczny Wrotków</t>
  </si>
  <si>
    <t>7.1</t>
  </si>
  <si>
    <t>873x492x50</t>
  </si>
  <si>
    <t>VS 30 P.FLT</t>
  </si>
  <si>
    <t>7.2</t>
  </si>
  <si>
    <t>7.3</t>
  </si>
  <si>
    <t>Kanałowy</t>
  </si>
  <si>
    <r>
      <rPr>
        <b/>
        <sz val="9"/>
        <rFont val="Arial"/>
        <family val="2"/>
        <charset val="238"/>
      </rPr>
      <t xml:space="preserve">ISO Corase </t>
    </r>
    <r>
      <rPr>
        <b/>
        <sz val="9"/>
        <rFont val="Times New Roman"/>
        <family val="1"/>
        <charset val="238"/>
      </rPr>
      <t>≤</t>
    </r>
    <r>
      <rPr>
        <b/>
        <sz val="9"/>
        <rFont val="Arial"/>
        <family val="2"/>
        <charset val="238"/>
      </rPr>
      <t xml:space="preserve"> 50%</t>
    </r>
  </si>
  <si>
    <t>Fi 315</t>
  </si>
  <si>
    <r>
      <rPr>
        <sz val="8"/>
        <rFont val="Arial"/>
        <family val="2"/>
        <charset val="238"/>
      </rPr>
      <t xml:space="preserve">
</t>
    </r>
    <r>
      <rPr>
        <sz val="8"/>
        <color rgb="FF000000"/>
        <rFont val="Arial"/>
        <family val="2"/>
        <charset val="238"/>
      </rPr>
      <t xml:space="preserve">Wkład filtracyjny klasy EU3 na profilowanej siatce z drutu stalowego </t>
    </r>
  </si>
  <si>
    <t>Filtry kasetowe (działkowe) l.p. 7.1-2 – ramki z blachy ze stali ocynkowanej, materiał filtrujący wzmocniony siatką i trwale przytwierdzony do ramki.</t>
  </si>
  <si>
    <t>7.1.</t>
  </si>
  <si>
    <t>VS-30-L-C</t>
  </si>
  <si>
    <t xml:space="preserve">Filtr działkowy VS 30 P.FLT </t>
  </si>
  <si>
    <t>„Słoneczny Wrotków”</t>
  </si>
  <si>
    <t>873x492 – 1szt.</t>
  </si>
  <si>
    <t>7.2.</t>
  </si>
  <si>
    <t>Erato 1/N-17A/1-1/P</t>
  </si>
  <si>
    <t>Dospel</t>
  </si>
  <si>
    <t xml:space="preserve">Filtry działkowe </t>
  </si>
  <si>
    <t>7.3.</t>
  </si>
  <si>
    <t>DF filtr kanałowy</t>
  </si>
  <si>
    <t>Fi 315 – 1szt.</t>
  </si>
  <si>
    <t>Załącznik nr 2.6</t>
  </si>
  <si>
    <t>Obiekt: AQUA Lublin (Basen Olimpijski)</t>
  </si>
  <si>
    <t>Aqua Lublin</t>
  </si>
  <si>
    <t>6.1</t>
  </si>
  <si>
    <t>300x650x360</t>
  </si>
  <si>
    <t>6.2</t>
  </si>
  <si>
    <t>800x650x360</t>
  </si>
  <si>
    <t>6.3</t>
  </si>
  <si>
    <t>300x447x360</t>
  </si>
  <si>
    <t>6.4</t>
  </si>
  <si>
    <t>800x447x360</t>
  </si>
  <si>
    <t>6.5</t>
  </si>
  <si>
    <t>6.6</t>
  </si>
  <si>
    <t>6.7</t>
  </si>
  <si>
    <t>6.8</t>
  </si>
  <si>
    <t>6.9</t>
  </si>
  <si>
    <t>592x592x360</t>
  </si>
  <si>
    <t>6.10</t>
  </si>
  <si>
    <t>370x592x360</t>
  </si>
  <si>
    <t>6.11</t>
  </si>
  <si>
    <t>6.12</t>
  </si>
  <si>
    <t>6.13</t>
  </si>
  <si>
    <t>370x850x250</t>
  </si>
  <si>
    <t>6.14</t>
  </si>
  <si>
    <t>589x850x250</t>
  </si>
  <si>
    <t>6.15</t>
  </si>
  <si>
    <t>6.16</t>
  </si>
  <si>
    <t>6.17</t>
  </si>
  <si>
    <t>370x850x360</t>
  </si>
  <si>
    <t>6.18</t>
  </si>
  <si>
    <t>589x850x360</t>
  </si>
  <si>
    <t>6.19</t>
  </si>
  <si>
    <t>6.20</t>
  </si>
  <si>
    <t>6.21</t>
  </si>
  <si>
    <t>592x940x250</t>
  </si>
  <si>
    <t>6.22</t>
  </si>
  <si>
    <t>6.23</t>
  </si>
  <si>
    <t>592x940x360</t>
  </si>
  <si>
    <t>6.24</t>
  </si>
  <si>
    <t>6.25</t>
  </si>
  <si>
    <t>300x650x250</t>
  </si>
  <si>
    <t>6.26</t>
  </si>
  <si>
    <t>800x650x250</t>
  </si>
  <si>
    <t>6.27</t>
  </si>
  <si>
    <t>6.28</t>
  </si>
  <si>
    <t>6.29</t>
  </si>
  <si>
    <t>507x850x250</t>
  </si>
  <si>
    <t>6.30</t>
  </si>
  <si>
    <t>6.31</t>
  </si>
  <si>
    <t>800x447x250</t>
  </si>
  <si>
    <t>6.32</t>
  </si>
  <si>
    <t>6.33</t>
  </si>
  <si>
    <t>450x750x360</t>
  </si>
  <si>
    <t>6.34</t>
  </si>
  <si>
    <t>425x550x360</t>
  </si>
  <si>
    <t>6.35</t>
  </si>
  <si>
    <t>405x750x360</t>
  </si>
  <si>
    <t>6.36</t>
  </si>
  <si>
    <t>590x750x360</t>
  </si>
  <si>
    <t>6.37</t>
  </si>
  <si>
    <t>405x850x360</t>
  </si>
  <si>
    <t>6.38</t>
  </si>
  <si>
    <t>590x850x360</t>
  </si>
  <si>
    <t>6.39</t>
  </si>
  <si>
    <t>575x1040x360</t>
  </si>
  <si>
    <t>6.40</t>
  </si>
  <si>
    <t>475x1040x360</t>
  </si>
  <si>
    <t>Kryta Pływalnia</t>
  </si>
  <si>
    <t>6.41</t>
  </si>
  <si>
    <t>6.42</t>
  </si>
  <si>
    <t>350x447x360</t>
  </si>
  <si>
    <t>6.43</t>
  </si>
  <si>
    <t>800x640x360</t>
  </si>
  <si>
    <t>6.44</t>
  </si>
  <si>
    <t>350x640x360</t>
  </si>
  <si>
    <t>6.45</t>
  </si>
  <si>
    <t>879x592x100</t>
  </si>
  <si>
    <t>DP 19/23 R</t>
  </si>
  <si>
    <t>Dan Poltherm</t>
  </si>
  <si>
    <t>(2050)</t>
  </si>
  <si>
    <t>300x650x360-2 – 1szt.</t>
  </si>
  <si>
    <t>Komunikacja ogólna</t>
  </si>
  <si>
    <t>800x650x360-4 – 2szt.</t>
  </si>
  <si>
    <t>300x447x360-2 – 1szt.</t>
  </si>
  <si>
    <t>800x447x360-4 – 2szt.</t>
  </si>
  <si>
    <t>DP 24/30 X</t>
  </si>
  <si>
    <t>Pool Basic (2250)</t>
  </si>
  <si>
    <t>Trybuny boczne</t>
  </si>
  <si>
    <t>592x592x360-4 – 6szt.</t>
  </si>
  <si>
    <t>370x592x360-2 – 2szt.</t>
  </si>
  <si>
    <t>Trybuny środkowe</t>
  </si>
  <si>
    <t>Szklana fasada</t>
  </si>
  <si>
    <t>DP 24/30 N</t>
  </si>
  <si>
    <t>Pool Basic</t>
  </si>
  <si>
    <t>(2250-tylko nawiew)</t>
  </si>
  <si>
    <t>Basen „50” recyrkulacja</t>
  </si>
  <si>
    <t>DP 10/14 X</t>
  </si>
  <si>
    <t>Pool Short</t>
  </si>
  <si>
    <t>(1650-kieszeń 250)</t>
  </si>
  <si>
    <t>370x850x250-2 – 1szt.</t>
  </si>
  <si>
    <t>Baseny wypoczynkowe (mała rekreacja)</t>
  </si>
  <si>
    <t>589x850x250-4 – 2szt.</t>
  </si>
  <si>
    <t>(1650)</t>
  </si>
  <si>
    <t>370x850x360-2 – 1szt.</t>
  </si>
  <si>
    <t>Baseny rekreacyjne z kulą (duża rekreacja)</t>
  </si>
  <si>
    <t>589x850x360-4 – 2szt.</t>
  </si>
  <si>
    <t>DP 15/18 X</t>
  </si>
  <si>
    <t>Filtry kieszeniowe klasy EU5</t>
  </si>
  <si>
    <t>Pool Short (1880-kieszeń 250)</t>
  </si>
  <si>
    <t>592x940x250-4 – 3szt.</t>
  </si>
  <si>
    <t>DP 10/14 R</t>
  </si>
  <si>
    <t>Fitness +3</t>
  </si>
  <si>
    <t>Pool Basic (1880)</t>
  </si>
  <si>
    <t>Szatnie natryski główne</t>
  </si>
  <si>
    <t>592x940x360-4 – 3szt.</t>
  </si>
  <si>
    <t>DP 2/5 R</t>
  </si>
  <si>
    <t>DA  (1200)</t>
  </si>
  <si>
    <t>Gastronomia konsumpcja</t>
  </si>
  <si>
    <t>800x650x360-4 – 1szt.</t>
  </si>
  <si>
    <t>12 DP 2/5 X</t>
  </si>
  <si>
    <t>A</t>
  </si>
  <si>
    <t>(1200-kieszeń 250)</t>
  </si>
  <si>
    <t>300x650x250-2 – 1szt.</t>
  </si>
  <si>
    <t>Restauracja – kuchnia</t>
  </si>
  <si>
    <t>800x650x250-4 – 1szt.</t>
  </si>
  <si>
    <t>DP 6/9 X</t>
  </si>
  <si>
    <t>DA</t>
  </si>
  <si>
    <t>(1200- kieszeń 250)</t>
  </si>
  <si>
    <t>507x850x250-4 – 1szt.</t>
  </si>
  <si>
    <t>Restauracja – sala</t>
  </si>
  <si>
    <t>589x850x250-4 – 1szt.</t>
  </si>
  <si>
    <t>DP 1 R</t>
  </si>
  <si>
    <t>(900)</t>
  </si>
  <si>
    <t>Siłownia poziom 0</t>
  </si>
  <si>
    <t>800x447x250-4 – 1szt.</t>
  </si>
  <si>
    <t>(1200)</t>
  </si>
  <si>
    <t>Biura</t>
  </si>
  <si>
    <t>16</t>
  </si>
  <si>
    <t>Techniczno magazynowa</t>
  </si>
  <si>
    <t>17</t>
  </si>
  <si>
    <t>(900- uwaga dobrać filtry jak do DP 1)</t>
  </si>
  <si>
    <t>Ogród zimowy</t>
  </si>
  <si>
    <t>18</t>
  </si>
  <si>
    <t>DP 2/5 X</t>
  </si>
  <si>
    <t>Basic C (900)</t>
  </si>
  <si>
    <t>Usługi</t>
  </si>
  <si>
    <t>19</t>
  </si>
  <si>
    <t>DP 15/18 CF (NW2)</t>
  </si>
  <si>
    <t>Pool Basic (1500)</t>
  </si>
  <si>
    <t>575x1040x360 – 3 szt.</t>
  </si>
  <si>
    <t>475x1040x360 – 1 szt.</t>
  </si>
  <si>
    <t>20</t>
  </si>
  <si>
    <t>DP 4/5 CF  (NW3)</t>
  </si>
  <si>
    <t>Basic CA (4500)</t>
  </si>
  <si>
    <t>450x750x360 – 2 szt.</t>
  </si>
  <si>
    <t>450x750x360 – 2 szt</t>
  </si>
  <si>
    <t>21</t>
  </si>
  <si>
    <r>
      <rPr>
        <sz val="11"/>
        <rFont val="Arial"/>
        <family val="2"/>
        <charset val="238"/>
      </rPr>
      <t xml:space="preserve">DP 2/3 X </t>
    </r>
    <r>
      <rPr>
        <sz val="12"/>
        <rFont val="Arial"/>
        <family val="2"/>
        <charset val="238"/>
      </rPr>
      <t xml:space="preserve"> (NW4)</t>
    </r>
  </si>
  <si>
    <r>
      <rPr>
        <sz val="11"/>
        <rFont val="Arial"/>
        <family val="2"/>
        <charset val="238"/>
      </rPr>
      <t xml:space="preserve">Pool DPA </t>
    </r>
    <r>
      <rPr>
        <sz val="10"/>
        <rFont val="Arial"/>
        <family val="2"/>
        <charset val="238"/>
      </rPr>
      <t>(2500)</t>
    </r>
  </si>
  <si>
    <t>800x447x250 – 1 szt.</t>
  </si>
  <si>
    <t>22</t>
  </si>
  <si>
    <t>DP 1 X  (NW5)</t>
  </si>
  <si>
    <t>Basic CA (1500)</t>
  </si>
  <si>
    <t>425x550x360 – 1 szt.</t>
  </si>
  <si>
    <t>23</t>
  </si>
  <si>
    <r>
      <rPr>
        <sz val="10"/>
        <rFont val="Arial"/>
        <family val="2"/>
        <charset val="238"/>
      </rPr>
      <t>DP 10/14</t>
    </r>
    <r>
      <rPr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(NW16)</t>
    </r>
  </si>
  <si>
    <r>
      <rPr>
        <sz val="11"/>
        <rFont val="Arial"/>
        <family val="2"/>
        <charset val="238"/>
      </rPr>
      <t>Basic CB</t>
    </r>
    <r>
      <rPr>
        <sz val="10"/>
        <rFont val="Arial"/>
        <family val="2"/>
        <charset val="238"/>
      </rPr>
      <t xml:space="preserve"> (10750/10000)</t>
    </r>
  </si>
  <si>
    <t>405x750x360 – 2 szt.</t>
  </si>
  <si>
    <t>405x850x360 – 2szt.</t>
  </si>
  <si>
    <t>590x750x360 – 1 szt.</t>
  </si>
  <si>
    <t>590x850x360 – 1 szt</t>
  </si>
  <si>
    <t>Kryta Pływalnia H2O</t>
  </si>
  <si>
    <t>24</t>
  </si>
  <si>
    <r>
      <rPr>
        <b/>
        <sz val="10"/>
        <rFont val="Arial"/>
        <family val="2"/>
        <charset val="238"/>
      </rPr>
      <t>DP 19/13</t>
    </r>
    <r>
      <rPr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(NW23)</t>
    </r>
  </si>
  <si>
    <r>
      <rPr>
        <sz val="11"/>
        <rFont val="Arial"/>
        <family val="2"/>
        <charset val="238"/>
      </rPr>
      <t xml:space="preserve">Pool </t>
    </r>
    <r>
      <rPr>
        <sz val="10"/>
        <rFont val="Arial"/>
        <family val="2"/>
        <charset val="238"/>
      </rPr>
      <t>(22550/23230)</t>
    </r>
  </si>
  <si>
    <t>800x447x360 – 4szt.</t>
  </si>
  <si>
    <t>800x640x360– 4szt.</t>
  </si>
  <si>
    <t>350x447x360 – 2szt.</t>
  </si>
  <si>
    <t>350x640x360– 2szt.</t>
  </si>
  <si>
    <t>25</t>
  </si>
  <si>
    <t>OKEANOS (C25540/11)</t>
  </si>
  <si>
    <t>BS-3(50)-P-SW</t>
  </si>
  <si>
    <t>879x592x100 – 1szt.</t>
  </si>
  <si>
    <t>Wartość brutto 
[zł]</t>
  </si>
  <si>
    <t>wg PN-EN ISO 16891</t>
  </si>
  <si>
    <t>wg PN-EN ISO 16892</t>
  </si>
  <si>
    <t>Cena jednostkowa brutto[zł]</t>
  </si>
  <si>
    <t>Oznaczenie sprawy: ZZP.260.2.27.2024</t>
  </si>
  <si>
    <t>Cena jednostkowabrutto [zł]</t>
  </si>
  <si>
    <t>Cena jednostkowa brutto [zł]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</si>
</sst>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#.00"/>
  </numFmts>
  <fonts count="28">
    <font>
      <sz val="10"/>
      <name val="Arial"/>
      <family val="2"/>
      <charset val="238"/>
    </font>
    <font>
      <sz val="10"/>
      <color rgb="FFFFFF00"/>
      <name val="Arial"/>
      <family val="2"/>
      <charset val="238"/>
    </font>
    <font>
      <u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sz val="6"/>
      <name val="Arial"/>
      <family val="2"/>
      <charset val="238"/>
    </font>
    <font>
      <b/>
      <vertAlign val="subscript"/>
      <sz val="9"/>
      <name val="Arial"/>
      <family val="2"/>
      <charset val="238"/>
    </font>
    <font>
      <sz val="9"/>
      <name val="Times New Roman"/>
      <family val="1"/>
      <charset val="238"/>
    </font>
    <font>
      <u/>
      <sz val="11"/>
      <name val="Arial"/>
      <family val="2"/>
      <charset val="238"/>
    </font>
    <font>
      <b/>
      <sz val="9"/>
      <color rgb="FF2A6099"/>
      <name val="Arial"/>
      <family val="2"/>
      <charset val="238"/>
    </font>
    <font>
      <b/>
      <vertAlign val="subscript"/>
      <sz val="9"/>
      <color rgb="FF2A6099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Arial"/>
      <family val="2"/>
      <charset val="238"/>
    </font>
    <font>
      <sz val="10"/>
      <name val="Rajdhani-Regular"/>
      <charset val="238"/>
    </font>
    <font>
      <sz val="10"/>
      <color rgb="FF21409A"/>
      <name val="Arial"/>
      <family val="2"/>
      <charset val="238"/>
    </font>
    <font>
      <sz val="10"/>
      <color rgb="FF000000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CE181E"/>
      </patternFill>
    </fill>
    <fill>
      <patternFill patternType="solid">
        <fgColor rgb="FF0084D1"/>
        <bgColor rgb="FF008080"/>
      </patternFill>
    </fill>
    <fill>
      <patternFill patternType="solid">
        <fgColor rgb="FFFFFF00"/>
        <bgColor rgb="FFFFF200"/>
      </patternFill>
    </fill>
    <fill>
      <patternFill patternType="solid">
        <fgColor rgb="FFAFD095"/>
        <bgColor rgb="FFBEE3D3"/>
      </patternFill>
    </fill>
    <fill>
      <patternFill patternType="solid">
        <fgColor rgb="FFFF8000"/>
        <bgColor rgb="FFED7D31"/>
      </patternFill>
    </fill>
    <fill>
      <patternFill patternType="solid">
        <fgColor rgb="FFDDE8CB"/>
        <bgColor rgb="FFBEE3D3"/>
      </patternFill>
    </fill>
    <fill>
      <patternFill patternType="solid">
        <fgColor rgb="FFFF4000"/>
        <bgColor rgb="FFC9211E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0" fontId="1" fillId="2" borderId="0" applyBorder="0" applyProtection="0"/>
    <xf numFmtId="0" fontId="27" fillId="3" borderId="0" applyBorder="0" applyProtection="0"/>
    <xf numFmtId="164" fontId="2" fillId="0" borderId="0" applyBorder="0" applyProtection="0"/>
    <xf numFmtId="0" fontId="5" fillId="0" borderId="0" applyBorder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49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49" fontId="8" fillId="0" borderId="0" xfId="0" applyNumberFormat="1" applyFont="1"/>
    <xf numFmtId="0" fontId="8" fillId="0" borderId="0" xfId="0" applyFont="1"/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 applyAlignment="1">
      <alignment horizontal="right"/>
    </xf>
    <xf numFmtId="0" fontId="16" fillId="0" borderId="0" xfId="0" applyFont="1"/>
    <xf numFmtId="164" fontId="0" fillId="0" borderId="0" xfId="0" applyNumberFormat="1"/>
    <xf numFmtId="0" fontId="4" fillId="0" borderId="0" xfId="0" applyFont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7" fillId="0" borderId="5" xfId="0" applyFont="1" applyBorder="1"/>
    <xf numFmtId="49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5" xfId="0" applyBorder="1" applyAlignment="1">
      <alignment horizontal="left"/>
    </xf>
    <xf numFmtId="49" fontId="0" fillId="2" borderId="5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0" xfId="0" applyBorder="1"/>
    <xf numFmtId="0" fontId="9" fillId="5" borderId="2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/>
    <xf numFmtId="0" fontId="9" fillId="0" borderId="0" xfId="0" applyFont="1"/>
    <xf numFmtId="0" fontId="4" fillId="0" borderId="0" xfId="0" applyFont="1"/>
    <xf numFmtId="0" fontId="0" fillId="0" borderId="9" xfId="0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49" fontId="10" fillId="0" borderId="7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7" fillId="0" borderId="0" xfId="0" applyFont="1"/>
    <xf numFmtId="49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49" fontId="0" fillId="7" borderId="5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164" fontId="7" fillId="0" borderId="0" xfId="0" applyNumberFormat="1" applyFont="1"/>
    <xf numFmtId="0" fontId="0" fillId="7" borderId="2" xfId="0" applyFill="1" applyBorder="1"/>
    <xf numFmtId="0" fontId="0" fillId="7" borderId="0" xfId="0" applyFill="1"/>
    <xf numFmtId="0" fontId="7" fillId="7" borderId="4" xfId="0" applyFont="1" applyFill="1" applyBorder="1"/>
    <xf numFmtId="49" fontId="0" fillId="7" borderId="4" xfId="0" applyNumberForma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5" borderId="15" xfId="0" applyFill="1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/>
    </xf>
    <xf numFmtId="49" fontId="10" fillId="6" borderId="7" xfId="0" applyNumberFormat="1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  <protection locked="0"/>
    </xf>
    <xf numFmtId="164" fontId="10" fillId="6" borderId="6" xfId="0" applyNumberFormat="1" applyFont="1" applyFill="1" applyBorder="1" applyAlignment="1">
      <alignment horizontal="center" vertical="center"/>
    </xf>
    <xf numFmtId="49" fontId="0" fillId="5" borderId="15" xfId="0" applyNumberFormat="1" applyFill="1" applyBorder="1" applyAlignment="1">
      <alignment horizontal="left"/>
    </xf>
    <xf numFmtId="49" fontId="0" fillId="5" borderId="13" xfId="0" applyNumberForma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2" xfId="0" applyFill="1" applyBorder="1"/>
    <xf numFmtId="0" fontId="0" fillId="5" borderId="13" xfId="0" applyFill="1" applyBorder="1"/>
    <xf numFmtId="49" fontId="0" fillId="0" borderId="14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/>
    <xf numFmtId="49" fontId="0" fillId="0" borderId="11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49" fontId="25" fillId="0" borderId="10" xfId="0" applyNumberFormat="1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20" fillId="0" borderId="0" xfId="0" applyFont="1"/>
    <xf numFmtId="0" fontId="0" fillId="0" borderId="9" xfId="0" applyBorder="1" applyAlignment="1">
      <alignment horizontal="left"/>
    </xf>
    <xf numFmtId="44" fontId="0" fillId="0" borderId="0" xfId="0" applyNumberFormat="1"/>
    <xf numFmtId="44" fontId="10" fillId="4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5" fillId="0" borderId="8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44" fontId="4" fillId="0" borderId="0" xfId="0" applyNumberFormat="1" applyFont="1" applyAlignment="1">
      <alignment horizontal="center" vertical="top"/>
    </xf>
    <xf numFmtId="49" fontId="0" fillId="4" borderId="1" xfId="0" applyNumberForma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4" fontId="0" fillId="4" borderId="4" xfId="0" applyNumberForma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/>
    </xf>
    <xf numFmtId="0" fontId="7" fillId="5" borderId="4" xfId="0" applyFont="1" applyFill="1" applyBorder="1"/>
    <xf numFmtId="0" fontId="0" fillId="0" borderId="5" xfId="0" applyBorder="1"/>
    <xf numFmtId="0" fontId="17" fillId="0" borderId="5" xfId="0" applyFont="1" applyBorder="1"/>
    <xf numFmtId="0" fontId="17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10" fillId="0" borderId="3" xfId="0" applyFont="1" applyBorder="1"/>
    <xf numFmtId="0" fontId="0" fillId="5" borderId="5" xfId="0" applyFill="1" applyBorder="1" applyAlignment="1">
      <alignment horizontal="left"/>
    </xf>
    <xf numFmtId="0" fontId="10" fillId="0" borderId="5" xfId="0" applyFont="1" applyBorder="1"/>
    <xf numFmtId="0" fontId="0" fillId="0" borderId="5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10" fillId="2" borderId="5" xfId="0" applyFont="1" applyFill="1" applyBorder="1"/>
    <xf numFmtId="0" fontId="0" fillId="2" borderId="3" xfId="0" applyFill="1" applyBorder="1" applyAlignment="1">
      <alignment horizontal="left"/>
    </xf>
    <xf numFmtId="0" fontId="10" fillId="2" borderId="3" xfId="0" applyFont="1" applyFill="1" applyBorder="1"/>
    <xf numFmtId="0" fontId="7" fillId="0" borderId="3" xfId="0" applyFont="1" applyBorder="1"/>
    <xf numFmtId="0" fontId="7" fillId="0" borderId="5" xfId="0" applyFont="1" applyBorder="1"/>
    <xf numFmtId="0" fontId="7" fillId="5" borderId="5" xfId="0" applyFont="1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10" xfId="0" applyBorder="1"/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/>
    <xf numFmtId="0" fontId="9" fillId="0" borderId="5" xfId="0" applyFont="1" applyBorder="1" applyAlignment="1">
      <alignment horizontal="left"/>
    </xf>
    <xf numFmtId="0" fontId="9" fillId="0" borderId="3" xfId="0" applyFont="1" applyBorder="1"/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3" xfId="0" applyBorder="1"/>
    <xf numFmtId="0" fontId="0" fillId="5" borderId="5" xfId="0" applyFill="1" applyBorder="1"/>
    <xf numFmtId="49" fontId="10" fillId="6" borderId="1" xfId="0" applyNumberFormat="1" applyFont="1" applyFill="1" applyBorder="1" applyAlignment="1">
      <alignment horizontal="left" vertical="center"/>
    </xf>
    <xf numFmtId="0" fontId="0" fillId="7" borderId="4" xfId="0" applyFill="1" applyBorder="1"/>
    <xf numFmtId="0" fontId="0" fillId="7" borderId="4" xfId="0" applyFill="1" applyBorder="1" applyAlignment="1">
      <alignment horizontal="center"/>
    </xf>
    <xf numFmtId="0" fontId="0" fillId="7" borderId="5" xfId="0" applyFill="1" applyBorder="1"/>
    <xf numFmtId="0" fontId="0" fillId="7" borderId="4" xfId="0" applyFill="1" applyBorder="1" applyAlignment="1">
      <alignment horizontal="left" wrapText="1"/>
    </xf>
    <xf numFmtId="0" fontId="0" fillId="7" borderId="4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49" fontId="0" fillId="5" borderId="4" xfId="0" applyNumberFormat="1" applyFill="1" applyBorder="1"/>
    <xf numFmtId="49" fontId="0" fillId="0" borderId="3" xfId="0" applyNumberFormat="1" applyBorder="1"/>
    <xf numFmtId="49" fontId="0" fillId="0" borderId="5" xfId="0" applyNumberFormat="1" applyBorder="1"/>
    <xf numFmtId="0" fontId="7" fillId="4" borderId="1" xfId="0" applyFont="1" applyFill="1" applyBorder="1" applyAlignment="1">
      <alignment horizontal="left" vertical="center"/>
    </xf>
    <xf numFmtId="49" fontId="0" fillId="5" borderId="5" xfId="0" applyNumberFormat="1" applyFill="1" applyBorder="1"/>
    <xf numFmtId="0" fontId="0" fillId="0" borderId="3" xfId="0" applyBorder="1" applyAlignment="1">
      <alignment horizontal="center" wrapText="1"/>
    </xf>
    <xf numFmtId="0" fontId="24" fillId="0" borderId="3" xfId="0" applyFont="1" applyBorder="1"/>
    <xf numFmtId="49" fontId="7" fillId="0" borderId="5" xfId="0" applyNumberFormat="1" applyFont="1" applyBorder="1"/>
    <xf numFmtId="0" fontId="24" fillId="0" borderId="5" xfId="0" applyFont="1" applyBorder="1"/>
    <xf numFmtId="49" fontId="26" fillId="5" borderId="4" xfId="0" applyNumberFormat="1" applyFont="1" applyFill="1" applyBorder="1"/>
    <xf numFmtId="49" fontId="26" fillId="0" borderId="5" xfId="0" applyNumberFormat="1" applyFont="1" applyBorder="1"/>
    <xf numFmtId="0" fontId="0" fillId="0" borderId="11" xfId="0" applyBorder="1" applyAlignment="1">
      <alignment horizontal="left" vertical="center"/>
    </xf>
    <xf numFmtId="49" fontId="5" fillId="5" borderId="4" xfId="0" applyNumberFormat="1" applyFont="1" applyFill="1" applyBorder="1"/>
    <xf numFmtId="49" fontId="10" fillId="8" borderId="1" xfId="0" applyNumberFormat="1" applyFont="1" applyFill="1" applyBorder="1" applyAlignment="1">
      <alignment horizontal="left" vertical="center"/>
    </xf>
    <xf numFmtId="0" fontId="22" fillId="5" borderId="4" xfId="0" applyFont="1" applyFill="1" applyBorder="1" applyAlignment="1">
      <alignment horizontal="left"/>
    </xf>
  </cellXfs>
  <cellStyles count="5">
    <cellStyle name="Bez tytułu1" xfId="1"/>
    <cellStyle name="Bez tytułu2" xfId="2"/>
    <cellStyle name="Excel Built-in ColLevel_0" xfId="4"/>
    <cellStyle name="Normalny" xfId="0" builtinId="0"/>
    <cellStyle name="Wynik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CE181E"/>
      <rgbColor rgb="FFFFFFCC"/>
      <rgbColor rgb="FFBEE3D3"/>
      <rgbColor rgb="FF660066"/>
      <rgbColor rgb="FFFF4000"/>
      <rgbColor rgb="FF0084D1"/>
      <rgbColor rgb="FFDFCCE4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B0F0"/>
      <rgbColor rgb="FFCCFFFF"/>
      <rgbColor rgb="FFDDE8CB"/>
      <rgbColor rgb="FFFFF685"/>
      <rgbColor rgb="FF83CAFF"/>
      <rgbColor rgb="FFFFAA95"/>
      <rgbColor rgb="FFCC99FF"/>
      <rgbColor rgb="FFFEDCC6"/>
      <rgbColor rgb="FF3366FF"/>
      <rgbColor rgb="FF33CCCC"/>
      <rgbColor rgb="FF92D050"/>
      <rgbColor rgb="FFFFCC00"/>
      <rgbColor rgb="FFFF8000"/>
      <rgbColor rgb="FFED7D31"/>
      <rgbColor rgb="FF2A6099"/>
      <rgbColor rgb="FF72BF44"/>
      <rgbColor rgb="FF003366"/>
      <rgbColor rgb="FF339966"/>
      <rgbColor rgb="FF003300"/>
      <rgbColor rgb="FF333300"/>
      <rgbColor rgb="FFC9211E"/>
      <rgbColor rgb="FF993366"/>
      <rgbColor rgb="FF21409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73"/>
  <sheetViews>
    <sheetView tabSelected="1" workbookViewId="0">
      <pane ySplit="9" topLeftCell="A10" activePane="bottomLeft" state="frozen"/>
      <selection activeCell="L32" sqref="L32"/>
      <selection pane="bottomLeft" activeCell="Q14" sqref="Q14"/>
    </sheetView>
  </sheetViews>
  <sheetFormatPr defaultColWidth="8.6640625" defaultRowHeight="13.2"/>
  <cols>
    <col min="1" max="1" width="4.44140625" style="4" customWidth="1"/>
    <col min="2" max="2" width="12.109375" customWidth="1"/>
    <col min="3" max="3" width="20.6640625" style="5" customWidth="1"/>
    <col min="4" max="4" width="8.44140625" customWidth="1"/>
    <col min="5" max="5" width="17.44140625" customWidth="1"/>
    <col min="6" max="6" width="5" customWidth="1"/>
    <col min="7" max="7" width="12" customWidth="1"/>
    <col min="8" max="8" width="11.33203125" customWidth="1"/>
    <col min="9" max="9" width="12" customWidth="1"/>
    <col min="10" max="10" width="11.33203125" style="142" customWidth="1"/>
    <col min="11" max="11" width="11.88671875" style="142" customWidth="1"/>
    <col min="12" max="12" width="39.44140625" customWidth="1"/>
    <col min="13" max="13" width="2.109375" customWidth="1"/>
  </cols>
  <sheetData>
    <row r="1" spans="1:12" ht="15.6">
      <c r="A1" s="6" t="s">
        <v>633</v>
      </c>
      <c r="B1" s="7"/>
      <c r="L1" s="8" t="s">
        <v>2</v>
      </c>
    </row>
    <row r="2" spans="1:12" ht="15">
      <c r="A2" s="9" t="s">
        <v>3</v>
      </c>
      <c r="B2" s="10"/>
    </row>
    <row r="3" spans="1:12" ht="15">
      <c r="A3" s="9" t="s">
        <v>4</v>
      </c>
      <c r="B3" s="10"/>
    </row>
    <row r="4" spans="1:12" ht="7.5" customHeight="1"/>
    <row r="5" spans="1:12" ht="12.75" customHeight="1">
      <c r="A5" s="149" t="s">
        <v>0</v>
      </c>
      <c r="B5" s="152" t="s">
        <v>5</v>
      </c>
      <c r="C5" s="152"/>
      <c r="D5" s="152"/>
      <c r="E5" s="152"/>
      <c r="F5" s="153">
        <f>SUM(K5:K10)</f>
        <v>0</v>
      </c>
      <c r="G5" s="11"/>
      <c r="H5" s="11" t="s">
        <v>6</v>
      </c>
      <c r="I5" s="11"/>
      <c r="J5" s="154" t="s">
        <v>632</v>
      </c>
      <c r="K5" s="154" t="s">
        <v>629</v>
      </c>
      <c r="L5" s="152" t="s">
        <v>7</v>
      </c>
    </row>
    <row r="6" spans="1:12" ht="12.75" customHeight="1">
      <c r="A6" s="149"/>
      <c r="B6" s="150" t="s">
        <v>8</v>
      </c>
      <c r="C6" s="151" t="s">
        <v>9</v>
      </c>
      <c r="D6" s="150" t="s">
        <v>10</v>
      </c>
      <c r="E6" s="13" t="s">
        <v>11</v>
      </c>
      <c r="F6" s="153"/>
      <c r="G6" s="14" t="s">
        <v>6</v>
      </c>
      <c r="H6" s="15" t="s">
        <v>12</v>
      </c>
      <c r="I6" s="15" t="s">
        <v>6</v>
      </c>
      <c r="J6" s="154"/>
      <c r="K6" s="154"/>
      <c r="L6" s="152"/>
    </row>
    <row r="7" spans="1:12" ht="22.8">
      <c r="A7" s="149"/>
      <c r="B7" s="150"/>
      <c r="C7" s="151"/>
      <c r="D7" s="150"/>
      <c r="E7" s="13" t="s">
        <v>13</v>
      </c>
      <c r="F7" s="153"/>
      <c r="G7" s="14" t="s">
        <v>14</v>
      </c>
      <c r="H7" s="15" t="s">
        <v>15</v>
      </c>
      <c r="I7" s="15" t="s">
        <v>16</v>
      </c>
      <c r="J7" s="154"/>
      <c r="K7" s="154"/>
      <c r="L7" s="152"/>
    </row>
    <row r="8" spans="1:12">
      <c r="A8" s="149"/>
      <c r="B8" s="150"/>
      <c r="C8" s="151"/>
      <c r="D8" s="13" t="s">
        <v>17</v>
      </c>
      <c r="E8" s="13" t="s">
        <v>18</v>
      </c>
      <c r="F8" s="153"/>
      <c r="G8" s="16" t="s">
        <v>19</v>
      </c>
      <c r="H8" s="16" t="s">
        <v>20</v>
      </c>
      <c r="I8" s="16" t="s">
        <v>21</v>
      </c>
      <c r="J8" s="143" t="s">
        <v>22</v>
      </c>
      <c r="K8" s="143" t="s">
        <v>23</v>
      </c>
      <c r="L8" s="12"/>
    </row>
    <row r="9" spans="1:12">
      <c r="A9" s="155" t="s">
        <v>24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2" s="1" customFormat="1" ht="16.8">
      <c r="A10" s="18" t="s">
        <v>25</v>
      </c>
      <c r="B10" s="19" t="s">
        <v>26</v>
      </c>
      <c r="C10" s="20" t="s">
        <v>27</v>
      </c>
      <c r="D10" s="19">
        <v>6</v>
      </c>
      <c r="E10" s="19" t="s">
        <v>28</v>
      </c>
      <c r="F10" s="19" t="s">
        <v>29</v>
      </c>
      <c r="G10" s="21">
        <v>12</v>
      </c>
      <c r="H10" s="22">
        <v>2</v>
      </c>
      <c r="I10" s="21">
        <f t="shared" ref="I10:I25" si="0">G10*H10*1</f>
        <v>24</v>
      </c>
      <c r="J10" s="144"/>
      <c r="K10" s="144" t="str">
        <f>IF(J10=0,"",ROUND(I10*J10,2))</f>
        <v/>
      </c>
      <c r="L10" s="23" t="s">
        <v>30</v>
      </c>
    </row>
    <row r="11" spans="1:12" s="1" customFormat="1" ht="16.8">
      <c r="A11" s="18" t="s">
        <v>31</v>
      </c>
      <c r="B11" s="19" t="s">
        <v>26</v>
      </c>
      <c r="C11" s="20" t="s">
        <v>27</v>
      </c>
      <c r="D11" s="19">
        <v>4</v>
      </c>
      <c r="E11" s="19" t="s">
        <v>32</v>
      </c>
      <c r="F11" s="19" t="s">
        <v>29</v>
      </c>
      <c r="G11" s="21">
        <v>20</v>
      </c>
      <c r="H11" s="22">
        <v>2</v>
      </c>
      <c r="I11" s="21">
        <f t="shared" si="0"/>
        <v>40</v>
      </c>
      <c r="J11" s="144"/>
      <c r="K11" s="144" t="str">
        <f t="shared" ref="K11:K25" si="1">IF(J11=0,"",ROUND(I11*J11,2))</f>
        <v/>
      </c>
      <c r="L11" s="23" t="s">
        <v>30</v>
      </c>
    </row>
    <row r="12" spans="1:12" s="1" customFormat="1" ht="16.8">
      <c r="A12" s="18" t="s">
        <v>33</v>
      </c>
      <c r="B12" s="19" t="s">
        <v>26</v>
      </c>
      <c r="C12" s="20" t="s">
        <v>27</v>
      </c>
      <c r="D12" s="19">
        <v>5</v>
      </c>
      <c r="E12" s="19" t="s">
        <v>34</v>
      </c>
      <c r="F12" s="19" t="s">
        <v>29</v>
      </c>
      <c r="G12" s="21">
        <v>10</v>
      </c>
      <c r="H12" s="22">
        <v>2</v>
      </c>
      <c r="I12" s="21">
        <f t="shared" si="0"/>
        <v>20</v>
      </c>
      <c r="J12" s="144"/>
      <c r="K12" s="144" t="str">
        <f t="shared" si="1"/>
        <v/>
      </c>
      <c r="L12" s="23" t="s">
        <v>30</v>
      </c>
    </row>
    <row r="13" spans="1:12" s="1" customFormat="1" ht="16.8">
      <c r="A13" s="18" t="s">
        <v>35</v>
      </c>
      <c r="B13" s="19" t="s">
        <v>26</v>
      </c>
      <c r="C13" s="20" t="s">
        <v>27</v>
      </c>
      <c r="D13" s="19">
        <v>4</v>
      </c>
      <c r="E13" s="19" t="s">
        <v>36</v>
      </c>
      <c r="F13" s="19" t="s">
        <v>29</v>
      </c>
      <c r="G13" s="21">
        <v>18</v>
      </c>
      <c r="H13" s="22">
        <v>2</v>
      </c>
      <c r="I13" s="21">
        <f t="shared" si="0"/>
        <v>36</v>
      </c>
      <c r="J13" s="144"/>
      <c r="K13" s="144" t="str">
        <f t="shared" si="1"/>
        <v/>
      </c>
      <c r="L13" s="23" t="s">
        <v>30</v>
      </c>
    </row>
    <row r="14" spans="1:12" s="1" customFormat="1" ht="26.4">
      <c r="A14" s="18" t="s">
        <v>37</v>
      </c>
      <c r="B14" s="19" t="s">
        <v>26</v>
      </c>
      <c r="C14" s="24" t="s">
        <v>38</v>
      </c>
      <c r="D14" s="19">
        <v>8</v>
      </c>
      <c r="E14" s="19" t="s">
        <v>39</v>
      </c>
      <c r="F14" s="19" t="s">
        <v>29</v>
      </c>
      <c r="G14" s="21">
        <v>6</v>
      </c>
      <c r="H14" s="22">
        <v>2</v>
      </c>
      <c r="I14" s="21">
        <f t="shared" si="0"/>
        <v>12</v>
      </c>
      <c r="J14" s="144"/>
      <c r="K14" s="144" t="str">
        <f t="shared" si="1"/>
        <v/>
      </c>
      <c r="L14" s="23" t="s">
        <v>30</v>
      </c>
    </row>
    <row r="15" spans="1:12" s="1" customFormat="1" ht="26.4">
      <c r="A15" s="18" t="s">
        <v>40</v>
      </c>
      <c r="B15" s="19" t="s">
        <v>26</v>
      </c>
      <c r="C15" s="24" t="s">
        <v>38</v>
      </c>
      <c r="D15" s="19">
        <v>5</v>
      </c>
      <c r="E15" s="19" t="s">
        <v>41</v>
      </c>
      <c r="F15" s="19" t="s">
        <v>29</v>
      </c>
      <c r="G15" s="21">
        <v>11</v>
      </c>
      <c r="H15" s="22">
        <v>2</v>
      </c>
      <c r="I15" s="21">
        <f t="shared" si="0"/>
        <v>22</v>
      </c>
      <c r="J15" s="144"/>
      <c r="K15" s="144" t="str">
        <f t="shared" si="1"/>
        <v/>
      </c>
      <c r="L15" s="23" t="s">
        <v>30</v>
      </c>
    </row>
    <row r="16" spans="1:12" s="1" customFormat="1" ht="26.4">
      <c r="A16" s="18" t="s">
        <v>42</v>
      </c>
      <c r="B16" s="19" t="s">
        <v>26</v>
      </c>
      <c r="C16" s="24" t="s">
        <v>38</v>
      </c>
      <c r="D16" s="19">
        <v>6</v>
      </c>
      <c r="E16" s="19" t="s">
        <v>43</v>
      </c>
      <c r="F16" s="19" t="s">
        <v>29</v>
      </c>
      <c r="G16" s="21">
        <v>5</v>
      </c>
      <c r="H16" s="22">
        <v>2</v>
      </c>
      <c r="I16" s="21">
        <f t="shared" si="0"/>
        <v>10</v>
      </c>
      <c r="J16" s="144"/>
      <c r="K16" s="144" t="str">
        <f t="shared" si="1"/>
        <v/>
      </c>
      <c r="L16" s="23" t="s">
        <v>30</v>
      </c>
    </row>
    <row r="17" spans="1:12" s="1" customFormat="1" ht="26.4">
      <c r="A17" s="18" t="s">
        <v>44</v>
      </c>
      <c r="B17" s="19" t="s">
        <v>26</v>
      </c>
      <c r="C17" s="24" t="s">
        <v>38</v>
      </c>
      <c r="D17" s="19">
        <v>5</v>
      </c>
      <c r="E17" s="19" t="s">
        <v>45</v>
      </c>
      <c r="F17" s="19" t="s">
        <v>29</v>
      </c>
      <c r="G17" s="21">
        <v>10</v>
      </c>
      <c r="H17" s="22">
        <v>2</v>
      </c>
      <c r="I17" s="21">
        <f t="shared" si="0"/>
        <v>20</v>
      </c>
      <c r="J17" s="144"/>
      <c r="K17" s="144" t="str">
        <f t="shared" si="1"/>
        <v/>
      </c>
      <c r="L17" s="23" t="s">
        <v>30</v>
      </c>
    </row>
    <row r="18" spans="1:12" s="1" customFormat="1" ht="16.8">
      <c r="A18" s="18" t="s">
        <v>46</v>
      </c>
      <c r="B18" s="19" t="s">
        <v>26</v>
      </c>
      <c r="C18" s="24" t="s">
        <v>47</v>
      </c>
      <c r="D18" s="19">
        <v>6</v>
      </c>
      <c r="E18" s="19" t="s">
        <v>48</v>
      </c>
      <c r="F18" s="19" t="s">
        <v>29</v>
      </c>
      <c r="G18" s="21">
        <v>1</v>
      </c>
      <c r="H18" s="22">
        <v>2</v>
      </c>
      <c r="I18" s="21">
        <f t="shared" si="0"/>
        <v>2</v>
      </c>
      <c r="J18" s="144"/>
      <c r="K18" s="144" t="str">
        <f t="shared" si="1"/>
        <v/>
      </c>
      <c r="L18" s="23" t="s">
        <v>49</v>
      </c>
    </row>
    <row r="19" spans="1:12" s="1" customFormat="1" ht="16.8">
      <c r="A19" s="18" t="s">
        <v>50</v>
      </c>
      <c r="B19" s="19" t="s">
        <v>26</v>
      </c>
      <c r="C19" s="24" t="s">
        <v>47</v>
      </c>
      <c r="D19" s="19">
        <v>3</v>
      </c>
      <c r="E19" s="19" t="s">
        <v>51</v>
      </c>
      <c r="F19" s="19" t="s">
        <v>29</v>
      </c>
      <c r="G19" s="21">
        <v>4</v>
      </c>
      <c r="H19" s="22">
        <v>2</v>
      </c>
      <c r="I19" s="21">
        <f t="shared" si="0"/>
        <v>8</v>
      </c>
      <c r="J19" s="144"/>
      <c r="K19" s="144" t="str">
        <f t="shared" si="1"/>
        <v/>
      </c>
      <c r="L19" s="23" t="s">
        <v>49</v>
      </c>
    </row>
    <row r="20" spans="1:12" s="1" customFormat="1" ht="16.8">
      <c r="A20" s="18" t="s">
        <v>52</v>
      </c>
      <c r="B20" s="19" t="s">
        <v>26</v>
      </c>
      <c r="C20" s="24" t="s">
        <v>47</v>
      </c>
      <c r="D20" s="19">
        <v>2</v>
      </c>
      <c r="E20" s="19" t="s">
        <v>53</v>
      </c>
      <c r="F20" s="19" t="s">
        <v>29</v>
      </c>
      <c r="G20" s="21">
        <v>3</v>
      </c>
      <c r="H20" s="22">
        <v>2</v>
      </c>
      <c r="I20" s="21">
        <f t="shared" si="0"/>
        <v>6</v>
      </c>
      <c r="J20" s="144"/>
      <c r="K20" s="144" t="str">
        <f t="shared" si="1"/>
        <v/>
      </c>
      <c r="L20" s="23" t="s">
        <v>49</v>
      </c>
    </row>
    <row r="21" spans="1:12" s="1" customFormat="1" ht="16.8">
      <c r="A21" s="18" t="s">
        <v>54</v>
      </c>
      <c r="B21" s="19" t="s">
        <v>26</v>
      </c>
      <c r="C21" s="24" t="s">
        <v>47</v>
      </c>
      <c r="D21" s="19">
        <v>5</v>
      </c>
      <c r="E21" s="19" t="s">
        <v>55</v>
      </c>
      <c r="F21" s="19" t="s">
        <v>29</v>
      </c>
      <c r="G21" s="21">
        <v>8</v>
      </c>
      <c r="H21" s="22">
        <v>2</v>
      </c>
      <c r="I21" s="21">
        <f t="shared" si="0"/>
        <v>16</v>
      </c>
      <c r="J21" s="144"/>
      <c r="K21" s="144" t="str">
        <f t="shared" si="1"/>
        <v/>
      </c>
      <c r="L21" s="23" t="s">
        <v>49</v>
      </c>
    </row>
    <row r="22" spans="1:12" s="1" customFormat="1" ht="26.4">
      <c r="A22" s="18" t="s">
        <v>56</v>
      </c>
      <c r="B22" s="19" t="s">
        <v>26</v>
      </c>
      <c r="C22" s="24" t="s">
        <v>57</v>
      </c>
      <c r="D22" s="19">
        <v>6</v>
      </c>
      <c r="E22" s="19" t="s">
        <v>58</v>
      </c>
      <c r="F22" s="19" t="s">
        <v>29</v>
      </c>
      <c r="G22" s="21">
        <v>3</v>
      </c>
      <c r="H22" s="22">
        <v>2</v>
      </c>
      <c r="I22" s="21">
        <f t="shared" si="0"/>
        <v>6</v>
      </c>
      <c r="J22" s="144"/>
      <c r="K22" s="144" t="str">
        <f t="shared" si="1"/>
        <v/>
      </c>
      <c r="L22" s="23" t="s">
        <v>49</v>
      </c>
    </row>
    <row r="23" spans="1:12" s="1" customFormat="1" ht="16.8">
      <c r="A23" s="18" t="s">
        <v>59</v>
      </c>
      <c r="B23" s="19" t="s">
        <v>26</v>
      </c>
      <c r="C23" s="24" t="s">
        <v>47</v>
      </c>
      <c r="D23" s="19">
        <v>4</v>
      </c>
      <c r="E23" s="19" t="s">
        <v>60</v>
      </c>
      <c r="F23" s="19" t="s">
        <v>29</v>
      </c>
      <c r="G23" s="21">
        <v>9</v>
      </c>
      <c r="H23" s="22">
        <v>2</v>
      </c>
      <c r="I23" s="21">
        <f t="shared" si="0"/>
        <v>18</v>
      </c>
      <c r="J23" s="144"/>
      <c r="K23" s="144" t="str">
        <f t="shared" si="1"/>
        <v/>
      </c>
      <c r="L23" s="23" t="s">
        <v>49</v>
      </c>
    </row>
    <row r="24" spans="1:12" s="1" customFormat="1">
      <c r="A24" s="18" t="s">
        <v>61</v>
      </c>
      <c r="B24" s="19" t="s">
        <v>62</v>
      </c>
      <c r="C24" s="20" t="s">
        <v>27</v>
      </c>
      <c r="D24" s="19">
        <v>12</v>
      </c>
      <c r="E24" s="19" t="s">
        <v>63</v>
      </c>
      <c r="F24" s="19" t="s">
        <v>29</v>
      </c>
      <c r="G24" s="21">
        <v>1</v>
      </c>
      <c r="H24" s="22">
        <v>2</v>
      </c>
      <c r="I24" s="21">
        <f t="shared" si="0"/>
        <v>2</v>
      </c>
      <c r="J24" s="144"/>
      <c r="K24" s="144" t="str">
        <f t="shared" si="1"/>
        <v/>
      </c>
      <c r="L24" s="23" t="s">
        <v>64</v>
      </c>
    </row>
    <row r="25" spans="1:12" s="1" customFormat="1">
      <c r="A25" s="18" t="s">
        <v>65</v>
      </c>
      <c r="B25" s="19" t="s">
        <v>62</v>
      </c>
      <c r="C25" s="24" t="s">
        <v>27</v>
      </c>
      <c r="D25" s="19">
        <v>18</v>
      </c>
      <c r="E25" s="19" t="s">
        <v>66</v>
      </c>
      <c r="F25" s="19" t="s">
        <v>29</v>
      </c>
      <c r="G25" s="21">
        <v>2</v>
      </c>
      <c r="H25" s="22">
        <v>2</v>
      </c>
      <c r="I25" s="21">
        <f t="shared" si="0"/>
        <v>4</v>
      </c>
      <c r="J25" s="144"/>
      <c r="K25" s="144" t="str">
        <f t="shared" si="1"/>
        <v/>
      </c>
      <c r="L25" s="23" t="s">
        <v>64</v>
      </c>
    </row>
    <row r="26" spans="1:12" s="1" customFormat="1" ht="24" customHeight="1">
      <c r="A26" s="25"/>
      <c r="B26" s="26"/>
      <c r="C26" s="27"/>
      <c r="D26" s="26"/>
      <c r="E26" s="26"/>
      <c r="F26" s="26"/>
      <c r="G26" s="2"/>
      <c r="H26" s="2"/>
      <c r="I26" s="28"/>
      <c r="J26" s="145" t="s">
        <v>68</v>
      </c>
      <c r="K26" s="146" t="str">
        <f>IF(SUM(K10:K25)=0,"",SUM(K10:K25))</f>
        <v/>
      </c>
    </row>
    <row r="27" spans="1:12" ht="7.5" customHeight="1"/>
    <row r="28" spans="1:12" ht="13.8">
      <c r="A28" s="32"/>
      <c r="B28" s="33" t="s">
        <v>67</v>
      </c>
      <c r="I28" s="28"/>
      <c r="J28" s="145"/>
      <c r="K28" s="30" t="str">
        <f>IF(K26="","",ROUND(K26*1.23,2))</f>
        <v/>
      </c>
    </row>
    <row r="29" spans="1:12">
      <c r="A29" s="32" t="s">
        <v>69</v>
      </c>
      <c r="B29" t="s">
        <v>70</v>
      </c>
    </row>
    <row r="30" spans="1:12">
      <c r="A30" s="32" t="s">
        <v>71</v>
      </c>
      <c r="B30" t="s">
        <v>72</v>
      </c>
    </row>
    <row r="31" spans="1:12">
      <c r="A31" s="32" t="s">
        <v>73</v>
      </c>
      <c r="B31" t="s">
        <v>74</v>
      </c>
    </row>
    <row r="32" spans="1:12">
      <c r="A32" s="32" t="s">
        <v>75</v>
      </c>
      <c r="B32" t="s">
        <v>76</v>
      </c>
    </row>
    <row r="33" spans="1:12">
      <c r="A33" s="32" t="s">
        <v>77</v>
      </c>
      <c r="B33" t="s">
        <v>78</v>
      </c>
    </row>
    <row r="34" spans="1:12">
      <c r="A34" s="32" t="s">
        <v>79</v>
      </c>
      <c r="B34" t="s">
        <v>80</v>
      </c>
    </row>
    <row r="35" spans="1:12">
      <c r="A35" s="32"/>
    </row>
    <row r="36" spans="1:12">
      <c r="A36" s="32"/>
    </row>
    <row r="37" spans="1:12">
      <c r="A37" s="32"/>
      <c r="J37" s="147" t="s">
        <v>81</v>
      </c>
    </row>
    <row r="38" spans="1:12">
      <c r="A38" s="32"/>
      <c r="D38" t="s">
        <v>82</v>
      </c>
      <c r="J38" s="148" t="s">
        <v>83</v>
      </c>
    </row>
    <row r="39" spans="1:12">
      <c r="A39" s="4" t="s">
        <v>84</v>
      </c>
    </row>
    <row r="40" spans="1:12">
      <c r="A40" s="156" t="s">
        <v>0</v>
      </c>
      <c r="B40" s="157" t="s">
        <v>85</v>
      </c>
      <c r="C40" s="157"/>
      <c r="D40" s="157"/>
      <c r="E40" s="158" t="s">
        <v>86</v>
      </c>
      <c r="F40" s="158"/>
      <c r="G40" s="158"/>
      <c r="H40" s="158"/>
      <c r="I40" s="158"/>
      <c r="J40" s="158"/>
      <c r="K40" s="158"/>
      <c r="L40" s="158"/>
    </row>
    <row r="41" spans="1:12">
      <c r="A41" s="156"/>
      <c r="B41" s="157" t="s">
        <v>87</v>
      </c>
      <c r="C41" s="157"/>
      <c r="D41" s="159" t="s">
        <v>88</v>
      </c>
      <c r="E41" s="158" t="s">
        <v>89</v>
      </c>
      <c r="F41" s="158"/>
      <c r="G41" s="158"/>
      <c r="H41" s="158"/>
      <c r="I41" s="158"/>
      <c r="J41" s="158"/>
      <c r="K41" s="158"/>
      <c r="L41" s="158"/>
    </row>
    <row r="42" spans="1:12">
      <c r="A42" s="156"/>
      <c r="B42" s="157"/>
      <c r="C42" s="157"/>
      <c r="D42" s="159"/>
      <c r="E42" s="160" t="s">
        <v>90</v>
      </c>
      <c r="F42" s="160"/>
      <c r="G42" s="160"/>
      <c r="H42" s="158" t="s">
        <v>91</v>
      </c>
      <c r="I42" s="158"/>
      <c r="J42" s="158"/>
      <c r="K42" s="161" t="s">
        <v>92</v>
      </c>
      <c r="L42" s="161"/>
    </row>
    <row r="43" spans="1:12">
      <c r="A43" s="156"/>
      <c r="B43" s="157"/>
      <c r="C43" s="157"/>
      <c r="D43" s="159"/>
      <c r="E43" s="160"/>
      <c r="F43" s="160"/>
      <c r="G43" s="160"/>
      <c r="H43" s="158"/>
      <c r="I43" s="158"/>
      <c r="J43" s="158"/>
      <c r="K43" s="161"/>
      <c r="L43" s="161"/>
    </row>
    <row r="44" spans="1:12">
      <c r="A44" s="37">
        <v>1</v>
      </c>
      <c r="B44" s="162" t="s">
        <v>93</v>
      </c>
      <c r="C44" s="162"/>
      <c r="D44" s="38" t="s">
        <v>94</v>
      </c>
      <c r="E44" s="163" t="s">
        <v>95</v>
      </c>
      <c r="F44" s="163"/>
      <c r="G44" s="163"/>
      <c r="H44" s="163" t="s">
        <v>96</v>
      </c>
      <c r="I44" s="163"/>
      <c r="J44" s="163"/>
      <c r="K44" s="163" t="s">
        <v>95</v>
      </c>
      <c r="L44" s="163"/>
    </row>
    <row r="45" spans="1:12" ht="13.8">
      <c r="A45" s="39"/>
      <c r="B45" s="164"/>
      <c r="C45" s="164"/>
      <c r="D45" s="40"/>
      <c r="E45" s="165" t="s">
        <v>97</v>
      </c>
      <c r="F45" s="165"/>
      <c r="G45" s="165"/>
      <c r="H45" s="165" t="s">
        <v>98</v>
      </c>
      <c r="I45" s="165"/>
      <c r="J45" s="165"/>
      <c r="K45" s="166" t="s">
        <v>97</v>
      </c>
      <c r="L45" s="166"/>
    </row>
    <row r="46" spans="1:12">
      <c r="A46" s="41"/>
      <c r="B46" s="167"/>
      <c r="C46" s="167"/>
      <c r="D46" s="42"/>
      <c r="E46" s="168" t="s">
        <v>99</v>
      </c>
      <c r="F46" s="168"/>
      <c r="G46" s="168"/>
      <c r="H46" s="168" t="s">
        <v>100</v>
      </c>
      <c r="I46" s="168"/>
      <c r="J46" s="168"/>
      <c r="K46" s="168" t="s">
        <v>99</v>
      </c>
      <c r="L46" s="168"/>
    </row>
    <row r="47" spans="1:12">
      <c r="A47" s="43">
        <v>2</v>
      </c>
      <c r="B47" s="169" t="s">
        <v>101</v>
      </c>
      <c r="C47" s="169"/>
      <c r="D47" s="44" t="s">
        <v>94</v>
      </c>
      <c r="E47" s="163" t="s">
        <v>95</v>
      </c>
      <c r="F47" s="163"/>
      <c r="G47" s="163"/>
      <c r="H47" s="163" t="s">
        <v>96</v>
      </c>
      <c r="I47" s="163"/>
      <c r="J47" s="163"/>
      <c r="K47" s="163" t="s">
        <v>95</v>
      </c>
      <c r="L47" s="163"/>
    </row>
    <row r="48" spans="1:12" ht="13.8">
      <c r="A48" s="39"/>
      <c r="B48" s="164"/>
      <c r="C48" s="164"/>
      <c r="D48" s="40"/>
      <c r="E48" s="165" t="s">
        <v>97</v>
      </c>
      <c r="F48" s="165"/>
      <c r="G48" s="165"/>
      <c r="H48" s="165" t="s">
        <v>98</v>
      </c>
      <c r="I48" s="165"/>
      <c r="J48" s="165"/>
      <c r="K48" s="166" t="s">
        <v>97</v>
      </c>
      <c r="L48" s="166"/>
    </row>
    <row r="49" spans="1:12">
      <c r="A49" s="39"/>
      <c r="B49" s="167"/>
      <c r="C49" s="167"/>
      <c r="D49" s="3"/>
      <c r="E49" s="168" t="s">
        <v>99</v>
      </c>
      <c r="F49" s="168"/>
      <c r="G49" s="168"/>
      <c r="H49" s="168" t="s">
        <v>100</v>
      </c>
      <c r="I49" s="168"/>
      <c r="J49" s="168"/>
      <c r="K49" s="168" t="s">
        <v>99</v>
      </c>
      <c r="L49" s="168"/>
    </row>
    <row r="50" spans="1:12">
      <c r="A50" s="37">
        <v>3</v>
      </c>
      <c r="B50" s="162" t="s">
        <v>102</v>
      </c>
      <c r="C50" s="162"/>
      <c r="D50" s="38" t="s">
        <v>94</v>
      </c>
      <c r="E50" s="163" t="s">
        <v>103</v>
      </c>
      <c r="F50" s="163"/>
      <c r="G50" s="163"/>
      <c r="H50" s="163" t="s">
        <v>104</v>
      </c>
      <c r="I50" s="163"/>
      <c r="J50" s="163"/>
      <c r="K50" s="163" t="s">
        <v>105</v>
      </c>
      <c r="L50" s="163"/>
    </row>
    <row r="51" spans="1:12" ht="13.8">
      <c r="A51" s="39"/>
      <c r="B51" s="164"/>
      <c r="C51" s="164"/>
      <c r="D51" s="40"/>
      <c r="E51" s="165" t="s">
        <v>97</v>
      </c>
      <c r="F51" s="165"/>
      <c r="G51" s="165"/>
      <c r="H51" s="165" t="s">
        <v>98</v>
      </c>
      <c r="I51" s="165"/>
      <c r="J51" s="165"/>
      <c r="K51" s="166" t="s">
        <v>105</v>
      </c>
      <c r="L51" s="166"/>
    </row>
    <row r="52" spans="1:12">
      <c r="A52" s="39"/>
      <c r="B52" s="167"/>
      <c r="C52" s="167"/>
      <c r="D52" s="3"/>
      <c r="E52" s="170" t="s">
        <v>106</v>
      </c>
      <c r="F52" s="170"/>
      <c r="G52" s="170"/>
      <c r="H52" s="170" t="s">
        <v>107</v>
      </c>
      <c r="I52" s="170"/>
      <c r="J52" s="170"/>
      <c r="K52" s="168" t="s">
        <v>105</v>
      </c>
      <c r="L52" s="168"/>
    </row>
    <row r="53" spans="1:12">
      <c r="A53" s="37">
        <v>4</v>
      </c>
      <c r="B53" s="162" t="s">
        <v>108</v>
      </c>
      <c r="C53" s="162"/>
      <c r="D53" s="38" t="s">
        <v>94</v>
      </c>
      <c r="E53" s="163" t="s">
        <v>95</v>
      </c>
      <c r="F53" s="163"/>
      <c r="G53" s="163"/>
      <c r="H53" s="163" t="s">
        <v>95</v>
      </c>
      <c r="I53" s="163"/>
      <c r="J53" s="163"/>
      <c r="K53" s="163" t="s">
        <v>95</v>
      </c>
      <c r="L53" s="163"/>
    </row>
    <row r="54" spans="1:12" ht="13.8">
      <c r="A54" s="39"/>
      <c r="B54" s="164"/>
      <c r="C54" s="164"/>
      <c r="D54" s="40"/>
      <c r="E54" s="165" t="s">
        <v>97</v>
      </c>
      <c r="F54" s="165"/>
      <c r="G54" s="165"/>
      <c r="H54" s="165" t="s">
        <v>98</v>
      </c>
      <c r="I54" s="165"/>
      <c r="J54" s="165"/>
      <c r="K54" s="166" t="s">
        <v>97</v>
      </c>
      <c r="L54" s="166"/>
    </row>
    <row r="55" spans="1:12">
      <c r="A55" s="41"/>
      <c r="B55" s="167"/>
      <c r="C55" s="167"/>
      <c r="D55" s="42"/>
      <c r="E55" s="168" t="s">
        <v>99</v>
      </c>
      <c r="F55" s="168"/>
      <c r="G55" s="168"/>
      <c r="H55" s="168" t="s">
        <v>100</v>
      </c>
      <c r="I55" s="168"/>
      <c r="J55" s="168"/>
      <c r="K55" s="168" t="s">
        <v>99</v>
      </c>
      <c r="L55" s="168"/>
    </row>
    <row r="56" spans="1:12">
      <c r="A56" s="37">
        <v>5</v>
      </c>
      <c r="B56" s="162" t="s">
        <v>109</v>
      </c>
      <c r="C56" s="162"/>
      <c r="D56" s="38" t="s">
        <v>94</v>
      </c>
      <c r="E56" s="163" t="s">
        <v>110</v>
      </c>
      <c r="F56" s="163"/>
      <c r="G56" s="163"/>
      <c r="H56" s="163" t="s">
        <v>111</v>
      </c>
      <c r="I56" s="163"/>
      <c r="J56" s="163"/>
      <c r="K56" s="163" t="s">
        <v>110</v>
      </c>
      <c r="L56" s="163"/>
    </row>
    <row r="57" spans="1:12" ht="13.8">
      <c r="A57" s="39"/>
      <c r="B57" s="164"/>
      <c r="C57" s="164"/>
      <c r="D57" s="40"/>
      <c r="E57" s="165" t="s">
        <v>97</v>
      </c>
      <c r="F57" s="165"/>
      <c r="G57" s="165"/>
      <c r="H57" s="165" t="s">
        <v>98</v>
      </c>
      <c r="I57" s="165"/>
      <c r="J57" s="165"/>
      <c r="K57" s="166" t="s">
        <v>97</v>
      </c>
      <c r="L57" s="166"/>
    </row>
    <row r="58" spans="1:12">
      <c r="A58" s="39"/>
      <c r="B58" s="167"/>
      <c r="C58" s="167"/>
      <c r="D58" s="3"/>
      <c r="E58" s="170" t="s">
        <v>112</v>
      </c>
      <c r="F58" s="170"/>
      <c r="G58" s="170"/>
      <c r="H58" s="170" t="s">
        <v>113</v>
      </c>
      <c r="I58" s="170"/>
      <c r="J58" s="170"/>
      <c r="K58" s="170" t="s">
        <v>114</v>
      </c>
      <c r="L58" s="170"/>
    </row>
    <row r="59" spans="1:12">
      <c r="A59" s="37">
        <v>6</v>
      </c>
      <c r="B59" s="162" t="s">
        <v>115</v>
      </c>
      <c r="C59" s="162"/>
      <c r="D59" s="38" t="s">
        <v>94</v>
      </c>
      <c r="E59" s="163" t="s">
        <v>116</v>
      </c>
      <c r="F59" s="163"/>
      <c r="G59" s="163"/>
      <c r="H59" s="163" t="s">
        <v>116</v>
      </c>
      <c r="I59" s="163"/>
      <c r="J59" s="163"/>
      <c r="K59" s="163" t="s">
        <v>116</v>
      </c>
      <c r="L59" s="163"/>
    </row>
    <row r="60" spans="1:12" ht="13.8">
      <c r="A60" s="39"/>
      <c r="B60" s="164"/>
      <c r="C60" s="164"/>
      <c r="D60" s="40"/>
      <c r="E60" s="165" t="s">
        <v>97</v>
      </c>
      <c r="F60" s="165"/>
      <c r="G60" s="165"/>
      <c r="H60" s="165" t="s">
        <v>98</v>
      </c>
      <c r="I60" s="165"/>
      <c r="J60" s="165"/>
      <c r="K60" s="166" t="s">
        <v>97</v>
      </c>
      <c r="L60" s="166"/>
    </row>
    <row r="61" spans="1:12">
      <c r="A61" s="39"/>
      <c r="B61" s="171"/>
      <c r="C61" s="171"/>
      <c r="D61" s="3"/>
      <c r="E61" s="170" t="s">
        <v>117</v>
      </c>
      <c r="F61" s="170"/>
      <c r="G61" s="170"/>
      <c r="H61" s="170" t="s">
        <v>118</v>
      </c>
      <c r="I61" s="170"/>
      <c r="J61" s="170"/>
      <c r="K61" s="170" t="s">
        <v>117</v>
      </c>
      <c r="L61" s="170"/>
    </row>
    <row r="62" spans="1:12">
      <c r="A62" s="41"/>
      <c r="B62" s="167"/>
      <c r="C62" s="167"/>
      <c r="D62" s="42"/>
      <c r="E62" s="168" t="s">
        <v>119</v>
      </c>
      <c r="F62" s="168"/>
      <c r="G62" s="168"/>
      <c r="H62" s="168" t="s">
        <v>120</v>
      </c>
      <c r="I62" s="168"/>
      <c r="J62" s="168"/>
      <c r="K62" s="168" t="s">
        <v>119</v>
      </c>
      <c r="L62" s="168"/>
    </row>
    <row r="63" spans="1:12">
      <c r="A63" s="37">
        <v>7</v>
      </c>
      <c r="B63" s="162" t="s">
        <v>121</v>
      </c>
      <c r="C63" s="162"/>
      <c r="D63" s="38" t="s">
        <v>94</v>
      </c>
      <c r="E63" s="163" t="s">
        <v>122</v>
      </c>
      <c r="F63" s="163"/>
      <c r="G63" s="163"/>
      <c r="H63" s="163" t="s">
        <v>122</v>
      </c>
      <c r="I63" s="163"/>
      <c r="J63" s="163"/>
      <c r="K63" s="163" t="s">
        <v>123</v>
      </c>
      <c r="L63" s="163"/>
    </row>
    <row r="64" spans="1:12" ht="13.8">
      <c r="A64" s="39"/>
      <c r="B64" s="164"/>
      <c r="C64" s="164"/>
      <c r="D64" s="40"/>
      <c r="E64" s="165" t="s">
        <v>97</v>
      </c>
      <c r="F64" s="165"/>
      <c r="G64" s="165"/>
      <c r="H64" s="165" t="s">
        <v>124</v>
      </c>
      <c r="I64" s="165"/>
      <c r="J64" s="165"/>
      <c r="K64" s="166" t="s">
        <v>97</v>
      </c>
      <c r="L64" s="166"/>
    </row>
    <row r="65" spans="1:12">
      <c r="A65" s="39"/>
      <c r="B65" s="171"/>
      <c r="C65" s="171"/>
      <c r="D65" s="3"/>
      <c r="E65" s="170" t="s">
        <v>119</v>
      </c>
      <c r="F65" s="170"/>
      <c r="G65" s="170"/>
      <c r="H65" s="170" t="s">
        <v>120</v>
      </c>
      <c r="I65" s="170"/>
      <c r="J65" s="170"/>
      <c r="K65" s="170" t="s">
        <v>119</v>
      </c>
      <c r="L65" s="170"/>
    </row>
    <row r="66" spans="1:12">
      <c r="A66" s="41"/>
      <c r="B66" s="167"/>
      <c r="C66" s="167"/>
      <c r="D66" s="42"/>
      <c r="E66" s="168" t="s">
        <v>125</v>
      </c>
      <c r="F66" s="168"/>
      <c r="G66" s="168"/>
      <c r="H66" s="168" t="s">
        <v>126</v>
      </c>
      <c r="I66" s="168"/>
      <c r="J66" s="168"/>
      <c r="K66" s="168" t="s">
        <v>125</v>
      </c>
      <c r="L66" s="168"/>
    </row>
    <row r="67" spans="1:12">
      <c r="A67" s="37">
        <v>8</v>
      </c>
      <c r="B67" s="162" t="s">
        <v>127</v>
      </c>
      <c r="C67" s="162"/>
      <c r="D67" s="38" t="s">
        <v>94</v>
      </c>
      <c r="E67" s="163" t="s">
        <v>123</v>
      </c>
      <c r="F67" s="163"/>
      <c r="G67" s="163"/>
      <c r="H67" s="163" t="s">
        <v>122</v>
      </c>
      <c r="I67" s="163"/>
      <c r="J67" s="163"/>
      <c r="K67" s="163" t="s">
        <v>123</v>
      </c>
      <c r="L67" s="163"/>
    </row>
    <row r="68" spans="1:12" ht="13.8">
      <c r="A68" s="39"/>
      <c r="B68" s="164"/>
      <c r="C68" s="164"/>
      <c r="D68" s="40"/>
      <c r="E68" s="165" t="s">
        <v>97</v>
      </c>
      <c r="F68" s="165"/>
      <c r="G68" s="165"/>
      <c r="H68" s="165" t="s">
        <v>124</v>
      </c>
      <c r="I68" s="165"/>
      <c r="J68" s="165"/>
      <c r="K68" s="166" t="s">
        <v>97</v>
      </c>
      <c r="L68" s="166"/>
    </row>
    <row r="69" spans="1:12">
      <c r="A69" s="39"/>
      <c r="B69" s="171"/>
      <c r="C69" s="171"/>
      <c r="D69" s="3"/>
      <c r="E69" s="170" t="s">
        <v>119</v>
      </c>
      <c r="F69" s="170"/>
      <c r="G69" s="170"/>
      <c r="H69" s="170" t="s">
        <v>120</v>
      </c>
      <c r="I69" s="170"/>
      <c r="J69" s="170"/>
      <c r="K69" s="170" t="s">
        <v>119</v>
      </c>
      <c r="L69" s="170"/>
    </row>
    <row r="70" spans="1:12">
      <c r="A70" s="41"/>
      <c r="B70" s="167"/>
      <c r="C70" s="167"/>
      <c r="D70" s="42"/>
      <c r="E70" s="168" t="s">
        <v>125</v>
      </c>
      <c r="F70" s="168"/>
      <c r="G70" s="168"/>
      <c r="H70" s="168" t="s">
        <v>126</v>
      </c>
      <c r="I70" s="168"/>
      <c r="J70" s="168"/>
      <c r="K70" s="168" t="s">
        <v>125</v>
      </c>
      <c r="L70" s="168"/>
    </row>
    <row r="71" spans="1:12">
      <c r="A71" s="37">
        <v>9</v>
      </c>
      <c r="B71" s="162" t="s">
        <v>128</v>
      </c>
      <c r="C71" s="162"/>
      <c r="D71" s="38" t="s">
        <v>94</v>
      </c>
      <c r="E71" s="163" t="s">
        <v>123</v>
      </c>
      <c r="F71" s="163"/>
      <c r="G71" s="163"/>
      <c r="H71" s="163" t="s">
        <v>123</v>
      </c>
      <c r="I71" s="163"/>
      <c r="J71" s="163"/>
      <c r="K71" s="163" t="s">
        <v>105</v>
      </c>
      <c r="L71" s="163"/>
    </row>
    <row r="72" spans="1:12" ht="13.8">
      <c r="A72" s="39"/>
      <c r="B72" s="164"/>
      <c r="C72" s="164"/>
      <c r="D72" s="40"/>
      <c r="E72" s="165" t="s">
        <v>97</v>
      </c>
      <c r="F72" s="165"/>
      <c r="G72" s="165"/>
      <c r="H72" s="165" t="s">
        <v>124</v>
      </c>
      <c r="I72" s="165"/>
      <c r="J72" s="165"/>
      <c r="K72" s="166" t="s">
        <v>105</v>
      </c>
      <c r="L72" s="166"/>
    </row>
    <row r="73" spans="1:12">
      <c r="A73" s="46"/>
      <c r="B73" s="172"/>
      <c r="C73" s="172"/>
      <c r="D73" s="47"/>
      <c r="E73" s="173" t="s">
        <v>119</v>
      </c>
      <c r="F73" s="173"/>
      <c r="G73" s="173"/>
      <c r="H73" s="173" t="s">
        <v>120</v>
      </c>
      <c r="I73" s="173"/>
      <c r="J73" s="173"/>
      <c r="K73" s="173" t="s">
        <v>105</v>
      </c>
      <c r="L73" s="173"/>
    </row>
    <row r="74" spans="1:12">
      <c r="A74" s="48"/>
      <c r="B74" s="174"/>
      <c r="C74" s="174"/>
      <c r="D74" s="49"/>
      <c r="E74" s="175" t="s">
        <v>125</v>
      </c>
      <c r="F74" s="175"/>
      <c r="G74" s="175"/>
      <c r="H74" s="175" t="s">
        <v>126</v>
      </c>
      <c r="I74" s="175"/>
      <c r="J74" s="175"/>
      <c r="K74" s="175" t="s">
        <v>105</v>
      </c>
      <c r="L74" s="175"/>
    </row>
    <row r="75" spans="1:12">
      <c r="A75" s="37">
        <v>10</v>
      </c>
      <c r="B75" s="162" t="s">
        <v>129</v>
      </c>
      <c r="C75" s="162"/>
      <c r="D75" s="38" t="s">
        <v>94</v>
      </c>
      <c r="E75" s="163" t="s">
        <v>130</v>
      </c>
      <c r="F75" s="163"/>
      <c r="G75" s="163"/>
      <c r="H75" s="163" t="s">
        <v>130</v>
      </c>
      <c r="I75" s="163"/>
      <c r="J75" s="163"/>
      <c r="K75" s="163" t="s">
        <v>130</v>
      </c>
      <c r="L75" s="163"/>
    </row>
    <row r="76" spans="1:12" ht="13.8">
      <c r="A76" s="39"/>
      <c r="B76" s="164"/>
      <c r="C76" s="164"/>
      <c r="D76" s="40"/>
      <c r="E76" s="165" t="s">
        <v>97</v>
      </c>
      <c r="F76" s="165"/>
      <c r="G76" s="165"/>
      <c r="H76" s="165" t="s">
        <v>124</v>
      </c>
      <c r="I76" s="165"/>
      <c r="J76" s="165"/>
      <c r="K76" s="166" t="s">
        <v>97</v>
      </c>
      <c r="L76" s="166"/>
    </row>
    <row r="77" spans="1:12">
      <c r="A77" s="39"/>
      <c r="B77" s="167"/>
      <c r="C77" s="167"/>
      <c r="D77" s="3"/>
      <c r="E77" s="168" t="s">
        <v>131</v>
      </c>
      <c r="F77" s="168"/>
      <c r="G77" s="168"/>
      <c r="H77" s="170" t="s">
        <v>132</v>
      </c>
      <c r="I77" s="170"/>
      <c r="J77" s="170"/>
      <c r="K77" s="168" t="s">
        <v>131</v>
      </c>
      <c r="L77" s="168"/>
    </row>
    <row r="78" spans="1:12">
      <c r="A78" s="37">
        <v>11</v>
      </c>
      <c r="B78" s="162" t="s">
        <v>133</v>
      </c>
      <c r="C78" s="162"/>
      <c r="D78" s="38" t="s">
        <v>94</v>
      </c>
      <c r="E78" s="163" t="s">
        <v>130</v>
      </c>
      <c r="F78" s="163"/>
      <c r="G78" s="163"/>
      <c r="H78" s="163" t="s">
        <v>130</v>
      </c>
      <c r="I78" s="163"/>
      <c r="J78" s="163"/>
      <c r="K78" s="163" t="s">
        <v>105</v>
      </c>
      <c r="L78" s="163"/>
    </row>
    <row r="79" spans="1:12" ht="13.8">
      <c r="A79" s="39"/>
      <c r="B79" s="164"/>
      <c r="C79" s="164"/>
      <c r="D79" s="40"/>
      <c r="E79" s="165" t="s">
        <v>97</v>
      </c>
      <c r="F79" s="165"/>
      <c r="G79" s="165"/>
      <c r="H79" s="165" t="s">
        <v>124</v>
      </c>
      <c r="I79" s="165"/>
      <c r="J79" s="165"/>
      <c r="K79" s="166" t="s">
        <v>105</v>
      </c>
      <c r="L79" s="166"/>
    </row>
    <row r="80" spans="1:12">
      <c r="A80" s="39"/>
      <c r="B80" s="167"/>
      <c r="C80" s="167"/>
      <c r="D80" s="3"/>
      <c r="E80" s="176" t="s">
        <v>131</v>
      </c>
      <c r="F80" s="176"/>
      <c r="G80" s="176"/>
      <c r="H80" s="177" t="s">
        <v>132</v>
      </c>
      <c r="I80" s="177"/>
      <c r="J80" s="177"/>
      <c r="K80" s="176" t="s">
        <v>105</v>
      </c>
      <c r="L80" s="176"/>
    </row>
    <row r="81" spans="1:12">
      <c r="A81" s="37">
        <v>12</v>
      </c>
      <c r="B81" s="162" t="s">
        <v>134</v>
      </c>
      <c r="C81" s="162"/>
      <c r="D81" s="38" t="s">
        <v>94</v>
      </c>
      <c r="E81" s="163" t="s">
        <v>135</v>
      </c>
      <c r="F81" s="163"/>
      <c r="G81" s="163"/>
      <c r="H81" s="163" t="s">
        <v>105</v>
      </c>
      <c r="I81" s="163"/>
      <c r="J81" s="163"/>
      <c r="K81" s="163" t="s">
        <v>105</v>
      </c>
      <c r="L81" s="163"/>
    </row>
    <row r="82" spans="1:12" ht="13.8">
      <c r="A82" s="39"/>
      <c r="B82" s="164"/>
      <c r="C82" s="164"/>
      <c r="D82" s="40"/>
      <c r="E82" s="165" t="s">
        <v>97</v>
      </c>
      <c r="F82" s="165"/>
      <c r="G82" s="165"/>
      <c r="H82" s="165" t="s">
        <v>124</v>
      </c>
      <c r="I82" s="165"/>
      <c r="J82" s="165"/>
      <c r="K82" s="166" t="s">
        <v>105</v>
      </c>
      <c r="L82" s="166"/>
    </row>
    <row r="83" spans="1:12">
      <c r="A83" s="39"/>
      <c r="B83" s="167"/>
      <c r="C83" s="167"/>
      <c r="D83" s="3"/>
      <c r="E83" s="168" t="s">
        <v>136</v>
      </c>
      <c r="F83" s="168"/>
      <c r="G83" s="168"/>
      <c r="H83" s="168" t="s">
        <v>105</v>
      </c>
      <c r="I83" s="168"/>
      <c r="J83" s="168"/>
      <c r="K83" s="168" t="s">
        <v>105</v>
      </c>
      <c r="L83" s="168"/>
    </row>
    <row r="84" spans="1:12">
      <c r="A84" s="37">
        <v>13</v>
      </c>
      <c r="B84" s="162" t="s">
        <v>137</v>
      </c>
      <c r="C84" s="162"/>
      <c r="D84" s="38" t="s">
        <v>94</v>
      </c>
      <c r="E84" s="163" t="s">
        <v>138</v>
      </c>
      <c r="F84" s="163"/>
      <c r="G84" s="163"/>
      <c r="H84" s="163" t="s">
        <v>105</v>
      </c>
      <c r="I84" s="163"/>
      <c r="J84" s="163"/>
      <c r="K84" s="163" t="s">
        <v>105</v>
      </c>
      <c r="L84" s="163"/>
    </row>
    <row r="85" spans="1:12">
      <c r="A85" s="39"/>
      <c r="B85" s="164"/>
      <c r="C85" s="164"/>
      <c r="D85" s="40"/>
      <c r="E85" s="165" t="s">
        <v>97</v>
      </c>
      <c r="F85" s="165"/>
      <c r="G85" s="165"/>
      <c r="H85" s="165"/>
      <c r="I85" s="165"/>
      <c r="J85" s="165"/>
      <c r="K85" s="166" t="s">
        <v>105</v>
      </c>
      <c r="L85" s="166"/>
    </row>
    <row r="86" spans="1:12">
      <c r="A86" s="39"/>
      <c r="B86" s="167"/>
      <c r="C86" s="167"/>
      <c r="D86" s="3"/>
      <c r="E86" s="168" t="s">
        <v>139</v>
      </c>
      <c r="F86" s="168"/>
      <c r="G86" s="168"/>
      <c r="H86" s="168" t="s">
        <v>105</v>
      </c>
      <c r="I86" s="168"/>
      <c r="J86" s="168"/>
      <c r="K86" s="168" t="s">
        <v>105</v>
      </c>
      <c r="L86" s="168"/>
    </row>
    <row r="87" spans="1:12">
      <c r="A87" s="37">
        <v>14</v>
      </c>
      <c r="B87" s="162" t="s">
        <v>137</v>
      </c>
      <c r="C87" s="162"/>
      <c r="D87" s="38" t="s">
        <v>94</v>
      </c>
      <c r="E87" s="163" t="s">
        <v>138</v>
      </c>
      <c r="F87" s="163"/>
      <c r="G87" s="163"/>
      <c r="H87" s="163" t="s">
        <v>105</v>
      </c>
      <c r="I87" s="163"/>
      <c r="J87" s="163"/>
      <c r="K87" s="163" t="s">
        <v>105</v>
      </c>
      <c r="L87" s="163"/>
    </row>
    <row r="88" spans="1:12">
      <c r="A88" s="39"/>
      <c r="B88" s="164"/>
      <c r="C88" s="164"/>
      <c r="D88" s="40"/>
      <c r="E88" s="165" t="s">
        <v>97</v>
      </c>
      <c r="F88" s="165"/>
      <c r="G88" s="165"/>
      <c r="H88" s="165"/>
      <c r="I88" s="165"/>
      <c r="J88" s="165"/>
      <c r="K88" s="166" t="s">
        <v>105</v>
      </c>
      <c r="L88" s="166"/>
    </row>
    <row r="89" spans="1:12">
      <c r="A89" s="39"/>
      <c r="B89" s="167"/>
      <c r="C89" s="167"/>
      <c r="D89" s="3"/>
      <c r="E89" s="168" t="s">
        <v>139</v>
      </c>
      <c r="F89" s="168"/>
      <c r="G89" s="168"/>
      <c r="H89" s="168" t="s">
        <v>105</v>
      </c>
      <c r="I89" s="168"/>
      <c r="J89" s="168"/>
      <c r="K89" s="168" t="s">
        <v>105</v>
      </c>
      <c r="L89" s="168"/>
    </row>
    <row r="90" spans="1:12">
      <c r="A90" s="37">
        <v>15</v>
      </c>
      <c r="B90" s="162" t="s">
        <v>140</v>
      </c>
      <c r="C90" s="162"/>
      <c r="D90" s="38" t="s">
        <v>105</v>
      </c>
      <c r="E90" s="178" t="s">
        <v>141</v>
      </c>
      <c r="F90" s="178"/>
      <c r="G90" s="178"/>
      <c r="H90" s="163" t="s">
        <v>105</v>
      </c>
      <c r="I90" s="163"/>
      <c r="J90" s="163"/>
      <c r="K90" s="163" t="s">
        <v>105</v>
      </c>
      <c r="L90" s="163"/>
    </row>
    <row r="91" spans="1:12" ht="13.8">
      <c r="A91" s="39"/>
      <c r="B91" s="164"/>
      <c r="C91" s="164"/>
      <c r="D91" s="40"/>
      <c r="E91" s="165" t="s">
        <v>142</v>
      </c>
      <c r="F91" s="165"/>
      <c r="G91" s="165"/>
      <c r="H91" s="165" t="s">
        <v>105</v>
      </c>
      <c r="I91" s="165"/>
      <c r="J91" s="165"/>
      <c r="K91" s="166" t="s">
        <v>105</v>
      </c>
      <c r="L91" s="166"/>
    </row>
    <row r="92" spans="1:12">
      <c r="A92" s="41"/>
      <c r="B92" s="167"/>
      <c r="C92" s="167"/>
      <c r="D92" s="42"/>
      <c r="E92" s="168" t="s">
        <v>143</v>
      </c>
      <c r="F92" s="168"/>
      <c r="G92" s="168"/>
      <c r="H92" s="168" t="s">
        <v>105</v>
      </c>
      <c r="I92" s="168"/>
      <c r="J92" s="168"/>
      <c r="K92" s="168" t="s">
        <v>105</v>
      </c>
      <c r="L92" s="168"/>
    </row>
    <row r="93" spans="1:12">
      <c r="A93" s="37">
        <v>16</v>
      </c>
      <c r="B93" s="162" t="s">
        <v>140</v>
      </c>
      <c r="C93" s="162"/>
      <c r="D93" s="38" t="s">
        <v>105</v>
      </c>
      <c r="E93" s="178" t="s">
        <v>144</v>
      </c>
      <c r="F93" s="178"/>
      <c r="G93" s="178"/>
      <c r="H93" s="163" t="s">
        <v>105</v>
      </c>
      <c r="I93" s="163"/>
      <c r="J93" s="163"/>
      <c r="K93" s="163" t="s">
        <v>105</v>
      </c>
      <c r="L93" s="163"/>
    </row>
    <row r="94" spans="1:12">
      <c r="A94" s="39"/>
      <c r="B94" s="164"/>
      <c r="C94" s="164"/>
      <c r="D94" s="40"/>
      <c r="E94" s="165" t="s">
        <v>97</v>
      </c>
      <c r="F94" s="165"/>
      <c r="G94" s="165"/>
      <c r="H94" s="165" t="s">
        <v>105</v>
      </c>
      <c r="I94" s="165"/>
      <c r="J94" s="165"/>
      <c r="K94" s="166" t="s">
        <v>105</v>
      </c>
      <c r="L94" s="166"/>
    </row>
    <row r="95" spans="1:12">
      <c r="A95" s="41"/>
      <c r="B95" s="167"/>
      <c r="C95" s="167"/>
      <c r="D95" s="42"/>
      <c r="E95" s="168" t="s">
        <v>145</v>
      </c>
      <c r="F95" s="168"/>
      <c r="G95" s="168"/>
      <c r="H95" s="168" t="s">
        <v>105</v>
      </c>
      <c r="I95" s="168"/>
      <c r="J95" s="168"/>
      <c r="K95" s="168" t="s">
        <v>105</v>
      </c>
      <c r="L95" s="168"/>
    </row>
    <row r="96" spans="1:12">
      <c r="A96" s="37">
        <v>17</v>
      </c>
      <c r="B96" s="162" t="s">
        <v>140</v>
      </c>
      <c r="C96" s="162"/>
      <c r="D96" s="38" t="s">
        <v>105</v>
      </c>
      <c r="E96" s="178" t="s">
        <v>144</v>
      </c>
      <c r="F96" s="178"/>
      <c r="G96" s="178"/>
      <c r="H96" s="163" t="s">
        <v>105</v>
      </c>
      <c r="I96" s="163"/>
      <c r="J96" s="163"/>
      <c r="K96" s="163" t="s">
        <v>105</v>
      </c>
      <c r="L96" s="163"/>
    </row>
    <row r="97" spans="1:12" ht="13.8">
      <c r="A97" s="39"/>
      <c r="B97" s="164"/>
      <c r="C97" s="164"/>
      <c r="D97" s="40"/>
      <c r="E97" s="165" t="s">
        <v>142</v>
      </c>
      <c r="F97" s="165"/>
      <c r="G97" s="165"/>
      <c r="H97" s="165" t="s">
        <v>105</v>
      </c>
      <c r="I97" s="165"/>
      <c r="J97" s="165"/>
      <c r="K97" s="166" t="s">
        <v>105</v>
      </c>
      <c r="L97" s="166"/>
    </row>
    <row r="98" spans="1:12">
      <c r="A98" s="41"/>
      <c r="B98" s="167"/>
      <c r="C98" s="167"/>
      <c r="D98" s="42"/>
      <c r="E98" s="168" t="s">
        <v>145</v>
      </c>
      <c r="F98" s="168"/>
      <c r="G98" s="168"/>
      <c r="H98" s="168" t="s">
        <v>105</v>
      </c>
      <c r="I98" s="168"/>
      <c r="J98" s="168"/>
      <c r="K98" s="168" t="s">
        <v>105</v>
      </c>
      <c r="L98" s="168"/>
    </row>
    <row r="99" spans="1:12">
      <c r="A99" s="37">
        <v>18</v>
      </c>
      <c r="B99" s="162" t="s">
        <v>140</v>
      </c>
      <c r="C99" s="162"/>
      <c r="D99" s="38" t="s">
        <v>105</v>
      </c>
      <c r="E99" s="178" t="s">
        <v>146</v>
      </c>
      <c r="F99" s="178"/>
      <c r="G99" s="178"/>
      <c r="H99" s="163" t="s">
        <v>105</v>
      </c>
      <c r="I99" s="163"/>
      <c r="J99" s="163"/>
      <c r="K99" s="163" t="s">
        <v>105</v>
      </c>
      <c r="L99" s="163"/>
    </row>
    <row r="100" spans="1:12" ht="13.8">
      <c r="A100" s="39"/>
      <c r="B100" s="164"/>
      <c r="C100" s="164"/>
      <c r="D100" s="40"/>
      <c r="E100" s="165" t="s">
        <v>142</v>
      </c>
      <c r="F100" s="165"/>
      <c r="G100" s="165"/>
      <c r="H100" s="165" t="s">
        <v>105</v>
      </c>
      <c r="I100" s="165"/>
      <c r="J100" s="165"/>
      <c r="K100" s="166" t="s">
        <v>105</v>
      </c>
      <c r="L100" s="166"/>
    </row>
    <row r="101" spans="1:12">
      <c r="A101" s="41"/>
      <c r="B101" s="167"/>
      <c r="C101" s="167"/>
      <c r="D101" s="42"/>
      <c r="E101" s="168" t="s">
        <v>147</v>
      </c>
      <c r="F101" s="168"/>
      <c r="G101" s="168"/>
      <c r="H101" s="168" t="s">
        <v>105</v>
      </c>
      <c r="I101" s="168"/>
      <c r="J101" s="168"/>
      <c r="K101" s="168" t="s">
        <v>105</v>
      </c>
      <c r="L101" s="168"/>
    </row>
    <row r="102" spans="1:12">
      <c r="A102" s="37">
        <v>19</v>
      </c>
      <c r="B102" s="162" t="s">
        <v>140</v>
      </c>
      <c r="C102" s="162"/>
      <c r="D102" s="38" t="s">
        <v>105</v>
      </c>
      <c r="E102" s="178" t="s">
        <v>148</v>
      </c>
      <c r="F102" s="178"/>
      <c r="G102" s="178"/>
      <c r="H102" s="163" t="s">
        <v>105</v>
      </c>
      <c r="I102" s="163"/>
      <c r="J102" s="163"/>
      <c r="K102" s="163" t="s">
        <v>105</v>
      </c>
      <c r="L102" s="163"/>
    </row>
    <row r="103" spans="1:12">
      <c r="A103" s="39"/>
      <c r="B103" s="164"/>
      <c r="C103" s="164"/>
      <c r="D103" s="40"/>
      <c r="E103" s="165" t="s">
        <v>97</v>
      </c>
      <c r="F103" s="165"/>
      <c r="G103" s="165"/>
      <c r="H103" s="165" t="s">
        <v>105</v>
      </c>
      <c r="I103" s="165"/>
      <c r="J103" s="165"/>
      <c r="K103" s="166" t="s">
        <v>105</v>
      </c>
      <c r="L103" s="166"/>
    </row>
    <row r="104" spans="1:12">
      <c r="A104" s="41"/>
      <c r="B104" s="167"/>
      <c r="C104" s="167"/>
      <c r="D104" s="42"/>
      <c r="E104" s="168" t="s">
        <v>149</v>
      </c>
      <c r="F104" s="168"/>
      <c r="G104" s="168"/>
      <c r="H104" s="168" t="s">
        <v>105</v>
      </c>
      <c r="I104" s="168"/>
      <c r="J104" s="168"/>
      <c r="K104" s="168" t="s">
        <v>105</v>
      </c>
      <c r="L104" s="168"/>
    </row>
    <row r="105" spans="1:12">
      <c r="A105" s="37">
        <v>20</v>
      </c>
      <c r="B105" s="162" t="s">
        <v>140</v>
      </c>
      <c r="C105" s="162"/>
      <c r="D105" s="38" t="s">
        <v>105</v>
      </c>
      <c r="E105" s="178" t="s">
        <v>150</v>
      </c>
      <c r="F105" s="178"/>
      <c r="G105" s="178"/>
      <c r="H105" s="163" t="s">
        <v>105</v>
      </c>
      <c r="I105" s="163"/>
      <c r="J105" s="163"/>
      <c r="K105" s="163" t="s">
        <v>105</v>
      </c>
      <c r="L105" s="163"/>
    </row>
    <row r="106" spans="1:12" ht="13.8">
      <c r="A106" s="39"/>
      <c r="B106" s="164"/>
      <c r="C106" s="164"/>
      <c r="D106" s="40"/>
      <c r="E106" s="165" t="s">
        <v>142</v>
      </c>
      <c r="F106" s="165"/>
      <c r="G106" s="165"/>
      <c r="H106" s="165" t="s">
        <v>105</v>
      </c>
      <c r="I106" s="165"/>
      <c r="J106" s="165"/>
      <c r="K106" s="166" t="s">
        <v>105</v>
      </c>
      <c r="L106" s="166"/>
    </row>
    <row r="107" spans="1:12">
      <c r="A107" s="41"/>
      <c r="B107" s="167"/>
      <c r="C107" s="167"/>
      <c r="D107" s="42"/>
      <c r="E107" s="168" t="s">
        <v>151</v>
      </c>
      <c r="F107" s="168"/>
      <c r="G107" s="168"/>
      <c r="H107" s="168" t="s">
        <v>105</v>
      </c>
      <c r="I107" s="168"/>
      <c r="J107" s="168"/>
      <c r="K107" s="168" t="s">
        <v>105</v>
      </c>
      <c r="L107" s="168"/>
    </row>
    <row r="108" spans="1:12">
      <c r="A108" s="37">
        <v>21</v>
      </c>
      <c r="B108" s="162" t="s">
        <v>140</v>
      </c>
      <c r="C108" s="162"/>
      <c r="D108" s="38" t="s">
        <v>105</v>
      </c>
      <c r="E108" s="178" t="s">
        <v>144</v>
      </c>
      <c r="F108" s="178"/>
      <c r="G108" s="178"/>
      <c r="H108" s="163" t="s">
        <v>105</v>
      </c>
      <c r="I108" s="163"/>
      <c r="J108" s="163"/>
      <c r="K108" s="163" t="s">
        <v>105</v>
      </c>
      <c r="L108" s="163"/>
    </row>
    <row r="109" spans="1:12" ht="13.8">
      <c r="A109" s="39"/>
      <c r="B109" s="164"/>
      <c r="C109" s="164"/>
      <c r="D109" s="40"/>
      <c r="E109" s="165" t="s">
        <v>142</v>
      </c>
      <c r="F109" s="165"/>
      <c r="G109" s="165"/>
      <c r="H109" s="165" t="s">
        <v>105</v>
      </c>
      <c r="I109" s="165"/>
      <c r="J109" s="165"/>
      <c r="K109" s="166" t="s">
        <v>105</v>
      </c>
      <c r="L109" s="166"/>
    </row>
    <row r="110" spans="1:12">
      <c r="A110" s="41"/>
      <c r="B110" s="167"/>
      <c r="C110" s="167"/>
      <c r="D110" s="42"/>
      <c r="E110" s="168" t="s">
        <v>145</v>
      </c>
      <c r="F110" s="168"/>
      <c r="G110" s="168"/>
      <c r="H110" s="168" t="s">
        <v>105</v>
      </c>
      <c r="I110" s="168"/>
      <c r="J110" s="168"/>
      <c r="K110" s="168" t="s">
        <v>105</v>
      </c>
      <c r="L110" s="168"/>
    </row>
    <row r="111" spans="1:12">
      <c r="A111" s="37">
        <v>22</v>
      </c>
      <c r="B111" s="162" t="s">
        <v>140</v>
      </c>
      <c r="C111" s="162"/>
      <c r="D111" s="38" t="s">
        <v>105</v>
      </c>
      <c r="E111" s="178" t="s">
        <v>152</v>
      </c>
      <c r="F111" s="178"/>
      <c r="G111" s="178"/>
      <c r="H111" s="163" t="s">
        <v>105</v>
      </c>
      <c r="I111" s="163"/>
      <c r="J111" s="163"/>
      <c r="K111" s="163" t="s">
        <v>105</v>
      </c>
      <c r="L111" s="163"/>
    </row>
    <row r="112" spans="1:12" ht="13.8">
      <c r="A112" s="39"/>
      <c r="B112" s="164"/>
      <c r="C112" s="164"/>
      <c r="D112" s="40"/>
      <c r="E112" s="165" t="s">
        <v>142</v>
      </c>
      <c r="F112" s="165"/>
      <c r="G112" s="165"/>
      <c r="H112" s="165" t="s">
        <v>105</v>
      </c>
      <c r="I112" s="165"/>
      <c r="J112" s="165"/>
      <c r="K112" s="166" t="s">
        <v>105</v>
      </c>
      <c r="L112" s="166"/>
    </row>
    <row r="113" spans="1:12">
      <c r="A113" s="41"/>
      <c r="B113" s="167"/>
      <c r="C113" s="167"/>
      <c r="D113" s="42"/>
      <c r="E113" s="168" t="s">
        <v>153</v>
      </c>
      <c r="F113" s="168"/>
      <c r="G113" s="168"/>
      <c r="H113" s="168" t="s">
        <v>105</v>
      </c>
      <c r="I113" s="168"/>
      <c r="J113" s="168"/>
      <c r="K113" s="168" t="s">
        <v>105</v>
      </c>
      <c r="L113" s="168"/>
    </row>
    <row r="114" spans="1:12">
      <c r="A114" s="37">
        <v>23</v>
      </c>
      <c r="B114" s="162" t="s">
        <v>140</v>
      </c>
      <c r="C114" s="162"/>
      <c r="D114" s="38" t="s">
        <v>105</v>
      </c>
      <c r="E114" s="178" t="s">
        <v>148</v>
      </c>
      <c r="F114" s="178"/>
      <c r="G114" s="178"/>
      <c r="H114" s="163" t="s">
        <v>105</v>
      </c>
      <c r="I114" s="163"/>
      <c r="J114" s="163"/>
      <c r="K114" s="163" t="s">
        <v>105</v>
      </c>
      <c r="L114" s="163"/>
    </row>
    <row r="115" spans="1:12" ht="13.8">
      <c r="A115" s="39"/>
      <c r="B115" s="164"/>
      <c r="C115" s="164"/>
      <c r="D115" s="40"/>
      <c r="E115" s="165" t="s">
        <v>142</v>
      </c>
      <c r="F115" s="165"/>
      <c r="G115" s="165"/>
      <c r="H115" s="165" t="s">
        <v>105</v>
      </c>
      <c r="I115" s="165"/>
      <c r="J115" s="165"/>
      <c r="K115" s="166" t="s">
        <v>105</v>
      </c>
      <c r="L115" s="166"/>
    </row>
    <row r="116" spans="1:12">
      <c r="A116" s="41"/>
      <c r="B116" s="167"/>
      <c r="C116" s="167"/>
      <c r="D116" s="42"/>
      <c r="E116" s="168" t="s">
        <v>149</v>
      </c>
      <c r="F116" s="168"/>
      <c r="G116" s="168"/>
      <c r="H116" s="168" t="s">
        <v>105</v>
      </c>
      <c r="I116" s="168"/>
      <c r="J116" s="168"/>
      <c r="K116" s="168" t="s">
        <v>105</v>
      </c>
      <c r="L116" s="168"/>
    </row>
    <row r="117" spans="1:12">
      <c r="A117" s="37">
        <v>24</v>
      </c>
      <c r="B117" s="162" t="s">
        <v>140</v>
      </c>
      <c r="C117" s="162"/>
      <c r="D117" s="38" t="s">
        <v>105</v>
      </c>
      <c r="E117" s="178" t="s">
        <v>146</v>
      </c>
      <c r="F117" s="178"/>
      <c r="G117" s="178"/>
      <c r="H117" s="163" t="s">
        <v>105</v>
      </c>
      <c r="I117" s="163"/>
      <c r="J117" s="163"/>
      <c r="K117" s="163" t="s">
        <v>105</v>
      </c>
      <c r="L117" s="163"/>
    </row>
    <row r="118" spans="1:12" ht="13.8">
      <c r="A118" s="39"/>
      <c r="B118" s="164"/>
      <c r="C118" s="164"/>
      <c r="D118" s="40"/>
      <c r="E118" s="165" t="s">
        <v>142</v>
      </c>
      <c r="F118" s="165"/>
      <c r="G118" s="165"/>
      <c r="H118" s="165" t="s">
        <v>105</v>
      </c>
      <c r="I118" s="165"/>
      <c r="J118" s="165"/>
      <c r="K118" s="166" t="s">
        <v>105</v>
      </c>
      <c r="L118" s="166"/>
    </row>
    <row r="119" spans="1:12">
      <c r="A119" s="41"/>
      <c r="B119" s="167"/>
      <c r="C119" s="167"/>
      <c r="D119" s="42"/>
      <c r="E119" s="168" t="s">
        <v>154</v>
      </c>
      <c r="F119" s="168"/>
      <c r="G119" s="168"/>
      <c r="H119" s="168" t="s">
        <v>105</v>
      </c>
      <c r="I119" s="168"/>
      <c r="J119" s="168"/>
      <c r="K119" s="168" t="s">
        <v>105</v>
      </c>
      <c r="L119" s="168"/>
    </row>
    <row r="120" spans="1:12">
      <c r="A120" s="37">
        <v>25</v>
      </c>
      <c r="B120" s="162" t="s">
        <v>140</v>
      </c>
      <c r="C120" s="162"/>
      <c r="D120" s="38" t="s">
        <v>105</v>
      </c>
      <c r="E120" s="178" t="s">
        <v>150</v>
      </c>
      <c r="F120" s="178"/>
      <c r="G120" s="178"/>
      <c r="H120" s="163" t="s">
        <v>105</v>
      </c>
      <c r="I120" s="163"/>
      <c r="J120" s="163"/>
      <c r="K120" s="163" t="s">
        <v>105</v>
      </c>
      <c r="L120" s="163"/>
    </row>
    <row r="121" spans="1:12" ht="13.8">
      <c r="A121" s="39"/>
      <c r="B121" s="164"/>
      <c r="C121" s="164"/>
      <c r="D121" s="40"/>
      <c r="E121" s="165" t="s">
        <v>142</v>
      </c>
      <c r="F121" s="165"/>
      <c r="G121" s="165"/>
      <c r="H121" s="165" t="s">
        <v>105</v>
      </c>
      <c r="I121" s="165"/>
      <c r="J121" s="165"/>
      <c r="K121" s="166" t="s">
        <v>105</v>
      </c>
      <c r="L121" s="166"/>
    </row>
    <row r="122" spans="1:12">
      <c r="A122" s="41"/>
      <c r="B122" s="167"/>
      <c r="C122" s="167"/>
      <c r="D122" s="42"/>
      <c r="E122" s="168" t="s">
        <v>151</v>
      </c>
      <c r="F122" s="168"/>
      <c r="G122" s="168"/>
      <c r="H122" s="168" t="s">
        <v>105</v>
      </c>
      <c r="I122" s="168"/>
      <c r="J122" s="168"/>
      <c r="K122" s="168" t="s">
        <v>105</v>
      </c>
      <c r="L122" s="168"/>
    </row>
    <row r="123" spans="1:12">
      <c r="A123" s="37">
        <v>26</v>
      </c>
      <c r="B123" s="162" t="s">
        <v>140</v>
      </c>
      <c r="C123" s="162"/>
      <c r="D123" s="38" t="s">
        <v>105</v>
      </c>
      <c r="E123" s="178" t="s">
        <v>152</v>
      </c>
      <c r="F123" s="178"/>
      <c r="G123" s="178"/>
      <c r="H123" s="163" t="s">
        <v>105</v>
      </c>
      <c r="I123" s="163"/>
      <c r="J123" s="163"/>
      <c r="K123" s="163" t="s">
        <v>105</v>
      </c>
      <c r="L123" s="163"/>
    </row>
    <row r="124" spans="1:12" ht="13.8">
      <c r="A124" s="39"/>
      <c r="B124" s="164"/>
      <c r="C124" s="164"/>
      <c r="D124" s="40"/>
      <c r="E124" s="165" t="s">
        <v>142</v>
      </c>
      <c r="F124" s="165"/>
      <c r="G124" s="165"/>
      <c r="H124" s="165" t="s">
        <v>105</v>
      </c>
      <c r="I124" s="165"/>
      <c r="J124" s="165"/>
      <c r="K124" s="166" t="s">
        <v>105</v>
      </c>
      <c r="L124" s="166"/>
    </row>
    <row r="125" spans="1:12">
      <c r="A125" s="41"/>
      <c r="B125" s="167"/>
      <c r="C125" s="167"/>
      <c r="D125" s="42"/>
      <c r="E125" s="168" t="s">
        <v>153</v>
      </c>
      <c r="F125" s="168"/>
      <c r="G125" s="168"/>
      <c r="H125" s="168" t="s">
        <v>105</v>
      </c>
      <c r="I125" s="168"/>
      <c r="J125" s="168"/>
      <c r="K125" s="168" t="s">
        <v>105</v>
      </c>
      <c r="L125" s="168"/>
    </row>
    <row r="126" spans="1:12">
      <c r="A126" s="37">
        <v>27</v>
      </c>
      <c r="B126" s="162" t="s">
        <v>140</v>
      </c>
      <c r="C126" s="162"/>
      <c r="D126" s="38" t="s">
        <v>105</v>
      </c>
      <c r="E126" s="178" t="s">
        <v>152</v>
      </c>
      <c r="F126" s="178"/>
      <c r="G126" s="178"/>
      <c r="H126" s="163" t="s">
        <v>105</v>
      </c>
      <c r="I126" s="163"/>
      <c r="J126" s="163"/>
      <c r="K126" s="163" t="s">
        <v>105</v>
      </c>
      <c r="L126" s="163"/>
    </row>
    <row r="127" spans="1:12" ht="13.8">
      <c r="A127" s="39"/>
      <c r="B127" s="164"/>
      <c r="C127" s="164"/>
      <c r="D127" s="40"/>
      <c r="E127" s="165" t="s">
        <v>142</v>
      </c>
      <c r="F127" s="165"/>
      <c r="G127" s="165"/>
      <c r="H127" s="165" t="s">
        <v>105</v>
      </c>
      <c r="I127" s="165"/>
      <c r="J127" s="165"/>
      <c r="K127" s="166" t="s">
        <v>105</v>
      </c>
      <c r="L127" s="166"/>
    </row>
    <row r="128" spans="1:12">
      <c r="A128" s="41"/>
      <c r="B128" s="167"/>
      <c r="C128" s="167"/>
      <c r="D128" s="42"/>
      <c r="E128" s="168" t="s">
        <v>153</v>
      </c>
      <c r="F128" s="168"/>
      <c r="G128" s="168"/>
      <c r="H128" s="168" t="s">
        <v>105</v>
      </c>
      <c r="I128" s="168"/>
      <c r="J128" s="168"/>
      <c r="K128" s="168" t="s">
        <v>105</v>
      </c>
      <c r="L128" s="168"/>
    </row>
    <row r="129" spans="1:12">
      <c r="A129" s="37">
        <v>28</v>
      </c>
      <c r="B129" s="162" t="s">
        <v>140</v>
      </c>
      <c r="C129" s="162"/>
      <c r="D129" s="38" t="s">
        <v>105</v>
      </c>
      <c r="E129" s="178" t="s">
        <v>152</v>
      </c>
      <c r="F129" s="178"/>
      <c r="G129" s="178"/>
      <c r="H129" s="163" t="s">
        <v>105</v>
      </c>
      <c r="I129" s="163"/>
      <c r="J129" s="163"/>
      <c r="K129" s="163" t="s">
        <v>105</v>
      </c>
      <c r="L129" s="163"/>
    </row>
    <row r="130" spans="1:12" ht="13.8">
      <c r="A130" s="39"/>
      <c r="B130" s="164"/>
      <c r="C130" s="164"/>
      <c r="D130" s="40"/>
      <c r="E130" s="165" t="s">
        <v>142</v>
      </c>
      <c r="F130" s="165"/>
      <c r="G130" s="165"/>
      <c r="H130" s="165" t="s">
        <v>105</v>
      </c>
      <c r="I130" s="165"/>
      <c r="J130" s="165"/>
      <c r="K130" s="166" t="s">
        <v>105</v>
      </c>
      <c r="L130" s="166"/>
    </row>
    <row r="131" spans="1:12">
      <c r="A131" s="41"/>
      <c r="B131" s="167"/>
      <c r="C131" s="167"/>
      <c r="D131" s="42"/>
      <c r="E131" s="168" t="s">
        <v>153</v>
      </c>
      <c r="F131" s="168"/>
      <c r="G131" s="168"/>
      <c r="H131" s="168" t="s">
        <v>105</v>
      </c>
      <c r="I131" s="168"/>
      <c r="J131" s="168"/>
      <c r="K131" s="168" t="s">
        <v>105</v>
      </c>
      <c r="L131" s="168"/>
    </row>
    <row r="132" spans="1:12">
      <c r="A132" s="37">
        <v>29</v>
      </c>
      <c r="B132" s="162" t="s">
        <v>140</v>
      </c>
      <c r="C132" s="162"/>
      <c r="D132" s="38" t="s">
        <v>105</v>
      </c>
      <c r="E132" s="178" t="s">
        <v>148</v>
      </c>
      <c r="F132" s="178"/>
      <c r="G132" s="178"/>
      <c r="H132" s="163" t="s">
        <v>105</v>
      </c>
      <c r="I132" s="163"/>
      <c r="J132" s="163"/>
      <c r="K132" s="163" t="s">
        <v>105</v>
      </c>
      <c r="L132" s="163"/>
    </row>
    <row r="133" spans="1:12" ht="13.8">
      <c r="A133" s="39"/>
      <c r="B133" s="164"/>
      <c r="C133" s="164"/>
      <c r="D133" s="40"/>
      <c r="E133" s="165" t="s">
        <v>142</v>
      </c>
      <c r="F133" s="165"/>
      <c r="G133" s="165"/>
      <c r="H133" s="165" t="s">
        <v>105</v>
      </c>
      <c r="I133" s="165"/>
      <c r="J133" s="165"/>
      <c r="K133" s="166" t="s">
        <v>105</v>
      </c>
      <c r="L133" s="166"/>
    </row>
    <row r="134" spans="1:12">
      <c r="A134" s="41"/>
      <c r="B134" s="167"/>
      <c r="C134" s="167"/>
      <c r="D134" s="42"/>
      <c r="E134" s="168" t="s">
        <v>149</v>
      </c>
      <c r="F134" s="168"/>
      <c r="G134" s="168"/>
      <c r="H134" s="168" t="s">
        <v>105</v>
      </c>
      <c r="I134" s="168"/>
      <c r="J134" s="168"/>
      <c r="K134" s="168" t="s">
        <v>105</v>
      </c>
      <c r="L134" s="168"/>
    </row>
    <row r="135" spans="1:12">
      <c r="A135" s="37">
        <v>30</v>
      </c>
      <c r="B135" s="162" t="s">
        <v>140</v>
      </c>
      <c r="C135" s="162"/>
      <c r="D135" s="38" t="s">
        <v>105</v>
      </c>
      <c r="E135" s="178" t="s">
        <v>146</v>
      </c>
      <c r="F135" s="178"/>
      <c r="G135" s="178"/>
      <c r="H135" s="163" t="s">
        <v>105</v>
      </c>
      <c r="I135" s="163"/>
      <c r="J135" s="163"/>
      <c r="K135" s="163" t="s">
        <v>105</v>
      </c>
      <c r="L135" s="163"/>
    </row>
    <row r="136" spans="1:12" ht="13.8">
      <c r="A136" s="39"/>
      <c r="B136" s="164"/>
      <c r="C136" s="164"/>
      <c r="D136" s="40"/>
      <c r="E136" s="165" t="s">
        <v>142</v>
      </c>
      <c r="F136" s="165"/>
      <c r="G136" s="165"/>
      <c r="H136" s="165" t="s">
        <v>105</v>
      </c>
      <c r="I136" s="165"/>
      <c r="J136" s="165"/>
      <c r="K136" s="166" t="s">
        <v>105</v>
      </c>
      <c r="L136" s="166"/>
    </row>
    <row r="137" spans="1:12">
      <c r="A137" s="41"/>
      <c r="B137" s="167"/>
      <c r="C137" s="167"/>
      <c r="D137" s="42"/>
      <c r="E137" s="168" t="s">
        <v>154</v>
      </c>
      <c r="F137" s="168"/>
      <c r="G137" s="168"/>
      <c r="H137" s="168" t="s">
        <v>105</v>
      </c>
      <c r="I137" s="168"/>
      <c r="J137" s="168"/>
      <c r="K137" s="168" t="s">
        <v>105</v>
      </c>
      <c r="L137" s="168"/>
    </row>
    <row r="138" spans="1:12">
      <c r="A138" s="37">
        <v>31</v>
      </c>
      <c r="B138" s="162" t="s">
        <v>140</v>
      </c>
      <c r="C138" s="162"/>
      <c r="D138" s="38" t="s">
        <v>105</v>
      </c>
      <c r="E138" s="178" t="s">
        <v>152</v>
      </c>
      <c r="F138" s="178"/>
      <c r="G138" s="178"/>
      <c r="H138" s="163" t="s">
        <v>105</v>
      </c>
      <c r="I138" s="163"/>
      <c r="J138" s="163"/>
      <c r="K138" s="163" t="s">
        <v>105</v>
      </c>
      <c r="L138" s="163"/>
    </row>
    <row r="139" spans="1:12" ht="13.8">
      <c r="A139" s="39"/>
      <c r="B139" s="164"/>
      <c r="C139" s="164"/>
      <c r="D139" s="40"/>
      <c r="E139" s="165" t="s">
        <v>142</v>
      </c>
      <c r="F139" s="165"/>
      <c r="G139" s="165"/>
      <c r="H139" s="165" t="s">
        <v>105</v>
      </c>
      <c r="I139" s="165"/>
      <c r="J139" s="165"/>
      <c r="K139" s="166" t="s">
        <v>105</v>
      </c>
      <c r="L139" s="166"/>
    </row>
    <row r="140" spans="1:12">
      <c r="A140" s="41"/>
      <c r="B140" s="167"/>
      <c r="C140" s="167"/>
      <c r="D140" s="42"/>
      <c r="E140" s="168" t="s">
        <v>153</v>
      </c>
      <c r="F140" s="168"/>
      <c r="G140" s="168"/>
      <c r="H140" s="168" t="s">
        <v>105</v>
      </c>
      <c r="I140" s="168"/>
      <c r="J140" s="168"/>
      <c r="K140" s="168" t="s">
        <v>105</v>
      </c>
      <c r="L140" s="168"/>
    </row>
    <row r="141" spans="1:12">
      <c r="A141" s="37">
        <v>32</v>
      </c>
      <c r="B141" s="162" t="s">
        <v>140</v>
      </c>
      <c r="C141" s="162"/>
      <c r="D141" s="38" t="s">
        <v>105</v>
      </c>
      <c r="E141" s="178" t="s">
        <v>148</v>
      </c>
      <c r="F141" s="178"/>
      <c r="G141" s="178"/>
      <c r="H141" s="163" t="s">
        <v>105</v>
      </c>
      <c r="I141" s="163"/>
      <c r="J141" s="163"/>
      <c r="K141" s="163" t="s">
        <v>105</v>
      </c>
      <c r="L141" s="163"/>
    </row>
    <row r="142" spans="1:12" ht="13.8">
      <c r="A142" s="39"/>
      <c r="B142" s="164"/>
      <c r="C142" s="164"/>
      <c r="D142" s="40"/>
      <c r="E142" s="165" t="s">
        <v>142</v>
      </c>
      <c r="F142" s="165"/>
      <c r="G142" s="165"/>
      <c r="H142" s="165" t="s">
        <v>105</v>
      </c>
      <c r="I142" s="165"/>
      <c r="J142" s="165"/>
      <c r="K142" s="166" t="s">
        <v>105</v>
      </c>
      <c r="L142" s="166"/>
    </row>
    <row r="143" spans="1:12">
      <c r="A143" s="41"/>
      <c r="B143" s="167"/>
      <c r="C143" s="167"/>
      <c r="D143" s="42"/>
      <c r="E143" s="168" t="s">
        <v>149</v>
      </c>
      <c r="F143" s="168"/>
      <c r="G143" s="168"/>
      <c r="H143" s="168" t="s">
        <v>105</v>
      </c>
      <c r="I143" s="168"/>
      <c r="J143" s="168"/>
      <c r="K143" s="168" t="s">
        <v>105</v>
      </c>
      <c r="L143" s="168"/>
    </row>
    <row r="144" spans="1:12">
      <c r="A144" s="37">
        <v>33</v>
      </c>
      <c r="B144" s="162" t="s">
        <v>140</v>
      </c>
      <c r="C144" s="162"/>
      <c r="D144" s="38" t="s">
        <v>105</v>
      </c>
      <c r="E144" s="178" t="s">
        <v>144</v>
      </c>
      <c r="F144" s="178"/>
      <c r="G144" s="178"/>
      <c r="H144" s="163" t="s">
        <v>105</v>
      </c>
      <c r="I144" s="163"/>
      <c r="J144" s="163"/>
      <c r="K144" s="163" t="s">
        <v>105</v>
      </c>
      <c r="L144" s="163"/>
    </row>
    <row r="145" spans="1:12" ht="13.8">
      <c r="A145" s="39"/>
      <c r="B145" s="164"/>
      <c r="C145" s="164"/>
      <c r="D145" s="40"/>
      <c r="E145" s="165" t="s">
        <v>142</v>
      </c>
      <c r="F145" s="165"/>
      <c r="G145" s="165"/>
      <c r="H145" s="165" t="s">
        <v>105</v>
      </c>
      <c r="I145" s="165"/>
      <c r="J145" s="165"/>
      <c r="K145" s="166" t="s">
        <v>105</v>
      </c>
      <c r="L145" s="166"/>
    </row>
    <row r="146" spans="1:12">
      <c r="A146" s="41"/>
      <c r="B146" s="167"/>
      <c r="C146" s="167"/>
      <c r="D146" s="42"/>
      <c r="E146" s="168" t="s">
        <v>155</v>
      </c>
      <c r="F146" s="168"/>
      <c r="G146" s="168"/>
      <c r="H146" s="168" t="s">
        <v>105</v>
      </c>
      <c r="I146" s="168"/>
      <c r="J146" s="168"/>
      <c r="K146" s="168" t="s">
        <v>105</v>
      </c>
      <c r="L146" s="168"/>
    </row>
    <row r="147" spans="1:12">
      <c r="A147" s="37">
        <v>34</v>
      </c>
      <c r="B147" s="162" t="s">
        <v>140</v>
      </c>
      <c r="C147" s="162"/>
      <c r="D147" s="38" t="s">
        <v>105</v>
      </c>
      <c r="E147" s="178" t="s">
        <v>152</v>
      </c>
      <c r="F147" s="178"/>
      <c r="G147" s="178"/>
      <c r="H147" s="163" t="s">
        <v>105</v>
      </c>
      <c r="I147" s="163"/>
      <c r="J147" s="163"/>
      <c r="K147" s="163" t="s">
        <v>105</v>
      </c>
      <c r="L147" s="163"/>
    </row>
    <row r="148" spans="1:12" ht="13.8">
      <c r="A148" s="39"/>
      <c r="B148" s="164"/>
      <c r="C148" s="164"/>
      <c r="D148" s="40"/>
      <c r="E148" s="165" t="s">
        <v>156</v>
      </c>
      <c r="F148" s="165"/>
      <c r="G148" s="165"/>
      <c r="H148" s="165" t="s">
        <v>105</v>
      </c>
      <c r="I148" s="165"/>
      <c r="J148" s="165"/>
      <c r="K148" s="166" t="s">
        <v>105</v>
      </c>
      <c r="L148" s="166"/>
    </row>
    <row r="149" spans="1:12">
      <c r="A149" s="41"/>
      <c r="B149" s="167"/>
      <c r="C149" s="167"/>
      <c r="D149" s="42"/>
      <c r="E149" s="168" t="s">
        <v>153</v>
      </c>
      <c r="F149" s="168"/>
      <c r="G149" s="168"/>
      <c r="H149" s="168" t="s">
        <v>105</v>
      </c>
      <c r="I149" s="168"/>
      <c r="J149" s="168"/>
      <c r="K149" s="168" t="s">
        <v>105</v>
      </c>
      <c r="L149" s="168"/>
    </row>
    <row r="150" spans="1:12">
      <c r="A150" s="37">
        <v>35</v>
      </c>
      <c r="B150" s="162" t="s">
        <v>140</v>
      </c>
      <c r="C150" s="162"/>
      <c r="D150" s="38" t="s">
        <v>105</v>
      </c>
      <c r="E150" s="178" t="s">
        <v>148</v>
      </c>
      <c r="F150" s="178"/>
      <c r="G150" s="178"/>
      <c r="H150" s="163" t="s">
        <v>105</v>
      </c>
      <c r="I150" s="163"/>
      <c r="J150" s="163"/>
      <c r="K150" s="163" t="s">
        <v>105</v>
      </c>
      <c r="L150" s="163"/>
    </row>
    <row r="151" spans="1:12" ht="13.8">
      <c r="A151" s="39"/>
      <c r="B151" s="164"/>
      <c r="C151" s="164"/>
      <c r="D151" s="40"/>
      <c r="E151" s="165" t="s">
        <v>142</v>
      </c>
      <c r="F151" s="165"/>
      <c r="G151" s="165"/>
      <c r="H151" s="165" t="s">
        <v>105</v>
      </c>
      <c r="I151" s="165"/>
      <c r="J151" s="165"/>
      <c r="K151" s="166" t="s">
        <v>105</v>
      </c>
      <c r="L151" s="166"/>
    </row>
    <row r="152" spans="1:12">
      <c r="A152" s="41"/>
      <c r="B152" s="167"/>
      <c r="C152" s="167"/>
      <c r="D152" s="42"/>
      <c r="E152" s="168" t="s">
        <v>149</v>
      </c>
      <c r="F152" s="168"/>
      <c r="G152" s="168"/>
      <c r="H152" s="168" t="s">
        <v>105</v>
      </c>
      <c r="I152" s="168"/>
      <c r="J152" s="168"/>
      <c r="K152" s="168" t="s">
        <v>105</v>
      </c>
      <c r="L152" s="168"/>
    </row>
    <row r="153" spans="1:12">
      <c r="A153" s="37">
        <v>36</v>
      </c>
      <c r="B153" s="162" t="s">
        <v>140</v>
      </c>
      <c r="C153" s="162"/>
      <c r="D153" s="38" t="s">
        <v>105</v>
      </c>
      <c r="E153" s="178" t="s">
        <v>148</v>
      </c>
      <c r="F153" s="178"/>
      <c r="G153" s="178"/>
      <c r="H153" s="163" t="s">
        <v>105</v>
      </c>
      <c r="I153" s="163"/>
      <c r="J153" s="163"/>
      <c r="K153" s="163" t="s">
        <v>105</v>
      </c>
      <c r="L153" s="163"/>
    </row>
    <row r="154" spans="1:12" ht="13.8">
      <c r="A154" s="39"/>
      <c r="B154" s="164"/>
      <c r="C154" s="164"/>
      <c r="D154" s="40"/>
      <c r="E154" s="165" t="s">
        <v>142</v>
      </c>
      <c r="F154" s="165"/>
      <c r="G154" s="165"/>
      <c r="H154" s="165" t="s">
        <v>105</v>
      </c>
      <c r="I154" s="165"/>
      <c r="J154" s="165"/>
      <c r="K154" s="166" t="s">
        <v>105</v>
      </c>
      <c r="L154" s="166"/>
    </row>
    <row r="155" spans="1:12">
      <c r="A155" s="41"/>
      <c r="B155" s="167"/>
      <c r="C155" s="167"/>
      <c r="D155" s="42"/>
      <c r="E155" s="168" t="s">
        <v>149</v>
      </c>
      <c r="F155" s="168"/>
      <c r="G155" s="168"/>
      <c r="H155" s="168" t="s">
        <v>105</v>
      </c>
      <c r="I155" s="168"/>
      <c r="J155" s="168"/>
      <c r="K155" s="168" t="s">
        <v>105</v>
      </c>
      <c r="L155" s="168"/>
    </row>
    <row r="156" spans="1:12">
      <c r="A156" s="37">
        <v>37</v>
      </c>
      <c r="B156" s="162" t="s">
        <v>140</v>
      </c>
      <c r="C156" s="162"/>
      <c r="D156" s="38" t="s">
        <v>105</v>
      </c>
      <c r="E156" s="178" t="s">
        <v>148</v>
      </c>
      <c r="F156" s="178"/>
      <c r="G156" s="178"/>
      <c r="H156" s="163" t="s">
        <v>105</v>
      </c>
      <c r="I156" s="163"/>
      <c r="J156" s="163"/>
      <c r="K156" s="163" t="s">
        <v>105</v>
      </c>
      <c r="L156" s="163"/>
    </row>
    <row r="157" spans="1:12" ht="13.8">
      <c r="A157" s="39"/>
      <c r="B157" s="164"/>
      <c r="C157" s="164"/>
      <c r="D157" s="40"/>
      <c r="E157" s="165" t="s">
        <v>142</v>
      </c>
      <c r="F157" s="165"/>
      <c r="G157" s="165"/>
      <c r="H157" s="165" t="s">
        <v>105</v>
      </c>
      <c r="I157" s="165"/>
      <c r="J157" s="165"/>
      <c r="K157" s="166" t="s">
        <v>105</v>
      </c>
      <c r="L157" s="166"/>
    </row>
    <row r="158" spans="1:12">
      <c r="A158" s="41"/>
      <c r="B158" s="167"/>
      <c r="C158" s="167"/>
      <c r="D158" s="42"/>
      <c r="E158" s="168" t="s">
        <v>149</v>
      </c>
      <c r="F158" s="168"/>
      <c r="G158" s="168"/>
      <c r="H158" s="168" t="s">
        <v>105</v>
      </c>
      <c r="I158" s="168"/>
      <c r="J158" s="168"/>
      <c r="K158" s="168" t="s">
        <v>105</v>
      </c>
      <c r="L158" s="168"/>
    </row>
    <row r="159" spans="1:12">
      <c r="A159" s="37">
        <v>38</v>
      </c>
      <c r="B159" s="162" t="s">
        <v>140</v>
      </c>
      <c r="C159" s="162"/>
      <c r="D159" s="38" t="s">
        <v>105</v>
      </c>
      <c r="E159" s="178" t="s">
        <v>148</v>
      </c>
      <c r="F159" s="178"/>
      <c r="G159" s="178"/>
      <c r="H159" s="163" t="s">
        <v>105</v>
      </c>
      <c r="I159" s="163"/>
      <c r="J159" s="163"/>
      <c r="K159" s="163" t="s">
        <v>105</v>
      </c>
      <c r="L159" s="163"/>
    </row>
    <row r="160" spans="1:12" ht="13.8">
      <c r="A160" s="39"/>
      <c r="B160" s="164"/>
      <c r="C160" s="164"/>
      <c r="D160" s="40"/>
      <c r="E160" s="165" t="s">
        <v>142</v>
      </c>
      <c r="F160" s="165"/>
      <c r="G160" s="165"/>
      <c r="H160" s="165" t="s">
        <v>105</v>
      </c>
      <c r="I160" s="165"/>
      <c r="J160" s="165"/>
      <c r="K160" s="166" t="s">
        <v>105</v>
      </c>
      <c r="L160" s="166"/>
    </row>
    <row r="161" spans="1:12">
      <c r="A161" s="41"/>
      <c r="B161" s="167"/>
      <c r="C161" s="167"/>
      <c r="D161" s="42"/>
      <c r="E161" s="168" t="s">
        <v>149</v>
      </c>
      <c r="F161" s="168"/>
      <c r="G161" s="168"/>
      <c r="H161" s="168" t="s">
        <v>105</v>
      </c>
      <c r="I161" s="168"/>
      <c r="J161" s="168"/>
      <c r="K161" s="168" t="s">
        <v>105</v>
      </c>
      <c r="L161" s="168"/>
    </row>
    <row r="162" spans="1:12">
      <c r="A162" s="37">
        <v>39</v>
      </c>
      <c r="B162" s="162" t="s">
        <v>140</v>
      </c>
      <c r="C162" s="162"/>
      <c r="D162" s="38" t="s">
        <v>105</v>
      </c>
      <c r="E162" s="178" t="s">
        <v>152</v>
      </c>
      <c r="F162" s="178"/>
      <c r="G162" s="178"/>
      <c r="H162" s="163" t="s">
        <v>105</v>
      </c>
      <c r="I162" s="163"/>
      <c r="J162" s="163"/>
      <c r="K162" s="163" t="s">
        <v>105</v>
      </c>
      <c r="L162" s="163"/>
    </row>
    <row r="163" spans="1:12" ht="13.8">
      <c r="A163" s="39"/>
      <c r="B163" s="164"/>
      <c r="C163" s="164"/>
      <c r="D163" s="40"/>
      <c r="E163" s="165" t="s">
        <v>142</v>
      </c>
      <c r="F163" s="165"/>
      <c r="G163" s="165"/>
      <c r="H163" s="165" t="s">
        <v>105</v>
      </c>
      <c r="I163" s="165"/>
      <c r="J163" s="165"/>
      <c r="K163" s="166" t="s">
        <v>105</v>
      </c>
      <c r="L163" s="166"/>
    </row>
    <row r="164" spans="1:12">
      <c r="A164" s="41"/>
      <c r="B164" s="167"/>
      <c r="C164" s="167"/>
      <c r="D164" s="42"/>
      <c r="E164" s="168" t="s">
        <v>153</v>
      </c>
      <c r="F164" s="168"/>
      <c r="G164" s="168"/>
      <c r="H164" s="168" t="s">
        <v>105</v>
      </c>
      <c r="I164" s="168"/>
      <c r="J164" s="168"/>
      <c r="K164" s="168" t="s">
        <v>105</v>
      </c>
      <c r="L164" s="168"/>
    </row>
    <row r="165" spans="1:12">
      <c r="A165" s="37">
        <v>40</v>
      </c>
      <c r="B165" s="162" t="s">
        <v>140</v>
      </c>
      <c r="C165" s="162"/>
      <c r="D165" s="38" t="s">
        <v>105</v>
      </c>
      <c r="E165" s="178" t="s">
        <v>152</v>
      </c>
      <c r="F165" s="178"/>
      <c r="G165" s="178"/>
      <c r="H165" s="163" t="s">
        <v>105</v>
      </c>
      <c r="I165" s="163"/>
      <c r="J165" s="163"/>
      <c r="K165" s="163" t="s">
        <v>105</v>
      </c>
      <c r="L165" s="163"/>
    </row>
    <row r="166" spans="1:12" ht="13.8">
      <c r="A166" s="39"/>
      <c r="B166" s="164"/>
      <c r="C166" s="164"/>
      <c r="D166" s="40"/>
      <c r="E166" s="165" t="s">
        <v>142</v>
      </c>
      <c r="F166" s="165"/>
      <c r="G166" s="165"/>
      <c r="H166" s="165" t="s">
        <v>105</v>
      </c>
      <c r="I166" s="165"/>
      <c r="J166" s="165"/>
      <c r="K166" s="166" t="s">
        <v>105</v>
      </c>
      <c r="L166" s="166"/>
    </row>
    <row r="167" spans="1:12">
      <c r="A167" s="41"/>
      <c r="B167" s="167"/>
      <c r="C167" s="167"/>
      <c r="D167" s="42"/>
      <c r="E167" s="168" t="s">
        <v>153</v>
      </c>
      <c r="F167" s="168"/>
      <c r="G167" s="168"/>
      <c r="H167" s="168" t="s">
        <v>105</v>
      </c>
      <c r="I167" s="168"/>
      <c r="J167" s="168"/>
      <c r="K167" s="168" t="s">
        <v>105</v>
      </c>
      <c r="L167" s="168"/>
    </row>
    <row r="168" spans="1:12">
      <c r="A168" s="37">
        <v>41</v>
      </c>
      <c r="B168" s="162" t="s">
        <v>140</v>
      </c>
      <c r="C168" s="162"/>
      <c r="D168" s="38" t="s">
        <v>105</v>
      </c>
      <c r="E168" s="178" t="s">
        <v>150</v>
      </c>
      <c r="F168" s="178"/>
      <c r="G168" s="178"/>
      <c r="H168" s="163" t="s">
        <v>105</v>
      </c>
      <c r="I168" s="163"/>
      <c r="J168" s="163"/>
      <c r="K168" s="163" t="s">
        <v>105</v>
      </c>
      <c r="L168" s="163"/>
    </row>
    <row r="169" spans="1:12" ht="13.8">
      <c r="A169" s="39"/>
      <c r="B169" s="164"/>
      <c r="C169" s="164"/>
      <c r="D169" s="40"/>
      <c r="E169" s="165" t="s">
        <v>142</v>
      </c>
      <c r="F169" s="165"/>
      <c r="G169" s="165"/>
      <c r="H169" s="165" t="s">
        <v>105</v>
      </c>
      <c r="I169" s="165"/>
      <c r="J169" s="165"/>
      <c r="K169" s="166" t="s">
        <v>105</v>
      </c>
      <c r="L169" s="166"/>
    </row>
    <row r="170" spans="1:12">
      <c r="A170" s="41"/>
      <c r="B170" s="167"/>
      <c r="C170" s="167"/>
      <c r="D170" s="42"/>
      <c r="E170" s="168" t="s">
        <v>151</v>
      </c>
      <c r="F170" s="168"/>
      <c r="G170" s="168"/>
      <c r="H170" s="168" t="s">
        <v>105</v>
      </c>
      <c r="I170" s="168"/>
      <c r="J170" s="168"/>
      <c r="K170" s="168" t="s">
        <v>105</v>
      </c>
      <c r="L170" s="168"/>
    </row>
    <row r="171" spans="1:12">
      <c r="A171" s="37">
        <v>42</v>
      </c>
      <c r="B171" s="162" t="s">
        <v>140</v>
      </c>
      <c r="C171" s="162"/>
      <c r="D171" s="38" t="s">
        <v>105</v>
      </c>
      <c r="E171" s="178" t="s">
        <v>152</v>
      </c>
      <c r="F171" s="178"/>
      <c r="G171" s="178"/>
      <c r="H171" s="163" t="s">
        <v>105</v>
      </c>
      <c r="I171" s="163"/>
      <c r="J171" s="163"/>
      <c r="K171" s="163" t="s">
        <v>105</v>
      </c>
      <c r="L171" s="163"/>
    </row>
    <row r="172" spans="1:12" ht="13.8">
      <c r="A172" s="39"/>
      <c r="B172" s="164"/>
      <c r="C172" s="164"/>
      <c r="D172" s="40"/>
      <c r="E172" s="165" t="s">
        <v>142</v>
      </c>
      <c r="F172" s="165"/>
      <c r="G172" s="165"/>
      <c r="H172" s="165" t="s">
        <v>105</v>
      </c>
      <c r="I172" s="165"/>
      <c r="J172" s="165"/>
      <c r="K172" s="166" t="s">
        <v>105</v>
      </c>
      <c r="L172" s="166"/>
    </row>
    <row r="173" spans="1:12">
      <c r="A173" s="41"/>
      <c r="B173" s="167"/>
      <c r="C173" s="167"/>
      <c r="D173" s="42"/>
      <c r="E173" s="168" t="s">
        <v>153</v>
      </c>
      <c r="F173" s="168"/>
      <c r="G173" s="168"/>
      <c r="H173" s="168" t="s">
        <v>105</v>
      </c>
      <c r="I173" s="168"/>
      <c r="J173" s="168"/>
      <c r="K173" s="168" t="s">
        <v>105</v>
      </c>
      <c r="L173" s="168"/>
    </row>
  </sheetData>
  <mergeCells count="539">
    <mergeCell ref="B173:C173"/>
    <mergeCell ref="E173:G173"/>
    <mergeCell ref="H173:J173"/>
    <mergeCell ref="K173:L173"/>
    <mergeCell ref="B170:C170"/>
    <mergeCell ref="E170:G170"/>
    <mergeCell ref="H170:J170"/>
    <mergeCell ref="K170:L170"/>
    <mergeCell ref="B171:C171"/>
    <mergeCell ref="E171:G171"/>
    <mergeCell ref="H171:J171"/>
    <mergeCell ref="K171:L171"/>
    <mergeCell ref="B172:C172"/>
    <mergeCell ref="E172:G172"/>
    <mergeCell ref="H172:J172"/>
    <mergeCell ref="K172:L172"/>
    <mergeCell ref="B167:C167"/>
    <mergeCell ref="E167:G167"/>
    <mergeCell ref="H167:J167"/>
    <mergeCell ref="K167:L167"/>
    <mergeCell ref="B168:C168"/>
    <mergeCell ref="E168:G168"/>
    <mergeCell ref="H168:J168"/>
    <mergeCell ref="K168:L168"/>
    <mergeCell ref="B169:C169"/>
    <mergeCell ref="E169:G169"/>
    <mergeCell ref="H169:J169"/>
    <mergeCell ref="K169:L169"/>
    <mergeCell ref="B164:C164"/>
    <mergeCell ref="E164:G164"/>
    <mergeCell ref="H164:J164"/>
    <mergeCell ref="K164:L164"/>
    <mergeCell ref="B165:C165"/>
    <mergeCell ref="E165:G165"/>
    <mergeCell ref="H165:J165"/>
    <mergeCell ref="K165:L165"/>
    <mergeCell ref="B166:C166"/>
    <mergeCell ref="E166:G166"/>
    <mergeCell ref="H166:J166"/>
    <mergeCell ref="K166:L166"/>
    <mergeCell ref="B161:C161"/>
    <mergeCell ref="E161:G161"/>
    <mergeCell ref="H161:J161"/>
    <mergeCell ref="K161:L161"/>
    <mergeCell ref="B162:C162"/>
    <mergeCell ref="E162:G162"/>
    <mergeCell ref="H162:J162"/>
    <mergeCell ref="K162:L162"/>
    <mergeCell ref="B163:C163"/>
    <mergeCell ref="E163:G163"/>
    <mergeCell ref="H163:J163"/>
    <mergeCell ref="K163:L163"/>
    <mergeCell ref="B158:C158"/>
    <mergeCell ref="E158:G158"/>
    <mergeCell ref="H158:J158"/>
    <mergeCell ref="K158:L158"/>
    <mergeCell ref="B159:C159"/>
    <mergeCell ref="E159:G159"/>
    <mergeCell ref="H159:J159"/>
    <mergeCell ref="K159:L159"/>
    <mergeCell ref="B160:C160"/>
    <mergeCell ref="E160:G160"/>
    <mergeCell ref="H160:J160"/>
    <mergeCell ref="K160:L160"/>
    <mergeCell ref="B155:C155"/>
    <mergeCell ref="E155:G155"/>
    <mergeCell ref="H155:J155"/>
    <mergeCell ref="K155:L155"/>
    <mergeCell ref="B156:C156"/>
    <mergeCell ref="E156:G156"/>
    <mergeCell ref="H156:J156"/>
    <mergeCell ref="K156:L156"/>
    <mergeCell ref="B157:C157"/>
    <mergeCell ref="E157:G157"/>
    <mergeCell ref="H157:J157"/>
    <mergeCell ref="K157:L157"/>
    <mergeCell ref="B152:C152"/>
    <mergeCell ref="E152:G152"/>
    <mergeCell ref="H152:J152"/>
    <mergeCell ref="K152:L152"/>
    <mergeCell ref="B153:C153"/>
    <mergeCell ref="E153:G153"/>
    <mergeCell ref="H153:J153"/>
    <mergeCell ref="K153:L153"/>
    <mergeCell ref="B154:C154"/>
    <mergeCell ref="E154:G154"/>
    <mergeCell ref="H154:J154"/>
    <mergeCell ref="K154:L154"/>
    <mergeCell ref="B149:C149"/>
    <mergeCell ref="E149:G149"/>
    <mergeCell ref="H149:J149"/>
    <mergeCell ref="K149:L149"/>
    <mergeCell ref="B150:C150"/>
    <mergeCell ref="E150:G150"/>
    <mergeCell ref="H150:J150"/>
    <mergeCell ref="K150:L150"/>
    <mergeCell ref="B151:C151"/>
    <mergeCell ref="E151:G151"/>
    <mergeCell ref="H151:J151"/>
    <mergeCell ref="K151:L151"/>
    <mergeCell ref="B146:C146"/>
    <mergeCell ref="E146:G146"/>
    <mergeCell ref="H146:J146"/>
    <mergeCell ref="K146:L146"/>
    <mergeCell ref="B147:C147"/>
    <mergeCell ref="E147:G147"/>
    <mergeCell ref="H147:J147"/>
    <mergeCell ref="K147:L147"/>
    <mergeCell ref="B148:C148"/>
    <mergeCell ref="E148:G148"/>
    <mergeCell ref="H148:J148"/>
    <mergeCell ref="K148:L148"/>
    <mergeCell ref="B143:C143"/>
    <mergeCell ref="E143:G143"/>
    <mergeCell ref="H143:J143"/>
    <mergeCell ref="K143:L143"/>
    <mergeCell ref="B144:C144"/>
    <mergeCell ref="E144:G144"/>
    <mergeCell ref="H144:J144"/>
    <mergeCell ref="K144:L144"/>
    <mergeCell ref="B145:C145"/>
    <mergeCell ref="E145:G145"/>
    <mergeCell ref="H145:J145"/>
    <mergeCell ref="K145:L145"/>
    <mergeCell ref="B140:C140"/>
    <mergeCell ref="E140:G140"/>
    <mergeCell ref="H140:J140"/>
    <mergeCell ref="K140:L140"/>
    <mergeCell ref="B141:C141"/>
    <mergeCell ref="E141:G141"/>
    <mergeCell ref="H141:J141"/>
    <mergeCell ref="K141:L141"/>
    <mergeCell ref="B142:C142"/>
    <mergeCell ref="E142:G142"/>
    <mergeCell ref="H142:J142"/>
    <mergeCell ref="K142:L142"/>
    <mergeCell ref="B137:C137"/>
    <mergeCell ref="E137:G137"/>
    <mergeCell ref="H137:J137"/>
    <mergeCell ref="K137:L137"/>
    <mergeCell ref="B138:C138"/>
    <mergeCell ref="E138:G138"/>
    <mergeCell ref="H138:J138"/>
    <mergeCell ref="K138:L138"/>
    <mergeCell ref="B139:C139"/>
    <mergeCell ref="E139:G139"/>
    <mergeCell ref="H139:J139"/>
    <mergeCell ref="K139:L139"/>
    <mergeCell ref="B134:C134"/>
    <mergeCell ref="E134:G134"/>
    <mergeCell ref="H134:J134"/>
    <mergeCell ref="K134:L134"/>
    <mergeCell ref="B135:C135"/>
    <mergeCell ref="E135:G135"/>
    <mergeCell ref="H135:J135"/>
    <mergeCell ref="K135:L135"/>
    <mergeCell ref="B136:C136"/>
    <mergeCell ref="E136:G136"/>
    <mergeCell ref="H136:J136"/>
    <mergeCell ref="K136:L136"/>
    <mergeCell ref="B131:C131"/>
    <mergeCell ref="E131:G131"/>
    <mergeCell ref="H131:J131"/>
    <mergeCell ref="K131:L131"/>
    <mergeCell ref="B132:C132"/>
    <mergeCell ref="E132:G132"/>
    <mergeCell ref="H132:J132"/>
    <mergeCell ref="K132:L132"/>
    <mergeCell ref="B133:C133"/>
    <mergeCell ref="E133:G133"/>
    <mergeCell ref="H133:J133"/>
    <mergeCell ref="K133:L133"/>
    <mergeCell ref="B128:C128"/>
    <mergeCell ref="E128:G128"/>
    <mergeCell ref="H128:J128"/>
    <mergeCell ref="K128:L128"/>
    <mergeCell ref="B129:C129"/>
    <mergeCell ref="E129:G129"/>
    <mergeCell ref="H129:J129"/>
    <mergeCell ref="K129:L129"/>
    <mergeCell ref="B130:C130"/>
    <mergeCell ref="E130:G130"/>
    <mergeCell ref="H130:J130"/>
    <mergeCell ref="K130:L130"/>
    <mergeCell ref="B125:C125"/>
    <mergeCell ref="E125:G125"/>
    <mergeCell ref="H125:J125"/>
    <mergeCell ref="K125:L125"/>
    <mergeCell ref="B126:C126"/>
    <mergeCell ref="E126:G126"/>
    <mergeCell ref="H126:J126"/>
    <mergeCell ref="K126:L126"/>
    <mergeCell ref="B127:C127"/>
    <mergeCell ref="E127:G127"/>
    <mergeCell ref="H127:J127"/>
    <mergeCell ref="K127:L127"/>
    <mergeCell ref="B122:C122"/>
    <mergeCell ref="E122:G122"/>
    <mergeCell ref="H122:J122"/>
    <mergeCell ref="K122:L122"/>
    <mergeCell ref="B123:C123"/>
    <mergeCell ref="E123:G123"/>
    <mergeCell ref="H123:J123"/>
    <mergeCell ref="K123:L123"/>
    <mergeCell ref="B124:C124"/>
    <mergeCell ref="E124:G124"/>
    <mergeCell ref="H124:J124"/>
    <mergeCell ref="K124:L124"/>
    <mergeCell ref="B119:C119"/>
    <mergeCell ref="E119:G119"/>
    <mergeCell ref="H119:J119"/>
    <mergeCell ref="K119:L119"/>
    <mergeCell ref="B120:C120"/>
    <mergeCell ref="E120:G120"/>
    <mergeCell ref="H120:J120"/>
    <mergeCell ref="K120:L120"/>
    <mergeCell ref="B121:C121"/>
    <mergeCell ref="E121:G121"/>
    <mergeCell ref="H121:J121"/>
    <mergeCell ref="K121:L121"/>
    <mergeCell ref="B116:C116"/>
    <mergeCell ref="E116:G116"/>
    <mergeCell ref="H116:J116"/>
    <mergeCell ref="K116:L116"/>
    <mergeCell ref="B117:C117"/>
    <mergeCell ref="E117:G117"/>
    <mergeCell ref="H117:J117"/>
    <mergeCell ref="K117:L117"/>
    <mergeCell ref="B118:C118"/>
    <mergeCell ref="E118:G118"/>
    <mergeCell ref="H118:J118"/>
    <mergeCell ref="K118:L118"/>
    <mergeCell ref="B113:C113"/>
    <mergeCell ref="E113:G113"/>
    <mergeCell ref="H113:J113"/>
    <mergeCell ref="K113:L113"/>
    <mergeCell ref="B114:C114"/>
    <mergeCell ref="E114:G114"/>
    <mergeCell ref="H114:J114"/>
    <mergeCell ref="K114:L114"/>
    <mergeCell ref="B115:C115"/>
    <mergeCell ref="E115:G115"/>
    <mergeCell ref="H115:J115"/>
    <mergeCell ref="K115:L115"/>
    <mergeCell ref="B110:C110"/>
    <mergeCell ref="E110:G110"/>
    <mergeCell ref="H110:J110"/>
    <mergeCell ref="K110:L110"/>
    <mergeCell ref="B111:C111"/>
    <mergeCell ref="E111:G111"/>
    <mergeCell ref="H111:J111"/>
    <mergeCell ref="K111:L111"/>
    <mergeCell ref="B112:C112"/>
    <mergeCell ref="E112:G112"/>
    <mergeCell ref="H112:J112"/>
    <mergeCell ref="K112:L112"/>
    <mergeCell ref="B107:C107"/>
    <mergeCell ref="E107:G107"/>
    <mergeCell ref="H107:J107"/>
    <mergeCell ref="K107:L107"/>
    <mergeCell ref="B108:C108"/>
    <mergeCell ref="E108:G108"/>
    <mergeCell ref="H108:J108"/>
    <mergeCell ref="K108:L108"/>
    <mergeCell ref="B109:C109"/>
    <mergeCell ref="E109:G109"/>
    <mergeCell ref="H109:J109"/>
    <mergeCell ref="K109:L109"/>
    <mergeCell ref="B104:C104"/>
    <mergeCell ref="E104:G104"/>
    <mergeCell ref="H104:J104"/>
    <mergeCell ref="K104:L104"/>
    <mergeCell ref="B105:C105"/>
    <mergeCell ref="E105:G105"/>
    <mergeCell ref="H105:J105"/>
    <mergeCell ref="K105:L105"/>
    <mergeCell ref="B106:C106"/>
    <mergeCell ref="E106:G106"/>
    <mergeCell ref="H106:J106"/>
    <mergeCell ref="K106:L106"/>
    <mergeCell ref="B101:C101"/>
    <mergeCell ref="E101:G101"/>
    <mergeCell ref="H101:J101"/>
    <mergeCell ref="K101:L101"/>
    <mergeCell ref="B102:C102"/>
    <mergeCell ref="E102:G102"/>
    <mergeCell ref="H102:J102"/>
    <mergeCell ref="K102:L102"/>
    <mergeCell ref="B103:C103"/>
    <mergeCell ref="E103:G103"/>
    <mergeCell ref="H103:J103"/>
    <mergeCell ref="K103:L103"/>
    <mergeCell ref="B98:C98"/>
    <mergeCell ref="E98:G98"/>
    <mergeCell ref="H98:J98"/>
    <mergeCell ref="K98:L98"/>
    <mergeCell ref="B99:C99"/>
    <mergeCell ref="E99:G99"/>
    <mergeCell ref="H99:J99"/>
    <mergeCell ref="K99:L99"/>
    <mergeCell ref="B100:C100"/>
    <mergeCell ref="E100:G100"/>
    <mergeCell ref="H100:J100"/>
    <mergeCell ref="K100:L100"/>
    <mergeCell ref="B95:C95"/>
    <mergeCell ref="E95:G95"/>
    <mergeCell ref="H95:J95"/>
    <mergeCell ref="K95:L95"/>
    <mergeCell ref="B96:C96"/>
    <mergeCell ref="E96:G96"/>
    <mergeCell ref="H96:J96"/>
    <mergeCell ref="K96:L96"/>
    <mergeCell ref="B97:C97"/>
    <mergeCell ref="E97:G97"/>
    <mergeCell ref="H97:J97"/>
    <mergeCell ref="K97:L97"/>
    <mergeCell ref="B92:C92"/>
    <mergeCell ref="E92:G92"/>
    <mergeCell ref="H92:J92"/>
    <mergeCell ref="K92:L92"/>
    <mergeCell ref="B93:C93"/>
    <mergeCell ref="E93:G93"/>
    <mergeCell ref="H93:J93"/>
    <mergeCell ref="K93:L93"/>
    <mergeCell ref="B94:C94"/>
    <mergeCell ref="E94:G94"/>
    <mergeCell ref="H94:J94"/>
    <mergeCell ref="K94:L94"/>
    <mergeCell ref="B89:C89"/>
    <mergeCell ref="E89:G89"/>
    <mergeCell ref="H89:J89"/>
    <mergeCell ref="K89:L89"/>
    <mergeCell ref="B90:C90"/>
    <mergeCell ref="E90:G90"/>
    <mergeCell ref="H90:J90"/>
    <mergeCell ref="K90:L90"/>
    <mergeCell ref="B91:C91"/>
    <mergeCell ref="E91:G91"/>
    <mergeCell ref="H91:J91"/>
    <mergeCell ref="K91:L91"/>
    <mergeCell ref="B86:C86"/>
    <mergeCell ref="E86:G86"/>
    <mergeCell ref="H86:J86"/>
    <mergeCell ref="K86:L86"/>
    <mergeCell ref="B87:C87"/>
    <mergeCell ref="E87:G87"/>
    <mergeCell ref="H87:J87"/>
    <mergeCell ref="K87:L87"/>
    <mergeCell ref="B88:C88"/>
    <mergeCell ref="E88:G88"/>
    <mergeCell ref="H88:J88"/>
    <mergeCell ref="K88:L88"/>
    <mergeCell ref="B83:C83"/>
    <mergeCell ref="E83:G83"/>
    <mergeCell ref="H83:J83"/>
    <mergeCell ref="K83:L83"/>
    <mergeCell ref="B84:C84"/>
    <mergeCell ref="E84:G84"/>
    <mergeCell ref="H84:J84"/>
    <mergeCell ref="K84:L84"/>
    <mergeCell ref="B85:C85"/>
    <mergeCell ref="E85:G85"/>
    <mergeCell ref="H85:J85"/>
    <mergeCell ref="K85:L85"/>
    <mergeCell ref="B80:C80"/>
    <mergeCell ref="E80:G80"/>
    <mergeCell ref="H80:J80"/>
    <mergeCell ref="K80:L80"/>
    <mergeCell ref="B81:C81"/>
    <mergeCell ref="E81:G81"/>
    <mergeCell ref="H81:J81"/>
    <mergeCell ref="K81:L81"/>
    <mergeCell ref="B82:C82"/>
    <mergeCell ref="E82:G82"/>
    <mergeCell ref="H82:J82"/>
    <mergeCell ref="K82:L82"/>
    <mergeCell ref="B77:C77"/>
    <mergeCell ref="E77:G77"/>
    <mergeCell ref="H77:J77"/>
    <mergeCell ref="K77:L77"/>
    <mergeCell ref="B78:C78"/>
    <mergeCell ref="E78:G78"/>
    <mergeCell ref="H78:J78"/>
    <mergeCell ref="K78:L78"/>
    <mergeCell ref="B79:C79"/>
    <mergeCell ref="E79:G79"/>
    <mergeCell ref="H79:J79"/>
    <mergeCell ref="K79:L79"/>
    <mergeCell ref="B74:C74"/>
    <mergeCell ref="E74:G74"/>
    <mergeCell ref="H74:J74"/>
    <mergeCell ref="K74:L74"/>
    <mergeCell ref="B75:C75"/>
    <mergeCell ref="E75:G75"/>
    <mergeCell ref="H75:J75"/>
    <mergeCell ref="K75:L75"/>
    <mergeCell ref="B76:C76"/>
    <mergeCell ref="E76:G76"/>
    <mergeCell ref="H76:J76"/>
    <mergeCell ref="K76:L76"/>
    <mergeCell ref="B71:C71"/>
    <mergeCell ref="E71:G71"/>
    <mergeCell ref="H71:J71"/>
    <mergeCell ref="K71:L71"/>
    <mergeCell ref="B72:C72"/>
    <mergeCell ref="E72:G72"/>
    <mergeCell ref="H72:J72"/>
    <mergeCell ref="K72:L72"/>
    <mergeCell ref="B73:C73"/>
    <mergeCell ref="E73:G73"/>
    <mergeCell ref="H73:J73"/>
    <mergeCell ref="K73:L73"/>
    <mergeCell ref="B68:C68"/>
    <mergeCell ref="E68:G68"/>
    <mergeCell ref="H68:J68"/>
    <mergeCell ref="K68:L68"/>
    <mergeCell ref="B69:C69"/>
    <mergeCell ref="E69:G69"/>
    <mergeCell ref="H69:J69"/>
    <mergeCell ref="K69:L69"/>
    <mergeCell ref="B70:C70"/>
    <mergeCell ref="E70:G70"/>
    <mergeCell ref="H70:J70"/>
    <mergeCell ref="K70:L70"/>
    <mergeCell ref="B65:C65"/>
    <mergeCell ref="E65:G65"/>
    <mergeCell ref="H65:J65"/>
    <mergeCell ref="K65:L65"/>
    <mergeCell ref="B66:C66"/>
    <mergeCell ref="E66:G66"/>
    <mergeCell ref="H66:J66"/>
    <mergeCell ref="K66:L66"/>
    <mergeCell ref="B67:C67"/>
    <mergeCell ref="E67:G67"/>
    <mergeCell ref="H67:J67"/>
    <mergeCell ref="K67:L67"/>
    <mergeCell ref="B62:C62"/>
    <mergeCell ref="E62:G62"/>
    <mergeCell ref="H62:J62"/>
    <mergeCell ref="K62:L62"/>
    <mergeCell ref="B63:C63"/>
    <mergeCell ref="E63:G63"/>
    <mergeCell ref="H63:J63"/>
    <mergeCell ref="K63:L63"/>
    <mergeCell ref="B64:C64"/>
    <mergeCell ref="E64:G64"/>
    <mergeCell ref="H64:J64"/>
    <mergeCell ref="K64:L64"/>
    <mergeCell ref="B59:C59"/>
    <mergeCell ref="E59:G59"/>
    <mergeCell ref="H59:J59"/>
    <mergeCell ref="K59:L59"/>
    <mergeCell ref="B60:C60"/>
    <mergeCell ref="E60:G60"/>
    <mergeCell ref="H60:J60"/>
    <mergeCell ref="K60:L60"/>
    <mergeCell ref="B61:C61"/>
    <mergeCell ref="E61:G61"/>
    <mergeCell ref="H61:J61"/>
    <mergeCell ref="K61:L61"/>
    <mergeCell ref="B56:C56"/>
    <mergeCell ref="E56:G56"/>
    <mergeCell ref="H56:J56"/>
    <mergeCell ref="K56:L56"/>
    <mergeCell ref="B57:C57"/>
    <mergeCell ref="E57:G57"/>
    <mergeCell ref="H57:J57"/>
    <mergeCell ref="K57:L57"/>
    <mergeCell ref="B58:C58"/>
    <mergeCell ref="E58:G58"/>
    <mergeCell ref="H58:J58"/>
    <mergeCell ref="K58:L58"/>
    <mergeCell ref="B53:C53"/>
    <mergeCell ref="E53:G53"/>
    <mergeCell ref="H53:J53"/>
    <mergeCell ref="K53:L53"/>
    <mergeCell ref="B54:C54"/>
    <mergeCell ref="E54:G54"/>
    <mergeCell ref="H54:J54"/>
    <mergeCell ref="K54:L54"/>
    <mergeCell ref="B55:C55"/>
    <mergeCell ref="E55:G55"/>
    <mergeCell ref="H55:J55"/>
    <mergeCell ref="K55:L55"/>
    <mergeCell ref="B50:C50"/>
    <mergeCell ref="E50:G50"/>
    <mergeCell ref="H50:J50"/>
    <mergeCell ref="K50:L50"/>
    <mergeCell ref="B51:C51"/>
    <mergeCell ref="E51:G51"/>
    <mergeCell ref="H51:J51"/>
    <mergeCell ref="K51:L51"/>
    <mergeCell ref="B52:C52"/>
    <mergeCell ref="E52:G52"/>
    <mergeCell ref="H52:J52"/>
    <mergeCell ref="K52:L52"/>
    <mergeCell ref="B47:C47"/>
    <mergeCell ref="E47:G47"/>
    <mergeCell ref="H47:J47"/>
    <mergeCell ref="K47:L47"/>
    <mergeCell ref="B48:C48"/>
    <mergeCell ref="E48:G48"/>
    <mergeCell ref="H48:J48"/>
    <mergeCell ref="K48:L48"/>
    <mergeCell ref="B49:C49"/>
    <mergeCell ref="E49:G49"/>
    <mergeCell ref="H49:J49"/>
    <mergeCell ref="K49:L49"/>
    <mergeCell ref="B44:C44"/>
    <mergeCell ref="E44:G44"/>
    <mergeCell ref="H44:J44"/>
    <mergeCell ref="K44:L44"/>
    <mergeCell ref="B45:C45"/>
    <mergeCell ref="E45:G45"/>
    <mergeCell ref="H45:J45"/>
    <mergeCell ref="K45:L45"/>
    <mergeCell ref="B46:C46"/>
    <mergeCell ref="E46:G46"/>
    <mergeCell ref="H46:J46"/>
    <mergeCell ref="K46:L46"/>
    <mergeCell ref="A9:J9"/>
    <mergeCell ref="A40:A43"/>
    <mergeCell ref="B40:D40"/>
    <mergeCell ref="E40:L40"/>
    <mergeCell ref="B41:C43"/>
    <mergeCell ref="D41:D43"/>
    <mergeCell ref="E41:L41"/>
    <mergeCell ref="E42:G43"/>
    <mergeCell ref="H42:J43"/>
    <mergeCell ref="K42:L43"/>
    <mergeCell ref="A5:A8"/>
    <mergeCell ref="B6:B8"/>
    <mergeCell ref="C6:C8"/>
    <mergeCell ref="D6:D7"/>
    <mergeCell ref="B5:E5"/>
    <mergeCell ref="F5:F8"/>
    <mergeCell ref="J5:J7"/>
    <mergeCell ref="K5:K7"/>
    <mergeCell ref="L5:L7"/>
  </mergeCells>
  <pageMargins left="0.39374999999999999" right="0.39374999999999999" top="0.39374999999999999" bottom="0.39374999999999999" header="0.511811023622047" footer="0.511811023622047"/>
  <pageSetup paperSize="9"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30"/>
  <sheetViews>
    <sheetView workbookViewId="0">
      <pane ySplit="9" topLeftCell="A10" activePane="bottomLeft" state="frozen"/>
      <selection activeCell="L32" sqref="L32"/>
      <selection pane="bottomLeft" activeCell="L26" sqref="L26"/>
    </sheetView>
  </sheetViews>
  <sheetFormatPr defaultColWidth="8.6640625" defaultRowHeight="13.2"/>
  <cols>
    <col min="1" max="1" width="4.44140625" style="4" customWidth="1"/>
    <col min="2" max="2" width="12.109375" customWidth="1"/>
    <col min="3" max="3" width="22.109375" customWidth="1"/>
    <col min="4" max="4" width="14.5546875" customWidth="1"/>
    <col min="5" max="5" width="17" customWidth="1"/>
    <col min="6" max="6" width="5" customWidth="1"/>
    <col min="7" max="7" width="12" customWidth="1"/>
    <col min="8" max="8" width="11.33203125" customWidth="1"/>
    <col min="9" max="9" width="12" customWidth="1"/>
    <col min="10" max="10" width="11.33203125" customWidth="1"/>
    <col min="11" max="11" width="11.88671875" customWidth="1"/>
    <col min="12" max="12" width="39.44140625" customWidth="1"/>
    <col min="13" max="13" width="2.88671875" customWidth="1"/>
  </cols>
  <sheetData>
    <row r="1" spans="1:12" ht="15.6">
      <c r="A1" s="6" t="s">
        <v>633</v>
      </c>
      <c r="B1" s="7"/>
      <c r="L1" s="8" t="s">
        <v>157</v>
      </c>
    </row>
    <row r="2" spans="1:12" ht="15">
      <c r="A2" s="9" t="s">
        <v>158</v>
      </c>
      <c r="B2" s="10"/>
    </row>
    <row r="3" spans="1:12" ht="15">
      <c r="A3" s="9" t="s">
        <v>159</v>
      </c>
      <c r="B3" s="10"/>
    </row>
    <row r="4" spans="1:12" ht="7.5" customHeight="1"/>
    <row r="5" spans="1:12" ht="12.75" customHeight="1">
      <c r="A5" s="149" t="s">
        <v>0</v>
      </c>
      <c r="B5" s="152" t="s">
        <v>5</v>
      </c>
      <c r="C5" s="152"/>
      <c r="D5" s="152"/>
      <c r="E5" s="152"/>
      <c r="F5" s="153" t="s">
        <v>160</v>
      </c>
      <c r="G5" s="11"/>
      <c r="H5" s="11" t="s">
        <v>6</v>
      </c>
      <c r="I5" s="11"/>
      <c r="J5" s="179" t="s">
        <v>632</v>
      </c>
      <c r="K5" s="154" t="s">
        <v>629</v>
      </c>
      <c r="L5" s="179" t="s">
        <v>7</v>
      </c>
    </row>
    <row r="6" spans="1:12" ht="12.75" customHeight="1">
      <c r="A6" s="149"/>
      <c r="B6" s="150" t="s">
        <v>8</v>
      </c>
      <c r="C6" s="150" t="s">
        <v>9</v>
      </c>
      <c r="D6" s="150" t="s">
        <v>10</v>
      </c>
      <c r="E6" s="50" t="s">
        <v>11</v>
      </c>
      <c r="F6" s="153"/>
      <c r="G6" s="14" t="s">
        <v>6</v>
      </c>
      <c r="H6" s="15" t="s">
        <v>12</v>
      </c>
      <c r="I6" s="15" t="s">
        <v>6</v>
      </c>
      <c r="J6" s="179"/>
      <c r="K6" s="154"/>
      <c r="L6" s="179"/>
    </row>
    <row r="7" spans="1:12" ht="22.8">
      <c r="A7" s="149"/>
      <c r="B7" s="150"/>
      <c r="C7" s="150"/>
      <c r="D7" s="150"/>
      <c r="E7" s="50" t="s">
        <v>13</v>
      </c>
      <c r="F7" s="153"/>
      <c r="G7" s="14" t="s">
        <v>14</v>
      </c>
      <c r="H7" s="15" t="s">
        <v>15</v>
      </c>
      <c r="I7" s="15" t="s">
        <v>16</v>
      </c>
      <c r="J7" s="179"/>
      <c r="K7" s="154"/>
      <c r="L7" s="179"/>
    </row>
    <row r="8" spans="1:12">
      <c r="A8" s="149"/>
      <c r="B8" s="150"/>
      <c r="C8" s="150"/>
      <c r="D8" s="13" t="s">
        <v>17</v>
      </c>
      <c r="E8" s="50" t="s">
        <v>18</v>
      </c>
      <c r="F8" s="153"/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51"/>
    </row>
    <row r="9" spans="1:12">
      <c r="A9" s="155" t="s">
        <v>161</v>
      </c>
      <c r="B9" s="155"/>
      <c r="C9" s="155"/>
      <c r="D9" s="155"/>
      <c r="E9" s="155"/>
      <c r="F9" s="155"/>
      <c r="G9" s="155"/>
      <c r="H9" s="155"/>
      <c r="I9" s="155"/>
      <c r="J9" s="155"/>
      <c r="K9" s="52"/>
      <c r="L9" s="52"/>
    </row>
    <row r="10" spans="1:12" s="1" customFormat="1">
      <c r="A10" s="18" t="s">
        <v>162</v>
      </c>
      <c r="B10" s="19" t="s">
        <v>62</v>
      </c>
      <c r="C10" s="20" t="s">
        <v>27</v>
      </c>
      <c r="D10" s="53" t="s">
        <v>163</v>
      </c>
      <c r="E10" s="19" t="s">
        <v>164</v>
      </c>
      <c r="F10" s="19" t="s">
        <v>29</v>
      </c>
      <c r="G10" s="21">
        <f>4*8</f>
        <v>32</v>
      </c>
      <c r="H10" s="22">
        <v>1</v>
      </c>
      <c r="I10" s="21">
        <f t="shared" ref="I10:I22" si="0">G10*H10*1</f>
        <v>32</v>
      </c>
      <c r="J10" s="144"/>
      <c r="K10" s="144" t="str">
        <f>IF(J10=0,"",ROUND(I10*J10,2))</f>
        <v/>
      </c>
      <c r="L10" s="52"/>
    </row>
    <row r="11" spans="1:12" s="1" customFormat="1">
      <c r="A11" s="18" t="s">
        <v>165</v>
      </c>
      <c r="B11" s="19" t="s">
        <v>62</v>
      </c>
      <c r="C11" s="20" t="s">
        <v>27</v>
      </c>
      <c r="D11" s="53" t="s">
        <v>163</v>
      </c>
      <c r="E11" s="19" t="s">
        <v>166</v>
      </c>
      <c r="F11" s="19" t="s">
        <v>29</v>
      </c>
      <c r="G11" s="21">
        <f>2*4+2+1+2</f>
        <v>13</v>
      </c>
      <c r="H11" s="22">
        <v>1</v>
      </c>
      <c r="I11" s="21">
        <f t="shared" si="0"/>
        <v>13</v>
      </c>
      <c r="J11" s="144"/>
      <c r="K11" s="144" t="str">
        <f t="shared" ref="K11:K22" si="1">IF(J11=0,"",ROUND(I11*J11,2))</f>
        <v/>
      </c>
      <c r="L11" s="52"/>
    </row>
    <row r="12" spans="1:12" s="1" customFormat="1">
      <c r="A12" s="18" t="s">
        <v>167</v>
      </c>
      <c r="B12" s="19" t="s">
        <v>62</v>
      </c>
      <c r="C12" s="20" t="s">
        <v>27</v>
      </c>
      <c r="D12" s="53" t="s">
        <v>163</v>
      </c>
      <c r="E12" s="19" t="s">
        <v>168</v>
      </c>
      <c r="F12" s="19" t="s">
        <v>29</v>
      </c>
      <c r="G12" s="21">
        <f>2*4</f>
        <v>8</v>
      </c>
      <c r="H12" s="22">
        <v>1</v>
      </c>
      <c r="I12" s="21">
        <f t="shared" si="0"/>
        <v>8</v>
      </c>
      <c r="J12" s="144"/>
      <c r="K12" s="144" t="str">
        <f t="shared" si="1"/>
        <v/>
      </c>
      <c r="L12" s="52"/>
    </row>
    <row r="13" spans="1:12" s="1" customFormat="1">
      <c r="A13" s="18" t="s">
        <v>169</v>
      </c>
      <c r="B13" s="19" t="s">
        <v>62</v>
      </c>
      <c r="C13" s="20" t="s">
        <v>27</v>
      </c>
      <c r="D13" s="53" t="s">
        <v>163</v>
      </c>
      <c r="E13" s="19" t="s">
        <v>170</v>
      </c>
      <c r="F13" s="19" t="s">
        <v>29</v>
      </c>
      <c r="G13" s="21">
        <f>2</f>
        <v>2</v>
      </c>
      <c r="H13" s="22">
        <v>1</v>
      </c>
      <c r="I13" s="21">
        <f t="shared" si="0"/>
        <v>2</v>
      </c>
      <c r="J13" s="144"/>
      <c r="K13" s="144" t="str">
        <f t="shared" si="1"/>
        <v/>
      </c>
      <c r="L13" s="52"/>
    </row>
    <row r="14" spans="1:12" s="1" customFormat="1">
      <c r="A14" s="18" t="s">
        <v>171</v>
      </c>
      <c r="B14" s="19" t="s">
        <v>26</v>
      </c>
      <c r="C14" s="20" t="s">
        <v>27</v>
      </c>
      <c r="D14" s="19">
        <v>6</v>
      </c>
      <c r="E14" s="54" t="s">
        <v>172</v>
      </c>
      <c r="F14" s="19" t="s">
        <v>29</v>
      </c>
      <c r="G14" s="21">
        <f>8</f>
        <v>8</v>
      </c>
      <c r="H14" s="22">
        <v>1</v>
      </c>
      <c r="I14" s="21">
        <f t="shared" si="0"/>
        <v>8</v>
      </c>
      <c r="J14" s="144"/>
      <c r="K14" s="144" t="str">
        <f t="shared" si="1"/>
        <v/>
      </c>
      <c r="L14" s="23"/>
    </row>
    <row r="15" spans="1:12" s="1" customFormat="1">
      <c r="A15" s="18" t="s">
        <v>173</v>
      </c>
      <c r="B15" s="19" t="s">
        <v>26</v>
      </c>
      <c r="C15" s="20" t="s">
        <v>27</v>
      </c>
      <c r="D15" s="19">
        <v>2</v>
      </c>
      <c r="E15" s="54" t="s">
        <v>174</v>
      </c>
      <c r="F15" s="19" t="s">
        <v>29</v>
      </c>
      <c r="G15" s="21">
        <f>8</f>
        <v>8</v>
      </c>
      <c r="H15" s="22">
        <v>1</v>
      </c>
      <c r="I15" s="21">
        <f t="shared" si="0"/>
        <v>8</v>
      </c>
      <c r="J15" s="144"/>
      <c r="K15" s="144" t="str">
        <f t="shared" si="1"/>
        <v/>
      </c>
      <c r="L15" s="23"/>
    </row>
    <row r="16" spans="1:12" s="1" customFormat="1">
      <c r="A16" s="18" t="s">
        <v>175</v>
      </c>
      <c r="B16" s="19" t="s">
        <v>26</v>
      </c>
      <c r="C16" s="20" t="s">
        <v>27</v>
      </c>
      <c r="D16" s="19">
        <v>8</v>
      </c>
      <c r="E16" s="54" t="s">
        <v>176</v>
      </c>
      <c r="F16" s="19" t="s">
        <v>29</v>
      </c>
      <c r="G16" s="21">
        <f>8</f>
        <v>8</v>
      </c>
      <c r="H16" s="22">
        <v>1</v>
      </c>
      <c r="I16" s="21">
        <f t="shared" si="0"/>
        <v>8</v>
      </c>
      <c r="J16" s="144"/>
      <c r="K16" s="144" t="str">
        <f t="shared" si="1"/>
        <v/>
      </c>
      <c r="L16" s="23"/>
    </row>
    <row r="17" spans="1:12" s="1" customFormat="1">
      <c r="A17" s="18" t="s">
        <v>177</v>
      </c>
      <c r="B17" s="19" t="s">
        <v>62</v>
      </c>
      <c r="C17" s="20" t="s">
        <v>27</v>
      </c>
      <c r="D17" s="53" t="s">
        <v>163</v>
      </c>
      <c r="E17" s="19" t="s">
        <v>178</v>
      </c>
      <c r="F17" s="19" t="s">
        <v>29</v>
      </c>
      <c r="G17" s="21">
        <f>1</f>
        <v>1</v>
      </c>
      <c r="H17" s="22">
        <v>1</v>
      </c>
      <c r="I17" s="21">
        <f t="shared" si="0"/>
        <v>1</v>
      </c>
      <c r="J17" s="144"/>
      <c r="K17" s="144" t="str">
        <f t="shared" si="1"/>
        <v/>
      </c>
      <c r="L17" s="23"/>
    </row>
    <row r="18" spans="1:12" s="1" customFormat="1">
      <c r="A18" s="18" t="s">
        <v>179</v>
      </c>
      <c r="B18" s="19" t="s">
        <v>26</v>
      </c>
      <c r="C18" s="20" t="s">
        <v>27</v>
      </c>
      <c r="D18" s="19">
        <v>6</v>
      </c>
      <c r="E18" s="54" t="s">
        <v>180</v>
      </c>
      <c r="F18" s="19" t="s">
        <v>29</v>
      </c>
      <c r="G18" s="21">
        <f>1+2</f>
        <v>3</v>
      </c>
      <c r="H18" s="22">
        <v>1</v>
      </c>
      <c r="I18" s="21">
        <f t="shared" si="0"/>
        <v>3</v>
      </c>
      <c r="J18" s="144"/>
      <c r="K18" s="144" t="str">
        <f t="shared" si="1"/>
        <v/>
      </c>
      <c r="L18" s="23"/>
    </row>
    <row r="19" spans="1:12" s="1" customFormat="1">
      <c r="A19" s="18" t="s">
        <v>181</v>
      </c>
      <c r="B19" s="19" t="s">
        <v>26</v>
      </c>
      <c r="C19" s="20" t="s">
        <v>27</v>
      </c>
      <c r="D19" s="53" t="s">
        <v>163</v>
      </c>
      <c r="E19" s="19" t="s">
        <v>182</v>
      </c>
      <c r="F19" s="19" t="s">
        <v>29</v>
      </c>
      <c r="G19" s="21">
        <f>2</f>
        <v>2</v>
      </c>
      <c r="H19" s="22">
        <v>1</v>
      </c>
      <c r="I19" s="21">
        <f t="shared" si="0"/>
        <v>2</v>
      </c>
      <c r="J19" s="144"/>
      <c r="K19" s="144" t="str">
        <f t="shared" si="1"/>
        <v/>
      </c>
      <c r="L19" s="23"/>
    </row>
    <row r="20" spans="1:12" s="1" customFormat="1">
      <c r="A20" s="18" t="s">
        <v>183</v>
      </c>
      <c r="B20" s="19" t="s">
        <v>26</v>
      </c>
      <c r="C20" s="20" t="s">
        <v>27</v>
      </c>
      <c r="D20" s="53" t="s">
        <v>163</v>
      </c>
      <c r="E20" s="19" t="s">
        <v>184</v>
      </c>
      <c r="F20" s="19" t="s">
        <v>29</v>
      </c>
      <c r="G20" s="21">
        <v>1</v>
      </c>
      <c r="H20" s="22">
        <v>1</v>
      </c>
      <c r="I20" s="21">
        <f t="shared" si="0"/>
        <v>1</v>
      </c>
      <c r="J20" s="144"/>
      <c r="K20" s="144" t="str">
        <f t="shared" si="1"/>
        <v/>
      </c>
      <c r="L20" s="23"/>
    </row>
    <row r="21" spans="1:12" s="1" customFormat="1">
      <c r="A21" s="18" t="s">
        <v>185</v>
      </c>
      <c r="B21" s="19" t="s">
        <v>62</v>
      </c>
      <c r="C21" s="20" t="s">
        <v>27</v>
      </c>
      <c r="D21" s="53" t="s">
        <v>163</v>
      </c>
      <c r="E21" s="19" t="s">
        <v>186</v>
      </c>
      <c r="F21" s="19" t="s">
        <v>29</v>
      </c>
      <c r="G21" s="21">
        <v>1</v>
      </c>
      <c r="H21" s="22">
        <v>1</v>
      </c>
      <c r="I21" s="21">
        <f t="shared" si="0"/>
        <v>1</v>
      </c>
      <c r="J21" s="144"/>
      <c r="K21" s="144" t="str">
        <f t="shared" si="1"/>
        <v/>
      </c>
      <c r="L21" s="55" t="s">
        <v>187</v>
      </c>
    </row>
    <row r="22" spans="1:12" s="1" customFormat="1">
      <c r="A22" s="18" t="s">
        <v>188</v>
      </c>
      <c r="B22" s="19" t="s">
        <v>26</v>
      </c>
      <c r="C22" s="24" t="s">
        <v>47</v>
      </c>
      <c r="D22" s="19">
        <v>3</v>
      </c>
      <c r="E22" s="19" t="s">
        <v>189</v>
      </c>
      <c r="F22" s="19" t="s">
        <v>29</v>
      </c>
      <c r="G22" s="21">
        <v>2</v>
      </c>
      <c r="H22" s="22">
        <v>1</v>
      </c>
      <c r="I22" s="21">
        <f t="shared" si="0"/>
        <v>2</v>
      </c>
      <c r="J22" s="144"/>
      <c r="K22" s="144" t="str">
        <f t="shared" si="1"/>
        <v/>
      </c>
      <c r="L22" s="55"/>
    </row>
    <row r="23" spans="1:12" s="1" customFormat="1" ht="22.5" customHeight="1">
      <c r="A23" s="25"/>
      <c r="B23" s="26"/>
      <c r="C23" s="26"/>
      <c r="D23" s="26"/>
      <c r="E23" s="26"/>
      <c r="F23" s="26"/>
      <c r="G23" s="2"/>
      <c r="H23" s="2"/>
      <c r="I23" s="28"/>
      <c r="J23" s="29" t="s">
        <v>68</v>
      </c>
      <c r="K23" s="146" t="str">
        <f>IF(SUM(K10:K22)=0,"",SUM(K10:K22))</f>
        <v/>
      </c>
    </row>
    <row r="24" spans="1:12" ht="7.5" customHeight="1">
      <c r="J24" s="31"/>
    </row>
    <row r="25" spans="1:12" ht="13.8">
      <c r="A25" s="32"/>
      <c r="B25" s="33" t="s">
        <v>67</v>
      </c>
      <c r="I25" s="28"/>
      <c r="J25" s="29"/>
      <c r="K25" s="30" t="str">
        <f>IF(K23="","",ROUND(K23*1.23,2))</f>
        <v/>
      </c>
    </row>
    <row r="26" spans="1:12">
      <c r="A26" s="32" t="s">
        <v>69</v>
      </c>
      <c r="B26" t="s">
        <v>190</v>
      </c>
      <c r="J26" s="31"/>
    </row>
    <row r="27" spans="1:12">
      <c r="A27" s="32" t="s">
        <v>71</v>
      </c>
      <c r="B27" t="s">
        <v>191</v>
      </c>
    </row>
    <row r="28" spans="1:12">
      <c r="A28" s="32" t="s">
        <v>73</v>
      </c>
      <c r="B28" t="s">
        <v>192</v>
      </c>
    </row>
    <row r="29" spans="1:12">
      <c r="A29" s="32" t="s">
        <v>75</v>
      </c>
      <c r="B29" t="s">
        <v>193</v>
      </c>
      <c r="J29" s="31"/>
    </row>
    <row r="30" spans="1:12">
      <c r="A30" s="32" t="s">
        <v>79</v>
      </c>
      <c r="B30" t="s">
        <v>80</v>
      </c>
    </row>
    <row r="31" spans="1:12">
      <c r="A31" s="32"/>
    </row>
    <row r="32" spans="1:12">
      <c r="A32" s="32"/>
    </row>
    <row r="33" spans="1:10">
      <c r="A33" s="32"/>
      <c r="J33" s="3" t="s">
        <v>81</v>
      </c>
    </row>
    <row r="34" spans="1:10">
      <c r="A34" s="32"/>
      <c r="J34" s="35" t="s">
        <v>83</v>
      </c>
    </row>
    <row r="35" spans="1:10">
      <c r="A35" s="4" t="s">
        <v>84</v>
      </c>
      <c r="C35">
        <f>SUM($C$5:$C$31)</f>
        <v>0</v>
      </c>
      <c r="D35">
        <f>SUM($D$5:$D$31)</f>
        <v>25</v>
      </c>
    </row>
    <row r="36" spans="1:10">
      <c r="A36" s="156" t="s">
        <v>0</v>
      </c>
      <c r="B36" s="157" t="s">
        <v>85</v>
      </c>
      <c r="C36" s="157"/>
      <c r="D36" s="157"/>
      <c r="E36" s="158" t="s">
        <v>86</v>
      </c>
      <c r="F36" s="158"/>
      <c r="G36" s="158"/>
      <c r="H36" s="158"/>
      <c r="I36" s="158"/>
      <c r="J36" s="158"/>
    </row>
    <row r="37" spans="1:10">
      <c r="A37" s="156"/>
      <c r="B37" s="157" t="s">
        <v>87</v>
      </c>
      <c r="C37" s="157"/>
      <c r="D37" s="159" t="s">
        <v>88</v>
      </c>
      <c r="E37" s="36" t="s">
        <v>89</v>
      </c>
      <c r="F37" s="36"/>
      <c r="G37" s="36"/>
      <c r="H37" s="36" t="s">
        <v>92</v>
      </c>
      <c r="I37" s="36"/>
      <c r="J37" s="36"/>
    </row>
    <row r="38" spans="1:10">
      <c r="A38" s="156"/>
      <c r="B38" s="157"/>
      <c r="C38" s="157"/>
      <c r="D38" s="159"/>
      <c r="E38" s="160" t="s">
        <v>194</v>
      </c>
      <c r="F38" s="160"/>
      <c r="G38" s="160"/>
      <c r="H38" s="180"/>
      <c r="I38" s="180"/>
      <c r="J38" s="180"/>
    </row>
    <row r="39" spans="1:10">
      <c r="A39" s="156"/>
      <c r="B39" s="157"/>
      <c r="C39" s="157"/>
      <c r="D39" s="159"/>
      <c r="E39" s="160"/>
      <c r="F39" s="160"/>
      <c r="G39" s="160"/>
      <c r="H39" s="180"/>
      <c r="I39" s="180"/>
      <c r="J39" s="180"/>
    </row>
    <row r="40" spans="1:10">
      <c r="A40" s="37">
        <v>1</v>
      </c>
      <c r="B40" s="162" t="s">
        <v>195</v>
      </c>
      <c r="C40" s="162"/>
      <c r="D40" s="57" t="s">
        <v>196</v>
      </c>
      <c r="E40" s="181" t="s">
        <v>197</v>
      </c>
      <c r="F40" s="181"/>
      <c r="G40" s="181"/>
      <c r="H40" s="182" t="s">
        <v>198</v>
      </c>
      <c r="I40" s="182"/>
      <c r="J40" s="182"/>
    </row>
    <row r="41" spans="1:10">
      <c r="A41" s="58"/>
      <c r="B41" s="171" t="s">
        <v>199</v>
      </c>
      <c r="C41" s="171"/>
      <c r="D41" s="59" t="s">
        <v>200</v>
      </c>
      <c r="E41" s="165" t="s">
        <v>201</v>
      </c>
      <c r="F41" s="165"/>
      <c r="G41" s="165"/>
      <c r="H41" s="183" t="s">
        <v>198</v>
      </c>
      <c r="I41" s="183"/>
      <c r="J41" s="183"/>
    </row>
    <row r="42" spans="1:10">
      <c r="A42" s="41"/>
      <c r="B42" s="167"/>
      <c r="C42" s="167"/>
      <c r="D42" s="60"/>
      <c r="E42" s="184" t="s">
        <v>202</v>
      </c>
      <c r="F42" s="184"/>
      <c r="G42" s="184"/>
      <c r="H42" s="185" t="s">
        <v>198</v>
      </c>
      <c r="I42" s="185"/>
      <c r="J42" s="185"/>
    </row>
    <row r="43" spans="1:10">
      <c r="A43" s="37">
        <v>2</v>
      </c>
      <c r="B43" s="162" t="s">
        <v>195</v>
      </c>
      <c r="C43" s="162"/>
      <c r="D43" s="57" t="s">
        <v>196</v>
      </c>
      <c r="E43" s="181" t="s">
        <v>197</v>
      </c>
      <c r="F43" s="181"/>
      <c r="G43" s="181"/>
      <c r="H43" s="182" t="s">
        <v>198</v>
      </c>
      <c r="I43" s="182"/>
      <c r="J43" s="182"/>
    </row>
    <row r="44" spans="1:10">
      <c r="A44" s="58"/>
      <c r="B44" s="171" t="s">
        <v>203</v>
      </c>
      <c r="C44" s="171"/>
      <c r="D44" s="59" t="s">
        <v>200</v>
      </c>
      <c r="E44" s="165" t="s">
        <v>201</v>
      </c>
      <c r="F44" s="165"/>
      <c r="G44" s="165"/>
      <c r="H44" s="183" t="s">
        <v>198</v>
      </c>
      <c r="I44" s="183"/>
      <c r="J44" s="183"/>
    </row>
    <row r="45" spans="1:10">
      <c r="A45" s="39"/>
      <c r="B45" s="167" t="s">
        <v>204</v>
      </c>
      <c r="C45" s="167"/>
      <c r="D45" s="60"/>
      <c r="E45" s="184" t="s">
        <v>202</v>
      </c>
      <c r="F45" s="184"/>
      <c r="G45" s="184"/>
      <c r="H45" s="185" t="s">
        <v>198</v>
      </c>
      <c r="I45" s="185"/>
      <c r="J45" s="185"/>
    </row>
    <row r="46" spans="1:10">
      <c r="A46" s="37">
        <v>3</v>
      </c>
      <c r="B46" s="162" t="s">
        <v>195</v>
      </c>
      <c r="C46" s="162"/>
      <c r="D46" s="57" t="s">
        <v>196</v>
      </c>
      <c r="E46" s="181" t="s">
        <v>197</v>
      </c>
      <c r="F46" s="181"/>
      <c r="G46" s="181"/>
      <c r="H46" s="182" t="s">
        <v>198</v>
      </c>
      <c r="I46" s="182"/>
      <c r="J46" s="182"/>
    </row>
    <row r="47" spans="1:10">
      <c r="A47" s="58"/>
      <c r="B47" s="171"/>
      <c r="C47" s="171"/>
      <c r="D47" s="59" t="s">
        <v>200</v>
      </c>
      <c r="E47" s="165" t="s">
        <v>201</v>
      </c>
      <c r="F47" s="165"/>
      <c r="G47" s="165"/>
      <c r="H47" s="183" t="s">
        <v>198</v>
      </c>
      <c r="I47" s="183"/>
      <c r="J47" s="183"/>
    </row>
    <row r="48" spans="1:10">
      <c r="A48" s="39"/>
      <c r="B48" s="167"/>
      <c r="C48" s="167"/>
      <c r="D48" s="60"/>
      <c r="E48" s="184" t="s">
        <v>202</v>
      </c>
      <c r="F48" s="184"/>
      <c r="G48" s="184"/>
      <c r="H48" s="185" t="s">
        <v>198</v>
      </c>
      <c r="I48" s="185"/>
      <c r="J48" s="185"/>
    </row>
    <row r="49" spans="1:10">
      <c r="A49" s="37">
        <v>4</v>
      </c>
      <c r="B49" s="162" t="s">
        <v>195</v>
      </c>
      <c r="C49" s="162"/>
      <c r="D49" s="57" t="s">
        <v>196</v>
      </c>
      <c r="E49" s="181" t="s">
        <v>197</v>
      </c>
      <c r="F49" s="181"/>
      <c r="G49" s="181"/>
      <c r="H49" s="182" t="s">
        <v>198</v>
      </c>
      <c r="I49" s="182"/>
      <c r="J49" s="182"/>
    </row>
    <row r="50" spans="1:10">
      <c r="A50" s="58"/>
      <c r="B50" s="171" t="s">
        <v>205</v>
      </c>
      <c r="C50" s="171"/>
      <c r="D50" s="59" t="s">
        <v>200</v>
      </c>
      <c r="E50" s="165" t="s">
        <v>201</v>
      </c>
      <c r="F50" s="165"/>
      <c r="G50" s="165"/>
      <c r="H50" s="183" t="s">
        <v>198</v>
      </c>
      <c r="I50" s="183"/>
      <c r="J50" s="183"/>
    </row>
    <row r="51" spans="1:10">
      <c r="A51" s="41"/>
      <c r="B51" s="167"/>
      <c r="C51" s="167"/>
      <c r="D51" s="60"/>
      <c r="E51" s="184" t="s">
        <v>202</v>
      </c>
      <c r="F51" s="184"/>
      <c r="G51" s="184"/>
      <c r="H51" s="185" t="s">
        <v>198</v>
      </c>
      <c r="I51" s="185"/>
      <c r="J51" s="185"/>
    </row>
    <row r="52" spans="1:10">
      <c r="A52" s="43">
        <v>5</v>
      </c>
      <c r="B52" s="162" t="s">
        <v>195</v>
      </c>
      <c r="C52" s="162"/>
      <c r="D52" s="57" t="s">
        <v>196</v>
      </c>
      <c r="E52" s="181" t="s">
        <v>197</v>
      </c>
      <c r="F52" s="181"/>
      <c r="G52" s="181"/>
      <c r="H52" s="182" t="s">
        <v>198</v>
      </c>
      <c r="I52" s="182"/>
      <c r="J52" s="182"/>
    </row>
    <row r="53" spans="1:10">
      <c r="A53" s="58"/>
      <c r="B53" s="171" t="s">
        <v>206</v>
      </c>
      <c r="C53" s="171"/>
      <c r="D53" s="59" t="s">
        <v>200</v>
      </c>
      <c r="E53" s="165" t="s">
        <v>201</v>
      </c>
      <c r="F53" s="165"/>
      <c r="G53" s="165"/>
      <c r="H53" s="183" t="s">
        <v>198</v>
      </c>
      <c r="I53" s="183"/>
      <c r="J53" s="183"/>
    </row>
    <row r="54" spans="1:10">
      <c r="A54" s="39"/>
      <c r="B54" s="167"/>
      <c r="C54" s="167"/>
      <c r="D54" s="60"/>
      <c r="E54" s="184" t="s">
        <v>202</v>
      </c>
      <c r="F54" s="184"/>
      <c r="G54" s="184"/>
      <c r="H54" s="185" t="s">
        <v>198</v>
      </c>
      <c r="I54" s="185"/>
      <c r="J54" s="185"/>
    </row>
    <row r="55" spans="1:10">
      <c r="A55" s="37">
        <v>6</v>
      </c>
      <c r="B55" s="162" t="s">
        <v>195</v>
      </c>
      <c r="C55" s="162"/>
      <c r="D55" s="57" t="s">
        <v>196</v>
      </c>
      <c r="E55" s="181" t="s">
        <v>197</v>
      </c>
      <c r="F55" s="181"/>
      <c r="G55" s="181"/>
      <c r="H55" s="182" t="s">
        <v>198</v>
      </c>
      <c r="I55" s="182"/>
      <c r="J55" s="182"/>
    </row>
    <row r="56" spans="1:10">
      <c r="A56" s="58"/>
      <c r="B56" s="171" t="s">
        <v>207</v>
      </c>
      <c r="C56" s="171"/>
      <c r="D56" s="59" t="s">
        <v>200</v>
      </c>
      <c r="E56" s="165" t="s">
        <v>201</v>
      </c>
      <c r="F56" s="165"/>
      <c r="G56" s="165"/>
      <c r="H56" s="183" t="s">
        <v>198</v>
      </c>
      <c r="I56" s="183"/>
      <c r="J56" s="183"/>
    </row>
    <row r="57" spans="1:10">
      <c r="A57" s="41"/>
      <c r="B57" s="167"/>
      <c r="C57" s="167"/>
      <c r="D57" s="60"/>
      <c r="E57" s="184" t="s">
        <v>202</v>
      </c>
      <c r="F57" s="184"/>
      <c r="G57" s="184"/>
      <c r="H57" s="185" t="s">
        <v>198</v>
      </c>
      <c r="I57" s="185"/>
      <c r="J57" s="185"/>
    </row>
    <row r="58" spans="1:10">
      <c r="A58" s="43">
        <v>7</v>
      </c>
      <c r="B58" s="162" t="s">
        <v>195</v>
      </c>
      <c r="C58" s="162"/>
      <c r="D58" s="57" t="s">
        <v>196</v>
      </c>
      <c r="E58" s="181" t="s">
        <v>197</v>
      </c>
      <c r="F58" s="181"/>
      <c r="G58" s="181"/>
      <c r="H58" s="182" t="s">
        <v>198</v>
      </c>
      <c r="I58" s="182"/>
      <c r="J58" s="182"/>
    </row>
    <row r="59" spans="1:10">
      <c r="A59" s="58"/>
      <c r="B59" s="171" t="s">
        <v>208</v>
      </c>
      <c r="C59" s="171"/>
      <c r="D59" s="59" t="s">
        <v>200</v>
      </c>
      <c r="E59" s="165" t="s">
        <v>201</v>
      </c>
      <c r="F59" s="165"/>
      <c r="G59" s="165"/>
      <c r="H59" s="183" t="s">
        <v>198</v>
      </c>
      <c r="I59" s="183"/>
      <c r="J59" s="183"/>
    </row>
    <row r="60" spans="1:10">
      <c r="A60" s="39"/>
      <c r="B60" s="167"/>
      <c r="C60" s="167"/>
      <c r="D60" s="60"/>
      <c r="E60" s="184" t="s">
        <v>202</v>
      </c>
      <c r="F60" s="184"/>
      <c r="G60" s="184"/>
      <c r="H60" s="185" t="s">
        <v>198</v>
      </c>
      <c r="I60" s="185"/>
      <c r="J60" s="185"/>
    </row>
    <row r="61" spans="1:10">
      <c r="A61" s="37">
        <v>8</v>
      </c>
      <c r="B61" s="162" t="s">
        <v>195</v>
      </c>
      <c r="C61" s="162"/>
      <c r="D61" s="57" t="s">
        <v>196</v>
      </c>
      <c r="E61" s="181" t="s">
        <v>197</v>
      </c>
      <c r="F61" s="181"/>
      <c r="G61" s="181"/>
      <c r="H61" s="182" t="s">
        <v>198</v>
      </c>
      <c r="I61" s="182"/>
      <c r="J61" s="182"/>
    </row>
    <row r="62" spans="1:10">
      <c r="A62" s="58"/>
      <c r="B62" s="171" t="s">
        <v>209</v>
      </c>
      <c r="C62" s="171"/>
      <c r="D62" s="59" t="s">
        <v>200</v>
      </c>
      <c r="E62" s="165" t="s">
        <v>201</v>
      </c>
      <c r="F62" s="165"/>
      <c r="G62" s="165"/>
      <c r="H62" s="183" t="s">
        <v>198</v>
      </c>
      <c r="I62" s="183"/>
      <c r="J62" s="183"/>
    </row>
    <row r="63" spans="1:10">
      <c r="A63" s="41"/>
      <c r="B63" s="167"/>
      <c r="C63" s="167"/>
      <c r="D63" s="60"/>
      <c r="E63" s="184" t="s">
        <v>202</v>
      </c>
      <c r="F63" s="184"/>
      <c r="G63" s="184"/>
      <c r="H63" s="185" t="s">
        <v>198</v>
      </c>
      <c r="I63" s="185"/>
      <c r="J63" s="185"/>
    </row>
    <row r="64" spans="1:10">
      <c r="A64" s="37">
        <v>9</v>
      </c>
      <c r="B64" s="162" t="s">
        <v>210</v>
      </c>
      <c r="C64" s="162"/>
      <c r="D64" s="57" t="s">
        <v>196</v>
      </c>
      <c r="E64" s="182" t="s">
        <v>198</v>
      </c>
      <c r="F64" s="182"/>
      <c r="G64" s="182"/>
      <c r="H64" s="181" t="s">
        <v>197</v>
      </c>
      <c r="I64" s="181"/>
      <c r="J64" s="181"/>
    </row>
    <row r="65" spans="1:10">
      <c r="A65" s="58"/>
      <c r="B65" s="171" t="s">
        <v>211</v>
      </c>
      <c r="C65" s="171"/>
      <c r="D65" s="59" t="s">
        <v>200</v>
      </c>
      <c r="E65" s="186" t="s">
        <v>198</v>
      </c>
      <c r="F65" s="186"/>
      <c r="G65" s="186"/>
      <c r="H65" s="165" t="s">
        <v>201</v>
      </c>
      <c r="I65" s="165"/>
      <c r="J65" s="165"/>
    </row>
    <row r="66" spans="1:10">
      <c r="A66" s="39"/>
      <c r="B66" s="171"/>
      <c r="C66" s="171"/>
      <c r="D66" s="63"/>
      <c r="E66" s="186" t="s">
        <v>198</v>
      </c>
      <c r="F66" s="186"/>
      <c r="G66" s="186"/>
      <c r="H66" s="187" t="s">
        <v>212</v>
      </c>
      <c r="I66" s="187"/>
      <c r="J66" s="187"/>
    </row>
    <row r="67" spans="1:10">
      <c r="A67" s="41"/>
      <c r="B67" s="167"/>
      <c r="C67" s="167"/>
      <c r="D67" s="64"/>
      <c r="E67" s="185" t="s">
        <v>198</v>
      </c>
      <c r="F67" s="185"/>
      <c r="G67" s="185"/>
      <c r="H67" s="184" t="s">
        <v>213</v>
      </c>
      <c r="I67" s="184"/>
      <c r="J67" s="184"/>
    </row>
    <row r="68" spans="1:10">
      <c r="A68" s="37">
        <v>10</v>
      </c>
      <c r="B68" s="162" t="s">
        <v>210</v>
      </c>
      <c r="C68" s="162"/>
      <c r="D68" s="57" t="s">
        <v>196</v>
      </c>
      <c r="E68" s="182" t="s">
        <v>198</v>
      </c>
      <c r="F68" s="182"/>
      <c r="G68" s="182"/>
      <c r="H68" s="181" t="s">
        <v>197</v>
      </c>
      <c r="I68" s="181"/>
      <c r="J68" s="181"/>
    </row>
    <row r="69" spans="1:10">
      <c r="A69" s="58"/>
      <c r="B69" s="171" t="s">
        <v>214</v>
      </c>
      <c r="C69" s="171"/>
      <c r="D69" s="59" t="s">
        <v>200</v>
      </c>
      <c r="E69" s="186" t="s">
        <v>198</v>
      </c>
      <c r="F69" s="186"/>
      <c r="G69" s="186"/>
      <c r="H69" s="165" t="s">
        <v>201</v>
      </c>
      <c r="I69" s="165"/>
      <c r="J69" s="165"/>
    </row>
    <row r="70" spans="1:10">
      <c r="A70" s="39"/>
      <c r="B70" s="171"/>
      <c r="C70" s="171"/>
      <c r="D70" s="63"/>
      <c r="E70" s="186" t="s">
        <v>198</v>
      </c>
      <c r="F70" s="186"/>
      <c r="G70" s="186"/>
      <c r="H70" s="187" t="s">
        <v>212</v>
      </c>
      <c r="I70" s="187"/>
      <c r="J70" s="187"/>
    </row>
    <row r="71" spans="1:10">
      <c r="A71" s="41"/>
      <c r="B71" s="167"/>
      <c r="C71" s="167"/>
      <c r="D71" s="64"/>
      <c r="E71" s="185" t="s">
        <v>198</v>
      </c>
      <c r="F71" s="185"/>
      <c r="G71" s="185"/>
      <c r="H71" s="184" t="s">
        <v>213</v>
      </c>
      <c r="I71" s="184"/>
      <c r="J71" s="184"/>
    </row>
    <row r="72" spans="1:10">
      <c r="A72" s="37">
        <v>11</v>
      </c>
      <c r="B72" s="162" t="s">
        <v>210</v>
      </c>
      <c r="C72" s="162"/>
      <c r="D72" s="57" t="s">
        <v>196</v>
      </c>
      <c r="E72" s="182" t="s">
        <v>198</v>
      </c>
      <c r="F72" s="182"/>
      <c r="G72" s="182"/>
      <c r="H72" s="181" t="s">
        <v>197</v>
      </c>
      <c r="I72" s="181"/>
      <c r="J72" s="181"/>
    </row>
    <row r="73" spans="1:10">
      <c r="A73" s="58"/>
      <c r="B73" s="171" t="s">
        <v>215</v>
      </c>
      <c r="C73" s="171"/>
      <c r="D73" s="59" t="s">
        <v>200</v>
      </c>
      <c r="E73" s="183"/>
      <c r="F73" s="183"/>
      <c r="G73" s="183"/>
      <c r="H73" s="165" t="s">
        <v>201</v>
      </c>
      <c r="I73" s="165"/>
      <c r="J73" s="165"/>
    </row>
    <row r="74" spans="1:10">
      <c r="A74" s="39"/>
      <c r="B74" s="171"/>
      <c r="C74" s="171"/>
      <c r="D74" s="63"/>
      <c r="E74" s="186" t="s">
        <v>198</v>
      </c>
      <c r="F74" s="186"/>
      <c r="G74" s="186"/>
      <c r="H74" s="187" t="s">
        <v>212</v>
      </c>
      <c r="I74" s="187"/>
      <c r="J74" s="187"/>
    </row>
    <row r="75" spans="1:10">
      <c r="A75" s="41"/>
      <c r="B75" s="167"/>
      <c r="C75" s="167"/>
      <c r="D75" s="64"/>
      <c r="E75" s="185" t="s">
        <v>198</v>
      </c>
      <c r="F75" s="185"/>
      <c r="G75" s="185"/>
      <c r="H75" s="184" t="s">
        <v>213</v>
      </c>
      <c r="I75" s="184"/>
      <c r="J75" s="184"/>
    </row>
    <row r="76" spans="1:10">
      <c r="A76" s="37">
        <v>12</v>
      </c>
      <c r="B76" s="162" t="s">
        <v>210</v>
      </c>
      <c r="C76" s="162"/>
      <c r="D76" s="57" t="s">
        <v>196</v>
      </c>
      <c r="E76" s="182" t="s">
        <v>198</v>
      </c>
      <c r="F76" s="182"/>
      <c r="G76" s="182"/>
      <c r="H76" s="181" t="s">
        <v>197</v>
      </c>
      <c r="I76" s="181"/>
      <c r="J76" s="181"/>
    </row>
    <row r="77" spans="1:10">
      <c r="A77" s="58"/>
      <c r="B77" s="171" t="s">
        <v>216</v>
      </c>
      <c r="C77" s="171"/>
      <c r="D77" s="59" t="s">
        <v>200</v>
      </c>
      <c r="E77" s="186" t="s">
        <v>198</v>
      </c>
      <c r="F77" s="186"/>
      <c r="G77" s="186"/>
      <c r="H77" s="165" t="s">
        <v>201</v>
      </c>
      <c r="I77" s="165"/>
      <c r="J77" s="165"/>
    </row>
    <row r="78" spans="1:10">
      <c r="A78" s="39"/>
      <c r="B78" s="171"/>
      <c r="C78" s="171"/>
      <c r="D78" s="63"/>
      <c r="E78" s="186" t="s">
        <v>198</v>
      </c>
      <c r="F78" s="186"/>
      <c r="G78" s="186"/>
      <c r="H78" s="187" t="s">
        <v>212</v>
      </c>
      <c r="I78" s="187"/>
      <c r="J78" s="187"/>
    </row>
    <row r="79" spans="1:10">
      <c r="A79" s="41"/>
      <c r="B79" s="167"/>
      <c r="C79" s="167"/>
      <c r="D79" s="64"/>
      <c r="E79" s="185" t="s">
        <v>198</v>
      </c>
      <c r="F79" s="185"/>
      <c r="G79" s="185"/>
      <c r="H79" s="184" t="s">
        <v>213</v>
      </c>
      <c r="I79" s="184"/>
      <c r="J79" s="184"/>
    </row>
    <row r="80" spans="1:10">
      <c r="A80" s="37">
        <v>13</v>
      </c>
      <c r="B80" s="162" t="s">
        <v>217</v>
      </c>
      <c r="C80" s="162"/>
      <c r="D80" s="57" t="s">
        <v>196</v>
      </c>
      <c r="E80" s="181" t="s">
        <v>218</v>
      </c>
      <c r="F80" s="181"/>
      <c r="G80" s="181"/>
      <c r="H80" s="181" t="s">
        <v>218</v>
      </c>
      <c r="I80" s="181"/>
      <c r="J80" s="181"/>
    </row>
    <row r="81" spans="1:10">
      <c r="A81" s="58"/>
      <c r="B81" s="171" t="s">
        <v>219</v>
      </c>
      <c r="C81" s="171"/>
      <c r="D81" s="59" t="s">
        <v>200</v>
      </c>
      <c r="E81" s="165" t="s">
        <v>201</v>
      </c>
      <c r="F81" s="165"/>
      <c r="G81" s="165"/>
      <c r="H81" s="165" t="s">
        <v>201</v>
      </c>
      <c r="I81" s="165"/>
      <c r="J81" s="165"/>
    </row>
    <row r="82" spans="1:10">
      <c r="A82" s="39"/>
      <c r="B82" s="171"/>
      <c r="C82" s="171"/>
      <c r="D82" s="63"/>
      <c r="E82" s="187" t="s">
        <v>220</v>
      </c>
      <c r="F82" s="187"/>
      <c r="G82" s="187"/>
      <c r="H82" s="187" t="s">
        <v>220</v>
      </c>
      <c r="I82" s="187"/>
      <c r="J82" s="187"/>
    </row>
    <row r="83" spans="1:10">
      <c r="A83" s="39"/>
      <c r="B83" s="171"/>
      <c r="C83" s="171"/>
      <c r="D83" s="65"/>
      <c r="E83" s="187" t="s">
        <v>221</v>
      </c>
      <c r="F83" s="187"/>
      <c r="G83" s="187"/>
      <c r="H83" s="187" t="s">
        <v>221</v>
      </c>
      <c r="I83" s="187"/>
      <c r="J83" s="187"/>
    </row>
    <row r="84" spans="1:10">
      <c r="A84" s="41"/>
      <c r="B84" s="167"/>
      <c r="C84" s="167"/>
      <c r="D84" s="64"/>
      <c r="E84" s="187" t="s">
        <v>222</v>
      </c>
      <c r="F84" s="187"/>
      <c r="G84" s="187"/>
      <c r="H84" s="187" t="s">
        <v>222</v>
      </c>
      <c r="I84" s="187"/>
      <c r="J84" s="187"/>
    </row>
    <row r="85" spans="1:10">
      <c r="A85" s="37">
        <v>14</v>
      </c>
      <c r="B85" s="162" t="s">
        <v>217</v>
      </c>
      <c r="C85" s="162"/>
      <c r="D85" s="57" t="s">
        <v>196</v>
      </c>
      <c r="E85" s="181" t="s">
        <v>218</v>
      </c>
      <c r="F85" s="181"/>
      <c r="G85" s="181"/>
      <c r="H85" s="181" t="s">
        <v>218</v>
      </c>
      <c r="I85" s="181"/>
      <c r="J85" s="181"/>
    </row>
    <row r="86" spans="1:10">
      <c r="A86" s="58"/>
      <c r="B86" s="171" t="s">
        <v>223</v>
      </c>
      <c r="C86" s="171"/>
      <c r="D86" s="59" t="s">
        <v>200</v>
      </c>
      <c r="E86" s="165" t="s">
        <v>201</v>
      </c>
      <c r="F86" s="165"/>
      <c r="G86" s="165"/>
      <c r="H86" s="165" t="s">
        <v>201</v>
      </c>
      <c r="I86" s="165"/>
      <c r="J86" s="165"/>
    </row>
    <row r="87" spans="1:10">
      <c r="A87" s="39"/>
      <c r="B87" s="171"/>
      <c r="C87" s="171"/>
      <c r="D87" s="63"/>
      <c r="E87" s="187" t="s">
        <v>220</v>
      </c>
      <c r="F87" s="187"/>
      <c r="G87" s="187"/>
      <c r="H87" s="187" t="s">
        <v>220</v>
      </c>
      <c r="I87" s="187"/>
      <c r="J87" s="187"/>
    </row>
    <row r="88" spans="1:10">
      <c r="A88" s="39"/>
      <c r="B88" s="171"/>
      <c r="C88" s="171"/>
      <c r="D88" s="65"/>
      <c r="E88" s="187" t="s">
        <v>221</v>
      </c>
      <c r="F88" s="187"/>
      <c r="G88" s="187"/>
      <c r="H88" s="187" t="s">
        <v>221</v>
      </c>
      <c r="I88" s="187"/>
      <c r="J88" s="187"/>
    </row>
    <row r="89" spans="1:10">
      <c r="A89" s="41"/>
      <c r="B89" s="167"/>
      <c r="C89" s="167"/>
      <c r="D89" s="64"/>
      <c r="E89" s="187" t="s">
        <v>222</v>
      </c>
      <c r="F89" s="187"/>
      <c r="G89" s="187"/>
      <c r="H89" s="187" t="s">
        <v>222</v>
      </c>
      <c r="I89" s="187"/>
      <c r="J89" s="187"/>
    </row>
    <row r="90" spans="1:10">
      <c r="A90" s="37">
        <v>15</v>
      </c>
      <c r="B90" s="162" t="s">
        <v>217</v>
      </c>
      <c r="C90" s="162"/>
      <c r="D90" s="57" t="s">
        <v>196</v>
      </c>
      <c r="E90" s="181" t="s">
        <v>218</v>
      </c>
      <c r="F90" s="181"/>
      <c r="G90" s="181"/>
      <c r="H90" s="181" t="s">
        <v>218</v>
      </c>
      <c r="I90" s="181"/>
      <c r="J90" s="181"/>
    </row>
    <row r="91" spans="1:10">
      <c r="A91" s="58"/>
      <c r="B91" s="171" t="s">
        <v>224</v>
      </c>
      <c r="C91" s="171"/>
      <c r="D91" s="59" t="s">
        <v>200</v>
      </c>
      <c r="E91" s="165" t="s">
        <v>201</v>
      </c>
      <c r="F91" s="165"/>
      <c r="G91" s="165"/>
      <c r="H91" s="165" t="s">
        <v>201</v>
      </c>
      <c r="I91" s="165"/>
      <c r="J91" s="165"/>
    </row>
    <row r="92" spans="1:10">
      <c r="A92" s="39"/>
      <c r="B92" s="171"/>
      <c r="C92" s="171"/>
      <c r="D92" s="63"/>
      <c r="E92" s="187" t="s">
        <v>220</v>
      </c>
      <c r="F92" s="187"/>
      <c r="G92" s="187"/>
      <c r="H92" s="187" t="s">
        <v>220</v>
      </c>
      <c r="I92" s="187"/>
      <c r="J92" s="187"/>
    </row>
    <row r="93" spans="1:10">
      <c r="A93" s="39"/>
      <c r="B93" s="171"/>
      <c r="C93" s="171"/>
      <c r="D93" s="65"/>
      <c r="E93" s="187" t="s">
        <v>221</v>
      </c>
      <c r="F93" s="187"/>
      <c r="G93" s="187"/>
      <c r="H93" s="187" t="s">
        <v>221</v>
      </c>
      <c r="I93" s="187"/>
      <c r="J93" s="187"/>
    </row>
    <row r="94" spans="1:10">
      <c r="A94" s="41"/>
      <c r="B94" s="167"/>
      <c r="C94" s="167"/>
      <c r="D94" s="64"/>
      <c r="E94" s="187" t="s">
        <v>222</v>
      </c>
      <c r="F94" s="187"/>
      <c r="G94" s="187"/>
      <c r="H94" s="187" t="s">
        <v>222</v>
      </c>
      <c r="I94" s="187"/>
      <c r="J94" s="187"/>
    </row>
    <row r="95" spans="1:10">
      <c r="A95" s="37">
        <v>16</v>
      </c>
      <c r="B95" s="162" t="s">
        <v>217</v>
      </c>
      <c r="C95" s="162"/>
      <c r="D95" s="57" t="s">
        <v>196</v>
      </c>
      <c r="E95" s="181" t="s">
        <v>218</v>
      </c>
      <c r="F95" s="181"/>
      <c r="G95" s="181"/>
      <c r="H95" s="181" t="s">
        <v>218</v>
      </c>
      <c r="I95" s="181"/>
      <c r="J95" s="181"/>
    </row>
    <row r="96" spans="1:10">
      <c r="A96" s="58"/>
      <c r="B96" s="171" t="s">
        <v>225</v>
      </c>
      <c r="C96" s="171"/>
      <c r="D96" s="59" t="s">
        <v>200</v>
      </c>
      <c r="E96" s="165" t="s">
        <v>201</v>
      </c>
      <c r="F96" s="165"/>
      <c r="G96" s="165"/>
      <c r="H96" s="165" t="s">
        <v>201</v>
      </c>
      <c r="I96" s="165"/>
      <c r="J96" s="165"/>
    </row>
    <row r="97" spans="1:11">
      <c r="A97" s="39"/>
      <c r="B97" s="171"/>
      <c r="C97" s="171"/>
      <c r="D97" s="63"/>
      <c r="E97" s="187" t="s">
        <v>220</v>
      </c>
      <c r="F97" s="187"/>
      <c r="G97" s="187"/>
      <c r="H97" s="187" t="s">
        <v>220</v>
      </c>
      <c r="I97" s="187"/>
      <c r="J97" s="187"/>
    </row>
    <row r="98" spans="1:11">
      <c r="A98" s="39"/>
      <c r="B98" s="171"/>
      <c r="C98" s="171"/>
      <c r="D98" s="65"/>
      <c r="E98" s="187" t="s">
        <v>221</v>
      </c>
      <c r="F98" s="187"/>
      <c r="G98" s="187"/>
      <c r="H98" s="187" t="s">
        <v>221</v>
      </c>
      <c r="I98" s="187"/>
      <c r="J98" s="187"/>
    </row>
    <row r="99" spans="1:11">
      <c r="A99" s="41"/>
      <c r="B99" s="167"/>
      <c r="C99" s="167"/>
      <c r="D99" s="64"/>
      <c r="E99" s="187" t="s">
        <v>222</v>
      </c>
      <c r="F99" s="187"/>
      <c r="G99" s="187"/>
      <c r="H99" s="187" t="s">
        <v>222</v>
      </c>
      <c r="I99" s="187"/>
      <c r="J99" s="187"/>
    </row>
    <row r="100" spans="1:11">
      <c r="A100" s="37">
        <v>17</v>
      </c>
      <c r="B100" s="162" t="s">
        <v>226</v>
      </c>
      <c r="C100" s="162"/>
      <c r="D100" s="57" t="s">
        <v>196</v>
      </c>
      <c r="E100" s="181" t="s">
        <v>197</v>
      </c>
      <c r="F100" s="181"/>
      <c r="G100" s="181"/>
      <c r="H100" s="182" t="s">
        <v>198</v>
      </c>
      <c r="I100" s="182"/>
      <c r="J100" s="182"/>
      <c r="K100" s="66" t="s">
        <v>227</v>
      </c>
    </row>
    <row r="101" spans="1:11">
      <c r="A101" s="58"/>
      <c r="B101" s="171" t="s">
        <v>228</v>
      </c>
      <c r="C101" s="171"/>
      <c r="D101" s="59" t="s">
        <v>200</v>
      </c>
      <c r="E101" s="165" t="s">
        <v>201</v>
      </c>
      <c r="F101" s="165"/>
      <c r="G101" s="165"/>
      <c r="H101" s="183" t="s">
        <v>198</v>
      </c>
      <c r="I101" s="183"/>
      <c r="J101" s="183"/>
    </row>
    <row r="102" spans="1:11">
      <c r="A102" s="39"/>
      <c r="B102" s="171"/>
      <c r="C102" s="171"/>
      <c r="D102" s="63"/>
      <c r="E102" s="187" t="s">
        <v>212</v>
      </c>
      <c r="F102" s="187"/>
      <c r="G102" s="187"/>
      <c r="H102" s="186" t="s">
        <v>198</v>
      </c>
      <c r="I102" s="186"/>
      <c r="J102" s="186"/>
      <c r="K102" s="66"/>
    </row>
    <row r="103" spans="1:11">
      <c r="A103" s="41"/>
      <c r="B103" s="171"/>
      <c r="C103" s="171"/>
      <c r="D103" s="64"/>
      <c r="E103" s="184" t="s">
        <v>229</v>
      </c>
      <c r="F103" s="184"/>
      <c r="G103" s="184"/>
      <c r="H103" s="185" t="s">
        <v>198</v>
      </c>
      <c r="I103" s="185"/>
      <c r="J103" s="185"/>
      <c r="K103" s="66"/>
    </row>
    <row r="104" spans="1:11">
      <c r="A104" s="37">
        <v>18</v>
      </c>
      <c r="B104" s="162" t="s">
        <v>230</v>
      </c>
      <c r="C104" s="162"/>
      <c r="D104" s="57" t="s">
        <v>196</v>
      </c>
      <c r="E104" s="181" t="s">
        <v>197</v>
      </c>
      <c r="F104" s="181"/>
      <c r="G104" s="181"/>
      <c r="H104" s="182" t="s">
        <v>198</v>
      </c>
      <c r="I104" s="182"/>
      <c r="J104" s="182"/>
      <c r="K104" s="66" t="s">
        <v>231</v>
      </c>
    </row>
    <row r="105" spans="1:11">
      <c r="A105" s="58"/>
      <c r="B105" s="171" t="s">
        <v>232</v>
      </c>
      <c r="C105" s="171"/>
      <c r="D105" s="59" t="s">
        <v>200</v>
      </c>
      <c r="E105" s="165" t="s">
        <v>201</v>
      </c>
      <c r="F105" s="165"/>
      <c r="G105" s="165"/>
      <c r="H105" s="183" t="s">
        <v>198</v>
      </c>
      <c r="I105" s="183"/>
      <c r="J105" s="183"/>
    </row>
    <row r="106" spans="1:11">
      <c r="A106" s="41"/>
      <c r="B106" s="171"/>
      <c r="C106" s="171"/>
      <c r="D106" s="60"/>
      <c r="E106" s="187" t="s">
        <v>233</v>
      </c>
      <c r="F106" s="187"/>
      <c r="G106" s="187"/>
      <c r="H106" s="185" t="s">
        <v>198</v>
      </c>
      <c r="I106" s="185"/>
      <c r="J106" s="185"/>
      <c r="K106" s="66"/>
    </row>
    <row r="107" spans="1:11">
      <c r="A107" s="37">
        <v>19</v>
      </c>
      <c r="B107" s="162" t="s">
        <v>234</v>
      </c>
      <c r="C107" s="162"/>
      <c r="D107" s="57" t="s">
        <v>196</v>
      </c>
      <c r="E107" s="181" t="s">
        <v>197</v>
      </c>
      <c r="F107" s="181"/>
      <c r="G107" s="181"/>
      <c r="H107" s="182" t="s">
        <v>198</v>
      </c>
      <c r="I107" s="182"/>
      <c r="J107" s="182"/>
      <c r="K107" s="66" t="s">
        <v>235</v>
      </c>
    </row>
    <row r="108" spans="1:11">
      <c r="A108" s="58"/>
      <c r="B108" s="171" t="s">
        <v>236</v>
      </c>
      <c r="C108" s="171"/>
      <c r="D108" s="59" t="s">
        <v>200</v>
      </c>
      <c r="E108" s="165" t="s">
        <v>201</v>
      </c>
      <c r="F108" s="165"/>
      <c r="G108" s="165"/>
      <c r="H108" s="183" t="s">
        <v>198</v>
      </c>
      <c r="I108" s="183"/>
      <c r="J108" s="183"/>
    </row>
    <row r="109" spans="1:11">
      <c r="A109" s="41"/>
      <c r="B109" s="171"/>
      <c r="C109" s="171"/>
      <c r="D109" s="60"/>
      <c r="E109" s="187" t="s">
        <v>237</v>
      </c>
      <c r="F109" s="187"/>
      <c r="G109" s="187"/>
      <c r="H109" s="185" t="s">
        <v>198</v>
      </c>
      <c r="I109" s="185"/>
      <c r="J109" s="185"/>
      <c r="K109" s="66"/>
    </row>
    <row r="110" spans="1:11">
      <c r="A110" s="37">
        <v>20</v>
      </c>
      <c r="B110" s="162" t="s">
        <v>238</v>
      </c>
      <c r="C110" s="162"/>
      <c r="D110" s="57" t="s">
        <v>196</v>
      </c>
      <c r="E110" s="181" t="s">
        <v>218</v>
      </c>
      <c r="F110" s="181"/>
      <c r="G110" s="181"/>
      <c r="H110" s="182" t="s">
        <v>198</v>
      </c>
      <c r="I110" s="182"/>
      <c r="J110" s="182"/>
      <c r="K110" s="66" t="s">
        <v>239</v>
      </c>
    </row>
    <row r="111" spans="1:11">
      <c r="A111" s="58"/>
      <c r="B111" s="171">
        <v>2007</v>
      </c>
      <c r="C111" s="171"/>
      <c r="D111" s="59" t="s">
        <v>200</v>
      </c>
      <c r="E111" s="165" t="s">
        <v>201</v>
      </c>
      <c r="F111" s="165"/>
      <c r="G111" s="165"/>
      <c r="H111" s="183" t="s">
        <v>198</v>
      </c>
      <c r="I111" s="183"/>
      <c r="J111" s="183"/>
    </row>
    <row r="112" spans="1:11">
      <c r="A112" s="41"/>
      <c r="B112" s="171"/>
      <c r="C112" s="171"/>
      <c r="D112" s="60"/>
      <c r="E112" s="187" t="s">
        <v>240</v>
      </c>
      <c r="F112" s="187"/>
      <c r="G112" s="187"/>
      <c r="H112" s="185" t="s">
        <v>198</v>
      </c>
      <c r="I112" s="185"/>
      <c r="J112" s="185"/>
      <c r="K112" s="66"/>
    </row>
    <row r="113" spans="1:12">
      <c r="A113" s="37">
        <v>21</v>
      </c>
      <c r="B113" s="162" t="s">
        <v>241</v>
      </c>
      <c r="C113" s="162"/>
      <c r="D113" s="38" t="s">
        <v>242</v>
      </c>
      <c r="E113" s="181" t="s">
        <v>218</v>
      </c>
      <c r="F113" s="181"/>
      <c r="G113" s="181"/>
      <c r="H113" s="181" t="s">
        <v>218</v>
      </c>
      <c r="I113" s="181"/>
      <c r="J113" s="181"/>
      <c r="K113" s="66" t="s">
        <v>243</v>
      </c>
    </row>
    <row r="114" spans="1:12">
      <c r="A114" s="58"/>
      <c r="B114" s="171" t="s">
        <v>244</v>
      </c>
      <c r="C114" s="171"/>
      <c r="D114" s="62"/>
      <c r="E114" s="165" t="s">
        <v>201</v>
      </c>
      <c r="F114" s="165"/>
      <c r="G114" s="165"/>
      <c r="H114" s="165" t="s">
        <v>201</v>
      </c>
      <c r="I114" s="165"/>
      <c r="J114" s="165"/>
    </row>
    <row r="115" spans="1:12">
      <c r="A115" s="41"/>
      <c r="B115" s="167"/>
      <c r="C115" s="167"/>
      <c r="D115" s="67"/>
      <c r="E115" s="187" t="s">
        <v>245</v>
      </c>
      <c r="F115" s="187"/>
      <c r="G115" s="187"/>
      <c r="H115" s="187" t="s">
        <v>245</v>
      </c>
      <c r="I115" s="187"/>
      <c r="J115" s="187"/>
      <c r="K115" s="66"/>
    </row>
    <row r="116" spans="1:12">
      <c r="A116" s="37">
        <v>22</v>
      </c>
      <c r="B116" s="169" t="s">
        <v>246</v>
      </c>
      <c r="C116" s="169"/>
      <c r="D116" s="38" t="s">
        <v>242</v>
      </c>
      <c r="E116" s="181" t="s">
        <v>247</v>
      </c>
      <c r="F116" s="181"/>
      <c r="G116" s="181"/>
      <c r="H116" s="181" t="s">
        <v>218</v>
      </c>
      <c r="I116" s="181"/>
      <c r="J116" s="181"/>
      <c r="K116" s="66" t="s">
        <v>248</v>
      </c>
    </row>
    <row r="117" spans="1:12">
      <c r="A117" s="58"/>
      <c r="B117" s="171" t="s">
        <v>249</v>
      </c>
      <c r="C117" s="171"/>
      <c r="D117" s="62"/>
      <c r="E117" s="165" t="s">
        <v>201</v>
      </c>
      <c r="F117" s="165"/>
      <c r="G117" s="165"/>
      <c r="H117" s="165" t="s">
        <v>201</v>
      </c>
      <c r="I117" s="165"/>
      <c r="J117" s="165"/>
    </row>
    <row r="118" spans="1:12">
      <c r="A118" s="41"/>
      <c r="B118" s="171"/>
      <c r="C118" s="171"/>
      <c r="D118" s="67"/>
      <c r="E118" s="187" t="s">
        <v>240</v>
      </c>
      <c r="F118" s="187"/>
      <c r="G118" s="187"/>
      <c r="H118" s="187" t="s">
        <v>240</v>
      </c>
      <c r="I118" s="187"/>
      <c r="J118" s="187"/>
      <c r="K118" s="66"/>
    </row>
    <row r="119" spans="1:12">
      <c r="A119" s="37">
        <v>23</v>
      </c>
      <c r="B119" s="162" t="s">
        <v>250</v>
      </c>
      <c r="C119" s="162"/>
      <c r="D119" s="38" t="s">
        <v>251</v>
      </c>
      <c r="E119" s="181" t="s">
        <v>252</v>
      </c>
      <c r="F119" s="181"/>
      <c r="G119" s="181"/>
      <c r="H119" s="181" t="s">
        <v>252</v>
      </c>
      <c r="I119" s="181"/>
      <c r="J119" s="181"/>
      <c r="K119" s="66" t="s">
        <v>253</v>
      </c>
    </row>
    <row r="120" spans="1:12">
      <c r="A120" s="58"/>
      <c r="B120" s="171" t="s">
        <v>254</v>
      </c>
      <c r="C120" s="171"/>
      <c r="D120" s="62"/>
      <c r="E120" s="165" t="s">
        <v>201</v>
      </c>
      <c r="F120" s="165"/>
      <c r="G120" s="165"/>
      <c r="H120" s="165" t="s">
        <v>201</v>
      </c>
      <c r="I120" s="165"/>
      <c r="J120" s="165"/>
    </row>
    <row r="121" spans="1:12">
      <c r="A121" s="41"/>
      <c r="B121" s="167"/>
      <c r="C121" s="167"/>
      <c r="D121" s="67"/>
      <c r="E121" s="184" t="s">
        <v>233</v>
      </c>
      <c r="F121" s="184"/>
      <c r="G121" s="184"/>
      <c r="H121" s="184" t="s">
        <v>233</v>
      </c>
      <c r="I121" s="184"/>
      <c r="J121" s="184"/>
      <c r="K121" s="66"/>
    </row>
    <row r="122" spans="1:12">
      <c r="A122" s="37">
        <v>24</v>
      </c>
      <c r="B122" s="181" t="s">
        <v>255</v>
      </c>
      <c r="C122" s="181"/>
      <c r="D122" s="38" t="s">
        <v>94</v>
      </c>
      <c r="E122" s="181" t="s">
        <v>256</v>
      </c>
      <c r="F122" s="181"/>
      <c r="G122" s="181"/>
      <c r="H122" s="182" t="s">
        <v>198</v>
      </c>
      <c r="I122" s="182"/>
      <c r="J122" s="182"/>
      <c r="K122" s="66" t="s">
        <v>257</v>
      </c>
      <c r="L122" s="5"/>
    </row>
    <row r="123" spans="1:12">
      <c r="A123" s="58"/>
      <c r="B123" s="188" t="s">
        <v>258</v>
      </c>
      <c r="C123" s="188"/>
      <c r="D123" s="62"/>
      <c r="E123" s="165" t="s">
        <v>201</v>
      </c>
      <c r="F123" s="165"/>
      <c r="G123" s="165"/>
      <c r="H123" s="183" t="s">
        <v>198</v>
      </c>
      <c r="I123" s="183"/>
      <c r="J123" s="183"/>
    </row>
    <row r="124" spans="1:12">
      <c r="A124" s="41"/>
      <c r="B124" s="189"/>
      <c r="C124" s="189"/>
      <c r="D124" s="67"/>
      <c r="E124" s="184" t="s">
        <v>259</v>
      </c>
      <c r="F124" s="184"/>
      <c r="G124" s="184"/>
      <c r="H124" s="185" t="s">
        <v>198</v>
      </c>
      <c r="I124" s="185"/>
      <c r="J124" s="185"/>
      <c r="K124" s="66"/>
      <c r="L124" s="5"/>
    </row>
    <row r="125" spans="1:12">
      <c r="A125" s="37">
        <v>25</v>
      </c>
      <c r="B125" s="162" t="s">
        <v>260</v>
      </c>
      <c r="C125" s="162"/>
      <c r="D125" s="57" t="s">
        <v>196</v>
      </c>
      <c r="E125" s="181" t="s">
        <v>218</v>
      </c>
      <c r="F125" s="181"/>
      <c r="G125" s="181"/>
      <c r="H125" s="182" t="s">
        <v>198</v>
      </c>
      <c r="I125" s="182"/>
      <c r="J125" s="182"/>
      <c r="K125" s="66" t="s">
        <v>261</v>
      </c>
      <c r="L125" s="5"/>
    </row>
    <row r="126" spans="1:12">
      <c r="A126" s="58"/>
      <c r="B126" s="190" t="s">
        <v>262</v>
      </c>
      <c r="C126" s="190"/>
      <c r="D126" s="62"/>
      <c r="E126" s="165" t="s">
        <v>201</v>
      </c>
      <c r="F126" s="165"/>
      <c r="G126" s="165"/>
      <c r="H126" s="183" t="s">
        <v>198</v>
      </c>
      <c r="I126" s="183"/>
      <c r="J126" s="183"/>
    </row>
    <row r="127" spans="1:12">
      <c r="A127" s="41"/>
      <c r="B127" s="191"/>
      <c r="C127" s="191"/>
      <c r="D127" s="60" t="s">
        <v>200</v>
      </c>
      <c r="E127" s="184" t="s">
        <v>263</v>
      </c>
      <c r="F127" s="184"/>
      <c r="G127" s="184"/>
      <c r="H127" s="185" t="s">
        <v>198</v>
      </c>
      <c r="I127" s="185"/>
      <c r="J127" s="185"/>
      <c r="K127" s="66"/>
      <c r="L127" s="5"/>
    </row>
    <row r="128" spans="1:12">
      <c r="A128" s="37" t="s">
        <v>264</v>
      </c>
      <c r="B128" s="162" t="s">
        <v>265</v>
      </c>
      <c r="C128" s="162"/>
      <c r="D128" s="57" t="s">
        <v>266</v>
      </c>
      <c r="E128" s="181" t="s">
        <v>218</v>
      </c>
      <c r="F128" s="181"/>
      <c r="G128" s="181"/>
      <c r="H128" s="181" t="s">
        <v>218</v>
      </c>
      <c r="I128" s="181"/>
      <c r="J128" s="181"/>
      <c r="K128" s="66" t="s">
        <v>267</v>
      </c>
      <c r="L128" s="5"/>
    </row>
    <row r="129" spans="1:12" ht="13.8">
      <c r="A129" s="39"/>
      <c r="B129" s="164"/>
      <c r="C129" s="164"/>
      <c r="D129" s="40"/>
      <c r="E129" s="165" t="s">
        <v>268</v>
      </c>
      <c r="F129" s="165"/>
      <c r="G129" s="165"/>
      <c r="H129" s="165" t="s">
        <v>268</v>
      </c>
      <c r="I129" s="165"/>
      <c r="J129" s="165"/>
    </row>
    <row r="130" spans="1:12">
      <c r="A130" s="41"/>
      <c r="B130" s="191"/>
      <c r="C130" s="191"/>
      <c r="D130" s="60"/>
      <c r="E130" s="184" t="s">
        <v>269</v>
      </c>
      <c r="F130" s="184"/>
      <c r="G130" s="184"/>
      <c r="H130" s="184" t="s">
        <v>269</v>
      </c>
      <c r="I130" s="184"/>
      <c r="J130" s="184"/>
      <c r="K130" s="66"/>
      <c r="L130" s="5"/>
    </row>
  </sheetData>
  <mergeCells count="290">
    <mergeCell ref="B128:C128"/>
    <mergeCell ref="E128:G128"/>
    <mergeCell ref="H128:J128"/>
    <mergeCell ref="B129:C129"/>
    <mergeCell ref="E129:G129"/>
    <mergeCell ref="H129:J129"/>
    <mergeCell ref="B130:C130"/>
    <mergeCell ref="E130:G130"/>
    <mergeCell ref="H130:J130"/>
    <mergeCell ref="B125:C125"/>
    <mergeCell ref="E125:G125"/>
    <mergeCell ref="H125:J125"/>
    <mergeCell ref="B126:C126"/>
    <mergeCell ref="E126:G126"/>
    <mergeCell ref="H126:J126"/>
    <mergeCell ref="B127:C127"/>
    <mergeCell ref="E127:G127"/>
    <mergeCell ref="H127:J127"/>
    <mergeCell ref="B122:C122"/>
    <mergeCell ref="E122:G122"/>
    <mergeCell ref="H122:J122"/>
    <mergeCell ref="B123:C123"/>
    <mergeCell ref="E123:G123"/>
    <mergeCell ref="H123:J123"/>
    <mergeCell ref="B124:C124"/>
    <mergeCell ref="E124:G124"/>
    <mergeCell ref="H124:J124"/>
    <mergeCell ref="B119:C119"/>
    <mergeCell ref="E119:G119"/>
    <mergeCell ref="H119:J119"/>
    <mergeCell ref="B120:C120"/>
    <mergeCell ref="E120:G120"/>
    <mergeCell ref="H120:J120"/>
    <mergeCell ref="B121:C121"/>
    <mergeCell ref="E121:G121"/>
    <mergeCell ref="H121:J121"/>
    <mergeCell ref="B116:C116"/>
    <mergeCell ref="E116:G116"/>
    <mergeCell ref="H116:J116"/>
    <mergeCell ref="B117:C117"/>
    <mergeCell ref="E117:G117"/>
    <mergeCell ref="H117:J117"/>
    <mergeCell ref="B118:C118"/>
    <mergeCell ref="E118:G118"/>
    <mergeCell ref="H118:J118"/>
    <mergeCell ref="B113:C113"/>
    <mergeCell ref="E113:G113"/>
    <mergeCell ref="H113:J113"/>
    <mergeCell ref="B114:C114"/>
    <mergeCell ref="E114:G114"/>
    <mergeCell ref="H114:J114"/>
    <mergeCell ref="B115:C115"/>
    <mergeCell ref="E115:G115"/>
    <mergeCell ref="H115:J115"/>
    <mergeCell ref="B110:C110"/>
    <mergeCell ref="E110:G110"/>
    <mergeCell ref="H110:J110"/>
    <mergeCell ref="B111:C111"/>
    <mergeCell ref="E111:G111"/>
    <mergeCell ref="H111:J111"/>
    <mergeCell ref="B112:C112"/>
    <mergeCell ref="E112:G112"/>
    <mergeCell ref="H112:J112"/>
    <mergeCell ref="B107:C107"/>
    <mergeCell ref="E107:G107"/>
    <mergeCell ref="H107:J107"/>
    <mergeCell ref="B108:C108"/>
    <mergeCell ref="E108:G108"/>
    <mergeCell ref="H108:J108"/>
    <mergeCell ref="B109:C109"/>
    <mergeCell ref="E109:G109"/>
    <mergeCell ref="H109:J109"/>
    <mergeCell ref="B104:C104"/>
    <mergeCell ref="E104:G104"/>
    <mergeCell ref="H104:J104"/>
    <mergeCell ref="B105:C105"/>
    <mergeCell ref="E105:G105"/>
    <mergeCell ref="H105:J105"/>
    <mergeCell ref="B106:C106"/>
    <mergeCell ref="E106:G106"/>
    <mergeCell ref="H106:J106"/>
    <mergeCell ref="B101:C101"/>
    <mergeCell ref="E101:G101"/>
    <mergeCell ref="H101:J101"/>
    <mergeCell ref="B102:C102"/>
    <mergeCell ref="E102:G102"/>
    <mergeCell ref="H102:J102"/>
    <mergeCell ref="B103:C103"/>
    <mergeCell ref="E103:G103"/>
    <mergeCell ref="H103:J103"/>
    <mergeCell ref="B98:C98"/>
    <mergeCell ref="E98:G98"/>
    <mergeCell ref="H98:J98"/>
    <mergeCell ref="B99:C99"/>
    <mergeCell ref="E99:G99"/>
    <mergeCell ref="H99:J99"/>
    <mergeCell ref="B100:C100"/>
    <mergeCell ref="E100:G100"/>
    <mergeCell ref="H100:J100"/>
    <mergeCell ref="B95:C95"/>
    <mergeCell ref="E95:G95"/>
    <mergeCell ref="H95:J95"/>
    <mergeCell ref="B96:C96"/>
    <mergeCell ref="E96:G96"/>
    <mergeCell ref="H96:J96"/>
    <mergeCell ref="B97:C97"/>
    <mergeCell ref="E97:G97"/>
    <mergeCell ref="H97:J97"/>
    <mergeCell ref="B92:C92"/>
    <mergeCell ref="E92:G92"/>
    <mergeCell ref="H92:J92"/>
    <mergeCell ref="B93:C93"/>
    <mergeCell ref="E93:G93"/>
    <mergeCell ref="H93:J93"/>
    <mergeCell ref="B94:C94"/>
    <mergeCell ref="E94:G94"/>
    <mergeCell ref="H94:J94"/>
    <mergeCell ref="B89:C89"/>
    <mergeCell ref="E89:G89"/>
    <mergeCell ref="H89:J89"/>
    <mergeCell ref="B90:C90"/>
    <mergeCell ref="E90:G90"/>
    <mergeCell ref="H90:J90"/>
    <mergeCell ref="B91:C91"/>
    <mergeCell ref="E91:G91"/>
    <mergeCell ref="H91:J91"/>
    <mergeCell ref="B86:C86"/>
    <mergeCell ref="E86:G86"/>
    <mergeCell ref="H86:J86"/>
    <mergeCell ref="B87:C87"/>
    <mergeCell ref="E87:G87"/>
    <mergeCell ref="H87:J87"/>
    <mergeCell ref="B88:C88"/>
    <mergeCell ref="E88:G88"/>
    <mergeCell ref="H88:J88"/>
    <mergeCell ref="B83:C83"/>
    <mergeCell ref="E83:G83"/>
    <mergeCell ref="H83:J83"/>
    <mergeCell ref="B84:C84"/>
    <mergeCell ref="E84:G84"/>
    <mergeCell ref="H84:J84"/>
    <mergeCell ref="B85:C85"/>
    <mergeCell ref="E85:G85"/>
    <mergeCell ref="H85:J85"/>
    <mergeCell ref="B80:C80"/>
    <mergeCell ref="E80:G80"/>
    <mergeCell ref="H80:J80"/>
    <mergeCell ref="B81:C81"/>
    <mergeCell ref="E81:G81"/>
    <mergeCell ref="H81:J81"/>
    <mergeCell ref="B82:C82"/>
    <mergeCell ref="E82:G82"/>
    <mergeCell ref="H82:J82"/>
    <mergeCell ref="B77:C77"/>
    <mergeCell ref="E77:G77"/>
    <mergeCell ref="H77:J77"/>
    <mergeCell ref="B78:C78"/>
    <mergeCell ref="E78:G78"/>
    <mergeCell ref="H78:J78"/>
    <mergeCell ref="B79:C79"/>
    <mergeCell ref="E79:G79"/>
    <mergeCell ref="H79:J79"/>
    <mergeCell ref="B74:C74"/>
    <mergeCell ref="E74:G74"/>
    <mergeCell ref="H74:J74"/>
    <mergeCell ref="B75:C75"/>
    <mergeCell ref="E75:G75"/>
    <mergeCell ref="H75:J75"/>
    <mergeCell ref="B76:C76"/>
    <mergeCell ref="E76:G76"/>
    <mergeCell ref="H76:J76"/>
    <mergeCell ref="B71:C71"/>
    <mergeCell ref="E71:G71"/>
    <mergeCell ref="H71:J71"/>
    <mergeCell ref="B72:C72"/>
    <mergeCell ref="E72:G72"/>
    <mergeCell ref="H72:J72"/>
    <mergeCell ref="B73:C73"/>
    <mergeCell ref="E73:G73"/>
    <mergeCell ref="H73:J73"/>
    <mergeCell ref="B68:C68"/>
    <mergeCell ref="E68:G68"/>
    <mergeCell ref="H68:J68"/>
    <mergeCell ref="B69:C69"/>
    <mergeCell ref="E69:G69"/>
    <mergeCell ref="H69:J69"/>
    <mergeCell ref="B70:C70"/>
    <mergeCell ref="E70:G70"/>
    <mergeCell ref="H70:J70"/>
    <mergeCell ref="B65:C65"/>
    <mergeCell ref="E65:G65"/>
    <mergeCell ref="H65:J65"/>
    <mergeCell ref="B66:C66"/>
    <mergeCell ref="E66:G66"/>
    <mergeCell ref="H66:J66"/>
    <mergeCell ref="B67:C67"/>
    <mergeCell ref="E67:G67"/>
    <mergeCell ref="H67:J67"/>
    <mergeCell ref="B62:C62"/>
    <mergeCell ref="E62:G62"/>
    <mergeCell ref="H62:J62"/>
    <mergeCell ref="B63:C63"/>
    <mergeCell ref="E63:G63"/>
    <mergeCell ref="H63:J63"/>
    <mergeCell ref="B64:C64"/>
    <mergeCell ref="E64:G64"/>
    <mergeCell ref="H64:J64"/>
    <mergeCell ref="B59:C59"/>
    <mergeCell ref="E59:G59"/>
    <mergeCell ref="H59:J59"/>
    <mergeCell ref="B60:C60"/>
    <mergeCell ref="E60:G60"/>
    <mergeCell ref="H60:J60"/>
    <mergeCell ref="B61:C61"/>
    <mergeCell ref="E61:G61"/>
    <mergeCell ref="H61:J61"/>
    <mergeCell ref="B56:C56"/>
    <mergeCell ref="E56:G56"/>
    <mergeCell ref="H56:J56"/>
    <mergeCell ref="B57:C57"/>
    <mergeCell ref="E57:G57"/>
    <mergeCell ref="H57:J57"/>
    <mergeCell ref="B58:C58"/>
    <mergeCell ref="E58:G58"/>
    <mergeCell ref="H58:J58"/>
    <mergeCell ref="B53:C53"/>
    <mergeCell ref="E53:G53"/>
    <mergeCell ref="H53:J53"/>
    <mergeCell ref="B54:C54"/>
    <mergeCell ref="E54:G54"/>
    <mergeCell ref="H54:J54"/>
    <mergeCell ref="B55:C55"/>
    <mergeCell ref="E55:G55"/>
    <mergeCell ref="H55:J55"/>
    <mergeCell ref="B50:C50"/>
    <mergeCell ref="E50:G50"/>
    <mergeCell ref="H50:J50"/>
    <mergeCell ref="B51:C51"/>
    <mergeCell ref="E51:G51"/>
    <mergeCell ref="H51:J51"/>
    <mergeCell ref="B52:C52"/>
    <mergeCell ref="E52:G52"/>
    <mergeCell ref="H52:J52"/>
    <mergeCell ref="B47:C47"/>
    <mergeCell ref="E47:G47"/>
    <mergeCell ref="H47:J47"/>
    <mergeCell ref="B48:C48"/>
    <mergeCell ref="E48:G48"/>
    <mergeCell ref="H48:J48"/>
    <mergeCell ref="B49:C49"/>
    <mergeCell ref="E49:G49"/>
    <mergeCell ref="H49:J49"/>
    <mergeCell ref="B44:C44"/>
    <mergeCell ref="E44:G44"/>
    <mergeCell ref="H44:J44"/>
    <mergeCell ref="B45:C45"/>
    <mergeCell ref="E45:G45"/>
    <mergeCell ref="H45:J45"/>
    <mergeCell ref="B46:C46"/>
    <mergeCell ref="E46:G46"/>
    <mergeCell ref="H46:J46"/>
    <mergeCell ref="B41:C41"/>
    <mergeCell ref="E41:G41"/>
    <mergeCell ref="H41:J41"/>
    <mergeCell ref="B42:C42"/>
    <mergeCell ref="E42:G42"/>
    <mergeCell ref="H42:J42"/>
    <mergeCell ref="B43:C43"/>
    <mergeCell ref="E43:G43"/>
    <mergeCell ref="H43:J43"/>
    <mergeCell ref="A9:J9"/>
    <mergeCell ref="A36:A39"/>
    <mergeCell ref="B36:D36"/>
    <mergeCell ref="E36:J36"/>
    <mergeCell ref="B37:C39"/>
    <mergeCell ref="D37:D39"/>
    <mergeCell ref="E38:G39"/>
    <mergeCell ref="H38:J39"/>
    <mergeCell ref="B40:C40"/>
    <mergeCell ref="E40:G40"/>
    <mergeCell ref="H40:J40"/>
    <mergeCell ref="A5:A8"/>
    <mergeCell ref="B5:E5"/>
    <mergeCell ref="F5:F8"/>
    <mergeCell ref="J5:J7"/>
    <mergeCell ref="K5:K7"/>
    <mergeCell ref="L5:L7"/>
    <mergeCell ref="B6:B8"/>
    <mergeCell ref="C6:C8"/>
    <mergeCell ref="D6:D7"/>
  </mergeCells>
  <pageMargins left="0.98055555555555596" right="0.31527777777777799" top="0.31527777777777799" bottom="0.31527777777777799" header="0.511811023622047" footer="0.511811023622047"/>
  <pageSetup paperSize="9" scale="5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68"/>
  <sheetViews>
    <sheetView topLeftCell="A4" workbookViewId="0">
      <pane ySplit="6" topLeftCell="A10" activePane="bottomLeft" state="frozen"/>
      <selection activeCell="L32" sqref="L32"/>
      <selection pane="bottomLeft" activeCell="L20" sqref="L20"/>
    </sheetView>
  </sheetViews>
  <sheetFormatPr defaultColWidth="8.6640625" defaultRowHeight="13.2"/>
  <cols>
    <col min="1" max="1" width="4.44140625" style="4" customWidth="1"/>
    <col min="2" max="2" width="12.109375" customWidth="1"/>
    <col min="3" max="3" width="21.44140625" customWidth="1"/>
    <col min="4" max="4" width="8.44140625" customWidth="1"/>
    <col min="5" max="5" width="17.33203125" customWidth="1"/>
    <col min="6" max="6" width="5" customWidth="1"/>
    <col min="7" max="7" width="12" customWidth="1"/>
    <col min="8" max="8" width="11.33203125" customWidth="1"/>
    <col min="9" max="9" width="12" customWidth="1"/>
    <col min="10" max="10" width="11.33203125" customWidth="1"/>
    <col min="11" max="11" width="11.88671875" customWidth="1"/>
    <col min="12" max="12" width="39.44140625" customWidth="1"/>
    <col min="13" max="13" width="3" customWidth="1"/>
  </cols>
  <sheetData>
    <row r="1" spans="1:12" ht="15.6">
      <c r="A1" s="6" t="s">
        <v>633</v>
      </c>
      <c r="B1" s="7"/>
      <c r="L1" s="8" t="s">
        <v>270</v>
      </c>
    </row>
    <row r="2" spans="1:12" ht="15">
      <c r="A2" s="9" t="s">
        <v>271</v>
      </c>
      <c r="B2" s="10"/>
    </row>
    <row r="3" spans="1:12" ht="15">
      <c r="A3" s="9" t="s">
        <v>272</v>
      </c>
      <c r="B3" s="10"/>
    </row>
    <row r="4" spans="1:12" ht="7.5" customHeight="1"/>
    <row r="5" spans="1:12" ht="12.75" customHeight="1">
      <c r="A5" s="149" t="s">
        <v>0</v>
      </c>
      <c r="B5" s="152" t="s">
        <v>5</v>
      </c>
      <c r="C5" s="152"/>
      <c r="D5" s="152"/>
      <c r="E5" s="152"/>
      <c r="F5" s="153" t="s">
        <v>160</v>
      </c>
      <c r="G5" s="11"/>
      <c r="H5" s="11" t="s">
        <v>6</v>
      </c>
      <c r="I5" s="11"/>
      <c r="J5" s="179" t="s">
        <v>634</v>
      </c>
      <c r="K5" s="154" t="s">
        <v>629</v>
      </c>
      <c r="L5" s="179" t="s">
        <v>7</v>
      </c>
    </row>
    <row r="6" spans="1:12" ht="12.75" customHeight="1">
      <c r="A6" s="149"/>
      <c r="B6" s="150" t="s">
        <v>8</v>
      </c>
      <c r="C6" s="150" t="s">
        <v>9</v>
      </c>
      <c r="D6" s="150" t="s">
        <v>10</v>
      </c>
      <c r="E6" s="50" t="s">
        <v>11</v>
      </c>
      <c r="F6" s="153"/>
      <c r="G6" s="14" t="s">
        <v>6</v>
      </c>
      <c r="H6" s="15" t="s">
        <v>12</v>
      </c>
      <c r="I6" s="15" t="s">
        <v>6</v>
      </c>
      <c r="J6" s="179"/>
      <c r="K6" s="154"/>
      <c r="L6" s="179"/>
    </row>
    <row r="7" spans="1:12" ht="22.8">
      <c r="A7" s="149"/>
      <c r="B7" s="150"/>
      <c r="C7" s="150"/>
      <c r="D7" s="150"/>
      <c r="E7" s="50" t="s">
        <v>13</v>
      </c>
      <c r="F7" s="153"/>
      <c r="G7" s="14" t="s">
        <v>14</v>
      </c>
      <c r="H7" s="15" t="s">
        <v>15</v>
      </c>
      <c r="I7" s="15" t="s">
        <v>16</v>
      </c>
      <c r="J7" s="179"/>
      <c r="K7" s="154"/>
      <c r="L7" s="179"/>
    </row>
    <row r="8" spans="1:12">
      <c r="A8" s="149"/>
      <c r="B8" s="150"/>
      <c r="C8" s="150"/>
      <c r="D8" s="13" t="s">
        <v>17</v>
      </c>
      <c r="E8" s="50" t="s">
        <v>18</v>
      </c>
      <c r="F8" s="153"/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51"/>
    </row>
    <row r="9" spans="1:12">
      <c r="A9" s="155" t="s">
        <v>273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2" s="1" customFormat="1">
      <c r="A10" s="18" t="s">
        <v>274</v>
      </c>
      <c r="B10" s="19" t="s">
        <v>26</v>
      </c>
      <c r="C10" s="24" t="s">
        <v>47</v>
      </c>
      <c r="D10" s="19">
        <v>5</v>
      </c>
      <c r="E10" s="19" t="s">
        <v>275</v>
      </c>
      <c r="F10" s="19" t="s">
        <v>29</v>
      </c>
      <c r="G10" s="21">
        <f>8+8+8+8</f>
        <v>32</v>
      </c>
      <c r="H10" s="22">
        <v>2</v>
      </c>
      <c r="I10" s="21">
        <f>G10*H10*1</f>
        <v>64</v>
      </c>
      <c r="J10" s="144"/>
      <c r="K10" s="144" t="str">
        <f>IF(J10=0,"",ROUND(I10*J10,2))</f>
        <v/>
      </c>
      <c r="L10" s="23"/>
    </row>
    <row r="11" spans="1:12" s="1" customFormat="1">
      <c r="A11" s="18" t="s">
        <v>276</v>
      </c>
      <c r="B11" s="19" t="s">
        <v>26</v>
      </c>
      <c r="C11" s="20" t="s">
        <v>27</v>
      </c>
      <c r="D11" s="19">
        <v>4</v>
      </c>
      <c r="E11" s="19" t="s">
        <v>36</v>
      </c>
      <c r="F11" s="19" t="s">
        <v>29</v>
      </c>
      <c r="G11" s="21">
        <f>3+3+3+3+2+2+3+3</f>
        <v>22</v>
      </c>
      <c r="H11" s="22">
        <v>2</v>
      </c>
      <c r="I11" s="21">
        <f>G11*H11*1</f>
        <v>44</v>
      </c>
      <c r="J11" s="144"/>
      <c r="K11" s="144" t="str">
        <f t="shared" ref="K11:K14" si="0">IF(J11=0,"",ROUND(I11*J11,2))</f>
        <v/>
      </c>
      <c r="L11" s="55" t="s">
        <v>277</v>
      </c>
    </row>
    <row r="12" spans="1:12" s="1" customFormat="1">
      <c r="A12" s="18" t="s">
        <v>278</v>
      </c>
      <c r="B12" s="19" t="s">
        <v>26</v>
      </c>
      <c r="C12" s="20" t="s">
        <v>27</v>
      </c>
      <c r="D12" s="19">
        <v>4</v>
      </c>
      <c r="E12" s="19" t="s">
        <v>32</v>
      </c>
      <c r="F12" s="19" t="s">
        <v>29</v>
      </c>
      <c r="G12" s="21">
        <f>3+3+3+3+3+3+2+2+2+2</f>
        <v>26</v>
      </c>
      <c r="H12" s="22">
        <v>2</v>
      </c>
      <c r="I12" s="21">
        <f>G12*H13*1</f>
        <v>52</v>
      </c>
      <c r="J12" s="144"/>
      <c r="K12" s="144" t="str">
        <f t="shared" si="0"/>
        <v/>
      </c>
      <c r="L12" s="55" t="s">
        <v>277</v>
      </c>
    </row>
    <row r="13" spans="1:12" s="1" customFormat="1">
      <c r="A13" s="18" t="s">
        <v>279</v>
      </c>
      <c r="B13" s="19" t="s">
        <v>62</v>
      </c>
      <c r="C13" s="20" t="s">
        <v>27</v>
      </c>
      <c r="D13" s="19">
        <v>12</v>
      </c>
      <c r="E13" s="19" t="s">
        <v>280</v>
      </c>
      <c r="F13" s="19" t="s">
        <v>29</v>
      </c>
      <c r="G13" s="21">
        <v>1</v>
      </c>
      <c r="H13" s="22">
        <v>2</v>
      </c>
      <c r="I13" s="21">
        <f>G13*H13*1</f>
        <v>2</v>
      </c>
      <c r="J13" s="144"/>
      <c r="K13" s="144" t="str">
        <f t="shared" si="0"/>
        <v/>
      </c>
      <c r="L13" s="55" t="s">
        <v>187</v>
      </c>
    </row>
    <row r="14" spans="1:12" s="1" customFormat="1">
      <c r="A14" s="18" t="s">
        <v>281</v>
      </c>
      <c r="B14" s="19" t="s">
        <v>62</v>
      </c>
      <c r="C14" s="24" t="s">
        <v>27</v>
      </c>
      <c r="D14" s="19">
        <v>18</v>
      </c>
      <c r="E14" s="19" t="s">
        <v>282</v>
      </c>
      <c r="F14" s="19" t="s">
        <v>29</v>
      </c>
      <c r="G14" s="21">
        <v>3</v>
      </c>
      <c r="H14" s="22">
        <v>2</v>
      </c>
      <c r="I14" s="21">
        <f>G14*H13*1</f>
        <v>6</v>
      </c>
      <c r="J14" s="144"/>
      <c r="K14" s="144" t="str">
        <f t="shared" si="0"/>
        <v/>
      </c>
      <c r="L14" s="55" t="s">
        <v>187</v>
      </c>
    </row>
    <row r="15" spans="1:12" s="1" customFormat="1" ht="22.5" customHeight="1">
      <c r="A15" s="25"/>
      <c r="B15" s="26"/>
      <c r="C15" s="26"/>
      <c r="D15" s="26"/>
      <c r="E15" s="26"/>
      <c r="F15" s="26"/>
      <c r="G15" s="2"/>
      <c r="H15" s="2"/>
      <c r="I15" s="28"/>
      <c r="J15" s="29" t="s">
        <v>68</v>
      </c>
      <c r="K15" s="146" t="str">
        <f>IF(SUM(K10:K14)=0,"",SUM(K10:K14))</f>
        <v/>
      </c>
    </row>
    <row r="16" spans="1:12" ht="7.5" customHeight="1">
      <c r="J16" s="31"/>
    </row>
    <row r="17" spans="1:11" ht="13.8">
      <c r="A17" s="32"/>
      <c r="B17" s="33" t="s">
        <v>67</v>
      </c>
      <c r="I17" s="28"/>
      <c r="J17" s="29"/>
      <c r="K17" s="30" t="str">
        <f>IF(K15="","",ROUND(K15*1.23,2))</f>
        <v/>
      </c>
    </row>
    <row r="18" spans="1:11">
      <c r="A18" s="32" t="s">
        <v>69</v>
      </c>
      <c r="B18" t="s">
        <v>283</v>
      </c>
      <c r="J18" s="31"/>
    </row>
    <row r="19" spans="1:11">
      <c r="A19" s="32" t="s">
        <v>71</v>
      </c>
      <c r="B19" t="s">
        <v>284</v>
      </c>
    </row>
    <row r="20" spans="1:11">
      <c r="A20" s="32" t="s">
        <v>73</v>
      </c>
      <c r="B20" t="s">
        <v>76</v>
      </c>
    </row>
    <row r="21" spans="1:11">
      <c r="A21" s="32" t="s">
        <v>75</v>
      </c>
      <c r="B21" t="s">
        <v>78</v>
      </c>
      <c r="J21" s="31"/>
    </row>
    <row r="22" spans="1:11">
      <c r="A22" s="32" t="s">
        <v>77</v>
      </c>
      <c r="B22" t="s">
        <v>285</v>
      </c>
      <c r="J22" s="31"/>
    </row>
    <row r="23" spans="1:11">
      <c r="A23" s="32" t="s">
        <v>79</v>
      </c>
      <c r="B23" t="s">
        <v>80</v>
      </c>
    </row>
    <row r="24" spans="1:11">
      <c r="A24" s="32"/>
    </row>
    <row r="25" spans="1:11">
      <c r="A25" s="32"/>
    </row>
    <row r="26" spans="1:11">
      <c r="A26" s="32"/>
      <c r="J26" s="3" t="s">
        <v>81</v>
      </c>
    </row>
    <row r="27" spans="1:11">
      <c r="A27" s="32"/>
      <c r="J27" s="35" t="s">
        <v>83</v>
      </c>
    </row>
    <row r="28" spans="1:11">
      <c r="A28" s="4" t="s">
        <v>84</v>
      </c>
    </row>
    <row r="29" spans="1:11">
      <c r="A29" s="156" t="s">
        <v>0</v>
      </c>
      <c r="B29" s="157" t="s">
        <v>85</v>
      </c>
      <c r="C29" s="157"/>
      <c r="D29" s="157"/>
      <c r="E29" s="158" t="s">
        <v>86</v>
      </c>
      <c r="F29" s="158"/>
      <c r="G29" s="158"/>
      <c r="H29" s="158"/>
      <c r="I29" s="158"/>
      <c r="J29" s="158"/>
    </row>
    <row r="30" spans="1:11">
      <c r="A30" s="156"/>
      <c r="B30" s="157" t="s">
        <v>87</v>
      </c>
      <c r="C30" s="157"/>
      <c r="D30" s="159" t="s">
        <v>88</v>
      </c>
      <c r="E30" s="158" t="s">
        <v>89</v>
      </c>
      <c r="F30" s="158"/>
      <c r="G30" s="158"/>
      <c r="H30" s="158"/>
      <c r="I30" s="158"/>
      <c r="J30" s="158"/>
    </row>
    <row r="31" spans="1:11">
      <c r="A31" s="156"/>
      <c r="B31" s="157"/>
      <c r="C31" s="157"/>
      <c r="D31" s="159"/>
      <c r="E31" s="158" t="s">
        <v>194</v>
      </c>
      <c r="F31" s="158"/>
      <c r="G31" s="158"/>
      <c r="H31" s="158" t="s">
        <v>92</v>
      </c>
      <c r="I31" s="158"/>
      <c r="J31" s="158"/>
    </row>
    <row r="32" spans="1:11">
      <c r="A32" s="156"/>
      <c r="B32" s="157"/>
      <c r="C32" s="157"/>
      <c r="D32" s="159"/>
      <c r="E32" s="158"/>
      <c r="F32" s="158"/>
      <c r="G32" s="158"/>
      <c r="H32" s="158"/>
      <c r="I32" s="158"/>
      <c r="J32" s="158"/>
    </row>
    <row r="33" spans="1:12">
      <c r="A33" s="37">
        <v>1</v>
      </c>
      <c r="B33" s="181" t="s">
        <v>286</v>
      </c>
      <c r="C33" s="181"/>
      <c r="D33" s="38" t="s">
        <v>287</v>
      </c>
      <c r="E33" s="181" t="s">
        <v>288</v>
      </c>
      <c r="F33" s="181"/>
      <c r="G33" s="181"/>
      <c r="H33" s="181" t="s">
        <v>288</v>
      </c>
      <c r="I33" s="181"/>
      <c r="J33" s="181"/>
      <c r="L33" s="3"/>
    </row>
    <row r="34" spans="1:12" ht="13.8">
      <c r="A34" s="39"/>
      <c r="B34" s="164"/>
      <c r="C34" s="164"/>
      <c r="D34" s="40"/>
      <c r="E34" s="165" t="s">
        <v>268</v>
      </c>
      <c r="F34" s="165"/>
      <c r="G34" s="165"/>
      <c r="H34" s="165" t="s">
        <v>268</v>
      </c>
      <c r="I34" s="165"/>
      <c r="J34" s="165"/>
      <c r="L34" s="3"/>
    </row>
    <row r="35" spans="1:12">
      <c r="A35" s="41"/>
      <c r="B35" s="192"/>
      <c r="C35" s="192"/>
      <c r="D35" s="42">
        <f>SUM($D$5:$D$31)</f>
        <v>43</v>
      </c>
      <c r="E35" s="184" t="s">
        <v>289</v>
      </c>
      <c r="F35" s="184"/>
      <c r="G35" s="184"/>
      <c r="H35" s="184" t="s">
        <v>289</v>
      </c>
      <c r="I35" s="184"/>
      <c r="J35" s="184"/>
      <c r="L35" s="3"/>
    </row>
    <row r="36" spans="1:12">
      <c r="A36" s="43">
        <v>2</v>
      </c>
      <c r="B36" s="193" t="s">
        <v>286</v>
      </c>
      <c r="C36" s="193"/>
      <c r="D36" s="44" t="s">
        <v>287</v>
      </c>
      <c r="E36" s="181" t="s">
        <v>288</v>
      </c>
      <c r="F36" s="181"/>
      <c r="G36" s="181"/>
      <c r="H36" s="181" t="s">
        <v>290</v>
      </c>
      <c r="I36" s="181"/>
      <c r="J36" s="181"/>
      <c r="L36" s="3"/>
    </row>
    <row r="37" spans="1:12" ht="13.8">
      <c r="A37" s="39"/>
      <c r="B37" s="164"/>
      <c r="C37" s="164"/>
      <c r="D37" s="40"/>
      <c r="E37" s="165" t="s">
        <v>268</v>
      </c>
      <c r="F37" s="165"/>
      <c r="G37" s="165"/>
      <c r="H37" s="165" t="s">
        <v>268</v>
      </c>
      <c r="I37" s="165"/>
      <c r="J37" s="165"/>
      <c r="L37" s="5"/>
    </row>
    <row r="38" spans="1:12">
      <c r="A38" s="39"/>
      <c r="B38" s="164"/>
      <c r="C38" s="164"/>
      <c r="D38" s="3"/>
      <c r="E38" s="192" t="s">
        <v>289</v>
      </c>
      <c r="F38" s="192"/>
      <c r="G38" s="192"/>
      <c r="H38" s="192" t="s">
        <v>289</v>
      </c>
      <c r="I38" s="192"/>
      <c r="J38" s="192"/>
      <c r="L38" s="5"/>
    </row>
    <row r="39" spans="1:12">
      <c r="A39" s="37">
        <v>3</v>
      </c>
      <c r="B39" s="181" t="s">
        <v>291</v>
      </c>
      <c r="C39" s="181"/>
      <c r="D39" s="38" t="s">
        <v>94</v>
      </c>
      <c r="E39" s="181" t="s">
        <v>292</v>
      </c>
      <c r="F39" s="181"/>
      <c r="G39" s="181"/>
      <c r="H39" s="181" t="s">
        <v>292</v>
      </c>
      <c r="I39" s="181"/>
      <c r="J39" s="181"/>
      <c r="L39" s="5"/>
    </row>
    <row r="40" spans="1:12">
      <c r="A40" s="39"/>
      <c r="B40" s="164"/>
      <c r="C40" s="164"/>
      <c r="D40" s="40"/>
      <c r="E40" s="165" t="s">
        <v>97</v>
      </c>
      <c r="F40" s="165"/>
      <c r="G40" s="165"/>
      <c r="H40" s="165" t="s">
        <v>201</v>
      </c>
      <c r="I40" s="165"/>
      <c r="J40" s="165"/>
      <c r="L40" s="5"/>
    </row>
    <row r="41" spans="1:12">
      <c r="A41" s="39"/>
      <c r="B41" s="164"/>
      <c r="C41" s="164"/>
      <c r="D41" s="3"/>
      <c r="E41" s="164" t="s">
        <v>125</v>
      </c>
      <c r="F41" s="164"/>
      <c r="G41" s="164"/>
      <c r="H41" s="164" t="s">
        <v>125</v>
      </c>
      <c r="I41" s="164"/>
      <c r="J41" s="164"/>
      <c r="L41" s="5"/>
    </row>
    <row r="42" spans="1:12">
      <c r="A42" s="41"/>
      <c r="B42" s="192"/>
      <c r="C42" s="192"/>
      <c r="D42" s="42"/>
      <c r="E42" s="192" t="s">
        <v>119</v>
      </c>
      <c r="F42" s="192"/>
      <c r="G42" s="192"/>
      <c r="H42" s="192" t="s">
        <v>119</v>
      </c>
      <c r="I42" s="192"/>
      <c r="J42" s="192"/>
      <c r="L42" s="5"/>
    </row>
    <row r="43" spans="1:12">
      <c r="A43" s="37">
        <v>4</v>
      </c>
      <c r="B43" s="181" t="s">
        <v>293</v>
      </c>
      <c r="C43" s="181"/>
      <c r="D43" s="38" t="s">
        <v>94</v>
      </c>
      <c r="E43" s="181" t="s">
        <v>294</v>
      </c>
      <c r="F43" s="181"/>
      <c r="G43" s="181"/>
      <c r="H43" s="181" t="s">
        <v>292</v>
      </c>
      <c r="I43" s="181"/>
      <c r="J43" s="181"/>
      <c r="L43" s="5"/>
    </row>
    <row r="44" spans="1:12">
      <c r="A44" s="58"/>
      <c r="B44" s="171"/>
      <c r="C44" s="171"/>
      <c r="D44" s="62"/>
      <c r="E44" s="165" t="s">
        <v>201</v>
      </c>
      <c r="F44" s="165"/>
      <c r="G44" s="165"/>
      <c r="H44" s="165" t="s">
        <v>201</v>
      </c>
      <c r="I44" s="165"/>
      <c r="J44" s="165"/>
      <c r="L44" s="5"/>
    </row>
    <row r="45" spans="1:12">
      <c r="A45" s="39"/>
      <c r="B45" s="164"/>
      <c r="C45" s="164"/>
      <c r="D45" s="3"/>
      <c r="E45" s="164" t="s">
        <v>125</v>
      </c>
      <c r="F45" s="164"/>
      <c r="G45" s="164"/>
      <c r="H45" s="164" t="s">
        <v>125</v>
      </c>
      <c r="I45" s="164"/>
      <c r="J45" s="164"/>
      <c r="L45" s="5"/>
    </row>
    <row r="46" spans="1:12">
      <c r="A46" s="41"/>
      <c r="B46" s="192"/>
      <c r="C46" s="192"/>
      <c r="D46" s="42"/>
      <c r="E46" s="192" t="s">
        <v>119</v>
      </c>
      <c r="F46" s="192"/>
      <c r="G46" s="192"/>
      <c r="H46" s="192" t="s">
        <v>119</v>
      </c>
      <c r="I46" s="192"/>
      <c r="J46" s="192"/>
      <c r="L46" s="5"/>
    </row>
    <row r="47" spans="1:12">
      <c r="A47" s="43">
        <v>5</v>
      </c>
      <c r="B47" s="193" t="s">
        <v>295</v>
      </c>
      <c r="C47" s="193"/>
      <c r="D47" s="44" t="s">
        <v>94</v>
      </c>
      <c r="E47" s="193" t="s">
        <v>296</v>
      </c>
      <c r="F47" s="193"/>
      <c r="G47" s="193"/>
      <c r="H47" s="193" t="s">
        <v>292</v>
      </c>
      <c r="I47" s="193"/>
      <c r="J47" s="193"/>
      <c r="L47" s="5"/>
    </row>
    <row r="48" spans="1:12">
      <c r="A48" s="58"/>
      <c r="B48" s="171"/>
      <c r="C48" s="171"/>
      <c r="D48" s="62"/>
      <c r="E48" s="165" t="s">
        <v>201</v>
      </c>
      <c r="F48" s="165"/>
      <c r="G48" s="165"/>
      <c r="H48" s="165" t="s">
        <v>201</v>
      </c>
      <c r="I48" s="165"/>
      <c r="J48" s="165"/>
      <c r="L48" s="5"/>
    </row>
    <row r="49" spans="1:12">
      <c r="A49" s="39"/>
      <c r="B49" s="164"/>
      <c r="C49" s="164"/>
      <c r="D49" s="3"/>
      <c r="E49" s="164" t="s">
        <v>131</v>
      </c>
      <c r="F49" s="164"/>
      <c r="G49" s="164"/>
      <c r="H49" s="164" t="s">
        <v>131</v>
      </c>
      <c r="I49" s="164"/>
      <c r="J49" s="164"/>
      <c r="L49" s="5"/>
    </row>
    <row r="50" spans="1:12">
      <c r="A50" s="37">
        <v>6</v>
      </c>
      <c r="B50" s="181" t="s">
        <v>293</v>
      </c>
      <c r="C50" s="181"/>
      <c r="D50" s="38" t="s">
        <v>94</v>
      </c>
      <c r="E50" s="181" t="s">
        <v>296</v>
      </c>
      <c r="F50" s="181"/>
      <c r="G50" s="181"/>
      <c r="H50" s="181" t="s">
        <v>296</v>
      </c>
      <c r="I50" s="181"/>
      <c r="J50" s="181"/>
      <c r="L50" s="5"/>
    </row>
    <row r="51" spans="1:12">
      <c r="A51" s="58"/>
      <c r="B51" s="171"/>
      <c r="C51" s="171"/>
      <c r="D51" s="62"/>
      <c r="E51" s="165" t="s">
        <v>201</v>
      </c>
      <c r="F51" s="165"/>
      <c r="G51" s="165"/>
      <c r="H51" s="165" t="s">
        <v>201</v>
      </c>
      <c r="I51" s="165"/>
      <c r="J51" s="165"/>
      <c r="L51" s="5"/>
    </row>
    <row r="52" spans="1:12">
      <c r="A52" s="39"/>
      <c r="B52" s="164"/>
      <c r="C52" s="164"/>
      <c r="D52" s="3"/>
      <c r="E52" s="164" t="s">
        <v>125</v>
      </c>
      <c r="F52" s="164"/>
      <c r="G52" s="164"/>
      <c r="H52" s="164" t="s">
        <v>125</v>
      </c>
      <c r="I52" s="164"/>
      <c r="J52" s="164"/>
      <c r="L52" s="5"/>
    </row>
    <row r="53" spans="1:12">
      <c r="A53" s="41"/>
      <c r="B53" s="192"/>
      <c r="C53" s="192"/>
      <c r="D53" s="42"/>
      <c r="E53" s="192" t="s">
        <v>119</v>
      </c>
      <c r="F53" s="192"/>
      <c r="G53" s="192"/>
      <c r="H53" s="192" t="s">
        <v>119</v>
      </c>
      <c r="I53" s="192"/>
      <c r="J53" s="192"/>
      <c r="L53" s="5"/>
    </row>
    <row r="54" spans="1:12">
      <c r="A54" s="43">
        <v>7</v>
      </c>
      <c r="B54" s="193" t="s">
        <v>297</v>
      </c>
      <c r="C54" s="193"/>
      <c r="D54" s="44" t="s">
        <v>94</v>
      </c>
      <c r="E54" s="193" t="s">
        <v>296</v>
      </c>
      <c r="F54" s="193"/>
      <c r="G54" s="193"/>
      <c r="H54" s="193" t="s">
        <v>296</v>
      </c>
      <c r="I54" s="193"/>
      <c r="J54" s="193"/>
      <c r="L54" s="5"/>
    </row>
    <row r="55" spans="1:12">
      <c r="A55" s="58"/>
      <c r="B55" s="171"/>
      <c r="C55" s="171"/>
      <c r="D55" s="62"/>
      <c r="E55" s="165" t="s">
        <v>201</v>
      </c>
      <c r="F55" s="165"/>
      <c r="G55" s="165"/>
      <c r="H55" s="165" t="s">
        <v>201</v>
      </c>
      <c r="I55" s="165"/>
      <c r="J55" s="165"/>
      <c r="L55" s="5"/>
    </row>
    <row r="56" spans="1:12">
      <c r="A56" s="39"/>
      <c r="B56" s="164"/>
      <c r="C56" s="164"/>
      <c r="D56" s="3"/>
      <c r="E56" s="164" t="s">
        <v>106</v>
      </c>
      <c r="F56" s="164"/>
      <c r="G56" s="164"/>
      <c r="H56" s="164" t="s">
        <v>106</v>
      </c>
      <c r="I56" s="164"/>
      <c r="J56" s="164"/>
      <c r="L56" s="5"/>
    </row>
    <row r="57" spans="1:12">
      <c r="A57" s="37">
        <v>8</v>
      </c>
      <c r="B57" s="181" t="s">
        <v>255</v>
      </c>
      <c r="C57" s="181"/>
      <c r="D57" s="38" t="s">
        <v>94</v>
      </c>
      <c r="E57" s="181" t="s">
        <v>256</v>
      </c>
      <c r="F57" s="181"/>
      <c r="G57" s="181"/>
      <c r="H57" s="182" t="s">
        <v>198</v>
      </c>
      <c r="I57" s="182"/>
      <c r="J57" s="182"/>
      <c r="L57" s="5"/>
    </row>
    <row r="58" spans="1:12">
      <c r="A58" s="58"/>
      <c r="B58" s="171"/>
      <c r="C58" s="171"/>
      <c r="D58" s="62"/>
      <c r="E58" s="165" t="s">
        <v>201</v>
      </c>
      <c r="F58" s="165"/>
      <c r="G58" s="165"/>
      <c r="H58" s="183" t="s">
        <v>198</v>
      </c>
      <c r="I58" s="183"/>
      <c r="J58" s="183"/>
    </row>
    <row r="59" spans="1:12">
      <c r="A59" s="41"/>
      <c r="B59" s="192"/>
      <c r="C59" s="192"/>
      <c r="D59" s="42"/>
      <c r="E59" s="192" t="s">
        <v>298</v>
      </c>
      <c r="F59" s="192"/>
      <c r="G59" s="192"/>
      <c r="H59" s="185" t="s">
        <v>198</v>
      </c>
      <c r="I59" s="185"/>
      <c r="J59" s="185"/>
    </row>
    <row r="60" spans="1:12">
      <c r="A60" s="43">
        <v>9</v>
      </c>
      <c r="B60" s="193" t="s">
        <v>297</v>
      </c>
      <c r="C60" s="193"/>
      <c r="D60" s="44" t="s">
        <v>94</v>
      </c>
      <c r="E60" s="193" t="s">
        <v>292</v>
      </c>
      <c r="F60" s="193"/>
      <c r="G60" s="193"/>
      <c r="H60" s="193" t="s">
        <v>296</v>
      </c>
      <c r="I60" s="193"/>
      <c r="J60" s="193"/>
    </row>
    <row r="61" spans="1:12">
      <c r="A61" s="58"/>
      <c r="B61" s="171"/>
      <c r="C61" s="171"/>
      <c r="D61" s="62"/>
      <c r="E61" s="165" t="s">
        <v>201</v>
      </c>
      <c r="F61" s="165"/>
      <c r="G61" s="165"/>
      <c r="H61" s="165" t="s">
        <v>201</v>
      </c>
      <c r="I61" s="165"/>
      <c r="J61" s="165"/>
    </row>
    <row r="62" spans="1:12">
      <c r="A62" s="39"/>
      <c r="B62" s="164"/>
      <c r="C62" s="164"/>
      <c r="D62" s="3"/>
      <c r="E62" s="164" t="s">
        <v>106</v>
      </c>
      <c r="F62" s="164"/>
      <c r="G62" s="164"/>
      <c r="H62" s="164" t="s">
        <v>106</v>
      </c>
      <c r="I62" s="164"/>
      <c r="J62" s="164"/>
    </row>
    <row r="63" spans="1:12">
      <c r="A63" s="37">
        <v>10</v>
      </c>
      <c r="B63" s="181" t="s">
        <v>299</v>
      </c>
      <c r="C63" s="181"/>
      <c r="D63" s="38" t="s">
        <v>94</v>
      </c>
      <c r="E63" s="181" t="s">
        <v>256</v>
      </c>
      <c r="F63" s="181"/>
      <c r="G63" s="181"/>
      <c r="H63" s="182" t="s">
        <v>198</v>
      </c>
      <c r="I63" s="182"/>
      <c r="J63" s="182"/>
    </row>
    <row r="64" spans="1:12">
      <c r="A64" s="58"/>
      <c r="B64" s="171"/>
      <c r="C64" s="171"/>
      <c r="D64" s="62"/>
      <c r="E64" s="165" t="s">
        <v>201</v>
      </c>
      <c r="F64" s="165"/>
      <c r="G64" s="165"/>
      <c r="H64" s="183" t="s">
        <v>198</v>
      </c>
      <c r="I64" s="183"/>
      <c r="J64" s="183"/>
    </row>
    <row r="65" spans="1:10">
      <c r="A65" s="41"/>
      <c r="B65" s="192"/>
      <c r="C65" s="192"/>
      <c r="D65" s="42"/>
      <c r="E65" s="192" t="s">
        <v>139</v>
      </c>
      <c r="F65" s="192"/>
      <c r="G65" s="192"/>
      <c r="H65" s="185" t="s">
        <v>198</v>
      </c>
      <c r="I65" s="185"/>
      <c r="J65" s="185"/>
    </row>
    <row r="66" spans="1:10">
      <c r="A66" s="37">
        <v>11</v>
      </c>
      <c r="B66" s="181" t="s">
        <v>300</v>
      </c>
      <c r="C66" s="181"/>
      <c r="D66" s="38" t="s">
        <v>94</v>
      </c>
      <c r="E66" s="181" t="s">
        <v>256</v>
      </c>
      <c r="F66" s="181"/>
      <c r="G66" s="181"/>
      <c r="H66" s="181" t="s">
        <v>256</v>
      </c>
      <c r="I66" s="181"/>
      <c r="J66" s="181"/>
    </row>
    <row r="67" spans="1:10">
      <c r="A67" s="58"/>
      <c r="B67" s="171"/>
      <c r="C67" s="171"/>
      <c r="D67" s="62"/>
      <c r="E67" s="165" t="s">
        <v>201</v>
      </c>
      <c r="F67" s="165"/>
      <c r="G67" s="165"/>
      <c r="H67" s="165" t="s">
        <v>201</v>
      </c>
      <c r="I67" s="165"/>
      <c r="J67" s="165"/>
    </row>
    <row r="68" spans="1:10">
      <c r="A68" s="41"/>
      <c r="B68" s="192"/>
      <c r="C68" s="192"/>
      <c r="D68" s="42"/>
      <c r="E68" s="192" t="s">
        <v>139</v>
      </c>
      <c r="F68" s="192"/>
      <c r="G68" s="192"/>
      <c r="H68" s="192" t="s">
        <v>139</v>
      </c>
      <c r="I68" s="192"/>
      <c r="J68" s="192"/>
    </row>
  </sheetData>
  <mergeCells count="126">
    <mergeCell ref="B67:C67"/>
    <mergeCell ref="E67:G67"/>
    <mergeCell ref="H67:J67"/>
    <mergeCell ref="B68:C68"/>
    <mergeCell ref="E68:G68"/>
    <mergeCell ref="H68:J68"/>
    <mergeCell ref="B64:C64"/>
    <mergeCell ref="E64:G64"/>
    <mergeCell ref="H64:J64"/>
    <mergeCell ref="B65:C65"/>
    <mergeCell ref="E65:G65"/>
    <mergeCell ref="H65:J65"/>
    <mergeCell ref="B66:C66"/>
    <mergeCell ref="E66:G66"/>
    <mergeCell ref="H66:J66"/>
    <mergeCell ref="B61:C61"/>
    <mergeCell ref="E61:G61"/>
    <mergeCell ref="H61:J61"/>
    <mergeCell ref="B62:C62"/>
    <mergeCell ref="E62:G62"/>
    <mergeCell ref="H62:J62"/>
    <mergeCell ref="B63:C63"/>
    <mergeCell ref="E63:G63"/>
    <mergeCell ref="H63:J63"/>
    <mergeCell ref="B58:C58"/>
    <mergeCell ref="E58:G58"/>
    <mergeCell ref="H58:J58"/>
    <mergeCell ref="B59:C59"/>
    <mergeCell ref="E59:G59"/>
    <mergeCell ref="H59:J59"/>
    <mergeCell ref="B60:C60"/>
    <mergeCell ref="E60:G60"/>
    <mergeCell ref="H60:J60"/>
    <mergeCell ref="B55:C55"/>
    <mergeCell ref="E55:G55"/>
    <mergeCell ref="H55:J55"/>
    <mergeCell ref="B56:C56"/>
    <mergeCell ref="E56:G56"/>
    <mergeCell ref="H56:J56"/>
    <mergeCell ref="B57:C57"/>
    <mergeCell ref="E57:G57"/>
    <mergeCell ref="H57:J57"/>
    <mergeCell ref="B52:C52"/>
    <mergeCell ref="E52:G52"/>
    <mergeCell ref="H52:J52"/>
    <mergeCell ref="B53:C53"/>
    <mergeCell ref="E53:G53"/>
    <mergeCell ref="H53:J53"/>
    <mergeCell ref="B54:C54"/>
    <mergeCell ref="E54:G54"/>
    <mergeCell ref="H54:J54"/>
    <mergeCell ref="B49:C49"/>
    <mergeCell ref="E49:G49"/>
    <mergeCell ref="H49:J49"/>
    <mergeCell ref="B50:C50"/>
    <mergeCell ref="E50:G50"/>
    <mergeCell ref="H50:J50"/>
    <mergeCell ref="B51:C51"/>
    <mergeCell ref="E51:G51"/>
    <mergeCell ref="H51:J51"/>
    <mergeCell ref="B46:C46"/>
    <mergeCell ref="E46:G46"/>
    <mergeCell ref="H46:J46"/>
    <mergeCell ref="B47:C47"/>
    <mergeCell ref="E47:G47"/>
    <mergeCell ref="H47:J47"/>
    <mergeCell ref="B48:C48"/>
    <mergeCell ref="E48:G48"/>
    <mergeCell ref="H48:J48"/>
    <mergeCell ref="B43:C43"/>
    <mergeCell ref="E43:G43"/>
    <mergeCell ref="H43:J43"/>
    <mergeCell ref="B44:C44"/>
    <mergeCell ref="E44:G44"/>
    <mergeCell ref="H44:J44"/>
    <mergeCell ref="B45:C45"/>
    <mergeCell ref="E45:G45"/>
    <mergeCell ref="H45:J45"/>
    <mergeCell ref="B40:C40"/>
    <mergeCell ref="E40:G40"/>
    <mergeCell ref="H40:J40"/>
    <mergeCell ref="B41:C41"/>
    <mergeCell ref="E41:G41"/>
    <mergeCell ref="H41:J41"/>
    <mergeCell ref="B42:C42"/>
    <mergeCell ref="E42:G42"/>
    <mergeCell ref="H42:J42"/>
    <mergeCell ref="B36:C36"/>
    <mergeCell ref="E36:G36"/>
    <mergeCell ref="H36:J36"/>
    <mergeCell ref="B37:C37"/>
    <mergeCell ref="B38:C38"/>
    <mergeCell ref="E38:G38"/>
    <mergeCell ref="H38:J38"/>
    <mergeCell ref="B39:C39"/>
    <mergeCell ref="E39:G39"/>
    <mergeCell ref="H39:J39"/>
    <mergeCell ref="E37:G37"/>
    <mergeCell ref="H37:J37"/>
    <mergeCell ref="B33:C33"/>
    <mergeCell ref="E33:G33"/>
    <mergeCell ref="H33:J33"/>
    <mergeCell ref="B34:C34"/>
    <mergeCell ref="E34:G34"/>
    <mergeCell ref="H34:J34"/>
    <mergeCell ref="B35:C35"/>
    <mergeCell ref="E35:G35"/>
    <mergeCell ref="H35:J35"/>
    <mergeCell ref="A9:J9"/>
    <mergeCell ref="A29:A32"/>
    <mergeCell ref="B29:D29"/>
    <mergeCell ref="E29:J29"/>
    <mergeCell ref="B30:C32"/>
    <mergeCell ref="D30:D32"/>
    <mergeCell ref="E30:J30"/>
    <mergeCell ref="E31:G32"/>
    <mergeCell ref="H31:J32"/>
    <mergeCell ref="A5:A8"/>
    <mergeCell ref="B5:E5"/>
    <mergeCell ref="F5:F8"/>
    <mergeCell ref="J5:J7"/>
    <mergeCell ref="K5:K7"/>
    <mergeCell ref="L5:L7"/>
    <mergeCell ref="B6:B8"/>
    <mergeCell ref="C6:C8"/>
    <mergeCell ref="D6:D7"/>
  </mergeCells>
  <pageMargins left="1.0534722222222199" right="0.31527777777777799" top="0.31527777777777799" bottom="0.31527777777777799" header="0.511811023622047" footer="0.511811023622047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83"/>
  <sheetViews>
    <sheetView zoomScale="90" zoomScaleNormal="90" workbookViewId="0">
      <pane ySplit="12" topLeftCell="A13" activePane="bottomLeft" state="frozen"/>
      <selection activeCell="L32" sqref="L32"/>
      <selection pane="bottomLeft" activeCell="L31" sqref="L31"/>
    </sheetView>
  </sheetViews>
  <sheetFormatPr defaultColWidth="8.6640625" defaultRowHeight="13.2"/>
  <cols>
    <col min="1" max="1" width="4.44140625" style="4" customWidth="1"/>
    <col min="2" max="2" width="12.109375" customWidth="1"/>
    <col min="3" max="3" width="26" customWidth="1"/>
    <col min="4" max="4" width="14.88671875" customWidth="1"/>
    <col min="5" max="5" width="16.5546875" customWidth="1"/>
    <col min="6" max="6" width="5" customWidth="1"/>
    <col min="7" max="7" width="12" customWidth="1"/>
    <col min="8" max="8" width="11.33203125" customWidth="1"/>
    <col min="9" max="9" width="12" customWidth="1"/>
    <col min="10" max="10" width="11.33203125" customWidth="1"/>
    <col min="11" max="11" width="11.88671875" customWidth="1"/>
    <col min="12" max="12" width="39.44140625" customWidth="1"/>
    <col min="13" max="13" width="2.88671875" customWidth="1"/>
  </cols>
  <sheetData>
    <row r="1" spans="1:12" ht="15.6">
      <c r="A1" s="6" t="s">
        <v>633</v>
      </c>
      <c r="B1" s="7"/>
      <c r="L1" s="8" t="s">
        <v>301</v>
      </c>
    </row>
    <row r="2" spans="1:12" ht="15">
      <c r="A2" s="9" t="s">
        <v>302</v>
      </c>
      <c r="B2" s="10"/>
    </row>
    <row r="3" spans="1:12" ht="15">
      <c r="A3" s="9" t="s">
        <v>303</v>
      </c>
      <c r="B3" s="10"/>
    </row>
    <row r="4" spans="1:12" ht="15">
      <c r="A4" s="9" t="s">
        <v>304</v>
      </c>
      <c r="B4" s="10"/>
    </row>
    <row r="5" spans="1:12" ht="15">
      <c r="A5" s="9" t="s">
        <v>305</v>
      </c>
      <c r="B5" s="10"/>
    </row>
    <row r="6" spans="1:12" ht="15">
      <c r="A6" s="9" t="s">
        <v>306</v>
      </c>
      <c r="B6" s="10"/>
    </row>
    <row r="7" spans="1:12" ht="7.5" customHeight="1"/>
    <row r="8" spans="1:12" ht="12.75" customHeight="1">
      <c r="A8" s="149" t="s">
        <v>0</v>
      </c>
      <c r="B8" s="152" t="s">
        <v>5</v>
      </c>
      <c r="C8" s="152"/>
      <c r="D8" s="152"/>
      <c r="E8" s="152"/>
      <c r="F8" s="153" t="s">
        <v>160</v>
      </c>
      <c r="G8" s="11"/>
      <c r="H8" s="11" t="s">
        <v>6</v>
      </c>
      <c r="I8" s="11"/>
      <c r="J8" s="179" t="s">
        <v>635</v>
      </c>
      <c r="K8" s="154" t="s">
        <v>629</v>
      </c>
      <c r="L8" s="179" t="s">
        <v>7</v>
      </c>
    </row>
    <row r="9" spans="1:12" ht="12.75" customHeight="1">
      <c r="A9" s="149"/>
      <c r="B9" s="150" t="s">
        <v>8</v>
      </c>
      <c r="C9" s="150" t="s">
        <v>9</v>
      </c>
      <c r="D9" s="150" t="s">
        <v>10</v>
      </c>
      <c r="E9" s="50" t="s">
        <v>11</v>
      </c>
      <c r="F9" s="153"/>
      <c r="G9" s="14" t="s">
        <v>6</v>
      </c>
      <c r="H9" s="15" t="s">
        <v>12</v>
      </c>
      <c r="I9" s="15" t="s">
        <v>6</v>
      </c>
      <c r="J9" s="179"/>
      <c r="K9" s="154"/>
      <c r="L9" s="179"/>
    </row>
    <row r="10" spans="1:12" ht="22.8">
      <c r="A10" s="149"/>
      <c r="B10" s="150"/>
      <c r="C10" s="150"/>
      <c r="D10" s="150"/>
      <c r="E10" s="50" t="s">
        <v>13</v>
      </c>
      <c r="F10" s="153"/>
      <c r="G10" s="14" t="s">
        <v>14</v>
      </c>
      <c r="H10" s="15" t="s">
        <v>15</v>
      </c>
      <c r="I10" s="15" t="s">
        <v>16</v>
      </c>
      <c r="J10" s="179"/>
      <c r="K10" s="154"/>
      <c r="L10" s="179"/>
    </row>
    <row r="11" spans="1:12">
      <c r="A11" s="149"/>
      <c r="B11" s="150"/>
      <c r="C11" s="150"/>
      <c r="D11" s="13" t="s">
        <v>17</v>
      </c>
      <c r="E11" s="50" t="s">
        <v>18</v>
      </c>
      <c r="F11" s="153"/>
      <c r="G11" s="16" t="s">
        <v>19</v>
      </c>
      <c r="H11" s="16" t="s">
        <v>20</v>
      </c>
      <c r="I11" s="16" t="s">
        <v>21</v>
      </c>
      <c r="J11" s="16" t="s">
        <v>22</v>
      </c>
      <c r="K11" s="16" t="s">
        <v>23</v>
      </c>
      <c r="L11" s="51"/>
    </row>
    <row r="12" spans="1:12" s="75" customFormat="1" ht="10.199999999999999">
      <c r="A12" s="71" t="s">
        <v>307</v>
      </c>
      <c r="B12" s="72"/>
      <c r="C12" s="72"/>
      <c r="D12" s="72"/>
      <c r="E12" s="72"/>
      <c r="F12" s="72"/>
      <c r="G12" s="72"/>
      <c r="H12" s="72"/>
      <c r="I12" s="72"/>
      <c r="J12" s="73"/>
      <c r="K12" s="73"/>
      <c r="L12" s="74"/>
    </row>
    <row r="13" spans="1:12" s="1" customFormat="1">
      <c r="A13" s="18" t="s">
        <v>308</v>
      </c>
      <c r="B13" s="19" t="s">
        <v>26</v>
      </c>
      <c r="C13" s="24" t="s">
        <v>47</v>
      </c>
      <c r="D13" s="19">
        <v>6</v>
      </c>
      <c r="E13" s="19" t="s">
        <v>309</v>
      </c>
      <c r="F13" s="19" t="s">
        <v>29</v>
      </c>
      <c r="G13" s="21">
        <f>6+6</f>
        <v>12</v>
      </c>
      <c r="H13" s="22">
        <v>3</v>
      </c>
      <c r="I13" s="21">
        <f>G13*H13*1</f>
        <v>36</v>
      </c>
      <c r="J13" s="144"/>
      <c r="K13" s="144" t="str">
        <f>IF(J13=0,"",ROUND(I13*J13,2))</f>
        <v/>
      </c>
      <c r="L13" s="52"/>
    </row>
    <row r="14" spans="1:12" s="1" customFormat="1">
      <c r="A14" s="18" t="s">
        <v>310</v>
      </c>
      <c r="B14" s="19" t="s">
        <v>26</v>
      </c>
      <c r="C14" s="24" t="s">
        <v>47</v>
      </c>
      <c r="D14" s="19">
        <v>6</v>
      </c>
      <c r="E14" s="19" t="s">
        <v>311</v>
      </c>
      <c r="F14" s="19" t="s">
        <v>29</v>
      </c>
      <c r="G14" s="21">
        <f>3+3</f>
        <v>6</v>
      </c>
      <c r="H14" s="22">
        <v>3</v>
      </c>
      <c r="I14" s="21">
        <f>G14*H14*1</f>
        <v>18</v>
      </c>
      <c r="J14" s="144"/>
      <c r="K14" s="144" t="str">
        <f t="shared" ref="K14:K26" si="0">IF(J14=0,"",ROUND(I14*J14,2))</f>
        <v/>
      </c>
      <c r="L14" s="52"/>
    </row>
    <row r="15" spans="1:12" s="1" customFormat="1">
      <c r="A15" s="18" t="s">
        <v>312</v>
      </c>
      <c r="B15" s="19" t="s">
        <v>62</v>
      </c>
      <c r="C15" s="24" t="s">
        <v>27</v>
      </c>
      <c r="D15" s="53" t="s">
        <v>163</v>
      </c>
      <c r="E15" s="19" t="s">
        <v>313</v>
      </c>
      <c r="F15" s="19" t="s">
        <v>29</v>
      </c>
      <c r="G15" s="21">
        <f>1+1</f>
        <v>2</v>
      </c>
      <c r="H15" s="22">
        <v>3</v>
      </c>
      <c r="I15" s="21">
        <f>G15*H15*1</f>
        <v>6</v>
      </c>
      <c r="J15" s="144"/>
      <c r="K15" s="144" t="str">
        <f t="shared" si="0"/>
        <v/>
      </c>
      <c r="L15" s="52"/>
    </row>
    <row r="16" spans="1:12" s="1" customFormat="1">
      <c r="A16" s="18" t="s">
        <v>314</v>
      </c>
      <c r="B16" s="19" t="s">
        <v>62</v>
      </c>
      <c r="C16" s="24" t="s">
        <v>27</v>
      </c>
      <c r="D16" s="53" t="s">
        <v>163</v>
      </c>
      <c r="E16" s="19" t="s">
        <v>315</v>
      </c>
      <c r="F16" s="19" t="s">
        <v>29</v>
      </c>
      <c r="G16" s="21">
        <v>6</v>
      </c>
      <c r="H16" s="22">
        <v>3</v>
      </c>
      <c r="I16" s="21">
        <f>G16*H16*1</f>
        <v>18</v>
      </c>
      <c r="J16" s="144"/>
      <c r="K16" s="144" t="str">
        <f t="shared" si="0"/>
        <v/>
      </c>
      <c r="L16" s="52"/>
    </row>
    <row r="17" spans="1:12" s="75" customFormat="1">
      <c r="A17" s="17" t="s">
        <v>316</v>
      </c>
      <c r="B17" s="72"/>
      <c r="C17" s="76"/>
      <c r="D17" s="72"/>
      <c r="E17" s="72"/>
      <c r="F17" s="72"/>
      <c r="G17" s="72"/>
      <c r="H17" s="77"/>
      <c r="I17" s="72"/>
      <c r="J17" s="144"/>
      <c r="K17" s="144" t="str">
        <f t="shared" si="0"/>
        <v/>
      </c>
      <c r="L17" s="74"/>
    </row>
    <row r="18" spans="1:12" s="1" customFormat="1">
      <c r="A18" s="18" t="s">
        <v>317</v>
      </c>
      <c r="B18" s="78" t="s">
        <v>26</v>
      </c>
      <c r="C18" s="24" t="s">
        <v>47</v>
      </c>
      <c r="D18" s="79">
        <v>6</v>
      </c>
      <c r="E18" s="78" t="s">
        <v>309</v>
      </c>
      <c r="F18" s="79" t="s">
        <v>29</v>
      </c>
      <c r="G18" s="80">
        <v>2</v>
      </c>
      <c r="H18" s="22">
        <v>3</v>
      </c>
      <c r="I18" s="21">
        <f>G18*H18*1</f>
        <v>6</v>
      </c>
      <c r="J18" s="144"/>
      <c r="K18" s="144" t="str">
        <f t="shared" si="0"/>
        <v/>
      </c>
      <c r="L18" s="81"/>
    </row>
    <row r="19" spans="1:12" s="1" customFormat="1">
      <c r="A19" s="18" t="s">
        <v>318</v>
      </c>
      <c r="B19" s="78" t="s">
        <v>26</v>
      </c>
      <c r="C19" s="24" t="s">
        <v>47</v>
      </c>
      <c r="D19" s="79">
        <v>3</v>
      </c>
      <c r="E19" s="78" t="s">
        <v>319</v>
      </c>
      <c r="F19" s="79" t="s">
        <v>29</v>
      </c>
      <c r="G19" s="80">
        <v>2</v>
      </c>
      <c r="H19" s="22">
        <v>3</v>
      </c>
      <c r="I19" s="21">
        <f>G19*H19*1</f>
        <v>6</v>
      </c>
      <c r="J19" s="144"/>
      <c r="K19" s="144" t="str">
        <f t="shared" si="0"/>
        <v/>
      </c>
      <c r="L19" s="81"/>
    </row>
    <row r="20" spans="1:12" s="1" customFormat="1" ht="26.4">
      <c r="A20" s="18" t="s">
        <v>320</v>
      </c>
      <c r="B20" s="78" t="s">
        <v>26</v>
      </c>
      <c r="C20" s="24" t="s">
        <v>57</v>
      </c>
      <c r="D20" s="79">
        <v>8</v>
      </c>
      <c r="E20" s="78" t="s">
        <v>321</v>
      </c>
      <c r="F20" s="79" t="s">
        <v>29</v>
      </c>
      <c r="G20" s="80">
        <f>6+6</f>
        <v>12</v>
      </c>
      <c r="H20" s="22">
        <v>3</v>
      </c>
      <c r="I20" s="21">
        <f>G20*H20*1</f>
        <v>36</v>
      </c>
      <c r="J20" s="144"/>
      <c r="K20" s="144" t="str">
        <f t="shared" si="0"/>
        <v/>
      </c>
      <c r="L20" s="81"/>
    </row>
    <row r="21" spans="1:12" s="1" customFormat="1">
      <c r="A21" s="18" t="s">
        <v>322</v>
      </c>
      <c r="B21" s="78" t="s">
        <v>62</v>
      </c>
      <c r="C21" s="24" t="s">
        <v>27</v>
      </c>
      <c r="D21" s="53" t="s">
        <v>163</v>
      </c>
      <c r="E21" s="78" t="s">
        <v>315</v>
      </c>
      <c r="F21" s="79" t="s">
        <v>29</v>
      </c>
      <c r="G21" s="80">
        <f>3+3</f>
        <v>6</v>
      </c>
      <c r="H21" s="22">
        <v>3</v>
      </c>
      <c r="I21" s="21">
        <f>G21*H21*1</f>
        <v>18</v>
      </c>
      <c r="J21" s="144"/>
      <c r="K21" s="144" t="str">
        <f t="shared" si="0"/>
        <v/>
      </c>
      <c r="L21" s="82"/>
    </row>
    <row r="22" spans="1:12" s="1" customFormat="1">
      <c r="A22" s="18" t="s">
        <v>323</v>
      </c>
      <c r="B22" s="19" t="s">
        <v>62</v>
      </c>
      <c r="C22" s="24" t="s">
        <v>27</v>
      </c>
      <c r="D22" s="53" t="s">
        <v>163</v>
      </c>
      <c r="E22" s="19" t="s">
        <v>324</v>
      </c>
      <c r="F22" s="19" t="s">
        <v>29</v>
      </c>
      <c r="G22" s="21">
        <v>2</v>
      </c>
      <c r="H22" s="22">
        <v>4</v>
      </c>
      <c r="I22" s="21">
        <f>G22*H22*1</f>
        <v>8</v>
      </c>
      <c r="J22" s="144"/>
      <c r="K22" s="144" t="str">
        <f t="shared" si="0"/>
        <v/>
      </c>
      <c r="L22" s="83"/>
    </row>
    <row r="23" spans="1:12" s="75" customFormat="1" ht="10.199999999999999">
      <c r="A23" s="17" t="s">
        <v>325</v>
      </c>
      <c r="B23" s="72"/>
      <c r="C23" s="76"/>
      <c r="D23" s="72"/>
      <c r="E23" s="72"/>
      <c r="F23" s="72"/>
      <c r="G23" s="72"/>
      <c r="H23" s="77"/>
      <c r="I23" s="72"/>
      <c r="J23" s="72"/>
      <c r="K23" s="72"/>
      <c r="L23" s="74"/>
    </row>
    <row r="24" spans="1:12" s="1" customFormat="1" ht="30.6">
      <c r="A24" s="18" t="s">
        <v>326</v>
      </c>
      <c r="B24" s="84" t="s">
        <v>327</v>
      </c>
      <c r="C24" s="24" t="s">
        <v>47</v>
      </c>
      <c r="D24" s="53" t="s">
        <v>328</v>
      </c>
      <c r="E24" s="19" t="s">
        <v>329</v>
      </c>
      <c r="F24" s="19" t="s">
        <v>29</v>
      </c>
      <c r="G24" s="21">
        <v>2</v>
      </c>
      <c r="H24" s="22">
        <v>2</v>
      </c>
      <c r="I24" s="21">
        <f>G24*H24*1</f>
        <v>4</v>
      </c>
      <c r="J24" s="144"/>
      <c r="K24" s="144" t="str">
        <f t="shared" si="0"/>
        <v/>
      </c>
      <c r="L24" s="55" t="s">
        <v>330</v>
      </c>
    </row>
    <row r="25" spans="1:12" s="75" customFormat="1">
      <c r="A25" s="17" t="s">
        <v>331</v>
      </c>
      <c r="B25" s="72"/>
      <c r="C25" s="76"/>
      <c r="D25" s="72"/>
      <c r="E25" s="72"/>
      <c r="F25" s="72"/>
      <c r="G25" s="72"/>
      <c r="H25" s="72"/>
      <c r="I25" s="72"/>
      <c r="J25" s="144"/>
      <c r="K25" s="144" t="str">
        <f t="shared" si="0"/>
        <v/>
      </c>
      <c r="L25" s="85"/>
    </row>
    <row r="26" spans="1:12" s="1" customFormat="1">
      <c r="A26" s="18" t="s">
        <v>332</v>
      </c>
      <c r="B26" s="19" t="s">
        <v>62</v>
      </c>
      <c r="C26" s="24" t="s">
        <v>47</v>
      </c>
      <c r="D26" s="53" t="s">
        <v>163</v>
      </c>
      <c r="E26" s="19" t="s">
        <v>333</v>
      </c>
      <c r="F26" s="19" t="s">
        <v>29</v>
      </c>
      <c r="G26" s="21">
        <v>2</v>
      </c>
      <c r="H26" s="22">
        <v>2</v>
      </c>
      <c r="I26" s="21">
        <f>G26*H26*1</f>
        <v>4</v>
      </c>
      <c r="J26" s="144"/>
      <c r="K26" s="144" t="str">
        <f t="shared" si="0"/>
        <v/>
      </c>
      <c r="L26" s="52"/>
    </row>
    <row r="27" spans="1:12" s="1" customFormat="1" ht="22.5" customHeight="1">
      <c r="A27" s="25"/>
      <c r="B27" s="26"/>
      <c r="C27" s="26"/>
      <c r="D27" s="26"/>
      <c r="E27" s="26"/>
      <c r="F27" s="26"/>
      <c r="G27" s="2"/>
      <c r="H27" s="2"/>
      <c r="I27" s="28"/>
      <c r="J27" s="29" t="s">
        <v>68</v>
      </c>
      <c r="K27" s="146" t="str">
        <f>IF(SUM(K13:K26)=0,"",SUM(K13:K26))</f>
        <v/>
      </c>
    </row>
    <row r="28" spans="1:12">
      <c r="J28" s="31"/>
    </row>
    <row r="29" spans="1:12" ht="13.8">
      <c r="A29" s="32"/>
      <c r="B29" s="33" t="s">
        <v>67</v>
      </c>
      <c r="I29" s="28"/>
      <c r="J29" s="29"/>
      <c r="K29" s="30" t="str">
        <f>IF(K27="","",ROUND(K27*1.23,2))</f>
        <v/>
      </c>
    </row>
    <row r="30" spans="1:12">
      <c r="A30" s="32" t="s">
        <v>69</v>
      </c>
      <c r="B30" t="s">
        <v>334</v>
      </c>
      <c r="J30" s="31"/>
    </row>
    <row r="31" spans="1:12">
      <c r="A31" s="32" t="s">
        <v>71</v>
      </c>
      <c r="B31" t="s">
        <v>335</v>
      </c>
    </row>
    <row r="32" spans="1:12">
      <c r="A32" s="32" t="s">
        <v>73</v>
      </c>
      <c r="B32" t="s">
        <v>76</v>
      </c>
    </row>
    <row r="33" spans="1:12">
      <c r="A33" s="32" t="s">
        <v>75</v>
      </c>
      <c r="B33" t="s">
        <v>78</v>
      </c>
      <c r="J33" s="31"/>
    </row>
    <row r="34" spans="1:12">
      <c r="A34" s="32" t="s">
        <v>77</v>
      </c>
      <c r="B34" t="s">
        <v>336</v>
      </c>
    </row>
    <row r="35" spans="1:12">
      <c r="A35" s="32" t="s">
        <v>337</v>
      </c>
      <c r="B35" t="s">
        <v>285</v>
      </c>
    </row>
    <row r="36" spans="1:12">
      <c r="A36" s="32" t="s">
        <v>79</v>
      </c>
      <c r="B36" t="s">
        <v>80</v>
      </c>
      <c r="F36">
        <f>ROUND(F33*1.23,2)</f>
        <v>0</v>
      </c>
    </row>
    <row r="37" spans="1:12" ht="13.8">
      <c r="A37" s="32"/>
      <c r="D37" s="40"/>
      <c r="E37" s="165" t="s">
        <v>268</v>
      </c>
      <c r="F37" s="165"/>
      <c r="G37" s="165"/>
      <c r="H37" s="165" t="s">
        <v>268</v>
      </c>
      <c r="I37" s="165"/>
      <c r="J37" s="165"/>
    </row>
    <row r="38" spans="1:12">
      <c r="A38" s="32"/>
      <c r="D38" s="3"/>
      <c r="E38" s="192" t="s">
        <v>289</v>
      </c>
      <c r="F38" s="192"/>
      <c r="G38" s="192"/>
      <c r="H38" s="192" t="s">
        <v>289</v>
      </c>
      <c r="I38" s="192"/>
      <c r="J38" s="192"/>
    </row>
    <row r="39" spans="1:12">
      <c r="A39" s="32"/>
      <c r="J39" s="3" t="s">
        <v>81</v>
      </c>
    </row>
    <row r="40" spans="1:12">
      <c r="A40" s="32"/>
      <c r="J40" s="35" t="s">
        <v>83</v>
      </c>
    </row>
    <row r="41" spans="1:12">
      <c r="A41" s="4" t="s">
        <v>84</v>
      </c>
    </row>
    <row r="42" spans="1:12">
      <c r="A42" s="156" t="s">
        <v>0</v>
      </c>
      <c r="B42" s="157" t="s">
        <v>85</v>
      </c>
      <c r="C42" s="157"/>
      <c r="D42" s="157"/>
      <c r="E42" s="158" t="s">
        <v>86</v>
      </c>
      <c r="F42" s="158"/>
      <c r="G42" s="158"/>
      <c r="H42" s="158"/>
      <c r="I42" s="158"/>
      <c r="J42" s="158"/>
    </row>
    <row r="43" spans="1:12">
      <c r="A43" s="156"/>
      <c r="B43" s="157" t="s">
        <v>87</v>
      </c>
      <c r="C43" s="157"/>
      <c r="D43" s="159" t="s">
        <v>88</v>
      </c>
      <c r="E43" s="158" t="s">
        <v>89</v>
      </c>
      <c r="F43" s="158"/>
      <c r="G43" s="158"/>
      <c r="H43" s="158"/>
      <c r="I43" s="158"/>
      <c r="J43" s="158"/>
    </row>
    <row r="44" spans="1:12">
      <c r="A44" s="156"/>
      <c r="B44" s="157"/>
      <c r="C44" s="157"/>
      <c r="D44" s="159"/>
      <c r="E44" s="158" t="s">
        <v>194</v>
      </c>
      <c r="F44" s="158"/>
      <c r="G44" s="158"/>
      <c r="H44" s="158" t="s">
        <v>92</v>
      </c>
      <c r="I44" s="158"/>
      <c r="J44" s="158"/>
    </row>
    <row r="45" spans="1:12">
      <c r="A45" s="156"/>
      <c r="B45" s="157"/>
      <c r="C45" s="157"/>
      <c r="D45" s="159"/>
      <c r="E45" s="158"/>
      <c r="F45" s="158"/>
      <c r="G45" s="158"/>
      <c r="H45" s="158"/>
      <c r="I45" s="158"/>
      <c r="J45" s="158"/>
    </row>
    <row r="46" spans="1:12" s="86" customFormat="1" ht="10.199999999999999">
      <c r="A46" s="194" t="s">
        <v>338</v>
      </c>
      <c r="B46" s="194"/>
      <c r="C46" s="194"/>
      <c r="D46" s="194"/>
      <c r="E46" s="194"/>
      <c r="F46" s="194"/>
      <c r="G46" s="194"/>
      <c r="H46" s="194"/>
      <c r="I46" s="194"/>
      <c r="J46" s="194"/>
    </row>
    <row r="47" spans="1:12">
      <c r="A47" s="87">
        <v>1</v>
      </c>
      <c r="B47" s="195" t="s">
        <v>339</v>
      </c>
      <c r="C47" s="195"/>
      <c r="D47" s="88" t="s">
        <v>251</v>
      </c>
      <c r="E47" s="195" t="s">
        <v>340</v>
      </c>
      <c r="F47" s="195"/>
      <c r="G47" s="195"/>
      <c r="H47" s="195" t="s">
        <v>341</v>
      </c>
      <c r="I47" s="195"/>
      <c r="J47" s="195"/>
      <c r="K47" s="34"/>
      <c r="L47" s="34"/>
    </row>
    <row r="48" spans="1:12" ht="13.8">
      <c r="A48" s="39"/>
      <c r="B48" s="164" t="s">
        <v>342</v>
      </c>
      <c r="C48" s="164"/>
      <c r="D48" s="62"/>
      <c r="E48" s="165" t="s">
        <v>268</v>
      </c>
      <c r="F48" s="165"/>
      <c r="G48" s="165"/>
      <c r="H48" s="165" t="s">
        <v>97</v>
      </c>
      <c r="I48" s="165"/>
      <c r="J48" s="165"/>
    </row>
    <row r="49" spans="1:12">
      <c r="A49" s="39"/>
      <c r="B49" s="164"/>
      <c r="C49" s="164"/>
      <c r="D49" s="62"/>
      <c r="E49" s="187" t="s">
        <v>343</v>
      </c>
      <c r="F49" s="187"/>
      <c r="G49" s="187"/>
      <c r="H49" s="187" t="s">
        <v>344</v>
      </c>
      <c r="I49" s="187"/>
      <c r="J49" s="187"/>
    </row>
    <row r="50" spans="1:12">
      <c r="A50" s="41"/>
      <c r="B50" s="192"/>
      <c r="C50" s="192"/>
      <c r="D50" s="61"/>
      <c r="E50" s="184" t="s">
        <v>345</v>
      </c>
      <c r="F50" s="184"/>
      <c r="G50" s="184"/>
      <c r="H50" s="184" t="s">
        <v>346</v>
      </c>
      <c r="I50" s="184"/>
      <c r="J50" s="184"/>
      <c r="K50" s="34"/>
      <c r="L50" s="34"/>
    </row>
    <row r="51" spans="1:12">
      <c r="A51" s="89">
        <v>2</v>
      </c>
      <c r="B51" s="195" t="s">
        <v>339</v>
      </c>
      <c r="C51" s="195"/>
      <c r="D51" s="90" t="str">
        <f>D47</f>
        <v>VBW</v>
      </c>
      <c r="E51" s="195" t="s">
        <v>340</v>
      </c>
      <c r="F51" s="195"/>
      <c r="G51" s="195"/>
      <c r="H51" s="195" t="s">
        <v>341</v>
      </c>
      <c r="I51" s="195"/>
      <c r="J51" s="195"/>
    </row>
    <row r="52" spans="1:12" ht="13.8">
      <c r="A52" s="39"/>
      <c r="B52" s="164" t="s">
        <v>347</v>
      </c>
      <c r="C52" s="164"/>
      <c r="D52" s="3"/>
      <c r="E52" s="165" t="s">
        <v>268</v>
      </c>
      <c r="F52" s="165"/>
      <c r="G52" s="165"/>
      <c r="H52" s="165" t="s">
        <v>97</v>
      </c>
      <c r="I52" s="165"/>
      <c r="J52" s="165"/>
    </row>
    <row r="53" spans="1:12">
      <c r="A53" s="39"/>
      <c r="B53" s="164"/>
      <c r="C53" s="164"/>
      <c r="D53" s="3"/>
      <c r="E53" s="187" t="s">
        <v>343</v>
      </c>
      <c r="F53" s="187"/>
      <c r="G53" s="187"/>
      <c r="H53" s="187" t="s">
        <v>344</v>
      </c>
      <c r="I53" s="187"/>
      <c r="J53" s="187"/>
      <c r="K53" s="34"/>
      <c r="L53" s="34"/>
    </row>
    <row r="54" spans="1:12">
      <c r="A54" s="39"/>
      <c r="B54" s="164"/>
      <c r="C54" s="164"/>
      <c r="D54" s="3"/>
      <c r="E54" s="184" t="s">
        <v>345</v>
      </c>
      <c r="F54" s="184"/>
      <c r="G54" s="184"/>
      <c r="H54" s="184" t="s">
        <v>346</v>
      </c>
      <c r="I54" s="184"/>
      <c r="J54" s="184"/>
    </row>
    <row r="55" spans="1:12">
      <c r="A55" s="87">
        <v>3</v>
      </c>
      <c r="B55" s="195" t="s">
        <v>348</v>
      </c>
      <c r="C55" s="195"/>
      <c r="D55" s="88" t="str">
        <f>D51</f>
        <v>VBW</v>
      </c>
      <c r="E55" s="195" t="s">
        <v>341</v>
      </c>
      <c r="F55" s="195"/>
      <c r="G55" s="195"/>
      <c r="H55" s="196" t="s">
        <v>198</v>
      </c>
      <c r="I55" s="196"/>
      <c r="J55" s="196"/>
    </row>
    <row r="56" spans="1:12">
      <c r="A56" s="39"/>
      <c r="B56" s="164"/>
      <c r="C56" s="164"/>
      <c r="D56" s="62"/>
      <c r="E56" s="165" t="s">
        <v>97</v>
      </c>
      <c r="F56" s="165"/>
      <c r="G56" s="165"/>
      <c r="H56" s="186" t="s">
        <v>198</v>
      </c>
      <c r="I56" s="186"/>
      <c r="J56" s="186"/>
      <c r="K56" s="34"/>
      <c r="L56" s="34"/>
    </row>
    <row r="57" spans="1:12" s="86" customFormat="1">
      <c r="A57" s="41"/>
      <c r="B57" s="192"/>
      <c r="C57" s="192"/>
      <c r="D57" s="61"/>
      <c r="E57" s="187" t="s">
        <v>349</v>
      </c>
      <c r="F57" s="187"/>
      <c r="G57" s="187"/>
      <c r="H57" s="185" t="s">
        <v>198</v>
      </c>
      <c r="I57" s="185"/>
      <c r="J57" s="185"/>
      <c r="L57" s="91"/>
    </row>
    <row r="58" spans="1:12">
      <c r="A58" s="87">
        <v>4</v>
      </c>
      <c r="B58" s="195" t="s">
        <v>348</v>
      </c>
      <c r="C58" s="195"/>
      <c r="D58" s="88" t="str">
        <f>D47</f>
        <v>VBW</v>
      </c>
      <c r="E58" s="195" t="s">
        <v>341</v>
      </c>
      <c r="F58" s="195"/>
      <c r="G58" s="195"/>
      <c r="H58" s="196" t="s">
        <v>198</v>
      </c>
      <c r="I58" s="196"/>
      <c r="J58" s="196"/>
    </row>
    <row r="59" spans="1:12">
      <c r="A59" s="39"/>
      <c r="B59" s="164"/>
      <c r="C59" s="164"/>
      <c r="D59" s="62"/>
      <c r="E59" s="165" t="s">
        <v>97</v>
      </c>
      <c r="F59" s="165"/>
      <c r="G59" s="165"/>
      <c r="H59" s="186" t="s">
        <v>198</v>
      </c>
      <c r="I59" s="186"/>
      <c r="J59" s="186"/>
      <c r="K59" s="34"/>
    </row>
    <row r="60" spans="1:12">
      <c r="A60" s="41"/>
      <c r="B60" s="164"/>
      <c r="C60" s="164"/>
      <c r="D60" s="61"/>
      <c r="E60" s="184" t="s">
        <v>349</v>
      </c>
      <c r="F60" s="184"/>
      <c r="G60" s="184"/>
      <c r="H60" s="185" t="s">
        <v>198</v>
      </c>
      <c r="I60" s="185"/>
      <c r="J60" s="185"/>
    </row>
    <row r="61" spans="1:12">
      <c r="A61" s="194" t="s">
        <v>316</v>
      </c>
      <c r="B61" s="194"/>
      <c r="C61" s="194"/>
      <c r="D61" s="194"/>
      <c r="E61" s="194"/>
      <c r="F61" s="194"/>
      <c r="G61" s="194"/>
      <c r="H61" s="194"/>
      <c r="I61" s="194"/>
      <c r="J61" s="194"/>
    </row>
    <row r="62" spans="1:12">
      <c r="A62" s="87">
        <v>7</v>
      </c>
      <c r="B62" s="195" t="s">
        <v>350</v>
      </c>
      <c r="C62" s="195"/>
      <c r="D62" s="92" t="s">
        <v>251</v>
      </c>
      <c r="E62" s="195" t="s">
        <v>340</v>
      </c>
      <c r="F62" s="195"/>
      <c r="G62" s="195"/>
      <c r="H62" s="195" t="s">
        <v>340</v>
      </c>
      <c r="I62" s="195"/>
      <c r="J62" s="195"/>
    </row>
    <row r="63" spans="1:12" ht="13.8">
      <c r="A63" s="39"/>
      <c r="B63" s="164" t="s">
        <v>351</v>
      </c>
      <c r="C63" s="164"/>
      <c r="D63" s="40"/>
      <c r="E63" s="165" t="s">
        <v>268</v>
      </c>
      <c r="F63" s="165"/>
      <c r="G63" s="165"/>
      <c r="H63" s="165" t="s">
        <v>268</v>
      </c>
      <c r="I63" s="165"/>
      <c r="J63" s="165"/>
    </row>
    <row r="64" spans="1:12">
      <c r="A64" s="39"/>
      <c r="B64" s="164"/>
      <c r="C64" s="164"/>
      <c r="E64" s="187" t="s">
        <v>352</v>
      </c>
      <c r="F64" s="187"/>
      <c r="G64" s="187"/>
      <c r="H64" s="187" t="s">
        <v>352</v>
      </c>
      <c r="I64" s="187"/>
      <c r="J64" s="187"/>
    </row>
    <row r="65" spans="1:10">
      <c r="A65" s="41"/>
      <c r="B65" s="192"/>
      <c r="C65" s="192"/>
      <c r="D65" s="67"/>
      <c r="E65" s="184" t="s">
        <v>353</v>
      </c>
      <c r="F65" s="184"/>
      <c r="G65" s="184"/>
      <c r="H65" s="184" t="s">
        <v>353</v>
      </c>
      <c r="I65" s="184"/>
      <c r="J65" s="184"/>
    </row>
    <row r="66" spans="1:10">
      <c r="A66" s="89">
        <v>8</v>
      </c>
      <c r="B66" s="197" t="s">
        <v>354</v>
      </c>
      <c r="C66" s="197"/>
      <c r="D66" s="93" t="str">
        <f>D62</f>
        <v>VBW</v>
      </c>
      <c r="E66" s="195" t="s">
        <v>355</v>
      </c>
      <c r="F66" s="195"/>
      <c r="G66" s="195"/>
      <c r="H66" s="195" t="s">
        <v>355</v>
      </c>
      <c r="I66" s="195"/>
      <c r="J66" s="195"/>
    </row>
    <row r="67" spans="1:10" s="86" customFormat="1">
      <c r="A67" s="39"/>
      <c r="B67" s="164" t="s">
        <v>356</v>
      </c>
      <c r="C67" s="164"/>
      <c r="E67" s="165" t="s">
        <v>97</v>
      </c>
      <c r="F67" s="165"/>
      <c r="G67" s="165"/>
      <c r="H67" s="165" t="s">
        <v>97</v>
      </c>
      <c r="I67" s="165"/>
      <c r="J67" s="165"/>
    </row>
    <row r="68" spans="1:10">
      <c r="A68" s="39"/>
      <c r="B68" s="164"/>
      <c r="C68" s="164"/>
      <c r="E68" s="187" t="s">
        <v>344</v>
      </c>
      <c r="F68" s="187"/>
      <c r="G68" s="187"/>
      <c r="H68" s="187" t="s">
        <v>344</v>
      </c>
      <c r="I68" s="187"/>
      <c r="J68" s="187"/>
    </row>
    <row r="69" spans="1:10">
      <c r="A69" s="39"/>
      <c r="B69" s="164"/>
      <c r="C69" s="164"/>
      <c r="E69" s="197" t="s">
        <v>340</v>
      </c>
      <c r="F69" s="197"/>
      <c r="G69" s="197"/>
      <c r="H69" s="197" t="s">
        <v>340</v>
      </c>
      <c r="I69" s="197"/>
      <c r="J69" s="197"/>
    </row>
    <row r="70" spans="1:10" ht="13.8">
      <c r="A70" s="39"/>
      <c r="B70" s="164"/>
      <c r="C70" s="164"/>
      <c r="E70" s="165" t="s">
        <v>124</v>
      </c>
      <c r="F70" s="165"/>
      <c r="G70" s="165"/>
      <c r="H70" s="165" t="s">
        <v>124</v>
      </c>
      <c r="I70" s="165"/>
      <c r="J70" s="165"/>
    </row>
    <row r="71" spans="1:10">
      <c r="A71" s="39"/>
      <c r="B71" s="164"/>
      <c r="C71" s="164"/>
      <c r="E71" s="184" t="s">
        <v>357</v>
      </c>
      <c r="F71" s="184"/>
      <c r="G71" s="184"/>
      <c r="H71" s="184" t="s">
        <v>357</v>
      </c>
      <c r="I71" s="184"/>
      <c r="J71" s="184"/>
    </row>
    <row r="72" spans="1:10">
      <c r="A72" s="87">
        <v>9</v>
      </c>
      <c r="B72" s="195" t="s">
        <v>358</v>
      </c>
      <c r="C72" s="195"/>
      <c r="D72" s="92" t="str">
        <f>D66</f>
        <v>VBW</v>
      </c>
      <c r="E72" s="195" t="s">
        <v>355</v>
      </c>
      <c r="F72" s="195"/>
      <c r="G72" s="195"/>
      <c r="H72" s="195" t="s">
        <v>355</v>
      </c>
      <c r="I72" s="195"/>
      <c r="J72" s="195"/>
    </row>
    <row r="73" spans="1:10">
      <c r="A73" s="39"/>
      <c r="B73" s="164" t="s">
        <v>359</v>
      </c>
      <c r="C73" s="164"/>
      <c r="D73" s="62"/>
      <c r="E73" s="165" t="s">
        <v>201</v>
      </c>
      <c r="F73" s="165"/>
      <c r="G73" s="165"/>
      <c r="H73" s="165" t="s">
        <v>97</v>
      </c>
      <c r="I73" s="165"/>
      <c r="J73" s="165"/>
    </row>
    <row r="74" spans="1:10">
      <c r="A74" s="41"/>
      <c r="B74" s="69"/>
      <c r="C74" s="56"/>
      <c r="D74" s="67"/>
      <c r="E74" s="184" t="s">
        <v>360</v>
      </c>
      <c r="F74" s="184"/>
      <c r="G74" s="184"/>
      <c r="H74" s="184" t="s">
        <v>360</v>
      </c>
      <c r="I74" s="184"/>
      <c r="J74" s="184"/>
    </row>
    <row r="75" spans="1:10">
      <c r="A75" s="194" t="s">
        <v>325</v>
      </c>
      <c r="B75" s="194"/>
      <c r="C75" s="194"/>
      <c r="D75" s="194"/>
      <c r="E75" s="194"/>
      <c r="F75" s="194"/>
      <c r="G75" s="194"/>
      <c r="H75" s="194"/>
      <c r="I75" s="194"/>
      <c r="J75" s="194"/>
    </row>
    <row r="76" spans="1:10">
      <c r="A76" s="87">
        <v>10</v>
      </c>
      <c r="B76" s="195" t="s">
        <v>361</v>
      </c>
      <c r="C76" s="195"/>
      <c r="D76" s="94" t="s">
        <v>362</v>
      </c>
      <c r="E76" s="195" t="s">
        <v>363</v>
      </c>
      <c r="F76" s="195"/>
      <c r="G76" s="195"/>
      <c r="H76" s="195" t="s">
        <v>363</v>
      </c>
      <c r="I76" s="195"/>
      <c r="J76" s="195"/>
    </row>
    <row r="77" spans="1:10" ht="13.8">
      <c r="A77" s="39"/>
      <c r="B77" s="164" t="s">
        <v>364</v>
      </c>
      <c r="C77" s="164"/>
      <c r="D77" s="40"/>
      <c r="E77" s="165" t="s">
        <v>268</v>
      </c>
      <c r="F77" s="165"/>
      <c r="G77" s="165"/>
      <c r="H77" s="165" t="s">
        <v>268</v>
      </c>
      <c r="I77" s="165"/>
      <c r="J77" s="165"/>
    </row>
    <row r="78" spans="1:10">
      <c r="A78" s="41"/>
      <c r="B78" s="69"/>
      <c r="C78" s="56"/>
      <c r="D78" s="68"/>
      <c r="E78" s="184" t="s">
        <v>365</v>
      </c>
      <c r="F78" s="184"/>
      <c r="G78" s="184"/>
      <c r="H78" s="184" t="s">
        <v>365</v>
      </c>
      <c r="I78" s="184"/>
      <c r="J78" s="184"/>
    </row>
    <row r="79" spans="1:10">
      <c r="A79" s="194" t="s">
        <v>366</v>
      </c>
      <c r="B79" s="194"/>
      <c r="C79" s="194"/>
      <c r="D79" s="194"/>
      <c r="E79" s="194"/>
      <c r="F79" s="194"/>
      <c r="G79" s="194"/>
      <c r="H79" s="194"/>
      <c r="I79" s="194"/>
      <c r="J79" s="194"/>
    </row>
    <row r="80" spans="1:10" ht="12.75" customHeight="1">
      <c r="A80" s="95">
        <v>11</v>
      </c>
      <c r="B80" s="198" t="s">
        <v>367</v>
      </c>
      <c r="C80" s="198"/>
      <c r="D80" s="94" t="s">
        <v>368</v>
      </c>
      <c r="E80" s="199" t="s">
        <v>369</v>
      </c>
      <c r="F80" s="199"/>
      <c r="G80" s="199"/>
      <c r="H80" s="199" t="s">
        <v>369</v>
      </c>
      <c r="I80" s="199"/>
      <c r="J80" s="199"/>
    </row>
    <row r="81" spans="1:10" ht="13.8">
      <c r="A81" s="96"/>
      <c r="B81" s="97" t="s">
        <v>370</v>
      </c>
      <c r="C81" s="98"/>
      <c r="D81" s="40"/>
      <c r="E81" s="165" t="s">
        <v>268</v>
      </c>
      <c r="F81" s="165"/>
      <c r="G81" s="165"/>
      <c r="H81" s="165" t="s">
        <v>268</v>
      </c>
      <c r="I81" s="165"/>
      <c r="J81" s="165"/>
    </row>
    <row r="82" spans="1:10">
      <c r="A82" s="41"/>
      <c r="B82" s="167"/>
      <c r="C82" s="167"/>
      <c r="D82" s="99"/>
      <c r="E82" s="184" t="s">
        <v>371</v>
      </c>
      <c r="F82" s="184"/>
      <c r="G82" s="184"/>
      <c r="H82" s="184" t="s">
        <v>371</v>
      </c>
      <c r="I82" s="184"/>
      <c r="J82" s="184"/>
    </row>
    <row r="83" spans="1:10">
      <c r="A83" s="58"/>
      <c r="B83" s="200"/>
      <c r="C83" s="200"/>
      <c r="D83" s="100"/>
      <c r="E83" s="201"/>
      <c r="F83" s="201"/>
      <c r="G83" s="201"/>
    </row>
  </sheetData>
  <mergeCells count="123">
    <mergeCell ref="B80:C80"/>
    <mergeCell ref="E80:G80"/>
    <mergeCell ref="H80:J80"/>
    <mergeCell ref="E81:G81"/>
    <mergeCell ref="H81:J81"/>
    <mergeCell ref="B82:C82"/>
    <mergeCell ref="E82:G82"/>
    <mergeCell ref="H82:J82"/>
    <mergeCell ref="B83:C83"/>
    <mergeCell ref="E83:G83"/>
    <mergeCell ref="B76:C76"/>
    <mergeCell ref="E76:G76"/>
    <mergeCell ref="H76:J76"/>
    <mergeCell ref="B77:C77"/>
    <mergeCell ref="E77:G77"/>
    <mergeCell ref="H77:J77"/>
    <mergeCell ref="E78:G78"/>
    <mergeCell ref="H78:J78"/>
    <mergeCell ref="A79:J79"/>
    <mergeCell ref="B72:C72"/>
    <mergeCell ref="E72:G72"/>
    <mergeCell ref="H72:J72"/>
    <mergeCell ref="B73:C73"/>
    <mergeCell ref="E73:G73"/>
    <mergeCell ref="H73:J73"/>
    <mergeCell ref="E74:G74"/>
    <mergeCell ref="H74:J74"/>
    <mergeCell ref="A75:J75"/>
    <mergeCell ref="B69:C69"/>
    <mergeCell ref="E69:G69"/>
    <mergeCell ref="H69:J69"/>
    <mergeCell ref="B70:C70"/>
    <mergeCell ref="E70:G70"/>
    <mergeCell ref="H70:J70"/>
    <mergeCell ref="B71:C71"/>
    <mergeCell ref="E71:G71"/>
    <mergeCell ref="H71:J71"/>
    <mergeCell ref="B66:C66"/>
    <mergeCell ref="E66:G66"/>
    <mergeCell ref="H66:J66"/>
    <mergeCell ref="B67:C67"/>
    <mergeCell ref="E67:G67"/>
    <mergeCell ref="H67:J67"/>
    <mergeCell ref="B68:C68"/>
    <mergeCell ref="E68:G68"/>
    <mergeCell ref="H68:J68"/>
    <mergeCell ref="B63:C63"/>
    <mergeCell ref="E63:G63"/>
    <mergeCell ref="H63:J63"/>
    <mergeCell ref="B64:C64"/>
    <mergeCell ref="E64:G64"/>
    <mergeCell ref="H64:J64"/>
    <mergeCell ref="B65:C65"/>
    <mergeCell ref="E65:G65"/>
    <mergeCell ref="H65:J65"/>
    <mergeCell ref="B59:C59"/>
    <mergeCell ref="E59:G59"/>
    <mergeCell ref="H59:J59"/>
    <mergeCell ref="B60:C60"/>
    <mergeCell ref="E60:G60"/>
    <mergeCell ref="H60:J60"/>
    <mergeCell ref="A61:J61"/>
    <mergeCell ref="B62:C62"/>
    <mergeCell ref="E62:G62"/>
    <mergeCell ref="H62:J62"/>
    <mergeCell ref="B56:C56"/>
    <mergeCell ref="E56:G56"/>
    <mergeCell ref="H56:J56"/>
    <mergeCell ref="B57:C57"/>
    <mergeCell ref="E57:G57"/>
    <mergeCell ref="H57:J57"/>
    <mergeCell ref="B58:C58"/>
    <mergeCell ref="E58:G58"/>
    <mergeCell ref="H58:J58"/>
    <mergeCell ref="B53:C53"/>
    <mergeCell ref="E53:G53"/>
    <mergeCell ref="H53:J53"/>
    <mergeCell ref="B54:C54"/>
    <mergeCell ref="E54:G54"/>
    <mergeCell ref="H54:J54"/>
    <mergeCell ref="B55:C55"/>
    <mergeCell ref="E55:G55"/>
    <mergeCell ref="H55:J55"/>
    <mergeCell ref="B50:C50"/>
    <mergeCell ref="E50:G50"/>
    <mergeCell ref="H50:J50"/>
    <mergeCell ref="B51:C51"/>
    <mergeCell ref="E51:G51"/>
    <mergeCell ref="H51:J51"/>
    <mergeCell ref="B52:C52"/>
    <mergeCell ref="E52:G52"/>
    <mergeCell ref="H52:J52"/>
    <mergeCell ref="A46:J46"/>
    <mergeCell ref="B47:C47"/>
    <mergeCell ref="E47:G47"/>
    <mergeCell ref="H47:J47"/>
    <mergeCell ref="B48:C48"/>
    <mergeCell ref="E48:G48"/>
    <mergeCell ref="H48:J48"/>
    <mergeCell ref="B49:C49"/>
    <mergeCell ref="E49:G49"/>
    <mergeCell ref="H49:J49"/>
    <mergeCell ref="A42:A45"/>
    <mergeCell ref="B42:D42"/>
    <mergeCell ref="E42:J42"/>
    <mergeCell ref="B43:C45"/>
    <mergeCell ref="D43:D45"/>
    <mergeCell ref="E43:J43"/>
    <mergeCell ref="E44:G45"/>
    <mergeCell ref="H44:J45"/>
    <mergeCell ref="E37:G37"/>
    <mergeCell ref="H37:J37"/>
    <mergeCell ref="E38:G38"/>
    <mergeCell ref="H38:J38"/>
    <mergeCell ref="A8:A11"/>
    <mergeCell ref="B8:E8"/>
    <mergeCell ref="F8:F11"/>
    <mergeCell ref="J8:J10"/>
    <mergeCell ref="K8:K10"/>
    <mergeCell ref="L8:L10"/>
    <mergeCell ref="B9:B11"/>
    <mergeCell ref="C9:C11"/>
    <mergeCell ref="D9:D10"/>
  </mergeCells>
  <pageMargins left="1.02430555555556" right="0.31527777777777799" top="0.31527777777777799" bottom="0.31527777777777799" header="0.511811023622047" footer="0.511811023622047"/>
  <pageSetup paperSize="9" scale="5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67"/>
  <sheetViews>
    <sheetView workbookViewId="0">
      <selection activeCell="L27" sqref="L27"/>
    </sheetView>
  </sheetViews>
  <sheetFormatPr defaultColWidth="8.6640625" defaultRowHeight="13.2"/>
  <cols>
    <col min="1" max="1" width="4.44140625" style="4" customWidth="1"/>
    <col min="2" max="2" width="12.109375" customWidth="1"/>
    <col min="3" max="3" width="25.33203125" customWidth="1"/>
    <col min="4" max="4" width="14.6640625" customWidth="1"/>
    <col min="5" max="5" width="18.33203125" customWidth="1"/>
    <col min="6" max="6" width="5" customWidth="1"/>
    <col min="7" max="7" width="12" customWidth="1"/>
    <col min="8" max="8" width="11.33203125" customWidth="1"/>
    <col min="9" max="9" width="12" customWidth="1"/>
    <col min="10" max="10" width="11.33203125" customWidth="1"/>
    <col min="11" max="11" width="11.88671875" customWidth="1"/>
    <col min="12" max="12" width="39.44140625" customWidth="1"/>
    <col min="13" max="13" width="2.88671875" customWidth="1"/>
  </cols>
  <sheetData>
    <row r="1" spans="1:12" ht="15.6">
      <c r="A1" s="6" t="s">
        <v>633</v>
      </c>
      <c r="B1" s="7"/>
      <c r="L1" s="8" t="s">
        <v>372</v>
      </c>
    </row>
    <row r="2" spans="1:12" ht="15">
      <c r="A2" s="9" t="s">
        <v>373</v>
      </c>
      <c r="B2" s="10"/>
    </row>
    <row r="3" spans="1:12" ht="15">
      <c r="A3" s="9" t="s">
        <v>374</v>
      </c>
      <c r="B3" s="10"/>
    </row>
    <row r="4" spans="1:12" ht="15">
      <c r="A4" s="9"/>
      <c r="B4" s="10"/>
    </row>
    <row r="5" spans="1:12" ht="7.5" customHeight="1"/>
    <row r="6" spans="1:12" ht="12.75" customHeight="1">
      <c r="A6" s="149" t="s">
        <v>0</v>
      </c>
      <c r="B6" s="152" t="s">
        <v>5</v>
      </c>
      <c r="C6" s="152"/>
      <c r="D6" s="152"/>
      <c r="E6" s="152"/>
      <c r="F6" s="153" t="s">
        <v>160</v>
      </c>
      <c r="G6" s="11"/>
      <c r="H6" s="11" t="s">
        <v>6</v>
      </c>
      <c r="I6" s="11"/>
      <c r="J6" s="179" t="s">
        <v>632</v>
      </c>
      <c r="K6" s="154" t="s">
        <v>629</v>
      </c>
      <c r="L6" s="179" t="s">
        <v>7</v>
      </c>
    </row>
    <row r="7" spans="1:12" ht="12.75" customHeight="1">
      <c r="A7" s="149"/>
      <c r="B7" s="150" t="s">
        <v>8</v>
      </c>
      <c r="C7" s="150" t="s">
        <v>9</v>
      </c>
      <c r="D7" s="150" t="s">
        <v>10</v>
      </c>
      <c r="E7" s="50" t="s">
        <v>11</v>
      </c>
      <c r="F7" s="153"/>
      <c r="G7" s="14" t="s">
        <v>6</v>
      </c>
      <c r="H7" s="15" t="s">
        <v>12</v>
      </c>
      <c r="I7" s="15" t="s">
        <v>6</v>
      </c>
      <c r="J7" s="179"/>
      <c r="K7" s="154"/>
      <c r="L7" s="179"/>
    </row>
    <row r="8" spans="1:12" ht="22.8">
      <c r="A8" s="149"/>
      <c r="B8" s="150"/>
      <c r="C8" s="150"/>
      <c r="D8" s="150"/>
      <c r="E8" s="50" t="s">
        <v>13</v>
      </c>
      <c r="F8" s="153"/>
      <c r="G8" s="14" t="s">
        <v>14</v>
      </c>
      <c r="H8" s="15" t="s">
        <v>15</v>
      </c>
      <c r="I8" s="15" t="s">
        <v>16</v>
      </c>
      <c r="J8" s="179"/>
      <c r="K8" s="154"/>
      <c r="L8" s="179"/>
    </row>
    <row r="9" spans="1:12">
      <c r="A9" s="149"/>
      <c r="B9" s="150"/>
      <c r="C9" s="150"/>
      <c r="D9" s="13" t="s">
        <v>17</v>
      </c>
      <c r="E9" s="50" t="s">
        <v>18</v>
      </c>
      <c r="F9" s="153"/>
      <c r="G9" s="16" t="s">
        <v>19</v>
      </c>
      <c r="H9" s="16" t="s">
        <v>20</v>
      </c>
      <c r="I9" s="16" t="s">
        <v>21</v>
      </c>
      <c r="J9" s="16" t="s">
        <v>22</v>
      </c>
      <c r="K9" s="16" t="s">
        <v>23</v>
      </c>
      <c r="L9" s="51"/>
    </row>
    <row r="10" spans="1:12" s="75" customFormat="1" ht="10.199999999999999">
      <c r="A10" s="71" t="s">
        <v>375</v>
      </c>
      <c r="B10" s="72"/>
      <c r="C10" s="72"/>
      <c r="D10" s="72"/>
      <c r="E10" s="72"/>
      <c r="F10" s="72"/>
      <c r="G10" s="72"/>
      <c r="H10" s="72"/>
      <c r="I10" s="72"/>
      <c r="J10" s="73"/>
      <c r="K10" s="73"/>
      <c r="L10" s="74"/>
    </row>
    <row r="11" spans="1:12" s="1" customFormat="1">
      <c r="A11" s="18" t="s">
        <v>376</v>
      </c>
      <c r="B11" s="19" t="s">
        <v>62</v>
      </c>
      <c r="C11" s="24" t="s">
        <v>47</v>
      </c>
      <c r="D11" s="53" t="s">
        <v>163</v>
      </c>
      <c r="E11" s="19" t="s">
        <v>377</v>
      </c>
      <c r="F11" s="19" t="s">
        <v>29</v>
      </c>
      <c r="G11" s="21">
        <f>2+2+3</f>
        <v>7</v>
      </c>
      <c r="H11" s="22">
        <v>2</v>
      </c>
      <c r="I11" s="21">
        <f t="shared" ref="I11:I18" si="0">G11*H11*1</f>
        <v>14</v>
      </c>
      <c r="J11" s="144"/>
      <c r="K11" s="144" t="str">
        <f>IF(J11=0,"",ROUND(I11*J11,2))</f>
        <v/>
      </c>
      <c r="L11" s="101" t="s">
        <v>378</v>
      </c>
    </row>
    <row r="12" spans="1:12" s="1" customFormat="1">
      <c r="A12" s="18" t="s">
        <v>379</v>
      </c>
      <c r="B12" s="19" t="s">
        <v>62</v>
      </c>
      <c r="C12" s="24" t="s">
        <v>47</v>
      </c>
      <c r="D12" s="53" t="s">
        <v>163</v>
      </c>
      <c r="E12" s="19" t="s">
        <v>380</v>
      </c>
      <c r="F12" s="19" t="s">
        <v>29</v>
      </c>
      <c r="G12" s="21">
        <v>2</v>
      </c>
      <c r="H12" s="22">
        <v>2</v>
      </c>
      <c r="I12" s="21">
        <f t="shared" si="0"/>
        <v>4</v>
      </c>
      <c r="J12" s="144"/>
      <c r="K12" s="144" t="str">
        <f t="shared" ref="K12:K18" si="1">IF(J12=0,"",ROUND(I12*J12,2))</f>
        <v/>
      </c>
      <c r="L12" s="101" t="s">
        <v>378</v>
      </c>
    </row>
    <row r="13" spans="1:12" s="1" customFormat="1">
      <c r="A13" s="18" t="s">
        <v>381</v>
      </c>
      <c r="B13" s="19" t="s">
        <v>62</v>
      </c>
      <c r="C13" s="24" t="s">
        <v>47</v>
      </c>
      <c r="D13" s="53" t="s">
        <v>163</v>
      </c>
      <c r="E13" s="19" t="s">
        <v>382</v>
      </c>
      <c r="F13" s="19" t="s">
        <v>29</v>
      </c>
      <c r="G13" s="21">
        <v>1</v>
      </c>
      <c r="H13" s="22">
        <v>2</v>
      </c>
      <c r="I13" s="21">
        <f t="shared" si="0"/>
        <v>2</v>
      </c>
      <c r="J13" s="144"/>
      <c r="K13" s="144" t="str">
        <f t="shared" si="1"/>
        <v/>
      </c>
      <c r="L13" s="101" t="s">
        <v>378</v>
      </c>
    </row>
    <row r="14" spans="1:12" s="1" customFormat="1">
      <c r="A14" s="18" t="s">
        <v>383</v>
      </c>
      <c r="B14" s="19" t="s">
        <v>62</v>
      </c>
      <c r="C14" s="24" t="s">
        <v>47</v>
      </c>
      <c r="D14" s="53" t="s">
        <v>163</v>
      </c>
      <c r="E14" s="19" t="s">
        <v>384</v>
      </c>
      <c r="F14" s="19" t="s">
        <v>29</v>
      </c>
      <c r="G14" s="21">
        <v>1</v>
      </c>
      <c r="H14" s="22">
        <v>2</v>
      </c>
      <c r="I14" s="21">
        <f t="shared" si="0"/>
        <v>2</v>
      </c>
      <c r="J14" s="144"/>
      <c r="K14" s="144" t="str">
        <f t="shared" si="1"/>
        <v/>
      </c>
      <c r="L14" s="101" t="s">
        <v>378</v>
      </c>
    </row>
    <row r="15" spans="1:12" s="1" customFormat="1" ht="26.4">
      <c r="A15" s="18" t="s">
        <v>385</v>
      </c>
      <c r="B15" s="19" t="s">
        <v>26</v>
      </c>
      <c r="C15" s="24" t="s">
        <v>57</v>
      </c>
      <c r="D15" s="19">
        <v>8</v>
      </c>
      <c r="E15" s="78" t="s">
        <v>309</v>
      </c>
      <c r="F15" s="19" t="s">
        <v>29</v>
      </c>
      <c r="G15" s="21">
        <v>1</v>
      </c>
      <c r="H15" s="22">
        <v>2</v>
      </c>
      <c r="I15" s="21">
        <f t="shared" si="0"/>
        <v>2</v>
      </c>
      <c r="J15" s="144"/>
      <c r="K15" s="144" t="str">
        <f t="shared" si="1"/>
        <v/>
      </c>
      <c r="L15" s="101"/>
    </row>
    <row r="16" spans="1:12" s="1" customFormat="1" ht="26.4">
      <c r="A16" s="18" t="s">
        <v>386</v>
      </c>
      <c r="B16" s="19" t="s">
        <v>26</v>
      </c>
      <c r="C16" s="24" t="s">
        <v>57</v>
      </c>
      <c r="D16" s="19">
        <v>8</v>
      </c>
      <c r="E16" s="78" t="s">
        <v>311</v>
      </c>
      <c r="F16" s="19" t="s">
        <v>29</v>
      </c>
      <c r="G16" s="21">
        <v>1</v>
      </c>
      <c r="H16" s="22">
        <v>2</v>
      </c>
      <c r="I16" s="21">
        <f t="shared" si="0"/>
        <v>2</v>
      </c>
      <c r="J16" s="144"/>
      <c r="K16" s="144" t="str">
        <f t="shared" si="1"/>
        <v/>
      </c>
      <c r="L16" s="101"/>
    </row>
    <row r="17" spans="1:12" s="1" customFormat="1">
      <c r="A17" s="18" t="s">
        <v>387</v>
      </c>
      <c r="B17" s="19" t="s">
        <v>26</v>
      </c>
      <c r="C17" s="24" t="s">
        <v>47</v>
      </c>
      <c r="D17" s="19">
        <v>6</v>
      </c>
      <c r="E17" s="19" t="s">
        <v>28</v>
      </c>
      <c r="F17" s="19" t="s">
        <v>29</v>
      </c>
      <c r="G17" s="21">
        <v>1</v>
      </c>
      <c r="H17" s="22">
        <v>2</v>
      </c>
      <c r="I17" s="21">
        <f t="shared" si="0"/>
        <v>2</v>
      </c>
      <c r="J17" s="144"/>
      <c r="K17" s="144" t="str">
        <f t="shared" si="1"/>
        <v/>
      </c>
      <c r="L17" s="101" t="s">
        <v>388</v>
      </c>
    </row>
    <row r="18" spans="1:12" s="1" customFormat="1">
      <c r="A18" s="18" t="s">
        <v>389</v>
      </c>
      <c r="B18" s="19" t="s">
        <v>26</v>
      </c>
      <c r="C18" s="24" t="s">
        <v>47</v>
      </c>
      <c r="D18" s="19">
        <v>6</v>
      </c>
      <c r="E18" s="19" t="s">
        <v>390</v>
      </c>
      <c r="F18" s="19" t="s">
        <v>29</v>
      </c>
      <c r="G18" s="21">
        <v>1</v>
      </c>
      <c r="H18" s="22">
        <v>2</v>
      </c>
      <c r="I18" s="21">
        <f t="shared" si="0"/>
        <v>2</v>
      </c>
      <c r="J18" s="144"/>
      <c r="K18" s="144" t="str">
        <f t="shared" si="1"/>
        <v/>
      </c>
      <c r="L18" s="101" t="s">
        <v>391</v>
      </c>
    </row>
    <row r="19" spans="1:12" s="1" customFormat="1" ht="22.5" customHeight="1">
      <c r="A19" s="25"/>
      <c r="B19" s="26"/>
      <c r="C19" s="26"/>
      <c r="D19" s="26"/>
      <c r="E19" s="26"/>
      <c r="F19" s="26"/>
      <c r="G19" s="2"/>
      <c r="H19" s="2"/>
      <c r="I19" s="28"/>
      <c r="J19" s="29" t="s">
        <v>68</v>
      </c>
      <c r="K19" s="146" t="str">
        <f>IF(SUM(K11:K18)=0,"",SUM(K11:K18))</f>
        <v/>
      </c>
    </row>
    <row r="20" spans="1:12" ht="7.5" customHeight="1">
      <c r="J20" s="31"/>
    </row>
    <row r="21" spans="1:12" ht="13.8">
      <c r="A21" s="32"/>
      <c r="B21" s="33" t="s">
        <v>67</v>
      </c>
      <c r="I21" s="28"/>
      <c r="J21" s="29"/>
      <c r="K21" s="30" t="str">
        <f>IF(K19="","",ROUND(K19*1.23,2))</f>
        <v/>
      </c>
    </row>
    <row r="22" spans="1:12">
      <c r="A22" s="32" t="s">
        <v>69</v>
      </c>
      <c r="B22" t="s">
        <v>334</v>
      </c>
      <c r="J22" s="31"/>
    </row>
    <row r="23" spans="1:12">
      <c r="A23" s="32" t="s">
        <v>71</v>
      </c>
      <c r="B23" t="s">
        <v>335</v>
      </c>
    </row>
    <row r="24" spans="1:12">
      <c r="A24" s="32" t="s">
        <v>73</v>
      </c>
      <c r="B24" t="s">
        <v>76</v>
      </c>
    </row>
    <row r="25" spans="1:12">
      <c r="A25" s="32" t="s">
        <v>75</v>
      </c>
      <c r="B25" t="s">
        <v>193</v>
      </c>
      <c r="J25" s="31"/>
    </row>
    <row r="26" spans="1:12">
      <c r="A26" s="32" t="s">
        <v>337</v>
      </c>
      <c r="B26" t="s">
        <v>285</v>
      </c>
    </row>
    <row r="27" spans="1:12">
      <c r="A27" s="32" t="s">
        <v>79</v>
      </c>
      <c r="B27" t="s">
        <v>80</v>
      </c>
    </row>
    <row r="28" spans="1:12">
      <c r="A28" s="32"/>
    </row>
    <row r="29" spans="1:12">
      <c r="A29" s="32"/>
    </row>
    <row r="30" spans="1:12">
      <c r="A30" s="32"/>
      <c r="J30" s="3" t="s">
        <v>81</v>
      </c>
    </row>
    <row r="31" spans="1:12">
      <c r="A31" s="32"/>
      <c r="J31" s="35" t="s">
        <v>83</v>
      </c>
    </row>
    <row r="32" spans="1:12">
      <c r="A32" s="4" t="s">
        <v>84</v>
      </c>
    </row>
    <row r="33" spans="1:10">
      <c r="A33" s="156" t="s">
        <v>0</v>
      </c>
      <c r="B33" s="157" t="s">
        <v>85</v>
      </c>
      <c r="C33" s="157"/>
      <c r="D33" s="157"/>
      <c r="E33" s="158" t="s">
        <v>86</v>
      </c>
      <c r="F33" s="158"/>
      <c r="G33" s="158"/>
      <c r="H33" s="158"/>
      <c r="I33" s="158"/>
      <c r="J33" s="158"/>
    </row>
    <row r="34" spans="1:10">
      <c r="A34" s="156"/>
      <c r="B34" s="157" t="s">
        <v>87</v>
      </c>
      <c r="C34" s="157"/>
      <c r="D34" s="159" t="s">
        <v>88</v>
      </c>
      <c r="E34" s="158" t="s">
        <v>89</v>
      </c>
      <c r="F34" s="158"/>
      <c r="G34" s="158"/>
      <c r="H34" s="158"/>
      <c r="I34" s="158"/>
      <c r="J34" s="158"/>
    </row>
    <row r="35" spans="1:10">
      <c r="A35" s="156"/>
      <c r="B35" s="157"/>
      <c r="C35" s="157"/>
      <c r="D35" s="159"/>
      <c r="E35" s="158" t="s">
        <v>194</v>
      </c>
      <c r="F35" s="158"/>
      <c r="G35" s="158"/>
      <c r="H35" s="158" t="s">
        <v>92</v>
      </c>
      <c r="I35" s="158"/>
      <c r="J35" s="158"/>
    </row>
    <row r="36" spans="1:10">
      <c r="A36" s="156"/>
      <c r="B36" s="157"/>
      <c r="C36" s="157"/>
      <c r="D36" s="159"/>
      <c r="E36" s="158"/>
      <c r="F36" s="158"/>
      <c r="G36" s="158"/>
      <c r="H36" s="158"/>
      <c r="I36" s="158"/>
      <c r="J36" s="158"/>
    </row>
    <row r="37" spans="1:10" ht="13.8">
      <c r="A37" s="17" t="s">
        <v>375</v>
      </c>
      <c r="B37" s="17"/>
      <c r="C37" s="17"/>
      <c r="D37" s="40"/>
      <c r="E37" s="165" t="s">
        <v>268</v>
      </c>
      <c r="F37" s="165"/>
      <c r="G37" s="165"/>
      <c r="H37" s="165" t="s">
        <v>268</v>
      </c>
      <c r="I37" s="165"/>
      <c r="J37" s="165"/>
    </row>
    <row r="38" spans="1:10">
      <c r="A38" s="37" t="s">
        <v>69</v>
      </c>
      <c r="B38" s="202" t="s">
        <v>392</v>
      </c>
      <c r="C38" s="202"/>
      <c r="D38" s="3"/>
      <c r="E38" s="192" t="s">
        <v>289</v>
      </c>
      <c r="F38" s="192"/>
      <c r="G38" s="192"/>
      <c r="H38" s="192" t="s">
        <v>289</v>
      </c>
      <c r="I38" s="192"/>
      <c r="J38" s="192"/>
    </row>
    <row r="39" spans="1:10" ht="13.8">
      <c r="A39" s="39"/>
      <c r="B39" s="164" t="s">
        <v>393</v>
      </c>
      <c r="C39" s="164"/>
      <c r="D39" s="62"/>
      <c r="E39" s="165" t="s">
        <v>268</v>
      </c>
      <c r="F39" s="165"/>
      <c r="G39" s="165"/>
      <c r="H39" s="165" t="s">
        <v>268</v>
      </c>
      <c r="I39" s="165"/>
      <c r="J39" s="165"/>
    </row>
    <row r="40" spans="1:10">
      <c r="A40" s="41"/>
      <c r="B40" s="203"/>
      <c r="C40" s="203"/>
      <c r="D40" s="42"/>
      <c r="E40" s="184" t="s">
        <v>394</v>
      </c>
      <c r="F40" s="184"/>
      <c r="G40" s="184"/>
      <c r="H40" s="184" t="s">
        <v>394</v>
      </c>
      <c r="I40" s="184"/>
      <c r="J40" s="184"/>
    </row>
    <row r="41" spans="1:10">
      <c r="A41" s="43" t="s">
        <v>71</v>
      </c>
      <c r="B41" s="202" t="s">
        <v>392</v>
      </c>
      <c r="C41" s="202"/>
      <c r="D41" s="38" t="s">
        <v>395</v>
      </c>
      <c r="E41" s="181" t="s">
        <v>341</v>
      </c>
      <c r="F41" s="181"/>
      <c r="G41" s="181"/>
      <c r="H41" s="181" t="s">
        <v>341</v>
      </c>
      <c r="I41" s="181"/>
      <c r="J41" s="181"/>
    </row>
    <row r="42" spans="1:10" ht="13.8">
      <c r="A42" s="39"/>
      <c r="B42" s="164" t="s">
        <v>396</v>
      </c>
      <c r="C42" s="164"/>
      <c r="D42" s="62"/>
      <c r="E42" s="165" t="s">
        <v>268</v>
      </c>
      <c r="F42" s="165"/>
      <c r="G42" s="165"/>
      <c r="H42" s="165" t="s">
        <v>268</v>
      </c>
      <c r="I42" s="165"/>
      <c r="J42" s="165"/>
    </row>
    <row r="43" spans="1:10">
      <c r="A43" s="39"/>
      <c r="B43" s="203"/>
      <c r="C43" s="203"/>
      <c r="D43" s="42"/>
      <c r="E43" s="192" t="s">
        <v>394</v>
      </c>
      <c r="F43" s="192"/>
      <c r="G43" s="192"/>
      <c r="H43" s="192" t="s">
        <v>394</v>
      </c>
      <c r="I43" s="192"/>
      <c r="J43" s="192"/>
    </row>
    <row r="44" spans="1:10">
      <c r="A44" s="37" t="s">
        <v>73</v>
      </c>
      <c r="B44" s="202" t="s">
        <v>397</v>
      </c>
      <c r="C44" s="202"/>
      <c r="D44" s="38" t="s">
        <v>395</v>
      </c>
      <c r="E44" s="181" t="s">
        <v>341</v>
      </c>
      <c r="F44" s="181"/>
      <c r="G44" s="181"/>
      <c r="H44" s="181" t="s">
        <v>341</v>
      </c>
      <c r="I44" s="181"/>
      <c r="J44" s="181"/>
    </row>
    <row r="45" spans="1:10" ht="13.8">
      <c r="A45" s="39"/>
      <c r="B45" s="164" t="s">
        <v>398</v>
      </c>
      <c r="C45" s="164"/>
      <c r="D45" s="62"/>
      <c r="E45" s="165" t="s">
        <v>268</v>
      </c>
      <c r="F45" s="165"/>
      <c r="G45" s="165"/>
      <c r="H45" s="165" t="s">
        <v>268</v>
      </c>
      <c r="I45" s="165"/>
      <c r="J45" s="165"/>
    </row>
    <row r="46" spans="1:10">
      <c r="A46" s="41"/>
      <c r="B46" s="203"/>
      <c r="C46" s="203"/>
      <c r="D46" s="42"/>
      <c r="E46" s="184" t="s">
        <v>399</v>
      </c>
      <c r="F46" s="184"/>
      <c r="G46" s="184"/>
      <c r="H46" s="184" t="s">
        <v>399</v>
      </c>
      <c r="I46" s="184"/>
      <c r="J46" s="184"/>
    </row>
    <row r="47" spans="1:10">
      <c r="A47" s="37" t="s">
        <v>75</v>
      </c>
      <c r="B47" s="202" t="s">
        <v>400</v>
      </c>
      <c r="C47" s="202"/>
      <c r="D47" s="38" t="s">
        <v>395</v>
      </c>
      <c r="E47" s="181" t="s">
        <v>401</v>
      </c>
      <c r="F47" s="181"/>
      <c r="G47" s="181"/>
      <c r="H47" s="181" t="s">
        <v>340</v>
      </c>
      <c r="I47" s="181"/>
      <c r="J47" s="181"/>
    </row>
    <row r="48" spans="1:10" ht="13.8">
      <c r="A48" s="39"/>
      <c r="B48" s="164" t="s">
        <v>402</v>
      </c>
      <c r="C48" s="164"/>
      <c r="D48" s="62"/>
      <c r="E48" s="165" t="s">
        <v>97</v>
      </c>
      <c r="F48" s="165"/>
      <c r="G48" s="165"/>
      <c r="H48" s="165" t="s">
        <v>268</v>
      </c>
      <c r="I48" s="165"/>
      <c r="J48" s="165"/>
    </row>
    <row r="49" spans="1:10">
      <c r="A49" s="39"/>
      <c r="B49" s="204"/>
      <c r="C49" s="204"/>
      <c r="D49" s="3"/>
      <c r="E49" s="187" t="s">
        <v>403</v>
      </c>
      <c r="F49" s="187"/>
      <c r="G49" s="187"/>
      <c r="H49" s="187" t="s">
        <v>404</v>
      </c>
      <c r="I49" s="187"/>
      <c r="J49" s="187"/>
    </row>
    <row r="50" spans="1:10">
      <c r="A50" s="39"/>
      <c r="B50" s="204"/>
      <c r="C50" s="204"/>
      <c r="D50" s="3"/>
      <c r="E50" s="164" t="s">
        <v>405</v>
      </c>
      <c r="F50" s="164"/>
      <c r="G50" s="164"/>
      <c r="H50" s="164"/>
      <c r="I50" s="164"/>
      <c r="J50" s="164"/>
    </row>
    <row r="51" spans="1:10" ht="13.8">
      <c r="A51" s="39"/>
      <c r="B51" s="164"/>
      <c r="C51" s="164"/>
      <c r="D51" s="62"/>
      <c r="E51" s="165" t="s">
        <v>124</v>
      </c>
      <c r="F51" s="165"/>
      <c r="G51" s="165"/>
      <c r="H51" s="165"/>
      <c r="I51" s="165"/>
      <c r="J51" s="165"/>
    </row>
    <row r="52" spans="1:10">
      <c r="A52" s="41"/>
      <c r="B52" s="203"/>
      <c r="C52" s="203"/>
      <c r="D52" s="42"/>
      <c r="E52" s="184" t="s">
        <v>406</v>
      </c>
      <c r="F52" s="184"/>
      <c r="G52" s="184"/>
      <c r="H52" s="192"/>
      <c r="I52" s="192"/>
      <c r="J52" s="192"/>
    </row>
    <row r="53" spans="1:10">
      <c r="A53" s="37" t="s">
        <v>407</v>
      </c>
      <c r="B53" s="202" t="s">
        <v>408</v>
      </c>
      <c r="C53" s="202"/>
      <c r="D53" s="38" t="s">
        <v>395</v>
      </c>
      <c r="E53" s="181" t="s">
        <v>401</v>
      </c>
      <c r="F53" s="181"/>
      <c r="G53" s="181"/>
      <c r="H53" s="181" t="s">
        <v>340</v>
      </c>
      <c r="I53" s="181"/>
      <c r="J53" s="181"/>
    </row>
    <row r="54" spans="1:10" ht="13.8">
      <c r="A54" s="39"/>
      <c r="B54" s="164" t="s">
        <v>409</v>
      </c>
      <c r="C54" s="164"/>
      <c r="D54" s="62"/>
      <c r="E54" s="165" t="s">
        <v>97</v>
      </c>
      <c r="F54" s="165"/>
      <c r="G54" s="165"/>
      <c r="H54" s="165" t="s">
        <v>268</v>
      </c>
      <c r="I54" s="165"/>
      <c r="J54" s="165"/>
    </row>
    <row r="55" spans="1:10">
      <c r="A55" s="39"/>
      <c r="B55" s="204"/>
      <c r="C55" s="204"/>
      <c r="D55" s="3"/>
      <c r="E55" s="187" t="s">
        <v>410</v>
      </c>
      <c r="F55" s="187"/>
      <c r="G55" s="187"/>
      <c r="H55" s="187" t="s">
        <v>411</v>
      </c>
      <c r="I55" s="187"/>
      <c r="J55" s="187"/>
    </row>
    <row r="56" spans="1:10">
      <c r="A56" s="39"/>
      <c r="B56" s="204"/>
      <c r="C56" s="204"/>
      <c r="D56" s="3"/>
      <c r="E56" s="164" t="s">
        <v>412</v>
      </c>
      <c r="F56" s="164"/>
      <c r="G56" s="164"/>
      <c r="H56" s="164"/>
      <c r="I56" s="164"/>
      <c r="J56" s="164"/>
    </row>
    <row r="57" spans="1:10" ht="13.8">
      <c r="A57" s="39"/>
      <c r="B57" s="164"/>
      <c r="C57" s="164"/>
      <c r="D57" s="62"/>
      <c r="E57" s="165" t="s">
        <v>124</v>
      </c>
      <c r="F57" s="165"/>
      <c r="G57" s="165"/>
      <c r="H57" s="165"/>
      <c r="I57" s="165"/>
      <c r="J57" s="165"/>
    </row>
    <row r="58" spans="1:10">
      <c r="A58" s="41"/>
      <c r="B58" s="203"/>
      <c r="C58" s="203"/>
      <c r="D58" s="42"/>
      <c r="E58" s="187" t="s">
        <v>413</v>
      </c>
      <c r="F58" s="187"/>
      <c r="G58" s="187"/>
      <c r="H58" s="192"/>
      <c r="I58" s="192"/>
      <c r="J58" s="192"/>
    </row>
    <row r="59" spans="1:10">
      <c r="A59" s="37" t="s">
        <v>337</v>
      </c>
      <c r="B59" s="202" t="s">
        <v>392</v>
      </c>
      <c r="C59" s="202"/>
      <c r="D59" s="38" t="s">
        <v>395</v>
      </c>
      <c r="E59" s="181" t="s">
        <v>341</v>
      </c>
      <c r="F59" s="181"/>
      <c r="G59" s="181"/>
      <c r="H59" s="182" t="s">
        <v>198</v>
      </c>
      <c r="I59" s="182"/>
      <c r="J59" s="182"/>
    </row>
    <row r="60" spans="1:10" ht="13.8">
      <c r="A60" s="39"/>
      <c r="B60" s="164" t="s">
        <v>414</v>
      </c>
      <c r="C60" s="164"/>
      <c r="D60" s="62"/>
      <c r="E60" s="165" t="s">
        <v>268</v>
      </c>
      <c r="F60" s="165"/>
      <c r="G60" s="165"/>
      <c r="H60" s="186" t="s">
        <v>198</v>
      </c>
      <c r="I60" s="186"/>
      <c r="J60" s="186"/>
    </row>
    <row r="61" spans="1:10">
      <c r="A61" s="41"/>
      <c r="B61" s="203"/>
      <c r="C61" s="203"/>
      <c r="D61" s="42"/>
      <c r="E61" s="192" t="s">
        <v>394</v>
      </c>
      <c r="F61" s="192"/>
      <c r="G61" s="192"/>
      <c r="H61" s="185" t="s">
        <v>198</v>
      </c>
      <c r="I61" s="185"/>
      <c r="J61" s="185"/>
    </row>
    <row r="62" spans="1:10">
      <c r="A62" s="37" t="s">
        <v>415</v>
      </c>
      <c r="B62" s="202" t="s">
        <v>392</v>
      </c>
      <c r="C62" s="202"/>
      <c r="D62" s="38" t="s">
        <v>395</v>
      </c>
      <c r="E62" s="181" t="s">
        <v>341</v>
      </c>
      <c r="F62" s="181"/>
      <c r="G62" s="181"/>
      <c r="H62" s="182" t="s">
        <v>198</v>
      </c>
      <c r="I62" s="182"/>
      <c r="J62" s="182"/>
    </row>
    <row r="63" spans="1:10" ht="13.8">
      <c r="A63" s="39"/>
      <c r="B63" s="164" t="s">
        <v>416</v>
      </c>
      <c r="C63" s="164"/>
      <c r="D63" s="62"/>
      <c r="E63" s="165" t="s">
        <v>268</v>
      </c>
      <c r="F63" s="165"/>
      <c r="G63" s="165"/>
      <c r="H63" s="186" t="s">
        <v>198</v>
      </c>
      <c r="I63" s="186"/>
      <c r="J63" s="186"/>
    </row>
    <row r="64" spans="1:10">
      <c r="A64" s="41"/>
      <c r="B64" s="203"/>
      <c r="C64" s="203"/>
      <c r="D64" s="42"/>
      <c r="E64" s="184" t="s">
        <v>394</v>
      </c>
      <c r="F64" s="184"/>
      <c r="G64" s="184"/>
      <c r="H64" s="185" t="s">
        <v>198</v>
      </c>
      <c r="I64" s="185"/>
      <c r="J64" s="185"/>
    </row>
    <row r="65" spans="1:10">
      <c r="A65" s="37" t="s">
        <v>417</v>
      </c>
      <c r="B65" s="202" t="s">
        <v>392</v>
      </c>
      <c r="C65" s="202"/>
      <c r="D65" s="38" t="s">
        <v>395</v>
      </c>
      <c r="E65" s="181" t="s">
        <v>341</v>
      </c>
      <c r="F65" s="181"/>
      <c r="G65" s="181"/>
      <c r="H65" s="182" t="s">
        <v>198</v>
      </c>
      <c r="I65" s="182"/>
      <c r="J65" s="182"/>
    </row>
    <row r="66" spans="1:10" ht="13.8">
      <c r="A66" s="39"/>
      <c r="B66" s="164" t="s">
        <v>418</v>
      </c>
      <c r="C66" s="164"/>
      <c r="D66" s="62"/>
      <c r="E66" s="165" t="s">
        <v>268</v>
      </c>
      <c r="F66" s="165"/>
      <c r="G66" s="165"/>
      <c r="H66" s="186" t="s">
        <v>198</v>
      </c>
      <c r="I66" s="186"/>
      <c r="J66" s="186"/>
    </row>
    <row r="67" spans="1:10">
      <c r="A67" s="41"/>
      <c r="B67" s="203"/>
      <c r="C67" s="203"/>
      <c r="D67" s="42"/>
      <c r="E67" s="184" t="s">
        <v>394</v>
      </c>
      <c r="F67" s="184"/>
      <c r="G67" s="184"/>
      <c r="H67" s="185" t="s">
        <v>198</v>
      </c>
      <c r="I67" s="185"/>
      <c r="J67" s="185"/>
    </row>
  </sheetData>
  <mergeCells count="109">
    <mergeCell ref="B65:C65"/>
    <mergeCell ref="E65:G65"/>
    <mergeCell ref="H65:J65"/>
    <mergeCell ref="B66:C66"/>
    <mergeCell ref="E66:G66"/>
    <mergeCell ref="H66:J66"/>
    <mergeCell ref="B67:C67"/>
    <mergeCell ref="E67:G67"/>
    <mergeCell ref="H67:J67"/>
    <mergeCell ref="B62:C62"/>
    <mergeCell ref="E62:G62"/>
    <mergeCell ref="H62:J62"/>
    <mergeCell ref="B63:C63"/>
    <mergeCell ref="E63:G63"/>
    <mergeCell ref="H63:J63"/>
    <mergeCell ref="B64:C64"/>
    <mergeCell ref="E64:G64"/>
    <mergeCell ref="H64:J64"/>
    <mergeCell ref="B59:C59"/>
    <mergeCell ref="E59:G59"/>
    <mergeCell ref="H59:J59"/>
    <mergeCell ref="B60:C60"/>
    <mergeCell ref="E60:G60"/>
    <mergeCell ref="H60:J60"/>
    <mergeCell ref="B61:C61"/>
    <mergeCell ref="E61:G61"/>
    <mergeCell ref="H61:J61"/>
    <mergeCell ref="B56:C56"/>
    <mergeCell ref="E56:G56"/>
    <mergeCell ref="H56:J56"/>
    <mergeCell ref="B57:C57"/>
    <mergeCell ref="E57:G57"/>
    <mergeCell ref="H57:J57"/>
    <mergeCell ref="B58:C58"/>
    <mergeCell ref="E58:G58"/>
    <mergeCell ref="H58:J58"/>
    <mergeCell ref="B53:C53"/>
    <mergeCell ref="E53:G53"/>
    <mergeCell ref="H53:J53"/>
    <mergeCell ref="B54:C54"/>
    <mergeCell ref="E54:G54"/>
    <mergeCell ref="H54:J54"/>
    <mergeCell ref="B55:C55"/>
    <mergeCell ref="E55:G55"/>
    <mergeCell ref="H55:J55"/>
    <mergeCell ref="B50:C50"/>
    <mergeCell ref="E50:G50"/>
    <mergeCell ref="H50:J50"/>
    <mergeCell ref="B51:C51"/>
    <mergeCell ref="E51:G51"/>
    <mergeCell ref="H51:J51"/>
    <mergeCell ref="B52:C52"/>
    <mergeCell ref="E52:G52"/>
    <mergeCell ref="H52:J52"/>
    <mergeCell ref="B47:C47"/>
    <mergeCell ref="E47:G47"/>
    <mergeCell ref="H47:J47"/>
    <mergeCell ref="B48:C48"/>
    <mergeCell ref="E48:G48"/>
    <mergeCell ref="H48:J48"/>
    <mergeCell ref="B49:C49"/>
    <mergeCell ref="E49:G49"/>
    <mergeCell ref="H49:J49"/>
    <mergeCell ref="B44:C44"/>
    <mergeCell ref="E44:G44"/>
    <mergeCell ref="H44:J44"/>
    <mergeCell ref="B45:C45"/>
    <mergeCell ref="E45:G45"/>
    <mergeCell ref="H45:J45"/>
    <mergeCell ref="B46:C46"/>
    <mergeCell ref="E46:G46"/>
    <mergeCell ref="H46:J46"/>
    <mergeCell ref="B41:C41"/>
    <mergeCell ref="E41:G41"/>
    <mergeCell ref="H41:J41"/>
    <mergeCell ref="B42:C42"/>
    <mergeCell ref="E42:G42"/>
    <mergeCell ref="H42:J42"/>
    <mergeCell ref="B43:C43"/>
    <mergeCell ref="E43:G43"/>
    <mergeCell ref="H43:J43"/>
    <mergeCell ref="B38:C38"/>
    <mergeCell ref="E38:G38"/>
    <mergeCell ref="H38:J38"/>
    <mergeCell ref="B39:C39"/>
    <mergeCell ref="E39:G39"/>
    <mergeCell ref="H39:J39"/>
    <mergeCell ref="B40:C40"/>
    <mergeCell ref="E40:G40"/>
    <mergeCell ref="H40:J40"/>
    <mergeCell ref="E37:G37"/>
    <mergeCell ref="H37:J37"/>
    <mergeCell ref="A6:A9"/>
    <mergeCell ref="B6:E6"/>
    <mergeCell ref="F6:F9"/>
    <mergeCell ref="J6:J8"/>
    <mergeCell ref="K6:K8"/>
    <mergeCell ref="L6:L8"/>
    <mergeCell ref="A33:A36"/>
    <mergeCell ref="B33:D33"/>
    <mergeCell ref="E33:J33"/>
    <mergeCell ref="B34:C36"/>
    <mergeCell ref="D34:D36"/>
    <mergeCell ref="E34:J34"/>
    <mergeCell ref="E35:G36"/>
    <mergeCell ref="H35:J36"/>
    <mergeCell ref="B7:B9"/>
    <mergeCell ref="C7:C9"/>
    <mergeCell ref="D7:D8"/>
  </mergeCells>
  <pageMargins left="1.02430555555556" right="0.31527777777777799" top="0.31527777777777799" bottom="0.31527777777777799" header="0.511811023622047" footer="0.511811023622047"/>
  <pageSetup paperSize="9" scale="5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167"/>
  <sheetViews>
    <sheetView zoomScale="115" zoomScaleNormal="115" workbookViewId="0">
      <pane ySplit="9" topLeftCell="A52" activePane="bottomLeft" state="frozen"/>
      <selection activeCell="L32" sqref="L32"/>
      <selection pane="bottomLeft" activeCell="L63" sqref="L63"/>
    </sheetView>
  </sheetViews>
  <sheetFormatPr defaultColWidth="8.6640625" defaultRowHeight="13.2" outlineLevelRow="1"/>
  <cols>
    <col min="1" max="1" width="5" style="4" customWidth="1"/>
    <col min="2" max="2" width="12.109375" style="5" customWidth="1"/>
    <col min="3" max="3" width="25.6640625" style="5" customWidth="1"/>
    <col min="4" max="4" width="14.5546875" style="5" customWidth="1"/>
    <col min="5" max="5" width="20.109375" style="5" customWidth="1"/>
    <col min="6" max="7" width="6.33203125" customWidth="1"/>
    <col min="8" max="8" width="11" customWidth="1"/>
    <col min="9" max="9" width="6.5546875" customWidth="1"/>
    <col min="10" max="10" width="9.44140625" customWidth="1"/>
    <col min="11" max="11" width="11.44140625" customWidth="1"/>
    <col min="12" max="12" width="43.33203125" customWidth="1"/>
    <col min="13" max="13" width="5" customWidth="1"/>
  </cols>
  <sheetData>
    <row r="1" spans="1:12" ht="15.6">
      <c r="A1" s="6" t="s">
        <v>633</v>
      </c>
      <c r="B1" s="108"/>
      <c r="G1" t="s">
        <v>1</v>
      </c>
      <c r="L1" s="8" t="s">
        <v>446</v>
      </c>
    </row>
    <row r="2" spans="1:12" ht="15">
      <c r="A2" s="9" t="s">
        <v>447</v>
      </c>
      <c r="B2" s="109"/>
    </row>
    <row r="3" spans="1:12" ht="15">
      <c r="A3" s="9" t="s">
        <v>305</v>
      </c>
      <c r="B3" s="109"/>
    </row>
    <row r="4" spans="1:12" ht="7.5" customHeight="1"/>
    <row r="5" spans="1:12" ht="12.75" customHeight="1">
      <c r="A5" s="149" t="s">
        <v>0</v>
      </c>
      <c r="B5" s="152" t="s">
        <v>5</v>
      </c>
      <c r="C5" s="152"/>
      <c r="D5" s="152"/>
      <c r="E5" s="152"/>
      <c r="F5" s="153" t="s">
        <v>160</v>
      </c>
      <c r="G5" s="11"/>
      <c r="H5" s="11" t="s">
        <v>6</v>
      </c>
      <c r="I5" s="11"/>
      <c r="J5" s="153" t="s">
        <v>635</v>
      </c>
      <c r="K5" s="154" t="s">
        <v>629</v>
      </c>
      <c r="L5" s="179" t="s">
        <v>7</v>
      </c>
    </row>
    <row r="6" spans="1:12" ht="12.75" customHeight="1">
      <c r="A6" s="149"/>
      <c r="B6" s="150" t="s">
        <v>8</v>
      </c>
      <c r="C6" s="151" t="s">
        <v>9</v>
      </c>
      <c r="D6" s="150" t="s">
        <v>10</v>
      </c>
      <c r="E6" s="50" t="s">
        <v>11</v>
      </c>
      <c r="F6" s="153"/>
      <c r="G6" s="14" t="s">
        <v>6</v>
      </c>
      <c r="H6" s="15" t="s">
        <v>12</v>
      </c>
      <c r="I6" s="15" t="s">
        <v>6</v>
      </c>
      <c r="J6" s="153"/>
      <c r="K6" s="154"/>
      <c r="L6" s="179"/>
    </row>
    <row r="7" spans="1:12" ht="22.8">
      <c r="A7" s="149"/>
      <c r="B7" s="150"/>
      <c r="C7" s="151"/>
      <c r="D7" s="150"/>
      <c r="E7" s="50" t="s">
        <v>13</v>
      </c>
      <c r="F7" s="153"/>
      <c r="G7" s="14" t="s">
        <v>14</v>
      </c>
      <c r="H7" s="15" t="s">
        <v>15</v>
      </c>
      <c r="I7" s="15" t="s">
        <v>16</v>
      </c>
      <c r="J7" s="153"/>
      <c r="K7" s="154"/>
      <c r="L7" s="179"/>
    </row>
    <row r="8" spans="1:12">
      <c r="A8" s="149"/>
      <c r="B8" s="150"/>
      <c r="C8" s="151"/>
      <c r="D8" s="13" t="s">
        <v>17</v>
      </c>
      <c r="E8" s="50" t="s">
        <v>18</v>
      </c>
      <c r="F8" s="153"/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51"/>
    </row>
    <row r="9" spans="1:12" s="75" customFormat="1" ht="10.199999999999999">
      <c r="A9" s="71" t="s">
        <v>448</v>
      </c>
      <c r="B9" s="76"/>
      <c r="C9" s="76"/>
      <c r="D9" s="76"/>
      <c r="E9" s="76"/>
      <c r="F9" s="72"/>
      <c r="G9" s="72"/>
      <c r="H9" s="77"/>
      <c r="I9" s="72"/>
      <c r="J9" s="73"/>
      <c r="K9" s="73"/>
      <c r="L9" s="74"/>
    </row>
    <row r="10" spans="1:12" s="1" customFormat="1">
      <c r="A10" s="18" t="s">
        <v>449</v>
      </c>
      <c r="B10" s="110" t="s">
        <v>26</v>
      </c>
      <c r="C10" s="24" t="s">
        <v>47</v>
      </c>
      <c r="D10" s="111" t="s">
        <v>163</v>
      </c>
      <c r="E10" s="110" t="s">
        <v>450</v>
      </c>
      <c r="F10" s="19" t="s">
        <v>29</v>
      </c>
      <c r="G10" s="80">
        <f>1+1+1</f>
        <v>3</v>
      </c>
      <c r="H10" s="22">
        <v>3</v>
      </c>
      <c r="I10" s="21">
        <f t="shared" ref="I10:I36" si="0">G10*H10*1</f>
        <v>9</v>
      </c>
      <c r="J10" s="144"/>
      <c r="K10" s="144" t="str">
        <f>IF(J10=0,"",ROUND(I10*J10,2))</f>
        <v/>
      </c>
      <c r="L10" s="82"/>
    </row>
    <row r="11" spans="1:12" s="1" customFormat="1">
      <c r="A11" s="18" t="s">
        <v>451</v>
      </c>
      <c r="B11" s="110" t="s">
        <v>26</v>
      </c>
      <c r="C11" s="24" t="s">
        <v>47</v>
      </c>
      <c r="D11" s="111" t="s">
        <v>163</v>
      </c>
      <c r="E11" s="110" t="s">
        <v>452</v>
      </c>
      <c r="F11" s="19" t="s">
        <v>29</v>
      </c>
      <c r="G11" s="80">
        <f>2+1+1+1</f>
        <v>5</v>
      </c>
      <c r="H11" s="22">
        <v>3</v>
      </c>
      <c r="I11" s="21">
        <f t="shared" si="0"/>
        <v>15</v>
      </c>
      <c r="J11" s="144"/>
      <c r="K11" s="144" t="str">
        <f t="shared" ref="K11:K55" si="1">IF(J11=0,"",ROUND(I11*J11,2))</f>
        <v/>
      </c>
      <c r="L11" s="82"/>
    </row>
    <row r="12" spans="1:12" s="1" customFormat="1">
      <c r="A12" s="18" t="s">
        <v>453</v>
      </c>
      <c r="B12" s="110" t="s">
        <v>26</v>
      </c>
      <c r="C12" s="24" t="s">
        <v>47</v>
      </c>
      <c r="D12" s="111" t="s">
        <v>163</v>
      </c>
      <c r="E12" s="110" t="s">
        <v>454</v>
      </c>
      <c r="F12" s="19" t="s">
        <v>29</v>
      </c>
      <c r="G12" s="80">
        <v>1</v>
      </c>
      <c r="H12" s="22">
        <v>3</v>
      </c>
      <c r="I12" s="21">
        <f t="shared" si="0"/>
        <v>3</v>
      </c>
      <c r="J12" s="144"/>
      <c r="K12" s="144" t="str">
        <f t="shared" si="1"/>
        <v/>
      </c>
      <c r="L12" s="82"/>
    </row>
    <row r="13" spans="1:12" s="1" customFormat="1">
      <c r="A13" s="18" t="s">
        <v>455</v>
      </c>
      <c r="B13" s="110" t="s">
        <v>26</v>
      </c>
      <c r="C13" s="24" t="s">
        <v>47</v>
      </c>
      <c r="D13" s="111" t="s">
        <v>163</v>
      </c>
      <c r="E13" s="110" t="s">
        <v>456</v>
      </c>
      <c r="F13" s="19" t="s">
        <v>29</v>
      </c>
      <c r="G13" s="80">
        <f>2</f>
        <v>2</v>
      </c>
      <c r="H13" s="22">
        <v>3</v>
      </c>
      <c r="I13" s="21">
        <f t="shared" si="0"/>
        <v>6</v>
      </c>
      <c r="J13" s="144"/>
      <c r="K13" s="144" t="str">
        <f t="shared" si="1"/>
        <v/>
      </c>
      <c r="L13" s="82"/>
    </row>
    <row r="14" spans="1:12" s="1" customFormat="1">
      <c r="A14" s="18" t="s">
        <v>457</v>
      </c>
      <c r="B14" s="110" t="s">
        <v>26</v>
      </c>
      <c r="C14" s="24" t="s">
        <v>27</v>
      </c>
      <c r="D14" s="111" t="s">
        <v>163</v>
      </c>
      <c r="E14" s="110" t="s">
        <v>450</v>
      </c>
      <c r="F14" s="19" t="s">
        <v>29</v>
      </c>
      <c r="G14" s="80">
        <f>1+1+1</f>
        <v>3</v>
      </c>
      <c r="H14" s="22">
        <v>3</v>
      </c>
      <c r="I14" s="21">
        <f t="shared" si="0"/>
        <v>9</v>
      </c>
      <c r="J14" s="144"/>
      <c r="K14" s="144" t="str">
        <f t="shared" si="1"/>
        <v/>
      </c>
      <c r="L14" s="82"/>
    </row>
    <row r="15" spans="1:12" s="1" customFormat="1">
      <c r="A15" s="18" t="s">
        <v>458</v>
      </c>
      <c r="B15" s="110" t="s">
        <v>26</v>
      </c>
      <c r="C15" s="24" t="s">
        <v>27</v>
      </c>
      <c r="D15" s="111" t="s">
        <v>163</v>
      </c>
      <c r="E15" s="110" t="s">
        <v>452</v>
      </c>
      <c r="F15" s="19" t="s">
        <v>29</v>
      </c>
      <c r="G15" s="80">
        <f>2+1+1+1</f>
        <v>5</v>
      </c>
      <c r="H15" s="22">
        <v>3</v>
      </c>
      <c r="I15" s="21">
        <f t="shared" si="0"/>
        <v>15</v>
      </c>
      <c r="J15" s="144"/>
      <c r="K15" s="144" t="str">
        <f t="shared" si="1"/>
        <v/>
      </c>
      <c r="L15" s="82"/>
    </row>
    <row r="16" spans="1:12" s="1" customFormat="1">
      <c r="A16" s="18" t="s">
        <v>459</v>
      </c>
      <c r="B16" s="110" t="s">
        <v>26</v>
      </c>
      <c r="C16" s="24" t="s">
        <v>27</v>
      </c>
      <c r="D16" s="111" t="s">
        <v>163</v>
      </c>
      <c r="E16" s="110" t="s">
        <v>454</v>
      </c>
      <c r="F16" s="19" t="s">
        <v>29</v>
      </c>
      <c r="G16" s="80">
        <v>1</v>
      </c>
      <c r="H16" s="22">
        <v>3</v>
      </c>
      <c r="I16" s="21">
        <f t="shared" si="0"/>
        <v>3</v>
      </c>
      <c r="J16" s="144"/>
      <c r="K16" s="144" t="str">
        <f t="shared" si="1"/>
        <v/>
      </c>
      <c r="L16" s="82"/>
    </row>
    <row r="17" spans="1:12" s="1" customFormat="1">
      <c r="A17" s="18" t="s">
        <v>460</v>
      </c>
      <c r="B17" s="110" t="s">
        <v>26</v>
      </c>
      <c r="C17" s="24" t="s">
        <v>27</v>
      </c>
      <c r="D17" s="111" t="s">
        <v>163</v>
      </c>
      <c r="E17" s="110" t="s">
        <v>456</v>
      </c>
      <c r="F17" s="19" t="s">
        <v>29</v>
      </c>
      <c r="G17" s="80">
        <v>2</v>
      </c>
      <c r="H17" s="22">
        <v>3</v>
      </c>
      <c r="I17" s="21">
        <f t="shared" si="0"/>
        <v>6</v>
      </c>
      <c r="J17" s="144"/>
      <c r="K17" s="144" t="str">
        <f t="shared" si="1"/>
        <v/>
      </c>
      <c r="L17" s="82"/>
    </row>
    <row r="18" spans="1:12" s="1" customFormat="1">
      <c r="A18" s="18" t="s">
        <v>461</v>
      </c>
      <c r="B18" s="110" t="s">
        <v>26</v>
      </c>
      <c r="C18" s="24" t="s">
        <v>47</v>
      </c>
      <c r="D18" s="111" t="s">
        <v>163</v>
      </c>
      <c r="E18" s="110" t="s">
        <v>462</v>
      </c>
      <c r="F18" s="19" t="s">
        <v>29</v>
      </c>
      <c r="G18" s="80">
        <f>6+6+6+6</f>
        <v>24</v>
      </c>
      <c r="H18" s="22">
        <v>2</v>
      </c>
      <c r="I18" s="21">
        <f t="shared" si="0"/>
        <v>48</v>
      </c>
      <c r="J18" s="144"/>
      <c r="K18" s="144" t="str">
        <f t="shared" si="1"/>
        <v/>
      </c>
      <c r="L18" s="82"/>
    </row>
    <row r="19" spans="1:12" s="1" customFormat="1">
      <c r="A19" s="18" t="s">
        <v>463</v>
      </c>
      <c r="B19" s="110" t="s">
        <v>26</v>
      </c>
      <c r="C19" s="24" t="s">
        <v>47</v>
      </c>
      <c r="D19" s="111" t="s">
        <v>163</v>
      </c>
      <c r="E19" s="110" t="s">
        <v>464</v>
      </c>
      <c r="F19" s="19" t="s">
        <v>29</v>
      </c>
      <c r="G19" s="80">
        <f>2+2+2+2</f>
        <v>8</v>
      </c>
      <c r="H19" s="22">
        <v>2</v>
      </c>
      <c r="I19" s="21">
        <f t="shared" si="0"/>
        <v>16</v>
      </c>
      <c r="J19" s="144"/>
      <c r="K19" s="144" t="str">
        <f t="shared" si="1"/>
        <v/>
      </c>
      <c r="L19" s="82"/>
    </row>
    <row r="20" spans="1:12" s="1" customFormat="1">
      <c r="A20" s="18" t="s">
        <v>465</v>
      </c>
      <c r="B20" s="110" t="s">
        <v>26</v>
      </c>
      <c r="C20" s="24" t="s">
        <v>27</v>
      </c>
      <c r="D20" s="111" t="s">
        <v>163</v>
      </c>
      <c r="E20" s="110" t="s">
        <v>462</v>
      </c>
      <c r="F20" s="19" t="s">
        <v>29</v>
      </c>
      <c r="G20" s="80">
        <f>6+6+6</f>
        <v>18</v>
      </c>
      <c r="H20" s="22">
        <v>3</v>
      </c>
      <c r="I20" s="21">
        <f t="shared" si="0"/>
        <v>54</v>
      </c>
      <c r="J20" s="144"/>
      <c r="K20" s="144" t="str">
        <f t="shared" si="1"/>
        <v/>
      </c>
      <c r="L20" s="82"/>
    </row>
    <row r="21" spans="1:12" s="1" customFormat="1">
      <c r="A21" s="18" t="s">
        <v>466</v>
      </c>
      <c r="B21" s="110" t="s">
        <v>26</v>
      </c>
      <c r="C21" s="24" t="s">
        <v>27</v>
      </c>
      <c r="D21" s="111" t="s">
        <v>163</v>
      </c>
      <c r="E21" s="110" t="s">
        <v>464</v>
      </c>
      <c r="F21" s="19" t="s">
        <v>29</v>
      </c>
      <c r="G21" s="80">
        <f>2+2+2</f>
        <v>6</v>
      </c>
      <c r="H21" s="22">
        <v>3</v>
      </c>
      <c r="I21" s="21">
        <f t="shared" si="0"/>
        <v>18</v>
      </c>
      <c r="J21" s="144"/>
      <c r="K21" s="144" t="str">
        <f t="shared" si="1"/>
        <v/>
      </c>
      <c r="L21" s="82"/>
    </row>
    <row r="22" spans="1:12" s="1" customFormat="1">
      <c r="A22" s="18" t="s">
        <v>467</v>
      </c>
      <c r="B22" s="110" t="s">
        <v>26</v>
      </c>
      <c r="C22" s="24" t="s">
        <v>47</v>
      </c>
      <c r="D22" s="111" t="s">
        <v>163</v>
      </c>
      <c r="E22" s="110" t="s">
        <v>468</v>
      </c>
      <c r="F22" s="19" t="s">
        <v>29</v>
      </c>
      <c r="G22" s="80">
        <v>1</v>
      </c>
      <c r="H22" s="22">
        <v>3</v>
      </c>
      <c r="I22" s="21">
        <f t="shared" si="0"/>
        <v>3</v>
      </c>
      <c r="J22" s="144"/>
      <c r="K22" s="144" t="str">
        <f t="shared" si="1"/>
        <v/>
      </c>
      <c r="L22" s="82"/>
    </row>
    <row r="23" spans="1:12" s="1" customFormat="1">
      <c r="A23" s="18" t="s">
        <v>469</v>
      </c>
      <c r="B23" s="110" t="s">
        <v>26</v>
      </c>
      <c r="C23" s="24" t="s">
        <v>47</v>
      </c>
      <c r="D23" s="111" t="s">
        <v>163</v>
      </c>
      <c r="E23" s="110" t="s">
        <v>470</v>
      </c>
      <c r="F23" s="19" t="s">
        <v>29</v>
      </c>
      <c r="G23" s="80">
        <f>2+1</f>
        <v>3</v>
      </c>
      <c r="H23" s="22">
        <v>3</v>
      </c>
      <c r="I23" s="21">
        <f t="shared" si="0"/>
        <v>9</v>
      </c>
      <c r="J23" s="144"/>
      <c r="K23" s="144" t="str">
        <f t="shared" si="1"/>
        <v/>
      </c>
      <c r="L23" s="82"/>
    </row>
    <row r="24" spans="1:12" s="1" customFormat="1">
      <c r="A24" s="18" t="s">
        <v>471</v>
      </c>
      <c r="B24" s="110" t="s">
        <v>26</v>
      </c>
      <c r="C24" s="24" t="s">
        <v>27</v>
      </c>
      <c r="D24" s="111" t="s">
        <v>163</v>
      </c>
      <c r="E24" s="110" t="s">
        <v>468</v>
      </c>
      <c r="F24" s="19" t="s">
        <v>29</v>
      </c>
      <c r="G24" s="80">
        <v>1</v>
      </c>
      <c r="H24" s="22">
        <v>3</v>
      </c>
      <c r="I24" s="21">
        <f t="shared" si="0"/>
        <v>3</v>
      </c>
      <c r="J24" s="144"/>
      <c r="K24" s="144" t="str">
        <f t="shared" si="1"/>
        <v/>
      </c>
      <c r="L24" s="82"/>
    </row>
    <row r="25" spans="1:12" s="1" customFormat="1">
      <c r="A25" s="18" t="s">
        <v>472</v>
      </c>
      <c r="B25" s="110" t="s">
        <v>26</v>
      </c>
      <c r="C25" s="24" t="s">
        <v>27</v>
      </c>
      <c r="D25" s="111" t="s">
        <v>163</v>
      </c>
      <c r="E25" s="110" t="s">
        <v>470</v>
      </c>
      <c r="F25" s="19" t="s">
        <v>29</v>
      </c>
      <c r="G25" s="80">
        <f>2+1</f>
        <v>3</v>
      </c>
      <c r="H25" s="22">
        <v>3</v>
      </c>
      <c r="I25" s="21">
        <f t="shared" si="0"/>
        <v>9</v>
      </c>
      <c r="J25" s="144"/>
      <c r="K25" s="144" t="str">
        <f t="shared" si="1"/>
        <v/>
      </c>
      <c r="L25" s="82"/>
    </row>
    <row r="26" spans="1:12" s="1" customFormat="1">
      <c r="A26" s="18" t="s">
        <v>473</v>
      </c>
      <c r="B26" s="110" t="s">
        <v>26</v>
      </c>
      <c r="C26" s="24" t="s">
        <v>47</v>
      </c>
      <c r="D26" s="111" t="s">
        <v>163</v>
      </c>
      <c r="E26" s="110" t="s">
        <v>474</v>
      </c>
      <c r="F26" s="19" t="s">
        <v>29</v>
      </c>
      <c r="G26" s="80">
        <f>1+1</f>
        <v>2</v>
      </c>
      <c r="H26" s="22">
        <v>3</v>
      </c>
      <c r="I26" s="21">
        <f t="shared" si="0"/>
        <v>6</v>
      </c>
      <c r="J26" s="144"/>
      <c r="K26" s="144" t="str">
        <f t="shared" si="1"/>
        <v/>
      </c>
      <c r="L26" s="82"/>
    </row>
    <row r="27" spans="1:12" s="1" customFormat="1">
      <c r="A27" s="18" t="s">
        <v>475</v>
      </c>
      <c r="B27" s="110" t="s">
        <v>26</v>
      </c>
      <c r="C27" s="24" t="s">
        <v>47</v>
      </c>
      <c r="D27" s="111" t="s">
        <v>163</v>
      </c>
      <c r="E27" s="110" t="s">
        <v>476</v>
      </c>
      <c r="F27" s="19" t="s">
        <v>29</v>
      </c>
      <c r="G27" s="112">
        <f>2+2+1-1</f>
        <v>4</v>
      </c>
      <c r="H27" s="22">
        <v>3</v>
      </c>
      <c r="I27" s="21">
        <f t="shared" si="0"/>
        <v>12</v>
      </c>
      <c r="J27" s="144"/>
      <c r="K27" s="144" t="str">
        <f t="shared" si="1"/>
        <v/>
      </c>
      <c r="L27" s="82"/>
    </row>
    <row r="28" spans="1:12" s="1" customFormat="1">
      <c r="A28" s="18" t="s">
        <v>477</v>
      </c>
      <c r="B28" s="110" t="s">
        <v>26</v>
      </c>
      <c r="C28" s="24" t="s">
        <v>27</v>
      </c>
      <c r="D28" s="111" t="s">
        <v>163</v>
      </c>
      <c r="E28" s="110" t="s">
        <v>474</v>
      </c>
      <c r="F28" s="19" t="s">
        <v>29</v>
      </c>
      <c r="G28" s="80">
        <f>1+1</f>
        <v>2</v>
      </c>
      <c r="H28" s="22">
        <v>3</v>
      </c>
      <c r="I28" s="21">
        <f t="shared" si="0"/>
        <v>6</v>
      </c>
      <c r="J28" s="144"/>
      <c r="K28" s="144" t="str">
        <f t="shared" si="1"/>
        <v/>
      </c>
      <c r="L28" s="82"/>
    </row>
    <row r="29" spans="1:12" s="1" customFormat="1">
      <c r="A29" s="18" t="s">
        <v>478</v>
      </c>
      <c r="B29" s="110" t="s">
        <v>26</v>
      </c>
      <c r="C29" s="24" t="s">
        <v>27</v>
      </c>
      <c r="D29" s="111" t="s">
        <v>163</v>
      </c>
      <c r="E29" s="110" t="s">
        <v>476</v>
      </c>
      <c r="F29" s="19" t="s">
        <v>29</v>
      </c>
      <c r="G29" s="112">
        <f>2+2+1-1</f>
        <v>4</v>
      </c>
      <c r="H29" s="22">
        <v>3</v>
      </c>
      <c r="I29" s="21">
        <f t="shared" si="0"/>
        <v>12</v>
      </c>
      <c r="J29" s="144"/>
      <c r="K29" s="144" t="str">
        <f t="shared" si="1"/>
        <v/>
      </c>
      <c r="L29" s="82"/>
    </row>
    <row r="30" spans="1:12" s="1" customFormat="1">
      <c r="A30" s="18" t="s">
        <v>479</v>
      </c>
      <c r="B30" s="110" t="s">
        <v>26</v>
      </c>
      <c r="C30" s="24" t="s">
        <v>47</v>
      </c>
      <c r="D30" s="111" t="s">
        <v>163</v>
      </c>
      <c r="E30" s="110" t="s">
        <v>480</v>
      </c>
      <c r="F30" s="19" t="s">
        <v>29</v>
      </c>
      <c r="G30" s="80">
        <v>3</v>
      </c>
      <c r="H30" s="22">
        <v>2</v>
      </c>
      <c r="I30" s="21">
        <f t="shared" si="0"/>
        <v>6</v>
      </c>
      <c r="J30" s="144"/>
      <c r="K30" s="144" t="str">
        <f t="shared" si="1"/>
        <v/>
      </c>
      <c r="L30" s="82"/>
    </row>
    <row r="31" spans="1:12" s="1" customFormat="1">
      <c r="A31" s="18" t="s">
        <v>481</v>
      </c>
      <c r="B31" s="110" t="s">
        <v>26</v>
      </c>
      <c r="C31" s="24" t="s">
        <v>27</v>
      </c>
      <c r="D31" s="111" t="s">
        <v>163</v>
      </c>
      <c r="E31" s="110" t="s">
        <v>480</v>
      </c>
      <c r="F31" s="19" t="s">
        <v>29</v>
      </c>
      <c r="G31" s="80">
        <v>3</v>
      </c>
      <c r="H31" s="22">
        <v>2</v>
      </c>
      <c r="I31" s="21">
        <f t="shared" si="0"/>
        <v>6</v>
      </c>
      <c r="J31" s="144"/>
      <c r="K31" s="144" t="str">
        <f t="shared" si="1"/>
        <v/>
      </c>
      <c r="L31" s="82"/>
    </row>
    <row r="32" spans="1:12" s="1" customFormat="1">
      <c r="A32" s="18" t="s">
        <v>482</v>
      </c>
      <c r="B32" s="110" t="s">
        <v>26</v>
      </c>
      <c r="C32" s="24" t="s">
        <v>47</v>
      </c>
      <c r="D32" s="111" t="s">
        <v>163</v>
      </c>
      <c r="E32" s="110" t="s">
        <v>483</v>
      </c>
      <c r="F32" s="19" t="s">
        <v>29</v>
      </c>
      <c r="G32" s="80">
        <v>3</v>
      </c>
      <c r="H32" s="22">
        <v>2</v>
      </c>
      <c r="I32" s="21">
        <f t="shared" si="0"/>
        <v>6</v>
      </c>
      <c r="J32" s="144"/>
      <c r="K32" s="144" t="str">
        <f t="shared" si="1"/>
        <v/>
      </c>
      <c r="L32" s="82"/>
    </row>
    <row r="33" spans="1:12" s="1" customFormat="1">
      <c r="A33" s="18" t="s">
        <v>484</v>
      </c>
      <c r="B33" s="110" t="s">
        <v>26</v>
      </c>
      <c r="C33" s="24" t="s">
        <v>27</v>
      </c>
      <c r="D33" s="111" t="s">
        <v>163</v>
      </c>
      <c r="E33" s="110" t="s">
        <v>483</v>
      </c>
      <c r="F33" s="19" t="s">
        <v>29</v>
      </c>
      <c r="G33" s="80">
        <v>3</v>
      </c>
      <c r="H33" s="22">
        <v>3</v>
      </c>
      <c r="I33" s="21">
        <f t="shared" si="0"/>
        <v>9</v>
      </c>
      <c r="J33" s="144"/>
      <c r="K33" s="144" t="str">
        <f>IF(J33=0,"",ROUND(I33*J33,2))</f>
        <v/>
      </c>
      <c r="L33" s="82"/>
    </row>
    <row r="34" spans="1:12" s="1" customFormat="1">
      <c r="A34" s="18" t="s">
        <v>485</v>
      </c>
      <c r="B34" s="110" t="s">
        <v>26</v>
      </c>
      <c r="C34" s="24" t="s">
        <v>47</v>
      </c>
      <c r="D34" s="111" t="s">
        <v>163</v>
      </c>
      <c r="E34" s="110" t="s">
        <v>486</v>
      </c>
      <c r="F34" s="19" t="s">
        <v>29</v>
      </c>
      <c r="G34" s="80">
        <v>1</v>
      </c>
      <c r="H34" s="22">
        <v>2</v>
      </c>
      <c r="I34" s="21">
        <f t="shared" si="0"/>
        <v>2</v>
      </c>
      <c r="J34" s="144"/>
      <c r="K34" s="144" t="str">
        <f t="shared" si="1"/>
        <v/>
      </c>
      <c r="L34" s="82"/>
    </row>
    <row r="35" spans="1:12" s="1" customFormat="1">
      <c r="A35" s="18" t="s">
        <v>487</v>
      </c>
      <c r="B35" s="110" t="s">
        <v>26</v>
      </c>
      <c r="C35" s="24" t="s">
        <v>47</v>
      </c>
      <c r="D35" s="111" t="s">
        <v>163</v>
      </c>
      <c r="E35" s="110" t="s">
        <v>488</v>
      </c>
      <c r="F35" s="19" t="s">
        <v>29</v>
      </c>
      <c r="G35" s="80">
        <v>1</v>
      </c>
      <c r="H35" s="22">
        <v>3</v>
      </c>
      <c r="I35" s="21">
        <f t="shared" si="0"/>
        <v>3</v>
      </c>
      <c r="J35" s="144"/>
      <c r="K35" s="144" t="str">
        <f t="shared" si="1"/>
        <v/>
      </c>
      <c r="L35" s="82"/>
    </row>
    <row r="36" spans="1:12" s="1" customFormat="1">
      <c r="A36" s="18" t="s">
        <v>489</v>
      </c>
      <c r="B36" s="110" t="s">
        <v>26</v>
      </c>
      <c r="C36" s="24" t="s">
        <v>27</v>
      </c>
      <c r="D36" s="111" t="s">
        <v>163</v>
      </c>
      <c r="E36" s="110" t="s">
        <v>486</v>
      </c>
      <c r="F36" s="19" t="s">
        <v>29</v>
      </c>
      <c r="G36" s="80">
        <v>1</v>
      </c>
      <c r="H36" s="22">
        <v>3</v>
      </c>
      <c r="I36" s="21">
        <f t="shared" si="0"/>
        <v>3</v>
      </c>
      <c r="J36" s="144"/>
      <c r="K36" s="144" t="str">
        <f t="shared" si="1"/>
        <v/>
      </c>
      <c r="L36" s="82"/>
    </row>
    <row r="37" spans="1:12" s="1" customFormat="1">
      <c r="A37" s="18" t="s">
        <v>490</v>
      </c>
      <c r="B37" s="110" t="s">
        <v>26</v>
      </c>
      <c r="C37" s="24" t="s">
        <v>27</v>
      </c>
      <c r="D37" s="111" t="s">
        <v>630</v>
      </c>
      <c r="E37" s="110" t="s">
        <v>488</v>
      </c>
      <c r="F37" s="19" t="s">
        <v>29</v>
      </c>
      <c r="G37" s="80">
        <v>1</v>
      </c>
      <c r="H37" s="22">
        <v>3</v>
      </c>
      <c r="I37" s="21">
        <f t="shared" ref="I37:I38" si="2">G37*H37*1</f>
        <v>3</v>
      </c>
      <c r="J37" s="144"/>
      <c r="K37" s="144" t="str">
        <f t="shared" si="1"/>
        <v/>
      </c>
      <c r="L37" s="82"/>
    </row>
    <row r="38" spans="1:12" s="1" customFormat="1">
      <c r="A38" s="18" t="s">
        <v>491</v>
      </c>
      <c r="B38" s="110" t="s">
        <v>26</v>
      </c>
      <c r="C38" s="24" t="s">
        <v>47</v>
      </c>
      <c r="D38" s="111" t="s">
        <v>631</v>
      </c>
      <c r="E38" s="110" t="s">
        <v>492</v>
      </c>
      <c r="F38" s="19" t="s">
        <v>29</v>
      </c>
      <c r="G38" s="80">
        <v>1</v>
      </c>
      <c r="H38" s="22">
        <v>3</v>
      </c>
      <c r="I38" s="21">
        <f t="shared" si="2"/>
        <v>3</v>
      </c>
      <c r="J38" s="144"/>
      <c r="K38" s="144" t="str">
        <f t="shared" si="1"/>
        <v/>
      </c>
      <c r="L38" s="82"/>
    </row>
    <row r="39" spans="1:12" s="1" customFormat="1">
      <c r="A39" s="18" t="s">
        <v>493</v>
      </c>
      <c r="B39" s="110" t="s">
        <v>26</v>
      </c>
      <c r="C39" s="24" t="s">
        <v>27</v>
      </c>
      <c r="D39" s="111" t="s">
        <v>163</v>
      </c>
      <c r="E39" s="110" t="s">
        <v>492</v>
      </c>
      <c r="F39" s="19" t="s">
        <v>29</v>
      </c>
      <c r="G39" s="80">
        <v>1</v>
      </c>
      <c r="H39" s="22">
        <v>3</v>
      </c>
      <c r="I39" s="21">
        <f t="shared" ref="I39:I49" si="3">G39*H39*1</f>
        <v>3</v>
      </c>
      <c r="J39" s="144"/>
      <c r="K39" s="144" t="str">
        <f t="shared" si="1"/>
        <v/>
      </c>
      <c r="L39" s="82"/>
    </row>
    <row r="40" spans="1:12" s="1" customFormat="1">
      <c r="A40" s="18" t="s">
        <v>494</v>
      </c>
      <c r="B40" s="110" t="s">
        <v>26</v>
      </c>
      <c r="C40" s="24" t="s">
        <v>47</v>
      </c>
      <c r="D40" s="111" t="s">
        <v>163</v>
      </c>
      <c r="E40" s="110" t="s">
        <v>495</v>
      </c>
      <c r="F40" s="19" t="s">
        <v>29</v>
      </c>
      <c r="G40" s="80">
        <f>1+1+1+2</f>
        <v>5</v>
      </c>
      <c r="H40" s="22">
        <v>3</v>
      </c>
      <c r="I40" s="21">
        <f t="shared" si="3"/>
        <v>15</v>
      </c>
      <c r="J40" s="144"/>
      <c r="K40" s="144" t="str">
        <f t="shared" si="1"/>
        <v/>
      </c>
      <c r="L40" s="82"/>
    </row>
    <row r="41" spans="1:12" s="1" customFormat="1">
      <c r="A41" s="18" t="s">
        <v>496</v>
      </c>
      <c r="B41" s="110" t="s">
        <v>26</v>
      </c>
      <c r="C41" s="24" t="s">
        <v>27</v>
      </c>
      <c r="D41" s="111" t="s">
        <v>163</v>
      </c>
      <c r="E41" s="110" t="s">
        <v>495</v>
      </c>
      <c r="F41" s="19" t="s">
        <v>29</v>
      </c>
      <c r="G41" s="80">
        <f>1+1+1</f>
        <v>3</v>
      </c>
      <c r="H41" s="22">
        <v>3</v>
      </c>
      <c r="I41" s="21">
        <f t="shared" si="3"/>
        <v>9</v>
      </c>
      <c r="J41" s="144"/>
      <c r="K41" s="144" t="str">
        <f t="shared" si="1"/>
        <v/>
      </c>
      <c r="L41" s="82"/>
    </row>
    <row r="42" spans="1:12" s="1" customFormat="1">
      <c r="A42" s="18" t="s">
        <v>497</v>
      </c>
      <c r="B42" s="110" t="s">
        <v>26</v>
      </c>
      <c r="C42" s="24" t="s">
        <v>47</v>
      </c>
      <c r="D42" s="111" t="s">
        <v>163</v>
      </c>
      <c r="E42" s="110" t="s">
        <v>498</v>
      </c>
      <c r="F42" s="19" t="s">
        <v>29</v>
      </c>
      <c r="G42" s="21">
        <f>2+2</f>
        <v>4</v>
      </c>
      <c r="H42" s="22">
        <v>3</v>
      </c>
      <c r="I42" s="21">
        <f t="shared" si="3"/>
        <v>12</v>
      </c>
      <c r="J42" s="144"/>
      <c r="K42" s="144" t="str">
        <f t="shared" si="1"/>
        <v/>
      </c>
      <c r="L42" s="23"/>
    </row>
    <row r="43" spans="1:12" s="1" customFormat="1">
      <c r="A43" s="18" t="s">
        <v>499</v>
      </c>
      <c r="B43" s="110" t="s">
        <v>26</v>
      </c>
      <c r="C43" s="24" t="s">
        <v>47</v>
      </c>
      <c r="D43" s="111" t="s">
        <v>163</v>
      </c>
      <c r="E43" s="110" t="s">
        <v>500</v>
      </c>
      <c r="F43" s="19" t="s">
        <v>29</v>
      </c>
      <c r="G43" s="21">
        <f>1+1</f>
        <v>2</v>
      </c>
      <c r="H43" s="22">
        <v>3</v>
      </c>
      <c r="I43" s="21">
        <f t="shared" si="3"/>
        <v>6</v>
      </c>
      <c r="J43" s="144"/>
      <c r="K43" s="144" t="str">
        <f t="shared" si="1"/>
        <v/>
      </c>
      <c r="L43" s="23"/>
    </row>
    <row r="44" spans="1:12" s="1" customFormat="1">
      <c r="A44" s="18" t="s">
        <v>501</v>
      </c>
      <c r="B44" s="110" t="s">
        <v>26</v>
      </c>
      <c r="C44" s="24" t="s">
        <v>47</v>
      </c>
      <c r="D44" s="111" t="s">
        <v>163</v>
      </c>
      <c r="E44" s="110" t="s">
        <v>502</v>
      </c>
      <c r="F44" s="19" t="s">
        <v>29</v>
      </c>
      <c r="G44" s="21">
        <v>2</v>
      </c>
      <c r="H44" s="22">
        <v>3</v>
      </c>
      <c r="I44" s="21">
        <f t="shared" si="3"/>
        <v>6</v>
      </c>
      <c r="J44" s="144"/>
      <c r="K44" s="144" t="str">
        <f t="shared" si="1"/>
        <v/>
      </c>
      <c r="L44" s="23"/>
    </row>
    <row r="45" spans="1:12" s="1" customFormat="1">
      <c r="A45" s="18" t="s">
        <v>503</v>
      </c>
      <c r="B45" s="110" t="s">
        <v>26</v>
      </c>
      <c r="C45" s="24" t="s">
        <v>47</v>
      </c>
      <c r="D45" s="111" t="s">
        <v>163</v>
      </c>
      <c r="E45" s="110" t="s">
        <v>504</v>
      </c>
      <c r="F45" s="19" t="s">
        <v>29</v>
      </c>
      <c r="G45" s="21">
        <v>1</v>
      </c>
      <c r="H45" s="22">
        <v>3</v>
      </c>
      <c r="I45" s="21">
        <f t="shared" si="3"/>
        <v>3</v>
      </c>
      <c r="J45" s="144"/>
      <c r="K45" s="144" t="str">
        <f t="shared" si="1"/>
        <v/>
      </c>
      <c r="L45" s="23"/>
    </row>
    <row r="46" spans="1:12" s="1" customFormat="1">
      <c r="A46" s="18" t="s">
        <v>505</v>
      </c>
      <c r="B46" s="110" t="s">
        <v>26</v>
      </c>
      <c r="C46" s="24" t="s">
        <v>47</v>
      </c>
      <c r="D46" s="111" t="s">
        <v>163</v>
      </c>
      <c r="E46" s="110" t="s">
        <v>506</v>
      </c>
      <c r="F46" s="19" t="s">
        <v>29</v>
      </c>
      <c r="G46" s="21">
        <f>2</f>
        <v>2</v>
      </c>
      <c r="H46" s="22">
        <v>3</v>
      </c>
      <c r="I46" s="21">
        <f t="shared" si="3"/>
        <v>6</v>
      </c>
      <c r="J46" s="144"/>
      <c r="K46" s="144" t="str">
        <f t="shared" si="1"/>
        <v/>
      </c>
      <c r="L46" s="23"/>
    </row>
    <row r="47" spans="1:12" s="1" customFormat="1">
      <c r="A47" s="18" t="s">
        <v>507</v>
      </c>
      <c r="B47" s="110" t="s">
        <v>26</v>
      </c>
      <c r="C47" s="24" t="s">
        <v>47</v>
      </c>
      <c r="D47" s="111" t="s">
        <v>163</v>
      </c>
      <c r="E47" s="110" t="s">
        <v>508</v>
      </c>
      <c r="F47" s="19" t="s">
        <v>29</v>
      </c>
      <c r="G47" s="21">
        <v>1</v>
      </c>
      <c r="H47" s="22">
        <v>3</v>
      </c>
      <c r="I47" s="21">
        <f t="shared" si="3"/>
        <v>3</v>
      </c>
      <c r="J47" s="144"/>
      <c r="K47" s="144" t="str">
        <f t="shared" si="1"/>
        <v/>
      </c>
      <c r="L47" s="23"/>
    </row>
    <row r="48" spans="1:12" s="1" customFormat="1">
      <c r="A48" s="18" t="s">
        <v>509</v>
      </c>
      <c r="B48" s="110" t="s">
        <v>26</v>
      </c>
      <c r="C48" s="24" t="s">
        <v>47</v>
      </c>
      <c r="D48" s="111" t="s">
        <v>163</v>
      </c>
      <c r="E48" s="110" t="s">
        <v>510</v>
      </c>
      <c r="F48" s="19" t="s">
        <v>29</v>
      </c>
      <c r="G48" s="21">
        <f>3+3</f>
        <v>6</v>
      </c>
      <c r="H48" s="22">
        <v>2</v>
      </c>
      <c r="I48" s="21">
        <f t="shared" si="3"/>
        <v>12</v>
      </c>
      <c r="J48" s="144"/>
      <c r="K48" s="144" t="str">
        <f t="shared" si="1"/>
        <v/>
      </c>
      <c r="L48" s="23"/>
    </row>
    <row r="49" spans="1:13" s="1" customFormat="1">
      <c r="A49" s="18" t="s">
        <v>511</v>
      </c>
      <c r="B49" s="110" t="s">
        <v>26</v>
      </c>
      <c r="C49" s="24" t="s">
        <v>47</v>
      </c>
      <c r="D49" s="111" t="s">
        <v>163</v>
      </c>
      <c r="E49" s="110" t="s">
        <v>512</v>
      </c>
      <c r="F49" s="19" t="s">
        <v>29</v>
      </c>
      <c r="G49" s="21">
        <f>1+1</f>
        <v>2</v>
      </c>
      <c r="H49" s="22">
        <v>2</v>
      </c>
      <c r="I49" s="21">
        <f t="shared" si="3"/>
        <v>4</v>
      </c>
      <c r="J49" s="144"/>
      <c r="K49" s="144" t="str">
        <f t="shared" si="1"/>
        <v/>
      </c>
      <c r="L49" s="113"/>
    </row>
    <row r="50" spans="1:13" s="75" customFormat="1" ht="10.199999999999999">
      <c r="A50" s="71" t="s">
        <v>513</v>
      </c>
      <c r="B50" s="76"/>
      <c r="C50" s="76"/>
      <c r="D50" s="76"/>
      <c r="E50" s="76"/>
      <c r="F50" s="72"/>
      <c r="G50" s="72"/>
      <c r="H50" s="77"/>
      <c r="I50" s="72"/>
      <c r="J50" s="72"/>
      <c r="K50" s="72"/>
      <c r="L50" s="72"/>
      <c r="M50" s="72"/>
    </row>
    <row r="51" spans="1:13" s="1" customFormat="1">
      <c r="A51" s="18" t="s">
        <v>514</v>
      </c>
      <c r="B51" s="110" t="s">
        <v>26</v>
      </c>
      <c r="C51" s="24" t="s">
        <v>47</v>
      </c>
      <c r="D51" s="111" t="s">
        <v>163</v>
      </c>
      <c r="E51" s="110" t="s">
        <v>456</v>
      </c>
      <c r="F51" s="19" t="s">
        <v>29</v>
      </c>
      <c r="G51" s="21">
        <v>4</v>
      </c>
      <c r="H51" s="22">
        <v>3</v>
      </c>
      <c r="I51" s="21">
        <f>G51*H51*1</f>
        <v>12</v>
      </c>
      <c r="J51" s="144"/>
      <c r="K51" s="144" t="str">
        <f t="shared" si="1"/>
        <v/>
      </c>
      <c r="L51" s="82"/>
    </row>
    <row r="52" spans="1:13" s="1" customFormat="1">
      <c r="A52" s="18" t="s">
        <v>515</v>
      </c>
      <c r="B52" s="110" t="s">
        <v>26</v>
      </c>
      <c r="C52" s="24" t="s">
        <v>47</v>
      </c>
      <c r="D52" s="111" t="s">
        <v>163</v>
      </c>
      <c r="E52" s="110" t="s">
        <v>516</v>
      </c>
      <c r="F52" s="19" t="s">
        <v>29</v>
      </c>
      <c r="G52" s="21">
        <v>2</v>
      </c>
      <c r="H52" s="22">
        <v>3</v>
      </c>
      <c r="I52" s="21">
        <f>G52*H52*1</f>
        <v>6</v>
      </c>
      <c r="J52" s="144"/>
      <c r="K52" s="144" t="str">
        <f t="shared" si="1"/>
        <v/>
      </c>
      <c r="L52" s="82"/>
    </row>
    <row r="53" spans="1:13" s="1" customFormat="1">
      <c r="A53" s="18" t="s">
        <v>517</v>
      </c>
      <c r="B53" s="110" t="s">
        <v>26</v>
      </c>
      <c r="C53" s="24" t="s">
        <v>47</v>
      </c>
      <c r="D53" s="111" t="s">
        <v>163</v>
      </c>
      <c r="E53" s="110" t="s">
        <v>518</v>
      </c>
      <c r="F53" s="19" t="s">
        <v>29</v>
      </c>
      <c r="G53" s="21">
        <v>4</v>
      </c>
      <c r="H53" s="22">
        <v>3</v>
      </c>
      <c r="I53" s="21">
        <f>G53*H53*1</f>
        <v>12</v>
      </c>
      <c r="J53" s="144"/>
      <c r="K53" s="144" t="str">
        <f t="shared" si="1"/>
        <v/>
      </c>
      <c r="L53" s="82"/>
    </row>
    <row r="54" spans="1:13" s="1" customFormat="1">
      <c r="A54" s="18" t="s">
        <v>519</v>
      </c>
      <c r="B54" s="110" t="s">
        <v>26</v>
      </c>
      <c r="C54" s="24" t="s">
        <v>47</v>
      </c>
      <c r="D54" s="111" t="s">
        <v>163</v>
      </c>
      <c r="E54" s="110" t="s">
        <v>520</v>
      </c>
      <c r="F54" s="19" t="s">
        <v>29</v>
      </c>
      <c r="G54" s="21">
        <v>2</v>
      </c>
      <c r="H54" s="22">
        <v>3</v>
      </c>
      <c r="I54" s="21">
        <f>G54*H54*1</f>
        <v>6</v>
      </c>
      <c r="J54" s="144"/>
      <c r="K54" s="144" t="str">
        <f t="shared" si="1"/>
        <v/>
      </c>
      <c r="L54" s="82"/>
    </row>
    <row r="55" spans="1:13" s="1" customFormat="1">
      <c r="A55" s="18" t="s">
        <v>521</v>
      </c>
      <c r="B55" s="110" t="s">
        <v>62</v>
      </c>
      <c r="C55" s="24" t="s">
        <v>27</v>
      </c>
      <c r="D55" s="111" t="s">
        <v>163</v>
      </c>
      <c r="E55" s="110" t="s">
        <v>522</v>
      </c>
      <c r="F55" s="19" t="s">
        <v>29</v>
      </c>
      <c r="G55" s="21">
        <f>1+1</f>
        <v>2</v>
      </c>
      <c r="H55" s="22">
        <v>3</v>
      </c>
      <c r="I55" s="21">
        <f>G55*H55*1</f>
        <v>6</v>
      </c>
      <c r="J55" s="144"/>
      <c r="K55" s="144" t="str">
        <f t="shared" si="1"/>
        <v/>
      </c>
      <c r="L55" s="52"/>
    </row>
    <row r="56" spans="1:13" s="1" customFormat="1" ht="22.5" customHeight="1">
      <c r="A56" s="25"/>
      <c r="B56" s="27"/>
      <c r="C56" s="27"/>
      <c r="D56" s="27"/>
      <c r="E56" s="27"/>
      <c r="F56" s="26"/>
      <c r="G56" s="2"/>
      <c r="H56" s="2"/>
      <c r="I56" s="28"/>
      <c r="J56" s="29" t="s">
        <v>68</v>
      </c>
      <c r="K56" s="30" t="str">
        <f>IF(SUM(K10:K55)=0,"",SUM(K10:K55))</f>
        <v/>
      </c>
    </row>
    <row r="57" spans="1:13" ht="7.5" customHeight="1">
      <c r="J57" s="31"/>
    </row>
    <row r="58" spans="1:13" ht="13.8">
      <c r="A58" s="32"/>
      <c r="B58" s="114" t="s">
        <v>67</v>
      </c>
      <c r="I58" s="28"/>
      <c r="J58" s="29"/>
      <c r="K58" s="30" t="str">
        <f>IF(K56="","",ROUND(K56*1.23,2))</f>
        <v/>
      </c>
    </row>
    <row r="59" spans="1:13">
      <c r="A59" s="32" t="s">
        <v>69</v>
      </c>
      <c r="B59" s="5" t="s">
        <v>334</v>
      </c>
      <c r="J59" s="31"/>
      <c r="K59" s="34"/>
    </row>
    <row r="60" spans="1:13">
      <c r="A60" s="32" t="s">
        <v>69</v>
      </c>
      <c r="B60" s="5" t="s">
        <v>335</v>
      </c>
    </row>
    <row r="61" spans="1:13">
      <c r="A61" s="32" t="s">
        <v>71</v>
      </c>
      <c r="B61" s="5" t="s">
        <v>76</v>
      </c>
    </row>
    <row r="62" spans="1:13">
      <c r="A62" s="32" t="s">
        <v>73</v>
      </c>
      <c r="B62" s="5" t="s">
        <v>193</v>
      </c>
      <c r="J62" s="31"/>
    </row>
    <row r="63" spans="1:13">
      <c r="A63" s="32" t="s">
        <v>75</v>
      </c>
      <c r="B63" s="5" t="s">
        <v>285</v>
      </c>
      <c r="J63" s="31"/>
    </row>
    <row r="64" spans="1:13">
      <c r="A64" s="32" t="s">
        <v>79</v>
      </c>
      <c r="B64" s="5" t="s">
        <v>80</v>
      </c>
    </row>
    <row r="65" spans="1:12">
      <c r="A65" s="32"/>
    </row>
    <row r="66" spans="1:12">
      <c r="A66" s="32"/>
    </row>
    <row r="67" spans="1:12">
      <c r="A67" s="32"/>
      <c r="J67" s="3" t="s">
        <v>81</v>
      </c>
    </row>
    <row r="68" spans="1:12">
      <c r="A68" s="32"/>
      <c r="J68" s="35" t="s">
        <v>83</v>
      </c>
    </row>
    <row r="69" spans="1:12">
      <c r="A69" s="4" t="s">
        <v>84</v>
      </c>
    </row>
    <row r="70" spans="1:12">
      <c r="A70" s="156" t="s">
        <v>0</v>
      </c>
      <c r="B70" s="157" t="s">
        <v>85</v>
      </c>
      <c r="C70" s="157"/>
      <c r="D70" s="157"/>
      <c r="E70" s="158" t="s">
        <v>86</v>
      </c>
      <c r="F70" s="158"/>
      <c r="G70" s="158"/>
      <c r="H70" s="158"/>
      <c r="I70" s="158"/>
      <c r="J70" s="158"/>
    </row>
    <row r="71" spans="1:12">
      <c r="A71" s="156"/>
      <c r="B71" s="157" t="s">
        <v>87</v>
      </c>
      <c r="C71" s="157"/>
      <c r="D71" s="205" t="s">
        <v>88</v>
      </c>
      <c r="E71" s="158" t="s">
        <v>89</v>
      </c>
      <c r="F71" s="158"/>
      <c r="G71" s="158"/>
      <c r="H71" s="158"/>
      <c r="I71" s="158"/>
      <c r="J71" s="158"/>
    </row>
    <row r="72" spans="1:12">
      <c r="A72" s="156"/>
      <c r="B72" s="157"/>
      <c r="C72" s="157"/>
      <c r="D72" s="205"/>
      <c r="E72" s="158" t="s">
        <v>194</v>
      </c>
      <c r="F72" s="158"/>
      <c r="G72" s="158"/>
      <c r="H72" s="158" t="s">
        <v>92</v>
      </c>
      <c r="I72" s="158"/>
      <c r="J72" s="158"/>
    </row>
    <row r="73" spans="1:12">
      <c r="A73" s="156"/>
      <c r="B73" s="157"/>
      <c r="C73" s="157"/>
      <c r="D73" s="205"/>
      <c r="E73" s="158"/>
      <c r="F73" s="158"/>
      <c r="G73" s="158"/>
      <c r="H73" s="158"/>
      <c r="I73" s="158"/>
      <c r="J73" s="158"/>
    </row>
    <row r="74" spans="1:12" s="75" customFormat="1" ht="10.199999999999999">
      <c r="A74" s="115" t="s">
        <v>448</v>
      </c>
      <c r="B74" s="116"/>
      <c r="C74" s="116"/>
      <c r="D74" s="116"/>
      <c r="E74" s="116"/>
      <c r="F74" s="117"/>
      <c r="G74" s="117"/>
      <c r="H74" s="118"/>
      <c r="I74" s="117"/>
      <c r="J74" s="119"/>
      <c r="K74" s="73"/>
      <c r="L74" s="74"/>
    </row>
    <row r="75" spans="1:12" outlineLevel="1">
      <c r="A75" s="37">
        <v>1</v>
      </c>
      <c r="B75" s="120" t="s">
        <v>523</v>
      </c>
      <c r="C75" s="121"/>
      <c r="D75" s="122" t="s">
        <v>524</v>
      </c>
      <c r="E75" s="123" t="s">
        <v>340</v>
      </c>
      <c r="F75" s="124"/>
      <c r="G75" s="125"/>
      <c r="H75" s="102" t="s">
        <v>288</v>
      </c>
      <c r="I75" s="124"/>
      <c r="J75" s="125"/>
    </row>
    <row r="76" spans="1:12" ht="13.8" outlineLevel="1">
      <c r="A76" s="58"/>
      <c r="B76" s="126" t="s">
        <v>525</v>
      </c>
      <c r="C76" s="127"/>
      <c r="D76" s="45"/>
      <c r="E76" s="165" t="s">
        <v>268</v>
      </c>
      <c r="F76" s="165"/>
      <c r="G76" s="165"/>
      <c r="H76" s="165" t="s">
        <v>201</v>
      </c>
      <c r="I76" s="165"/>
      <c r="J76" s="165"/>
    </row>
    <row r="77" spans="1:12" outlineLevel="1">
      <c r="A77" s="39"/>
      <c r="C77" s="128"/>
      <c r="D77" s="129"/>
      <c r="E77" s="130" t="s">
        <v>526</v>
      </c>
      <c r="G77" s="70"/>
      <c r="H77" s="131" t="s">
        <v>526</v>
      </c>
      <c r="J77" s="70"/>
    </row>
    <row r="78" spans="1:12" outlineLevel="1">
      <c r="A78" s="39"/>
      <c r="B78" s="126" t="s">
        <v>527</v>
      </c>
      <c r="C78" s="128"/>
      <c r="D78" s="129"/>
      <c r="E78" s="130" t="s">
        <v>528</v>
      </c>
      <c r="G78" s="70"/>
      <c r="H78" s="131" t="s">
        <v>528</v>
      </c>
      <c r="J78" s="70"/>
    </row>
    <row r="79" spans="1:12" outlineLevel="1">
      <c r="A79" s="39"/>
      <c r="B79" s="126"/>
      <c r="C79" s="128"/>
      <c r="D79" s="129"/>
      <c r="E79" s="130" t="s">
        <v>529</v>
      </c>
      <c r="G79" s="70"/>
      <c r="H79" s="164" t="s">
        <v>529</v>
      </c>
      <c r="I79" s="164"/>
      <c r="J79" s="164"/>
    </row>
    <row r="80" spans="1:12" outlineLevel="1">
      <c r="A80" s="41"/>
      <c r="B80" s="132"/>
      <c r="C80" s="133"/>
      <c r="D80" s="134"/>
      <c r="E80" s="135" t="s">
        <v>530</v>
      </c>
      <c r="F80" s="67"/>
      <c r="G80" s="56"/>
      <c r="H80" s="192" t="s">
        <v>530</v>
      </c>
      <c r="I80" s="192"/>
      <c r="J80" s="192"/>
    </row>
    <row r="81" spans="1:10" outlineLevel="1">
      <c r="A81" s="37">
        <v>2</v>
      </c>
      <c r="B81" s="202" t="s">
        <v>531</v>
      </c>
      <c r="C81" s="202"/>
      <c r="D81" s="122" t="s">
        <v>524</v>
      </c>
      <c r="E81" s="181" t="s">
        <v>340</v>
      </c>
      <c r="F81" s="181"/>
      <c r="G81" s="181"/>
      <c r="H81" s="181" t="s">
        <v>340</v>
      </c>
      <c r="I81" s="181"/>
      <c r="J81" s="181"/>
    </row>
    <row r="82" spans="1:10" ht="13.8" outlineLevel="1">
      <c r="A82" s="58"/>
      <c r="B82" s="204" t="s">
        <v>532</v>
      </c>
      <c r="C82" s="204"/>
      <c r="D82" s="45"/>
      <c r="E82" s="165" t="s">
        <v>268</v>
      </c>
      <c r="F82" s="165"/>
      <c r="G82" s="165"/>
      <c r="H82" s="165" t="s">
        <v>201</v>
      </c>
      <c r="I82" s="165"/>
      <c r="J82" s="165"/>
    </row>
    <row r="83" spans="1:10" outlineLevel="1">
      <c r="A83" s="39"/>
      <c r="B83" s="130" t="s">
        <v>533</v>
      </c>
      <c r="C83" s="128"/>
      <c r="D83" s="129"/>
      <c r="E83" s="164" t="s">
        <v>534</v>
      </c>
      <c r="F83" s="164"/>
      <c r="G83" s="164"/>
      <c r="H83" s="164" t="s">
        <v>534</v>
      </c>
      <c r="I83" s="164"/>
      <c r="J83" s="164"/>
    </row>
    <row r="84" spans="1:10" outlineLevel="1">
      <c r="A84" s="41"/>
      <c r="B84" s="203"/>
      <c r="C84" s="203"/>
      <c r="D84" s="134"/>
      <c r="E84" s="192" t="s">
        <v>535</v>
      </c>
      <c r="F84" s="192"/>
      <c r="G84" s="192"/>
      <c r="H84" s="192" t="s">
        <v>535</v>
      </c>
      <c r="I84" s="192"/>
      <c r="J84" s="192"/>
    </row>
    <row r="85" spans="1:10" outlineLevel="1">
      <c r="A85" s="43">
        <v>3</v>
      </c>
      <c r="B85" s="206" t="s">
        <v>531</v>
      </c>
      <c r="C85" s="206"/>
      <c r="D85" s="122" t="s">
        <v>524</v>
      </c>
      <c r="E85" s="181" t="s">
        <v>340</v>
      </c>
      <c r="F85" s="181"/>
      <c r="G85" s="181"/>
      <c r="H85" s="181" t="s">
        <v>340</v>
      </c>
      <c r="I85" s="181"/>
      <c r="J85" s="181"/>
    </row>
    <row r="86" spans="1:10" ht="13.8" outlineLevel="1">
      <c r="A86" s="58"/>
      <c r="B86" s="171" t="s">
        <v>532</v>
      </c>
      <c r="C86" s="171"/>
      <c r="D86" s="45"/>
      <c r="E86" s="165" t="s">
        <v>268</v>
      </c>
      <c r="F86" s="165"/>
      <c r="G86" s="165"/>
      <c r="H86" s="165" t="s">
        <v>201</v>
      </c>
      <c r="I86" s="165"/>
      <c r="J86" s="165"/>
    </row>
    <row r="87" spans="1:10" outlineLevel="1">
      <c r="A87" s="39"/>
      <c r="B87" s="204" t="s">
        <v>536</v>
      </c>
      <c r="C87" s="204"/>
      <c r="D87" s="129"/>
      <c r="E87" s="164" t="s">
        <v>534</v>
      </c>
      <c r="F87" s="164"/>
      <c r="G87" s="164"/>
      <c r="H87" s="164" t="s">
        <v>534</v>
      </c>
      <c r="I87" s="164"/>
      <c r="J87" s="164"/>
    </row>
    <row r="88" spans="1:10" outlineLevel="1">
      <c r="A88" s="39"/>
      <c r="B88" s="204"/>
      <c r="C88" s="204"/>
      <c r="D88" s="129"/>
      <c r="E88" s="164" t="s">
        <v>535</v>
      </c>
      <c r="F88" s="164"/>
      <c r="G88" s="164"/>
      <c r="H88" s="164" t="s">
        <v>535</v>
      </c>
      <c r="I88" s="164"/>
      <c r="J88" s="164"/>
    </row>
    <row r="89" spans="1:10" outlineLevel="1">
      <c r="A89" s="37">
        <v>4</v>
      </c>
      <c r="B89" s="202" t="s">
        <v>531</v>
      </c>
      <c r="C89" s="202"/>
      <c r="D89" s="122" t="s">
        <v>524</v>
      </c>
      <c r="E89" s="181" t="s">
        <v>340</v>
      </c>
      <c r="F89" s="181"/>
      <c r="G89" s="181"/>
      <c r="H89" s="181" t="s">
        <v>340</v>
      </c>
      <c r="I89" s="181"/>
      <c r="J89" s="181"/>
    </row>
    <row r="90" spans="1:10" ht="13.8" outlineLevel="1">
      <c r="A90" s="58"/>
      <c r="B90" s="204" t="s">
        <v>532</v>
      </c>
      <c r="C90" s="204"/>
      <c r="D90" s="45"/>
      <c r="E90" s="165" t="s">
        <v>268</v>
      </c>
      <c r="F90" s="165"/>
      <c r="G90" s="165"/>
      <c r="H90" s="165" t="s">
        <v>201</v>
      </c>
      <c r="I90" s="165"/>
      <c r="J90" s="165"/>
    </row>
    <row r="91" spans="1:10" outlineLevel="1">
      <c r="A91" s="39"/>
      <c r="B91" s="130" t="s">
        <v>537</v>
      </c>
      <c r="C91" s="128"/>
      <c r="D91" s="129"/>
      <c r="E91" s="164" t="s">
        <v>534</v>
      </c>
      <c r="F91" s="164"/>
      <c r="G91" s="164"/>
      <c r="H91" s="164" t="s">
        <v>534</v>
      </c>
      <c r="I91" s="164"/>
      <c r="J91" s="164"/>
    </row>
    <row r="92" spans="1:10" outlineLevel="1">
      <c r="A92" s="41"/>
      <c r="B92" s="203"/>
      <c r="C92" s="203"/>
      <c r="D92" s="134"/>
      <c r="E92" s="192" t="s">
        <v>535</v>
      </c>
      <c r="F92" s="192"/>
      <c r="G92" s="192"/>
      <c r="H92" s="192" t="s">
        <v>535</v>
      </c>
      <c r="I92" s="192"/>
      <c r="J92" s="192"/>
    </row>
    <row r="93" spans="1:10" outlineLevel="1">
      <c r="A93" s="37">
        <v>5</v>
      </c>
      <c r="B93" s="202" t="s">
        <v>538</v>
      </c>
      <c r="C93" s="202"/>
      <c r="D93" s="122" t="s">
        <v>524</v>
      </c>
      <c r="E93" s="181" t="s">
        <v>340</v>
      </c>
      <c r="F93" s="181"/>
      <c r="G93" s="181"/>
      <c r="H93" s="181"/>
      <c r="I93" s="181"/>
      <c r="J93" s="181"/>
    </row>
    <row r="94" spans="1:10" ht="13.8" outlineLevel="1">
      <c r="A94" s="58"/>
      <c r="B94" s="204" t="s">
        <v>539</v>
      </c>
      <c r="C94" s="204"/>
      <c r="D94" s="45"/>
      <c r="E94" s="165" t="s">
        <v>268</v>
      </c>
      <c r="F94" s="165"/>
      <c r="G94" s="165"/>
      <c r="H94" s="165"/>
      <c r="I94" s="165"/>
      <c r="J94" s="165"/>
    </row>
    <row r="95" spans="1:10" outlineLevel="1">
      <c r="A95" s="39"/>
      <c r="B95" s="204" t="s">
        <v>540</v>
      </c>
      <c r="C95" s="204"/>
      <c r="D95" s="129"/>
      <c r="E95" s="164" t="s">
        <v>534</v>
      </c>
      <c r="F95" s="164"/>
      <c r="G95" s="164"/>
      <c r="H95" s="186" t="s">
        <v>198</v>
      </c>
      <c r="I95" s="186"/>
      <c r="J95" s="186"/>
    </row>
    <row r="96" spans="1:10" outlineLevel="1">
      <c r="A96" s="41"/>
      <c r="B96" s="135" t="s">
        <v>541</v>
      </c>
      <c r="C96" s="136"/>
      <c r="D96" s="134"/>
      <c r="E96" s="192" t="s">
        <v>535</v>
      </c>
      <c r="F96" s="192"/>
      <c r="G96" s="192"/>
      <c r="H96" s="185" t="s">
        <v>198</v>
      </c>
      <c r="I96" s="185"/>
      <c r="J96" s="185"/>
    </row>
    <row r="97" spans="1:10" outlineLevel="1">
      <c r="A97" s="37">
        <v>6</v>
      </c>
      <c r="B97" s="202" t="s">
        <v>542</v>
      </c>
      <c r="C97" s="202"/>
      <c r="D97" s="122" t="s">
        <v>524</v>
      </c>
      <c r="E97" s="181" t="s">
        <v>340</v>
      </c>
      <c r="F97" s="181"/>
      <c r="G97" s="181"/>
      <c r="H97" s="181" t="s">
        <v>340</v>
      </c>
      <c r="I97" s="181"/>
      <c r="J97" s="181"/>
    </row>
    <row r="98" spans="1:10" ht="13.8" outlineLevel="1">
      <c r="A98" s="58"/>
      <c r="B98" s="204" t="s">
        <v>543</v>
      </c>
      <c r="C98" s="204"/>
      <c r="D98" s="45"/>
      <c r="E98" s="165" t="s">
        <v>268</v>
      </c>
      <c r="F98" s="165"/>
      <c r="G98" s="165"/>
      <c r="H98" s="165" t="s">
        <v>201</v>
      </c>
      <c r="I98" s="165"/>
      <c r="J98" s="165"/>
    </row>
    <row r="99" spans="1:10" outlineLevel="1">
      <c r="A99" s="39"/>
      <c r="B99" s="204" t="s">
        <v>544</v>
      </c>
      <c r="C99" s="204"/>
      <c r="D99" s="129"/>
      <c r="E99" s="164" t="s">
        <v>545</v>
      </c>
      <c r="F99" s="164"/>
      <c r="G99" s="164"/>
      <c r="H99" s="164" t="s">
        <v>545</v>
      </c>
      <c r="I99" s="164"/>
      <c r="J99" s="164"/>
    </row>
    <row r="100" spans="1:10" outlineLevel="1">
      <c r="A100" s="41"/>
      <c r="B100" s="135" t="s">
        <v>546</v>
      </c>
      <c r="C100" s="136"/>
      <c r="D100" s="134"/>
      <c r="E100" s="192" t="s">
        <v>547</v>
      </c>
      <c r="F100" s="192"/>
      <c r="G100" s="192"/>
      <c r="H100" s="192" t="s">
        <v>547</v>
      </c>
      <c r="I100" s="192"/>
      <c r="J100" s="192"/>
    </row>
    <row r="101" spans="1:10" outlineLevel="1">
      <c r="A101" s="37">
        <v>7</v>
      </c>
      <c r="B101" s="202" t="s">
        <v>542</v>
      </c>
      <c r="C101" s="202"/>
      <c r="D101" s="122" t="s">
        <v>524</v>
      </c>
      <c r="E101" s="181" t="s">
        <v>340</v>
      </c>
      <c r="F101" s="181"/>
      <c r="G101" s="181"/>
      <c r="H101" s="181" t="s">
        <v>340</v>
      </c>
      <c r="I101" s="181"/>
      <c r="J101" s="181"/>
    </row>
    <row r="102" spans="1:10" ht="13.8" outlineLevel="1">
      <c r="A102" s="58"/>
      <c r="B102" s="204" t="s">
        <v>539</v>
      </c>
      <c r="C102" s="204"/>
      <c r="D102" s="45"/>
      <c r="E102" s="165" t="s">
        <v>268</v>
      </c>
      <c r="F102" s="165"/>
      <c r="G102" s="165"/>
      <c r="H102" s="165" t="s">
        <v>201</v>
      </c>
      <c r="I102" s="165"/>
      <c r="J102" s="165"/>
    </row>
    <row r="103" spans="1:10" outlineLevel="1">
      <c r="A103" s="39"/>
      <c r="B103" s="204" t="s">
        <v>548</v>
      </c>
      <c r="C103" s="204"/>
      <c r="D103" s="129"/>
      <c r="E103" s="164" t="s">
        <v>549</v>
      </c>
      <c r="F103" s="164"/>
      <c r="G103" s="164"/>
      <c r="H103" s="164" t="s">
        <v>549</v>
      </c>
      <c r="I103" s="164"/>
      <c r="J103" s="164"/>
    </row>
    <row r="104" spans="1:10" ht="16.5" customHeight="1" outlineLevel="1">
      <c r="A104" s="41"/>
      <c r="B104" s="207" t="s">
        <v>550</v>
      </c>
      <c r="C104" s="207"/>
      <c r="D104" s="134"/>
      <c r="E104" s="192" t="s">
        <v>551</v>
      </c>
      <c r="F104" s="192"/>
      <c r="G104" s="192"/>
      <c r="H104" s="192" t="s">
        <v>551</v>
      </c>
      <c r="I104" s="192"/>
      <c r="J104" s="192"/>
    </row>
    <row r="105" spans="1:10" outlineLevel="1">
      <c r="A105" s="37">
        <v>8</v>
      </c>
      <c r="B105" s="202" t="s">
        <v>552</v>
      </c>
      <c r="C105" s="202"/>
      <c r="D105" s="122" t="s">
        <v>524</v>
      </c>
      <c r="E105" s="181" t="s">
        <v>553</v>
      </c>
      <c r="F105" s="181"/>
      <c r="G105" s="181"/>
      <c r="H105" s="181" t="s">
        <v>340</v>
      </c>
      <c r="I105" s="181"/>
      <c r="J105" s="181"/>
    </row>
    <row r="106" spans="1:10" ht="13.8" outlineLevel="1">
      <c r="A106" s="58"/>
      <c r="B106" s="204" t="s">
        <v>554</v>
      </c>
      <c r="C106" s="204"/>
      <c r="D106" s="45"/>
      <c r="E106" s="165" t="s">
        <v>268</v>
      </c>
      <c r="F106" s="165"/>
      <c r="G106" s="165"/>
      <c r="H106" s="165" t="s">
        <v>201</v>
      </c>
      <c r="I106" s="165"/>
      <c r="J106" s="165"/>
    </row>
    <row r="107" spans="1:10" outlineLevel="1">
      <c r="A107" s="41"/>
      <c r="B107" s="185" t="s">
        <v>550</v>
      </c>
      <c r="C107" s="185"/>
      <c r="D107" s="134"/>
      <c r="E107" s="208" t="s">
        <v>555</v>
      </c>
      <c r="F107" s="208"/>
      <c r="G107" s="208"/>
      <c r="H107" s="208" t="s">
        <v>555</v>
      </c>
      <c r="I107" s="208"/>
      <c r="J107" s="208"/>
    </row>
    <row r="108" spans="1:10" outlineLevel="1">
      <c r="A108" s="37">
        <v>9</v>
      </c>
      <c r="B108" s="202" t="s">
        <v>556</v>
      </c>
      <c r="C108" s="202"/>
      <c r="D108" s="122" t="s">
        <v>524</v>
      </c>
      <c r="E108" s="181" t="s">
        <v>340</v>
      </c>
      <c r="F108" s="181"/>
      <c r="G108" s="181"/>
      <c r="H108" s="181" t="s">
        <v>340</v>
      </c>
      <c r="I108" s="181"/>
      <c r="J108" s="181"/>
    </row>
    <row r="109" spans="1:10" ht="13.8" outlineLevel="1">
      <c r="A109" s="58"/>
      <c r="B109" s="204" t="s">
        <v>548</v>
      </c>
      <c r="C109" s="204"/>
      <c r="D109" s="45"/>
      <c r="E109" s="165" t="s">
        <v>268</v>
      </c>
      <c r="F109" s="165"/>
      <c r="G109" s="165"/>
      <c r="H109" s="165" t="s">
        <v>201</v>
      </c>
      <c r="I109" s="165"/>
      <c r="J109" s="165"/>
    </row>
    <row r="110" spans="1:10" outlineLevel="1">
      <c r="A110" s="39"/>
      <c r="B110" s="130" t="s">
        <v>557</v>
      </c>
      <c r="C110" s="128"/>
      <c r="D110" s="129"/>
      <c r="E110" s="164" t="s">
        <v>549</v>
      </c>
      <c r="F110" s="164"/>
      <c r="G110" s="164"/>
      <c r="H110" s="164" t="s">
        <v>549</v>
      </c>
      <c r="I110" s="164"/>
      <c r="J110" s="164"/>
    </row>
    <row r="111" spans="1:10" outlineLevel="1">
      <c r="A111" s="41"/>
      <c r="B111" s="203"/>
      <c r="C111" s="203"/>
      <c r="D111" s="134"/>
      <c r="E111" s="192" t="s">
        <v>551</v>
      </c>
      <c r="F111" s="192"/>
      <c r="G111" s="192"/>
      <c r="H111" s="192" t="s">
        <v>551</v>
      </c>
      <c r="I111" s="192"/>
      <c r="J111" s="192"/>
    </row>
    <row r="112" spans="1:10" outlineLevel="1">
      <c r="A112" s="37">
        <v>10</v>
      </c>
      <c r="B112" s="202" t="s">
        <v>552</v>
      </c>
      <c r="C112" s="202"/>
      <c r="D112" s="122" t="s">
        <v>524</v>
      </c>
      <c r="E112" s="181" t="s">
        <v>340</v>
      </c>
      <c r="F112" s="181"/>
      <c r="G112" s="181"/>
      <c r="H112" s="181" t="s">
        <v>340</v>
      </c>
      <c r="I112" s="181"/>
      <c r="J112" s="181"/>
    </row>
    <row r="113" spans="1:10" ht="13.8" outlineLevel="1">
      <c r="A113" s="58"/>
      <c r="B113" s="204" t="s">
        <v>558</v>
      </c>
      <c r="C113" s="204"/>
      <c r="D113" s="45"/>
      <c r="E113" s="165" t="s">
        <v>268</v>
      </c>
      <c r="F113" s="165"/>
      <c r="G113" s="165"/>
      <c r="H113" s="165" t="s">
        <v>201</v>
      </c>
      <c r="I113" s="165"/>
      <c r="J113" s="165"/>
    </row>
    <row r="114" spans="1:10" outlineLevel="1">
      <c r="A114" s="41"/>
      <c r="B114" s="135" t="s">
        <v>559</v>
      </c>
      <c r="C114" s="133"/>
      <c r="D114" s="134"/>
      <c r="E114" s="208" t="s">
        <v>560</v>
      </c>
      <c r="F114" s="208"/>
      <c r="G114" s="208"/>
      <c r="H114" s="208" t="s">
        <v>560</v>
      </c>
      <c r="I114" s="208"/>
      <c r="J114" s="208"/>
    </row>
    <row r="115" spans="1:10" outlineLevel="1">
      <c r="A115" s="37">
        <v>11</v>
      </c>
      <c r="B115" s="202" t="s">
        <v>561</v>
      </c>
      <c r="C115" s="202"/>
      <c r="D115" s="122" t="s">
        <v>524</v>
      </c>
      <c r="E115" s="181" t="s">
        <v>340</v>
      </c>
      <c r="F115" s="181"/>
      <c r="G115" s="181"/>
      <c r="H115" s="181" t="s">
        <v>340</v>
      </c>
      <c r="I115" s="181"/>
      <c r="J115" s="181"/>
    </row>
    <row r="116" spans="1:10" ht="13.8" outlineLevel="1">
      <c r="A116" s="58"/>
      <c r="B116" s="204" t="s">
        <v>562</v>
      </c>
      <c r="C116" s="204"/>
      <c r="D116" s="45"/>
      <c r="E116" s="165" t="s">
        <v>268</v>
      </c>
      <c r="F116" s="165"/>
      <c r="G116" s="165"/>
      <c r="H116" s="165" t="s">
        <v>201</v>
      </c>
      <c r="I116" s="165"/>
      <c r="J116" s="165"/>
    </row>
    <row r="117" spans="1:10" outlineLevel="1">
      <c r="A117" s="39"/>
      <c r="B117" s="130" t="s">
        <v>563</v>
      </c>
      <c r="C117" s="128"/>
      <c r="D117" s="129"/>
      <c r="E117" s="164" t="s">
        <v>526</v>
      </c>
      <c r="F117" s="164"/>
      <c r="G117" s="164"/>
      <c r="H117" s="164" t="s">
        <v>526</v>
      </c>
      <c r="I117" s="164"/>
      <c r="J117" s="164"/>
    </row>
    <row r="118" spans="1:10" outlineLevel="1">
      <c r="A118" s="41"/>
      <c r="B118" s="203"/>
      <c r="C118" s="203"/>
      <c r="D118" s="134"/>
      <c r="E118" s="192" t="s">
        <v>564</v>
      </c>
      <c r="F118" s="192"/>
      <c r="G118" s="192"/>
      <c r="H118" s="192" t="s">
        <v>564</v>
      </c>
      <c r="I118" s="192"/>
      <c r="J118" s="192"/>
    </row>
    <row r="119" spans="1:10" outlineLevel="1">
      <c r="A119" s="37">
        <v>12</v>
      </c>
      <c r="B119" s="202" t="s">
        <v>565</v>
      </c>
      <c r="C119" s="202"/>
      <c r="D119" s="122" t="s">
        <v>524</v>
      </c>
      <c r="E119" s="181" t="s">
        <v>340</v>
      </c>
      <c r="F119" s="181"/>
      <c r="G119" s="181"/>
      <c r="H119" s="181" t="s">
        <v>340</v>
      </c>
      <c r="I119" s="181"/>
      <c r="J119" s="181"/>
    </row>
    <row r="120" spans="1:10" ht="13.8" outlineLevel="1">
      <c r="A120" s="58"/>
      <c r="B120" s="204" t="s">
        <v>566</v>
      </c>
      <c r="C120" s="204"/>
      <c r="D120" s="45"/>
      <c r="E120" s="165" t="s">
        <v>268</v>
      </c>
      <c r="F120" s="165"/>
      <c r="G120" s="165"/>
      <c r="H120" s="165" t="s">
        <v>201</v>
      </c>
      <c r="I120" s="165"/>
      <c r="J120" s="165"/>
    </row>
    <row r="121" spans="1:10" outlineLevel="1">
      <c r="A121" s="39"/>
      <c r="B121" s="209" t="s">
        <v>567</v>
      </c>
      <c r="C121" s="209"/>
      <c r="D121" s="129"/>
      <c r="E121" s="210" t="s">
        <v>568</v>
      </c>
      <c r="F121" s="210"/>
      <c r="G121" s="210"/>
      <c r="H121" s="210" t="s">
        <v>568</v>
      </c>
      <c r="I121" s="210"/>
      <c r="J121" s="210"/>
    </row>
    <row r="122" spans="1:10" outlineLevel="1">
      <c r="A122" s="41"/>
      <c r="B122" s="135" t="s">
        <v>569</v>
      </c>
      <c r="C122" s="136"/>
      <c r="D122" s="134"/>
      <c r="E122" s="208" t="s">
        <v>570</v>
      </c>
      <c r="F122" s="208"/>
      <c r="G122" s="208"/>
      <c r="H122" s="208" t="s">
        <v>570</v>
      </c>
      <c r="I122" s="208"/>
      <c r="J122" s="208"/>
    </row>
    <row r="123" spans="1:10" outlineLevel="1">
      <c r="A123" s="37">
        <v>13</v>
      </c>
      <c r="B123" s="202" t="s">
        <v>571</v>
      </c>
      <c r="C123" s="202"/>
      <c r="D123" s="122" t="s">
        <v>524</v>
      </c>
      <c r="E123" s="181" t="s">
        <v>340</v>
      </c>
      <c r="F123" s="181"/>
      <c r="G123" s="181"/>
      <c r="H123" s="181" t="s">
        <v>340</v>
      </c>
      <c r="I123" s="181"/>
      <c r="J123" s="181"/>
    </row>
    <row r="124" spans="1:10" ht="13.8" outlineLevel="1">
      <c r="A124" s="58"/>
      <c r="B124" s="204" t="s">
        <v>572</v>
      </c>
      <c r="C124" s="204"/>
      <c r="D124" s="45"/>
      <c r="E124" s="165" t="s">
        <v>268</v>
      </c>
      <c r="F124" s="165"/>
      <c r="G124" s="165"/>
      <c r="H124" s="165" t="s">
        <v>201</v>
      </c>
      <c r="I124" s="165"/>
      <c r="J124" s="165"/>
    </row>
    <row r="125" spans="1:10" outlineLevel="1">
      <c r="A125" s="39"/>
      <c r="B125" s="209" t="s">
        <v>573</v>
      </c>
      <c r="C125" s="209"/>
      <c r="D125" s="129"/>
      <c r="E125" s="210" t="s">
        <v>574</v>
      </c>
      <c r="F125" s="210"/>
      <c r="G125" s="210"/>
      <c r="H125" s="210" t="s">
        <v>574</v>
      </c>
      <c r="I125" s="210"/>
      <c r="J125" s="210"/>
    </row>
    <row r="126" spans="1:10" outlineLevel="1">
      <c r="A126" s="41"/>
      <c r="B126" s="135" t="s">
        <v>575</v>
      </c>
      <c r="C126" s="136"/>
      <c r="D126" s="134"/>
      <c r="E126" s="208" t="s">
        <v>576</v>
      </c>
      <c r="F126" s="208"/>
      <c r="G126" s="208"/>
      <c r="H126" s="208" t="s">
        <v>576</v>
      </c>
      <c r="I126" s="208"/>
      <c r="J126" s="208"/>
    </row>
    <row r="127" spans="1:10" outlineLevel="1">
      <c r="A127" s="37">
        <v>14</v>
      </c>
      <c r="B127" s="202" t="s">
        <v>577</v>
      </c>
      <c r="C127" s="202"/>
      <c r="D127" s="122" t="s">
        <v>524</v>
      </c>
      <c r="E127" s="181" t="s">
        <v>340</v>
      </c>
      <c r="F127" s="181"/>
      <c r="G127" s="181"/>
      <c r="H127" s="181" t="s">
        <v>340</v>
      </c>
      <c r="I127" s="181"/>
      <c r="J127" s="181"/>
    </row>
    <row r="128" spans="1:10" ht="13.8" outlineLevel="1">
      <c r="A128" s="58"/>
      <c r="B128" s="204" t="s">
        <v>578</v>
      </c>
      <c r="C128" s="204"/>
      <c r="D128" s="45"/>
      <c r="E128" s="165" t="s">
        <v>268</v>
      </c>
      <c r="F128" s="165"/>
      <c r="G128" s="165"/>
      <c r="H128" s="165" t="s">
        <v>201</v>
      </c>
      <c r="I128" s="165"/>
      <c r="J128" s="165"/>
    </row>
    <row r="129" spans="1:12" outlineLevel="1">
      <c r="A129" s="41"/>
      <c r="B129" s="135" t="s">
        <v>579</v>
      </c>
      <c r="C129" s="133"/>
      <c r="D129" s="134"/>
      <c r="E129" s="208" t="s">
        <v>580</v>
      </c>
      <c r="F129" s="208"/>
      <c r="G129" s="208"/>
      <c r="H129" s="208" t="s">
        <v>580</v>
      </c>
      <c r="I129" s="208"/>
      <c r="J129" s="208"/>
    </row>
    <row r="130" spans="1:12" outlineLevel="1">
      <c r="A130" s="37">
        <v>15</v>
      </c>
      <c r="B130" s="202" t="s">
        <v>561</v>
      </c>
      <c r="C130" s="202"/>
      <c r="D130" s="122" t="s">
        <v>524</v>
      </c>
      <c r="E130" s="181" t="s">
        <v>340</v>
      </c>
      <c r="F130" s="181"/>
      <c r="G130" s="181"/>
      <c r="H130" s="181" t="s">
        <v>340</v>
      </c>
      <c r="I130" s="181"/>
      <c r="J130" s="181"/>
    </row>
    <row r="131" spans="1:12" ht="13.8" outlineLevel="1">
      <c r="A131" s="58"/>
      <c r="B131" s="204" t="s">
        <v>581</v>
      </c>
      <c r="C131" s="204"/>
      <c r="D131" s="45"/>
      <c r="E131" s="165" t="s">
        <v>268</v>
      </c>
      <c r="F131" s="165"/>
      <c r="G131" s="165"/>
      <c r="H131" s="165" t="s">
        <v>201</v>
      </c>
      <c r="I131" s="165"/>
      <c r="J131" s="165"/>
    </row>
    <row r="132" spans="1:12" outlineLevel="1">
      <c r="A132" s="39"/>
      <c r="B132" s="130" t="s">
        <v>582</v>
      </c>
      <c r="C132" s="128"/>
      <c r="D132" s="129"/>
      <c r="E132" s="164" t="s">
        <v>526</v>
      </c>
      <c r="F132" s="164"/>
      <c r="G132" s="164"/>
      <c r="H132" s="164" t="s">
        <v>526</v>
      </c>
      <c r="I132" s="164"/>
      <c r="J132" s="164"/>
    </row>
    <row r="133" spans="1:12" outlineLevel="1">
      <c r="A133" s="41"/>
      <c r="B133" s="203"/>
      <c r="C133" s="203"/>
      <c r="D133" s="134"/>
      <c r="E133" s="192" t="s">
        <v>564</v>
      </c>
      <c r="F133" s="192"/>
      <c r="G133" s="192"/>
      <c r="H133" s="192" t="s">
        <v>564</v>
      </c>
      <c r="I133" s="192"/>
      <c r="J133" s="192"/>
    </row>
    <row r="134" spans="1:12" outlineLevel="1">
      <c r="A134" s="37" t="s">
        <v>583</v>
      </c>
      <c r="B134" s="202" t="s">
        <v>577</v>
      </c>
      <c r="C134" s="202"/>
      <c r="D134" s="122" t="s">
        <v>524</v>
      </c>
      <c r="E134" s="181" t="s">
        <v>340</v>
      </c>
      <c r="F134" s="181"/>
      <c r="G134" s="181"/>
      <c r="H134" s="181" t="s">
        <v>340</v>
      </c>
      <c r="I134" s="181"/>
      <c r="J134" s="181"/>
    </row>
    <row r="135" spans="1:12" ht="13.8" outlineLevel="1">
      <c r="A135" s="58"/>
      <c r="B135" s="204" t="s">
        <v>578</v>
      </c>
      <c r="C135" s="204"/>
      <c r="D135" s="45"/>
      <c r="E135" s="165" t="s">
        <v>268</v>
      </c>
      <c r="F135" s="165"/>
      <c r="G135" s="165"/>
      <c r="H135" s="165" t="s">
        <v>201</v>
      </c>
      <c r="I135" s="165"/>
      <c r="J135" s="165"/>
    </row>
    <row r="136" spans="1:12" outlineLevel="1">
      <c r="A136" s="41"/>
      <c r="B136" s="135" t="s">
        <v>584</v>
      </c>
      <c r="C136" s="133"/>
      <c r="D136" s="134"/>
      <c r="E136" s="192" t="s">
        <v>580</v>
      </c>
      <c r="F136" s="192"/>
      <c r="G136" s="192"/>
      <c r="H136" s="192" t="s">
        <v>580</v>
      </c>
      <c r="I136" s="192"/>
      <c r="J136" s="192"/>
    </row>
    <row r="137" spans="1:12" outlineLevel="1">
      <c r="A137" s="37" t="s">
        <v>585</v>
      </c>
      <c r="B137" s="202" t="s">
        <v>561</v>
      </c>
      <c r="C137" s="202"/>
      <c r="D137" s="122" t="s">
        <v>524</v>
      </c>
      <c r="E137" s="181" t="s">
        <v>340</v>
      </c>
      <c r="F137" s="181"/>
      <c r="G137" s="181"/>
      <c r="H137" s="181" t="s">
        <v>340</v>
      </c>
      <c r="I137" s="181"/>
      <c r="J137" s="181"/>
    </row>
    <row r="138" spans="1:12" s="86" customFormat="1" ht="13.8" outlineLevel="1">
      <c r="A138" s="58"/>
      <c r="B138" s="204" t="s">
        <v>586</v>
      </c>
      <c r="C138" s="204"/>
      <c r="D138" s="45"/>
      <c r="E138" s="165" t="s">
        <v>268</v>
      </c>
      <c r="F138" s="165"/>
      <c r="G138" s="165"/>
      <c r="H138" s="165" t="s">
        <v>201</v>
      </c>
      <c r="I138" s="165"/>
      <c r="J138" s="165"/>
    </row>
    <row r="139" spans="1:12" outlineLevel="1">
      <c r="A139" s="41"/>
      <c r="B139" s="135" t="s">
        <v>587</v>
      </c>
      <c r="C139" s="137"/>
      <c r="D139" s="134"/>
      <c r="E139" s="192" t="s">
        <v>580</v>
      </c>
      <c r="F139" s="192"/>
      <c r="G139" s="192"/>
      <c r="H139" s="192" t="s">
        <v>580</v>
      </c>
      <c r="I139" s="192"/>
      <c r="J139" s="192"/>
    </row>
    <row r="140" spans="1:12" outlineLevel="1">
      <c r="A140" s="37" t="s">
        <v>588</v>
      </c>
      <c r="B140" s="202" t="s">
        <v>589</v>
      </c>
      <c r="C140" s="202"/>
      <c r="D140" s="122" t="s">
        <v>524</v>
      </c>
      <c r="E140" s="181" t="s">
        <v>340</v>
      </c>
      <c r="F140" s="181"/>
      <c r="G140" s="181"/>
      <c r="H140" s="181" t="s">
        <v>340</v>
      </c>
      <c r="I140" s="181"/>
      <c r="J140" s="181"/>
      <c r="K140" s="34"/>
      <c r="L140" s="34"/>
    </row>
    <row r="141" spans="1:12" ht="13.8" outlineLevel="1">
      <c r="A141" s="58"/>
      <c r="B141" s="204" t="s">
        <v>590</v>
      </c>
      <c r="C141" s="204"/>
      <c r="D141" s="45"/>
      <c r="E141" s="165" t="s">
        <v>268</v>
      </c>
      <c r="F141" s="165"/>
      <c r="G141" s="165"/>
      <c r="H141" s="165" t="s">
        <v>201</v>
      </c>
      <c r="I141" s="165"/>
      <c r="J141" s="165"/>
    </row>
    <row r="142" spans="1:12" outlineLevel="1">
      <c r="A142" s="41"/>
      <c r="B142" s="135" t="s">
        <v>591</v>
      </c>
      <c r="C142" s="133"/>
      <c r="D142" s="134"/>
      <c r="E142" s="192" t="s">
        <v>564</v>
      </c>
      <c r="F142" s="192"/>
      <c r="G142" s="192"/>
      <c r="H142" s="192" t="s">
        <v>564</v>
      </c>
      <c r="I142" s="192"/>
      <c r="J142" s="192"/>
      <c r="L142" s="34"/>
    </row>
    <row r="143" spans="1:12" outlineLevel="1">
      <c r="A143" s="37" t="s">
        <v>592</v>
      </c>
      <c r="B143" s="202" t="s">
        <v>593</v>
      </c>
      <c r="C143" s="202"/>
      <c r="D143" s="122" t="s">
        <v>524</v>
      </c>
      <c r="E143" s="181" t="s">
        <v>340</v>
      </c>
      <c r="F143" s="181"/>
      <c r="G143" s="181"/>
      <c r="H143" s="181" t="s">
        <v>340</v>
      </c>
      <c r="I143" s="181"/>
      <c r="J143" s="181"/>
    </row>
    <row r="144" spans="1:12" ht="13.8" outlineLevel="1">
      <c r="A144" s="58"/>
      <c r="B144" s="204" t="s">
        <v>594</v>
      </c>
      <c r="C144" s="204"/>
      <c r="D144" s="45"/>
      <c r="E144" s="165" t="s">
        <v>268</v>
      </c>
      <c r="F144" s="165"/>
      <c r="G144" s="165"/>
      <c r="H144" s="165" t="s">
        <v>268</v>
      </c>
      <c r="I144" s="165"/>
      <c r="J144" s="165"/>
    </row>
    <row r="145" spans="1:10" outlineLevel="1">
      <c r="A145" s="39"/>
      <c r="C145" s="128"/>
      <c r="D145" s="138"/>
      <c r="E145" s="164" t="s">
        <v>595</v>
      </c>
      <c r="F145" s="164"/>
      <c r="G145" s="164"/>
      <c r="H145" s="164" t="s">
        <v>595</v>
      </c>
      <c r="I145" s="164"/>
      <c r="J145" s="164"/>
    </row>
    <row r="146" spans="1:10" outlineLevel="1">
      <c r="A146" s="41"/>
      <c r="B146" s="132"/>
      <c r="C146" s="133"/>
      <c r="D146" s="139"/>
      <c r="E146" s="164" t="s">
        <v>596</v>
      </c>
      <c r="F146" s="164"/>
      <c r="G146" s="164"/>
      <c r="H146" s="164" t="s">
        <v>596</v>
      </c>
      <c r="I146" s="164"/>
      <c r="J146" s="164"/>
    </row>
    <row r="147" spans="1:10" outlineLevel="1">
      <c r="A147" s="37" t="s">
        <v>597</v>
      </c>
      <c r="B147" s="202" t="s">
        <v>598</v>
      </c>
      <c r="C147" s="202"/>
      <c r="D147" s="122" t="s">
        <v>524</v>
      </c>
      <c r="E147" s="181" t="s">
        <v>340</v>
      </c>
      <c r="F147" s="181"/>
      <c r="G147" s="181"/>
      <c r="H147" s="181" t="s">
        <v>340</v>
      </c>
      <c r="I147" s="181"/>
      <c r="J147" s="181"/>
    </row>
    <row r="148" spans="1:10" ht="13.8" outlineLevel="1">
      <c r="A148" s="58"/>
      <c r="B148" s="204" t="s">
        <v>599</v>
      </c>
      <c r="C148" s="204"/>
      <c r="D148" s="45"/>
      <c r="E148" s="165" t="s">
        <v>268</v>
      </c>
      <c r="F148" s="165"/>
      <c r="G148" s="165"/>
      <c r="H148" s="165" t="s">
        <v>268</v>
      </c>
      <c r="I148" s="165"/>
      <c r="J148" s="165"/>
    </row>
    <row r="149" spans="1:10" outlineLevel="1">
      <c r="A149" s="39"/>
      <c r="C149" s="128"/>
      <c r="D149" s="138"/>
      <c r="E149" s="164" t="s">
        <v>600</v>
      </c>
      <c r="F149" s="164"/>
      <c r="G149" s="164"/>
      <c r="H149" s="164" t="s">
        <v>601</v>
      </c>
      <c r="I149" s="164"/>
      <c r="J149" s="164"/>
    </row>
    <row r="150" spans="1:10" ht="15" outlineLevel="1">
      <c r="A150" s="37" t="s">
        <v>602</v>
      </c>
      <c r="B150" s="211" t="s">
        <v>603</v>
      </c>
      <c r="C150" s="211"/>
      <c r="D150" s="122" t="s">
        <v>524</v>
      </c>
      <c r="E150" s="181" t="s">
        <v>340</v>
      </c>
      <c r="F150" s="181"/>
      <c r="G150" s="181"/>
      <c r="H150" s="181" t="s">
        <v>340</v>
      </c>
      <c r="I150" s="181"/>
      <c r="J150" s="181"/>
    </row>
    <row r="151" spans="1:10" ht="14.4" outlineLevel="1">
      <c r="A151" s="58"/>
      <c r="B151" s="212" t="s">
        <v>604</v>
      </c>
      <c r="C151" s="212"/>
      <c r="D151" s="45"/>
      <c r="E151" s="165" t="s">
        <v>268</v>
      </c>
      <c r="F151" s="165"/>
      <c r="G151" s="165"/>
      <c r="H151" s="165" t="s">
        <v>268</v>
      </c>
      <c r="I151" s="165"/>
      <c r="J151" s="165"/>
    </row>
    <row r="152" spans="1:10" outlineLevel="1">
      <c r="A152" s="41"/>
      <c r="B152" s="135"/>
      <c r="C152" s="133"/>
      <c r="D152" s="134"/>
      <c r="E152" s="213" t="s">
        <v>605</v>
      </c>
      <c r="F152" s="213"/>
      <c r="G152" s="213"/>
      <c r="H152" s="213" t="s">
        <v>605</v>
      </c>
      <c r="I152" s="213"/>
      <c r="J152" s="213"/>
    </row>
    <row r="153" spans="1:10" outlineLevel="1">
      <c r="A153" s="37" t="s">
        <v>606</v>
      </c>
      <c r="B153" s="202" t="s">
        <v>607</v>
      </c>
      <c r="C153" s="202"/>
      <c r="D153" s="122" t="s">
        <v>524</v>
      </c>
      <c r="E153" s="181" t="s">
        <v>340</v>
      </c>
      <c r="F153" s="181"/>
      <c r="G153" s="181"/>
      <c r="H153" s="181" t="s">
        <v>340</v>
      </c>
      <c r="I153" s="181"/>
      <c r="J153" s="181"/>
    </row>
    <row r="154" spans="1:10" ht="13.8" outlineLevel="1">
      <c r="A154" s="58"/>
      <c r="B154" s="204" t="s">
        <v>608</v>
      </c>
      <c r="C154" s="204"/>
      <c r="D154" s="45"/>
      <c r="E154" s="165" t="s">
        <v>268</v>
      </c>
      <c r="F154" s="165"/>
      <c r="G154" s="165"/>
      <c r="H154" s="165" t="s">
        <v>268</v>
      </c>
      <c r="I154" s="165"/>
      <c r="J154" s="165"/>
    </row>
    <row r="155" spans="1:10" outlineLevel="1">
      <c r="A155" s="41"/>
      <c r="B155" s="135"/>
      <c r="C155" s="133"/>
      <c r="D155" s="134"/>
      <c r="E155" s="213" t="s">
        <v>609</v>
      </c>
      <c r="F155" s="213"/>
      <c r="G155" s="213"/>
      <c r="H155" s="213" t="s">
        <v>609</v>
      </c>
      <c r="I155" s="213"/>
      <c r="J155" s="213"/>
    </row>
    <row r="156" spans="1:10" ht="15" outlineLevel="1">
      <c r="A156" s="37" t="s">
        <v>610</v>
      </c>
      <c r="B156" s="202" t="s">
        <v>611</v>
      </c>
      <c r="C156" s="202"/>
      <c r="D156" s="122" t="s">
        <v>524</v>
      </c>
      <c r="E156" s="181" t="s">
        <v>340</v>
      </c>
      <c r="F156" s="181"/>
      <c r="G156" s="181"/>
      <c r="H156" s="181" t="s">
        <v>340</v>
      </c>
      <c r="I156" s="181"/>
      <c r="J156" s="181"/>
    </row>
    <row r="157" spans="1:10" ht="14.4" outlineLevel="1">
      <c r="A157" s="58"/>
      <c r="B157" s="212" t="s">
        <v>612</v>
      </c>
      <c r="C157" s="212"/>
      <c r="D157" s="45"/>
      <c r="E157" s="165" t="s">
        <v>268</v>
      </c>
      <c r="F157" s="165"/>
      <c r="G157" s="165"/>
      <c r="H157" s="165" t="s">
        <v>268</v>
      </c>
      <c r="I157" s="165"/>
      <c r="J157" s="165"/>
    </row>
    <row r="158" spans="1:10" outlineLevel="1">
      <c r="A158" s="39"/>
      <c r="C158" s="128"/>
      <c r="D158" s="138"/>
      <c r="E158" s="164" t="s">
        <v>613</v>
      </c>
      <c r="F158" s="164"/>
      <c r="G158" s="164"/>
      <c r="H158" s="192" t="s">
        <v>614</v>
      </c>
      <c r="I158" s="192"/>
      <c r="J158" s="192"/>
    </row>
    <row r="159" spans="1:10" outlineLevel="1">
      <c r="A159" s="41"/>
      <c r="B159" s="132"/>
      <c r="C159" s="133"/>
      <c r="D159" s="139"/>
      <c r="E159" s="192" t="s">
        <v>615</v>
      </c>
      <c r="F159" s="192"/>
      <c r="G159" s="192"/>
      <c r="H159" s="192" t="s">
        <v>616</v>
      </c>
      <c r="I159" s="192"/>
      <c r="J159" s="192"/>
    </row>
    <row r="160" spans="1:10" outlineLevel="1">
      <c r="A160" s="194" t="s">
        <v>617</v>
      </c>
      <c r="B160" s="194"/>
      <c r="C160" s="194"/>
      <c r="D160" s="194"/>
      <c r="E160" s="194"/>
      <c r="F160" s="194"/>
      <c r="G160" s="194"/>
      <c r="H160" s="194"/>
      <c r="I160" s="194"/>
      <c r="J160" s="194"/>
    </row>
    <row r="161" spans="1:12" ht="15" outlineLevel="1">
      <c r="A161" s="37" t="s">
        <v>618</v>
      </c>
      <c r="B161" s="214" t="s">
        <v>619</v>
      </c>
      <c r="C161" s="214"/>
      <c r="D161" s="122" t="s">
        <v>524</v>
      </c>
      <c r="E161" s="181" t="s">
        <v>340</v>
      </c>
      <c r="F161" s="181"/>
      <c r="G161" s="181"/>
      <c r="H161" s="181" t="s">
        <v>340</v>
      </c>
      <c r="I161" s="181"/>
      <c r="J161" s="181"/>
    </row>
    <row r="162" spans="1:12" ht="14.4" outlineLevel="1">
      <c r="A162" s="58"/>
      <c r="B162" s="212" t="s">
        <v>620</v>
      </c>
      <c r="C162" s="212"/>
      <c r="D162" s="45"/>
      <c r="E162" s="165" t="s">
        <v>268</v>
      </c>
      <c r="F162" s="165"/>
      <c r="G162" s="165"/>
      <c r="H162" s="165" t="s">
        <v>268</v>
      </c>
      <c r="I162" s="165"/>
      <c r="J162" s="165"/>
      <c r="L162" s="140"/>
    </row>
    <row r="163" spans="1:12" outlineLevel="1">
      <c r="A163" s="39"/>
      <c r="C163" s="128"/>
      <c r="D163" s="138"/>
      <c r="E163" s="164" t="s">
        <v>621</v>
      </c>
      <c r="F163" s="164"/>
      <c r="G163" s="164"/>
      <c r="H163" s="192" t="s">
        <v>622</v>
      </c>
      <c r="I163" s="192"/>
      <c r="J163" s="192"/>
    </row>
    <row r="164" spans="1:12" outlineLevel="1">
      <c r="A164" s="39"/>
      <c r="C164" s="128"/>
      <c r="D164" s="138"/>
      <c r="E164" s="164" t="s">
        <v>623</v>
      </c>
      <c r="F164" s="164"/>
      <c r="G164" s="164"/>
      <c r="H164" s="192" t="s">
        <v>624</v>
      </c>
      <c r="I164" s="192"/>
      <c r="J164" s="192"/>
    </row>
    <row r="165" spans="1:12" outlineLevel="1">
      <c r="A165" s="37" t="s">
        <v>625</v>
      </c>
      <c r="B165" s="181" t="s">
        <v>626</v>
      </c>
      <c r="C165" s="181"/>
      <c r="D165" s="122" t="s">
        <v>251</v>
      </c>
      <c r="E165" s="181" t="s">
        <v>341</v>
      </c>
      <c r="F165" s="181"/>
      <c r="G165" s="181"/>
      <c r="H165" s="181" t="s">
        <v>341</v>
      </c>
      <c r="I165" s="181"/>
      <c r="J165" s="181"/>
    </row>
    <row r="166" spans="1:12" outlineLevel="1">
      <c r="A166" s="58"/>
      <c r="B166" s="164" t="s">
        <v>627</v>
      </c>
      <c r="C166" s="164"/>
      <c r="D166" s="45"/>
      <c r="E166" s="165" t="s">
        <v>201</v>
      </c>
      <c r="F166" s="165"/>
      <c r="G166" s="165"/>
      <c r="H166" s="165" t="s">
        <v>201</v>
      </c>
      <c r="I166" s="165"/>
      <c r="J166" s="165"/>
    </row>
    <row r="167" spans="1:12" outlineLevel="1">
      <c r="A167" s="41"/>
      <c r="B167" s="135"/>
      <c r="C167" s="136"/>
      <c r="D167" s="141"/>
      <c r="E167" s="192" t="s">
        <v>628</v>
      </c>
      <c r="F167" s="192"/>
      <c r="G167" s="192"/>
      <c r="H167" s="192" t="s">
        <v>628</v>
      </c>
      <c r="I167" s="192"/>
      <c r="J167" s="192"/>
    </row>
  </sheetData>
  <mergeCells count="256">
    <mergeCell ref="E164:G164"/>
    <mergeCell ref="H164:J164"/>
    <mergeCell ref="B165:C165"/>
    <mergeCell ref="E165:G165"/>
    <mergeCell ref="H165:J165"/>
    <mergeCell ref="B166:C166"/>
    <mergeCell ref="E166:G166"/>
    <mergeCell ref="H166:J166"/>
    <mergeCell ref="E167:G167"/>
    <mergeCell ref="H167:J167"/>
    <mergeCell ref="A160:J160"/>
    <mergeCell ref="B161:C161"/>
    <mergeCell ref="E161:G161"/>
    <mergeCell ref="H161:J161"/>
    <mergeCell ref="B162:C162"/>
    <mergeCell ref="E162:G162"/>
    <mergeCell ref="H162:J162"/>
    <mergeCell ref="E163:G163"/>
    <mergeCell ref="H163:J163"/>
    <mergeCell ref="B156:C156"/>
    <mergeCell ref="E156:G156"/>
    <mergeCell ref="H156:J156"/>
    <mergeCell ref="B157:C157"/>
    <mergeCell ref="E157:G157"/>
    <mergeCell ref="H157:J157"/>
    <mergeCell ref="E158:G158"/>
    <mergeCell ref="H158:J158"/>
    <mergeCell ref="E159:G159"/>
    <mergeCell ref="H159:J159"/>
    <mergeCell ref="E152:G152"/>
    <mergeCell ref="H152:J152"/>
    <mergeCell ref="B153:C153"/>
    <mergeCell ref="E153:G153"/>
    <mergeCell ref="H153:J153"/>
    <mergeCell ref="B154:C154"/>
    <mergeCell ref="E154:G154"/>
    <mergeCell ref="H154:J154"/>
    <mergeCell ref="E155:G155"/>
    <mergeCell ref="H155:J155"/>
    <mergeCell ref="B148:C148"/>
    <mergeCell ref="E148:G148"/>
    <mergeCell ref="H148:J148"/>
    <mergeCell ref="E149:G149"/>
    <mergeCell ref="H149:J149"/>
    <mergeCell ref="B150:C150"/>
    <mergeCell ref="E150:G150"/>
    <mergeCell ref="H150:J150"/>
    <mergeCell ref="B151:C151"/>
    <mergeCell ref="E151:G151"/>
    <mergeCell ref="H151:J151"/>
    <mergeCell ref="B144:C144"/>
    <mergeCell ref="E144:G144"/>
    <mergeCell ref="H144:J144"/>
    <mergeCell ref="E145:G145"/>
    <mergeCell ref="H145:J145"/>
    <mergeCell ref="E146:G146"/>
    <mergeCell ref="H146:J146"/>
    <mergeCell ref="B147:C147"/>
    <mergeCell ref="E147:G147"/>
    <mergeCell ref="H147:J147"/>
    <mergeCell ref="B140:C140"/>
    <mergeCell ref="E140:G140"/>
    <mergeCell ref="H140:J140"/>
    <mergeCell ref="B141:C141"/>
    <mergeCell ref="E141:G141"/>
    <mergeCell ref="H141:J141"/>
    <mergeCell ref="E142:G142"/>
    <mergeCell ref="H142:J142"/>
    <mergeCell ref="B143:C143"/>
    <mergeCell ref="E143:G143"/>
    <mergeCell ref="H143:J143"/>
    <mergeCell ref="E136:G136"/>
    <mergeCell ref="H136:J136"/>
    <mergeCell ref="B137:C137"/>
    <mergeCell ref="E137:G137"/>
    <mergeCell ref="H137:J137"/>
    <mergeCell ref="B138:C138"/>
    <mergeCell ref="E138:G138"/>
    <mergeCell ref="H138:J138"/>
    <mergeCell ref="E139:G139"/>
    <mergeCell ref="H139:J139"/>
    <mergeCell ref="E132:G132"/>
    <mergeCell ref="H132:J132"/>
    <mergeCell ref="B133:C133"/>
    <mergeCell ref="E133:G133"/>
    <mergeCell ref="H133:J133"/>
    <mergeCell ref="B134:C134"/>
    <mergeCell ref="E134:G134"/>
    <mergeCell ref="H134:J134"/>
    <mergeCell ref="B135:C135"/>
    <mergeCell ref="E135:G135"/>
    <mergeCell ref="H135:J135"/>
    <mergeCell ref="B128:C128"/>
    <mergeCell ref="E128:G128"/>
    <mergeCell ref="H128:J128"/>
    <mergeCell ref="E129:G129"/>
    <mergeCell ref="H129:J129"/>
    <mergeCell ref="B130:C130"/>
    <mergeCell ref="E130:G130"/>
    <mergeCell ref="H130:J130"/>
    <mergeCell ref="B131:C131"/>
    <mergeCell ref="E131:G131"/>
    <mergeCell ref="H131:J131"/>
    <mergeCell ref="B124:C124"/>
    <mergeCell ref="E124:G124"/>
    <mergeCell ref="H124:J124"/>
    <mergeCell ref="B125:C125"/>
    <mergeCell ref="E125:G125"/>
    <mergeCell ref="H125:J125"/>
    <mergeCell ref="E126:G126"/>
    <mergeCell ref="H126:J126"/>
    <mergeCell ref="B127:C127"/>
    <mergeCell ref="E127:G127"/>
    <mergeCell ref="H127:J127"/>
    <mergeCell ref="B120:C120"/>
    <mergeCell ref="E120:G120"/>
    <mergeCell ref="H120:J120"/>
    <mergeCell ref="B121:C121"/>
    <mergeCell ref="E121:G121"/>
    <mergeCell ref="H121:J121"/>
    <mergeCell ref="E122:G122"/>
    <mergeCell ref="H122:J122"/>
    <mergeCell ref="B123:C123"/>
    <mergeCell ref="E123:G123"/>
    <mergeCell ref="H123:J123"/>
    <mergeCell ref="B116:C116"/>
    <mergeCell ref="E116:G116"/>
    <mergeCell ref="H116:J116"/>
    <mergeCell ref="E117:G117"/>
    <mergeCell ref="H117:J117"/>
    <mergeCell ref="B118:C118"/>
    <mergeCell ref="E118:G118"/>
    <mergeCell ref="H118:J118"/>
    <mergeCell ref="B119:C119"/>
    <mergeCell ref="E119:G119"/>
    <mergeCell ref="H119:J119"/>
    <mergeCell ref="B112:C112"/>
    <mergeCell ref="E112:G112"/>
    <mergeCell ref="H112:J112"/>
    <mergeCell ref="B113:C113"/>
    <mergeCell ref="E113:G113"/>
    <mergeCell ref="H113:J113"/>
    <mergeCell ref="E114:G114"/>
    <mergeCell ref="H114:J114"/>
    <mergeCell ref="B115:C115"/>
    <mergeCell ref="E115:G115"/>
    <mergeCell ref="H115:J115"/>
    <mergeCell ref="B108:C108"/>
    <mergeCell ref="E108:G108"/>
    <mergeCell ref="H108:J108"/>
    <mergeCell ref="B109:C109"/>
    <mergeCell ref="E109:G109"/>
    <mergeCell ref="H109:J109"/>
    <mergeCell ref="E110:G110"/>
    <mergeCell ref="H110:J110"/>
    <mergeCell ref="B111:C111"/>
    <mergeCell ref="E111:G111"/>
    <mergeCell ref="H111:J111"/>
    <mergeCell ref="B105:C105"/>
    <mergeCell ref="E105:G105"/>
    <mergeCell ref="H105:J105"/>
    <mergeCell ref="B106:C106"/>
    <mergeCell ref="E106:G106"/>
    <mergeCell ref="H106:J106"/>
    <mergeCell ref="B107:C107"/>
    <mergeCell ref="E107:G107"/>
    <mergeCell ref="H107:J107"/>
    <mergeCell ref="B102:C102"/>
    <mergeCell ref="E102:G102"/>
    <mergeCell ref="H102:J102"/>
    <mergeCell ref="B103:C103"/>
    <mergeCell ref="E103:G103"/>
    <mergeCell ref="H103:J103"/>
    <mergeCell ref="B104:C104"/>
    <mergeCell ref="E104:G104"/>
    <mergeCell ref="H104:J104"/>
    <mergeCell ref="B98:C98"/>
    <mergeCell ref="E98:G98"/>
    <mergeCell ref="H98:J98"/>
    <mergeCell ref="B99:C99"/>
    <mergeCell ref="E99:G99"/>
    <mergeCell ref="H99:J99"/>
    <mergeCell ref="E100:G100"/>
    <mergeCell ref="H100:J100"/>
    <mergeCell ref="B101:C101"/>
    <mergeCell ref="E101:G101"/>
    <mergeCell ref="H101:J101"/>
    <mergeCell ref="B94:C94"/>
    <mergeCell ref="E94:G94"/>
    <mergeCell ref="H94:J94"/>
    <mergeCell ref="B95:C95"/>
    <mergeCell ref="E95:G95"/>
    <mergeCell ref="H95:J95"/>
    <mergeCell ref="E96:G96"/>
    <mergeCell ref="H96:J96"/>
    <mergeCell ref="B97:C97"/>
    <mergeCell ref="E97:G97"/>
    <mergeCell ref="H97:J97"/>
    <mergeCell ref="B90:C90"/>
    <mergeCell ref="E90:G90"/>
    <mergeCell ref="H90:J90"/>
    <mergeCell ref="E91:G91"/>
    <mergeCell ref="H91:J91"/>
    <mergeCell ref="B92:C92"/>
    <mergeCell ref="E92:G92"/>
    <mergeCell ref="H92:J92"/>
    <mergeCell ref="B93:C93"/>
    <mergeCell ref="E93:G93"/>
    <mergeCell ref="H93:J93"/>
    <mergeCell ref="B87:C87"/>
    <mergeCell ref="E87:G87"/>
    <mergeCell ref="H87:J87"/>
    <mergeCell ref="B88:C88"/>
    <mergeCell ref="E88:G88"/>
    <mergeCell ref="H88:J88"/>
    <mergeCell ref="B89:C89"/>
    <mergeCell ref="E89:G89"/>
    <mergeCell ref="H89:J89"/>
    <mergeCell ref="B84:C84"/>
    <mergeCell ref="E84:G84"/>
    <mergeCell ref="H84:J84"/>
    <mergeCell ref="B85:C85"/>
    <mergeCell ref="E85:G85"/>
    <mergeCell ref="H85:J85"/>
    <mergeCell ref="B86:C86"/>
    <mergeCell ref="E86:G86"/>
    <mergeCell ref="H86:J86"/>
    <mergeCell ref="H79:J79"/>
    <mergeCell ref="H80:J80"/>
    <mergeCell ref="B81:C81"/>
    <mergeCell ref="E81:G81"/>
    <mergeCell ref="H81:J81"/>
    <mergeCell ref="B82:C82"/>
    <mergeCell ref="E82:G82"/>
    <mergeCell ref="H82:J82"/>
    <mergeCell ref="E83:G83"/>
    <mergeCell ref="H83:J83"/>
    <mergeCell ref="A70:A73"/>
    <mergeCell ref="B70:D70"/>
    <mergeCell ref="E70:J70"/>
    <mergeCell ref="B71:C73"/>
    <mergeCell ref="D71:D73"/>
    <mergeCell ref="E71:J71"/>
    <mergeCell ref="E72:G73"/>
    <mergeCell ref="H72:J73"/>
    <mergeCell ref="E76:G76"/>
    <mergeCell ref="H76:J76"/>
    <mergeCell ref="A5:A8"/>
    <mergeCell ref="B5:E5"/>
    <mergeCell ref="F5:F8"/>
    <mergeCell ref="J5:J7"/>
    <mergeCell ref="K5:K7"/>
    <mergeCell ref="L5:L7"/>
    <mergeCell ref="B6:B8"/>
    <mergeCell ref="C6:C8"/>
    <mergeCell ref="D6:D7"/>
  </mergeCells>
  <pageMargins left="0.98055555555555596" right="0.31527777777777799" top="0.31527777777777799" bottom="0.31527777777777799" header="0.511811023622047" footer="0.511811023622047"/>
  <pageSetup paperSize="9" scale="5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39"/>
  <sheetViews>
    <sheetView workbookViewId="0">
      <pane ySplit="10" topLeftCell="A11" activePane="bottomLeft" state="frozen"/>
      <selection activeCell="E44" sqref="E44:G44"/>
      <selection pane="bottomLeft" activeCell="L25" sqref="L25"/>
    </sheetView>
  </sheetViews>
  <sheetFormatPr defaultColWidth="8.6640625" defaultRowHeight="13.2"/>
  <cols>
    <col min="1" max="1" width="4.44140625" style="4" customWidth="1"/>
    <col min="2" max="2" width="10.109375" customWidth="1"/>
    <col min="3" max="3" width="20.88671875" customWidth="1"/>
    <col min="4" max="4" width="14.44140625" customWidth="1"/>
    <col min="5" max="5" width="17.5546875" customWidth="1"/>
    <col min="6" max="6" width="5" customWidth="1"/>
    <col min="7" max="7" width="12" customWidth="1"/>
    <col min="8" max="8" width="11.33203125" customWidth="1"/>
    <col min="9" max="9" width="12" customWidth="1"/>
    <col min="10" max="10" width="11.33203125" customWidth="1"/>
    <col min="11" max="11" width="11.88671875" customWidth="1"/>
    <col min="12" max="12" width="40.109375" customWidth="1"/>
    <col min="13" max="13" width="2.44140625" customWidth="1"/>
    <col min="14" max="14" width="5.88671875" customWidth="1"/>
  </cols>
  <sheetData>
    <row r="1" spans="1:12" ht="15.6">
      <c r="A1" s="6" t="s">
        <v>633</v>
      </c>
      <c r="B1" s="7"/>
      <c r="L1" s="8" t="s">
        <v>419</v>
      </c>
    </row>
    <row r="2" spans="1:12" ht="15">
      <c r="A2" s="9" t="s">
        <v>420</v>
      </c>
      <c r="B2" s="10"/>
    </row>
    <row r="3" spans="1:12" ht="15">
      <c r="A3" s="9" t="s">
        <v>421</v>
      </c>
      <c r="B3" s="10"/>
    </row>
    <row r="4" spans="1:12" ht="15">
      <c r="A4" s="9" t="s">
        <v>422</v>
      </c>
      <c r="B4" s="10"/>
    </row>
    <row r="5" spans="1:12" ht="7.5" customHeight="1"/>
    <row r="6" spans="1:12" ht="12.75" customHeight="1">
      <c r="A6" s="149" t="s">
        <v>0</v>
      </c>
      <c r="B6" s="152" t="s">
        <v>5</v>
      </c>
      <c r="C6" s="152"/>
      <c r="D6" s="152"/>
      <c r="E6" s="152"/>
      <c r="F6" s="153" t="s">
        <v>160</v>
      </c>
      <c r="G6" s="11"/>
      <c r="H6" s="11" t="s">
        <v>6</v>
      </c>
      <c r="I6" s="11"/>
      <c r="J6" s="179" t="s">
        <v>632</v>
      </c>
      <c r="K6" s="154" t="s">
        <v>629</v>
      </c>
      <c r="L6" s="179" t="s">
        <v>7</v>
      </c>
    </row>
    <row r="7" spans="1:12" ht="12.75" customHeight="1">
      <c r="A7" s="149"/>
      <c r="B7" s="150" t="s">
        <v>8</v>
      </c>
      <c r="C7" s="150" t="s">
        <v>9</v>
      </c>
      <c r="D7" s="150" t="s">
        <v>10</v>
      </c>
      <c r="E7" s="50" t="s">
        <v>11</v>
      </c>
      <c r="F7" s="153"/>
      <c r="G7" s="14" t="s">
        <v>6</v>
      </c>
      <c r="H7" s="15" t="s">
        <v>12</v>
      </c>
      <c r="I7" s="15" t="s">
        <v>6</v>
      </c>
      <c r="J7" s="179"/>
      <c r="K7" s="154"/>
      <c r="L7" s="179"/>
    </row>
    <row r="8" spans="1:12" ht="22.8">
      <c r="A8" s="149"/>
      <c r="B8" s="150"/>
      <c r="C8" s="150"/>
      <c r="D8" s="150"/>
      <c r="E8" s="50" t="s">
        <v>13</v>
      </c>
      <c r="F8" s="153"/>
      <c r="G8" s="14" t="s">
        <v>14</v>
      </c>
      <c r="H8" s="15" t="s">
        <v>15</v>
      </c>
      <c r="I8" s="15" t="s">
        <v>16</v>
      </c>
      <c r="J8" s="179"/>
      <c r="K8" s="154"/>
      <c r="L8" s="179"/>
    </row>
    <row r="9" spans="1:12">
      <c r="A9" s="149"/>
      <c r="B9" s="150"/>
      <c r="C9" s="150"/>
      <c r="D9" s="13" t="s">
        <v>17</v>
      </c>
      <c r="E9" s="50" t="s">
        <v>18</v>
      </c>
      <c r="F9" s="153"/>
      <c r="G9" s="16" t="s">
        <v>19</v>
      </c>
      <c r="H9" s="16" t="s">
        <v>20</v>
      </c>
      <c r="I9" s="16" t="s">
        <v>21</v>
      </c>
      <c r="J9" s="16" t="s">
        <v>22</v>
      </c>
      <c r="K9" s="16" t="s">
        <v>23</v>
      </c>
      <c r="L9" s="51"/>
    </row>
    <row r="10" spans="1:12" s="75" customFormat="1" ht="10.199999999999999">
      <c r="A10" s="71" t="s">
        <v>423</v>
      </c>
      <c r="B10" s="72"/>
      <c r="C10" s="72"/>
      <c r="D10" s="72"/>
      <c r="E10" s="72"/>
      <c r="F10" s="72"/>
      <c r="G10" s="72"/>
      <c r="H10" s="72"/>
      <c r="I10" s="72"/>
      <c r="J10" s="73"/>
      <c r="K10" s="73"/>
      <c r="L10" s="85"/>
    </row>
    <row r="11" spans="1:12" s="1" customFormat="1">
      <c r="A11" s="103" t="s">
        <v>424</v>
      </c>
      <c r="B11" s="78" t="s">
        <v>62</v>
      </c>
      <c r="C11" s="24" t="s">
        <v>27</v>
      </c>
      <c r="D11" s="53" t="s">
        <v>163</v>
      </c>
      <c r="E11" s="78" t="s">
        <v>425</v>
      </c>
      <c r="F11" s="79" t="s">
        <v>29</v>
      </c>
      <c r="G11" s="80">
        <v>1</v>
      </c>
      <c r="H11" s="104">
        <v>2</v>
      </c>
      <c r="I11" s="21">
        <f>G11*H11*1</f>
        <v>2</v>
      </c>
      <c r="J11" s="144"/>
      <c r="K11" s="144" t="str">
        <f>IF(J11=0,"",ROUND(I11*J11,2))</f>
        <v/>
      </c>
      <c r="L11" s="81" t="s">
        <v>426</v>
      </c>
    </row>
    <row r="12" spans="1:12" s="1" customFormat="1">
      <c r="A12" s="18" t="s">
        <v>427</v>
      </c>
      <c r="B12" s="19" t="s">
        <v>62</v>
      </c>
      <c r="C12" s="24" t="s">
        <v>27</v>
      </c>
      <c r="D12" s="53" t="s">
        <v>163</v>
      </c>
      <c r="E12" s="19" t="s">
        <v>166</v>
      </c>
      <c r="F12" s="105" t="s">
        <v>29</v>
      </c>
      <c r="G12" s="21">
        <v>1</v>
      </c>
      <c r="H12" s="104">
        <v>2</v>
      </c>
      <c r="I12" s="21">
        <f>G12*H12*1</f>
        <v>2</v>
      </c>
      <c r="J12" s="144"/>
      <c r="K12" s="144" t="str">
        <f t="shared" ref="K12:K13" si="0">IF(J12=0,"",ROUND(I12*J12,2))</f>
        <v/>
      </c>
      <c r="L12" s="83"/>
    </row>
    <row r="13" spans="1:12" s="1" customFormat="1" ht="30.6">
      <c r="A13" s="18" t="s">
        <v>428</v>
      </c>
      <c r="B13" s="19" t="s">
        <v>429</v>
      </c>
      <c r="C13" s="24" t="s">
        <v>430</v>
      </c>
      <c r="D13" s="53" t="s">
        <v>163</v>
      </c>
      <c r="E13" s="19" t="s">
        <v>431</v>
      </c>
      <c r="F13" s="105" t="s">
        <v>29</v>
      </c>
      <c r="G13" s="21">
        <v>1</v>
      </c>
      <c r="H13" s="22">
        <v>1</v>
      </c>
      <c r="I13" s="21">
        <f>G13*H13*1</f>
        <v>1</v>
      </c>
      <c r="J13" s="144"/>
      <c r="K13" s="144" t="str">
        <f t="shared" si="0"/>
        <v/>
      </c>
      <c r="L13" s="55" t="s">
        <v>432</v>
      </c>
    </row>
    <row r="14" spans="1:12" s="1" customFormat="1" ht="22.5" customHeight="1">
      <c r="A14" s="25"/>
      <c r="B14" s="26"/>
      <c r="C14" s="26"/>
      <c r="D14" s="26"/>
      <c r="E14" s="26"/>
      <c r="F14" s="26"/>
      <c r="G14" s="2"/>
      <c r="H14" s="2"/>
      <c r="I14" s="106"/>
      <c r="J14" s="107" t="s">
        <v>68</v>
      </c>
      <c r="K14" s="146" t="str">
        <f>IF(SUM(K11:K13)=0,"",SUM(K11:K13))</f>
        <v/>
      </c>
    </row>
    <row r="15" spans="1:12" ht="7.5" customHeight="1">
      <c r="J15" s="31"/>
    </row>
    <row r="16" spans="1:12" ht="13.8">
      <c r="A16" s="32"/>
      <c r="B16" s="33" t="s">
        <v>67</v>
      </c>
      <c r="I16" s="28"/>
      <c r="J16" s="29"/>
      <c r="K16" s="30" t="str">
        <f>IF(K14="","",ROUND(K14*1.23,2))</f>
        <v/>
      </c>
    </row>
    <row r="17" spans="1:10">
      <c r="A17" s="32" t="s">
        <v>69</v>
      </c>
      <c r="B17" t="s">
        <v>433</v>
      </c>
      <c r="J17" s="31"/>
    </row>
    <row r="18" spans="1:10">
      <c r="A18" s="32" t="s">
        <v>71</v>
      </c>
      <c r="B18" t="s">
        <v>193</v>
      </c>
      <c r="J18" s="31"/>
    </row>
    <row r="19" spans="1:10">
      <c r="A19" s="32" t="s">
        <v>79</v>
      </c>
      <c r="B19" t="s">
        <v>80</v>
      </c>
    </row>
    <row r="21" spans="1:10">
      <c r="A21" s="32"/>
    </row>
    <row r="22" spans="1:10">
      <c r="A22" s="32"/>
    </row>
    <row r="23" spans="1:10">
      <c r="A23" s="32"/>
      <c r="J23" s="3" t="s">
        <v>81</v>
      </c>
    </row>
    <row r="24" spans="1:10">
      <c r="A24" s="32"/>
      <c r="J24" s="35" t="s">
        <v>83</v>
      </c>
    </row>
    <row r="25" spans="1:10">
      <c r="A25" s="4" t="s">
        <v>84</v>
      </c>
    </row>
    <row r="26" spans="1:10">
      <c r="A26" s="156" t="s">
        <v>0</v>
      </c>
      <c r="B26" s="157" t="s">
        <v>85</v>
      </c>
      <c r="C26" s="157"/>
      <c r="D26" s="157"/>
      <c r="E26" s="158" t="s">
        <v>86</v>
      </c>
      <c r="F26" s="158"/>
      <c r="G26" s="158"/>
      <c r="H26" s="158"/>
      <c r="I26" s="158"/>
      <c r="J26" s="158"/>
    </row>
    <row r="27" spans="1:10">
      <c r="A27" s="156"/>
      <c r="B27" s="157" t="s">
        <v>87</v>
      </c>
      <c r="C27" s="157"/>
      <c r="D27" s="159" t="s">
        <v>88</v>
      </c>
      <c r="E27" s="158" t="s">
        <v>89</v>
      </c>
      <c r="F27" s="158"/>
      <c r="G27" s="158"/>
      <c r="H27" s="158"/>
      <c r="I27" s="158"/>
      <c r="J27" s="158"/>
    </row>
    <row r="28" spans="1:10">
      <c r="A28" s="156"/>
      <c r="B28" s="157"/>
      <c r="C28" s="157"/>
      <c r="D28" s="159"/>
      <c r="E28" s="158" t="s">
        <v>194</v>
      </c>
      <c r="F28" s="158"/>
      <c r="G28" s="158"/>
      <c r="H28" s="158" t="s">
        <v>92</v>
      </c>
      <c r="I28" s="158"/>
      <c r="J28" s="158"/>
    </row>
    <row r="29" spans="1:10">
      <c r="A29" s="156"/>
      <c r="B29" s="157"/>
      <c r="C29" s="157"/>
      <c r="D29" s="159"/>
      <c r="E29" s="158"/>
      <c r="F29" s="158"/>
      <c r="G29" s="158"/>
      <c r="H29" s="158"/>
      <c r="I29" s="158"/>
      <c r="J29" s="158"/>
    </row>
    <row r="30" spans="1:10" s="86" customFormat="1" ht="10.199999999999999">
      <c r="A30" s="215" t="s">
        <v>423</v>
      </c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>
      <c r="A31" s="37" t="s">
        <v>434</v>
      </c>
      <c r="B31" s="162" t="s">
        <v>435</v>
      </c>
      <c r="C31" s="162"/>
      <c r="D31" s="38" t="s">
        <v>94</v>
      </c>
      <c r="E31" s="181" t="s">
        <v>436</v>
      </c>
      <c r="F31" s="181"/>
      <c r="G31" s="181"/>
      <c r="H31" s="182" t="s">
        <v>198</v>
      </c>
      <c r="I31" s="182"/>
      <c r="J31" s="182"/>
    </row>
    <row r="32" spans="1:10">
      <c r="A32" s="58"/>
      <c r="B32" s="171" t="s">
        <v>437</v>
      </c>
      <c r="C32" s="171"/>
      <c r="D32" s="62"/>
      <c r="E32" s="165" t="s">
        <v>97</v>
      </c>
      <c r="F32" s="165"/>
      <c r="G32" s="165"/>
      <c r="H32" s="183" t="s">
        <v>198</v>
      </c>
      <c r="I32" s="183"/>
      <c r="J32" s="183"/>
    </row>
    <row r="33" spans="1:10">
      <c r="A33" s="41"/>
      <c r="B33" s="167"/>
      <c r="C33" s="167"/>
      <c r="D33" s="67"/>
      <c r="E33" s="187" t="s">
        <v>438</v>
      </c>
      <c r="F33" s="187"/>
      <c r="G33" s="187"/>
      <c r="H33" s="185" t="s">
        <v>198</v>
      </c>
      <c r="I33" s="185"/>
      <c r="J33" s="185"/>
    </row>
    <row r="34" spans="1:10">
      <c r="A34" s="37" t="s">
        <v>439</v>
      </c>
      <c r="B34" s="162" t="s">
        <v>440</v>
      </c>
      <c r="C34" s="162"/>
      <c r="D34" s="38" t="s">
        <v>441</v>
      </c>
      <c r="E34" s="181" t="s">
        <v>442</v>
      </c>
      <c r="F34" s="181"/>
      <c r="G34" s="181"/>
      <c r="H34" s="182" t="s">
        <v>198</v>
      </c>
      <c r="I34" s="182"/>
      <c r="J34" s="182"/>
    </row>
    <row r="35" spans="1:10" s="86" customFormat="1">
      <c r="A35" s="58"/>
      <c r="B35" s="171" t="s">
        <v>437</v>
      </c>
      <c r="C35" s="171"/>
      <c r="D35" s="62">
        <f>SUM($D$5:$D$31)</f>
        <v>0</v>
      </c>
      <c r="E35" s="165" t="s">
        <v>201</v>
      </c>
      <c r="F35" s="165"/>
      <c r="G35" s="165"/>
      <c r="H35" s="183" t="s">
        <v>198</v>
      </c>
      <c r="I35" s="183"/>
      <c r="J35" s="183"/>
    </row>
    <row r="36" spans="1:10">
      <c r="A36" s="41"/>
      <c r="B36" s="167"/>
      <c r="C36" s="167"/>
      <c r="D36" s="67"/>
      <c r="E36" s="184" t="s">
        <v>233</v>
      </c>
      <c r="F36" s="184"/>
      <c r="G36" s="184"/>
      <c r="H36" s="185" t="s">
        <v>198</v>
      </c>
      <c r="I36" s="185"/>
      <c r="J36" s="185"/>
    </row>
    <row r="37" spans="1:10" ht="13.8">
      <c r="A37" s="37" t="s">
        <v>443</v>
      </c>
      <c r="B37" s="216" t="s">
        <v>444</v>
      </c>
      <c r="C37" s="216"/>
      <c r="D37" s="40"/>
      <c r="E37" s="165" t="s">
        <v>268</v>
      </c>
      <c r="F37" s="165"/>
      <c r="G37" s="165"/>
      <c r="H37" s="165" t="s">
        <v>268</v>
      </c>
      <c r="I37" s="165"/>
      <c r="J37" s="165"/>
    </row>
    <row r="38" spans="1:10">
      <c r="A38" s="58"/>
      <c r="B38" s="171" t="s">
        <v>437</v>
      </c>
      <c r="C38" s="171"/>
      <c r="D38" s="3"/>
      <c r="E38" s="192" t="s">
        <v>289</v>
      </c>
      <c r="F38" s="192"/>
      <c r="G38" s="192"/>
      <c r="H38" s="192" t="s">
        <v>289</v>
      </c>
      <c r="I38" s="192"/>
      <c r="J38" s="192"/>
    </row>
    <row r="39" spans="1:10">
      <c r="A39" s="41"/>
      <c r="B39" s="167"/>
      <c r="C39" s="167"/>
      <c r="D39" s="67"/>
      <c r="E39" s="184" t="s">
        <v>445</v>
      </c>
      <c r="F39" s="184"/>
      <c r="G39" s="184"/>
      <c r="H39" s="185" t="s">
        <v>198</v>
      </c>
      <c r="I39" s="185"/>
      <c r="J39" s="185"/>
    </row>
  </sheetData>
  <mergeCells count="45">
    <mergeCell ref="B37:C37"/>
    <mergeCell ref="B38:C38"/>
    <mergeCell ref="E38:G38"/>
    <mergeCell ref="H38:J38"/>
    <mergeCell ref="B39:C39"/>
    <mergeCell ref="E39:G39"/>
    <mergeCell ref="H39:J39"/>
    <mergeCell ref="E37:G37"/>
    <mergeCell ref="H37:J37"/>
    <mergeCell ref="B35:C35"/>
    <mergeCell ref="E35:G35"/>
    <mergeCell ref="H35:J35"/>
    <mergeCell ref="B36:C36"/>
    <mergeCell ref="E36:G36"/>
    <mergeCell ref="H36:J36"/>
    <mergeCell ref="B33:C33"/>
    <mergeCell ref="E33:G33"/>
    <mergeCell ref="H33:J33"/>
    <mergeCell ref="B34:C34"/>
    <mergeCell ref="E34:G34"/>
    <mergeCell ref="H34:J34"/>
    <mergeCell ref="A30:J30"/>
    <mergeCell ref="B31:C31"/>
    <mergeCell ref="E31:G31"/>
    <mergeCell ref="H31:J31"/>
    <mergeCell ref="B32:C32"/>
    <mergeCell ref="E32:G32"/>
    <mergeCell ref="H32:J32"/>
    <mergeCell ref="L6:L8"/>
    <mergeCell ref="A26:A29"/>
    <mergeCell ref="B26:D26"/>
    <mergeCell ref="E26:J26"/>
    <mergeCell ref="B27:C29"/>
    <mergeCell ref="D27:D29"/>
    <mergeCell ref="E27:J27"/>
    <mergeCell ref="E28:G29"/>
    <mergeCell ref="H28:J29"/>
    <mergeCell ref="A6:A9"/>
    <mergeCell ref="B6:E6"/>
    <mergeCell ref="F6:F9"/>
    <mergeCell ref="J6:J8"/>
    <mergeCell ref="K6:K8"/>
    <mergeCell ref="B7:B9"/>
    <mergeCell ref="C7:C9"/>
    <mergeCell ref="D7:D8"/>
  </mergeCells>
  <pageMargins left="0.82083333333333297" right="0.31527777777777799" top="0.31527777777777799" bottom="0.31527777777777799" header="0.511811023622047" footer="0.511811023622047"/>
  <pageSetup paperSize="9"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6099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1. Arena</vt:lpstr>
      <vt:lpstr>2. Globus</vt:lpstr>
      <vt:lpstr>3. Łabędzia</vt:lpstr>
      <vt:lpstr>4. Zygmuntowskie+Lublinianka</vt:lpstr>
      <vt:lpstr>5. ST. lekkoatletyczny </vt:lpstr>
      <vt:lpstr>6. AQUA i H2O</vt:lpstr>
      <vt:lpstr>7. Zalew</vt:lpstr>
      <vt:lpstr>'2. Globus'!Excel_BuiltIn_Print_Area</vt:lpstr>
      <vt:lpstr>'3. Łabędzia'!Excel_BuiltIn_Print_Area</vt:lpstr>
      <vt:lpstr>'4. Zygmuntowskie+Lublinianka'!Excel_BuiltIn_Print_Area</vt:lpstr>
      <vt:lpstr>'5. ST. lekkoatletyczny '!Excel_BuiltIn_Print_Area</vt:lpstr>
      <vt:lpstr>'6. AQUA i H2O'!Excel_BuiltIn_Print_Area</vt:lpstr>
      <vt:lpstr>'1. Arena'!Obszar_wydruku</vt:lpstr>
      <vt:lpstr>'2. Globus'!Obszar_wydruku</vt:lpstr>
      <vt:lpstr>'3. Łabędzia'!Obszar_wydruku</vt:lpstr>
      <vt:lpstr>'4. Zygmuntowskie+Lublinianka'!Obszar_wydruku</vt:lpstr>
      <vt:lpstr>'5. ST. lekkoatletyczny '!Obszar_wydruku</vt:lpstr>
      <vt:lpstr>'6. AQUA i H2O'!Obszar_wydruku</vt:lpstr>
      <vt:lpstr>'7. Zalew'!Obszar_wydruku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 Cieżak</dc:creator>
  <dc:description/>
  <cp:lastModifiedBy>a.kliczka</cp:lastModifiedBy>
  <cp:revision>783</cp:revision>
  <cp:lastPrinted>2024-08-30T08:17:43Z</cp:lastPrinted>
  <dcterms:created xsi:type="dcterms:W3CDTF">2014-12-09T16:11:26Z</dcterms:created>
  <dcterms:modified xsi:type="dcterms:W3CDTF">2024-09-11T12:08:00Z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