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O:\3 KK\POWYŻEJ\2024\11 Leki do programów lekowych ANIFROLUMABUM\SWZ\"/>
    </mc:Choice>
  </mc:AlternateContent>
  <xr:revisionPtr revIDLastSave="0" documentId="8_{D9CD5AE7-D52D-4A3C-B3D5-F791CF1795D3}" xr6:coauthVersionLast="47" xr6:coauthVersionMax="47" xr10:uidLastSave="{00000000-0000-0000-0000-000000000000}"/>
  <bookViews>
    <workbookView xWindow="7560" yWindow="705" windowWidth="18435" windowHeight="13290" firstSheet="1" activeTab="1"/>
  </bookViews>
  <sheets>
    <sheet name="PRZETARG OGŁOSZ. " sheetId="3" state="hidden" r:id="rId1"/>
    <sheet name="Arkusz2" sheetId="5" r:id="rId2"/>
    <sheet name="Arkusz1" sheetId="4" state="hidden" r:id="rId3"/>
  </sheets>
  <definedNames>
    <definedName name="_xlnm.Print_Area" localSheetId="0">'PRZETARG OGŁOSZ. '!$A$2:$M$156</definedName>
  </definedNames>
  <calcPr calcId="181029"/>
</workbook>
</file>

<file path=xl/calcChain.xml><?xml version="1.0" encoding="utf-8"?>
<calcChain xmlns="http://schemas.openxmlformats.org/spreadsheetml/2006/main">
  <c r="I4" i="5" l="1"/>
  <c r="J374" i="3"/>
  <c r="J365" i="3"/>
  <c r="J366" i="3"/>
  <c r="L356" i="3"/>
  <c r="J356" i="3"/>
  <c r="K356" i="3"/>
  <c r="I356" i="3"/>
  <c r="L355" i="3"/>
  <c r="J355" i="3"/>
  <c r="K355" i="3"/>
  <c r="I355" i="3"/>
  <c r="L354" i="3"/>
  <c r="J354" i="3"/>
  <c r="K354" i="3"/>
  <c r="I354" i="3"/>
  <c r="L353" i="3"/>
  <c r="J353" i="3"/>
  <c r="K353" i="3"/>
  <c r="I353" i="3"/>
  <c r="L352" i="3"/>
  <c r="J352" i="3"/>
  <c r="K352" i="3"/>
  <c r="M352" i="3"/>
  <c r="I352" i="3"/>
  <c r="J351" i="3"/>
  <c r="K351" i="3"/>
  <c r="I351" i="3"/>
  <c r="I342" i="3"/>
  <c r="J333" i="3"/>
  <c r="I333" i="3"/>
  <c r="J324" i="3"/>
  <c r="K324" i="3"/>
  <c r="M324" i="3"/>
  <c r="L324" i="3"/>
  <c r="I324" i="3"/>
  <c r="J323" i="3"/>
  <c r="I323" i="3"/>
  <c r="J322" i="3"/>
  <c r="I322" i="3"/>
  <c r="J312" i="3"/>
  <c r="J313" i="3"/>
  <c r="I312" i="3"/>
  <c r="K303" i="3"/>
  <c r="K304" i="3"/>
  <c r="J303" i="3"/>
  <c r="J304" i="3"/>
  <c r="I303" i="3"/>
  <c r="J293" i="3"/>
  <c r="L293" i="3"/>
  <c r="L294" i="3"/>
  <c r="K293" i="3"/>
  <c r="K294" i="3"/>
  <c r="I293" i="3"/>
  <c r="K284" i="3"/>
  <c r="M284" i="3"/>
  <c r="J284" i="3"/>
  <c r="L284" i="3"/>
  <c r="I284" i="3"/>
  <c r="J283" i="3"/>
  <c r="K283" i="3"/>
  <c r="K285" i="3"/>
  <c r="L283" i="3"/>
  <c r="I283" i="3"/>
  <c r="J275" i="3"/>
  <c r="J276" i="3"/>
  <c r="I275" i="3"/>
  <c r="K266" i="3"/>
  <c r="J266" i="3"/>
  <c r="L266" i="3"/>
  <c r="I266" i="3"/>
  <c r="K265" i="3"/>
  <c r="M265" i="3"/>
  <c r="K267" i="3"/>
  <c r="J265" i="3"/>
  <c r="J267" i="3"/>
  <c r="I265" i="3"/>
  <c r="L257" i="3"/>
  <c r="L258" i="3"/>
  <c r="J257" i="3"/>
  <c r="K257" i="3"/>
  <c r="K258" i="3"/>
  <c r="I257" i="3"/>
  <c r="K248" i="3"/>
  <c r="M248" i="3"/>
  <c r="J248" i="3"/>
  <c r="L248" i="3"/>
  <c r="I248" i="3"/>
  <c r="K247" i="3"/>
  <c r="J247" i="3"/>
  <c r="L247" i="3"/>
  <c r="I247" i="3"/>
  <c r="K246" i="3"/>
  <c r="M246" i="3"/>
  <c r="J246" i="3"/>
  <c r="L246" i="3"/>
  <c r="I246" i="3"/>
  <c r="J245" i="3"/>
  <c r="I245" i="3"/>
  <c r="J237" i="3"/>
  <c r="L237" i="3"/>
  <c r="L236" i="3"/>
  <c r="J236" i="3"/>
  <c r="K236" i="3"/>
  <c r="J235" i="3"/>
  <c r="I235" i="3"/>
  <c r="K226" i="3"/>
  <c r="J226" i="3"/>
  <c r="L226" i="3"/>
  <c r="I226" i="3"/>
  <c r="K225" i="3"/>
  <c r="M225" i="3"/>
  <c r="J225" i="3"/>
  <c r="L225" i="3"/>
  <c r="I225" i="3"/>
  <c r="K224" i="3"/>
  <c r="J224" i="3"/>
  <c r="L224" i="3"/>
  <c r="I224" i="3"/>
  <c r="K223" i="3"/>
  <c r="M223" i="3"/>
  <c r="J223" i="3"/>
  <c r="L223" i="3"/>
  <c r="I223" i="3"/>
  <c r="J222" i="3"/>
  <c r="K222" i="3"/>
  <c r="M222" i="3"/>
  <c r="L222" i="3"/>
  <c r="I222" i="3"/>
  <c r="J221" i="3"/>
  <c r="K221" i="3"/>
  <c r="L221" i="3"/>
  <c r="L227" i="3"/>
  <c r="I221" i="3"/>
  <c r="J213" i="3"/>
  <c r="L213" i="3"/>
  <c r="L214" i="3"/>
  <c r="I213" i="3"/>
  <c r="J212" i="3"/>
  <c r="J214" i="3"/>
  <c r="I212" i="3"/>
  <c r="L205" i="3"/>
  <c r="K205" i="3"/>
  <c r="J205" i="3"/>
  <c r="I205" i="3"/>
  <c r="L204" i="3"/>
  <c r="L206" i="3"/>
  <c r="K204" i="3"/>
  <c r="K206" i="3"/>
  <c r="J204" i="3"/>
  <c r="J206" i="3"/>
  <c r="I204" i="3"/>
  <c r="L196" i="3"/>
  <c r="J196" i="3"/>
  <c r="K196" i="3"/>
  <c r="I196" i="3"/>
  <c r="L195" i="3"/>
  <c r="J195" i="3"/>
  <c r="K195" i="3"/>
  <c r="M195" i="3"/>
  <c r="I195" i="3"/>
  <c r="L194" i="3"/>
  <c r="J194" i="3"/>
  <c r="K194" i="3"/>
  <c r="M194" i="3"/>
  <c r="I194" i="3"/>
  <c r="J193" i="3"/>
  <c r="I193" i="3"/>
  <c r="J192" i="3"/>
  <c r="I192" i="3"/>
  <c r="J191" i="3"/>
  <c r="K191" i="3"/>
  <c r="M191" i="3"/>
  <c r="I191" i="3"/>
  <c r="L190" i="3"/>
  <c r="J190" i="3"/>
  <c r="K190" i="3"/>
  <c r="M190" i="3"/>
  <c r="I190" i="3"/>
  <c r="L189" i="3"/>
  <c r="J189" i="3"/>
  <c r="K189" i="3"/>
  <c r="M189" i="3"/>
  <c r="I189" i="3"/>
  <c r="J188" i="3"/>
  <c r="L188" i="3"/>
  <c r="K188" i="3"/>
  <c r="I188" i="3"/>
  <c r="J187" i="3"/>
  <c r="L187" i="3"/>
  <c r="K187" i="3"/>
  <c r="M187" i="3"/>
  <c r="I187" i="3"/>
  <c r="L186" i="3"/>
  <c r="J186" i="3"/>
  <c r="K186" i="3"/>
  <c r="M186" i="3"/>
  <c r="I186" i="3"/>
  <c r="L185" i="3"/>
  <c r="J185" i="3"/>
  <c r="K185" i="3"/>
  <c r="M185" i="3"/>
  <c r="I185" i="3"/>
  <c r="L184" i="3"/>
  <c r="J184" i="3"/>
  <c r="K184" i="3"/>
  <c r="I184" i="3"/>
  <c r="L183" i="3"/>
  <c r="J183" i="3"/>
  <c r="K183" i="3"/>
  <c r="M183" i="3"/>
  <c r="I183" i="3"/>
  <c r="J182" i="3"/>
  <c r="I182" i="3"/>
  <c r="J181" i="3"/>
  <c r="I181" i="3"/>
  <c r="L180" i="3"/>
  <c r="J180" i="3"/>
  <c r="K180" i="3"/>
  <c r="M180" i="3"/>
  <c r="I180" i="3"/>
  <c r="L179" i="3"/>
  <c r="J179" i="3"/>
  <c r="K179" i="3"/>
  <c r="M179" i="3"/>
  <c r="I179" i="3"/>
  <c r="J178" i="3"/>
  <c r="L178" i="3"/>
  <c r="K178" i="3"/>
  <c r="I178" i="3"/>
  <c r="M350" i="3"/>
  <c r="M349" i="3"/>
  <c r="M348" i="3"/>
  <c r="M204" i="3"/>
  <c r="M224" i="3"/>
  <c r="M236" i="3"/>
  <c r="M283" i="3"/>
  <c r="M303" i="3"/>
  <c r="M304" i="3"/>
  <c r="J200" i="4"/>
  <c r="K200" i="4"/>
  <c r="K201" i="4"/>
  <c r="J191" i="4"/>
  <c r="J192" i="4"/>
  <c r="J182" i="4"/>
  <c r="K182" i="4"/>
  <c r="I182" i="4"/>
  <c r="J181" i="4"/>
  <c r="K181" i="4"/>
  <c r="I181" i="4"/>
  <c r="L180" i="4"/>
  <c r="J180" i="4"/>
  <c r="K180" i="4"/>
  <c r="I180" i="4"/>
  <c r="J179" i="4"/>
  <c r="K179" i="4"/>
  <c r="I179" i="4"/>
  <c r="J178" i="4"/>
  <c r="K178" i="4"/>
  <c r="I178" i="4"/>
  <c r="J177" i="4"/>
  <c r="I177" i="4"/>
  <c r="I168" i="4"/>
  <c r="J159" i="4"/>
  <c r="K159" i="4"/>
  <c r="K160" i="4"/>
  <c r="I159" i="4"/>
  <c r="J150" i="4"/>
  <c r="I150" i="4"/>
  <c r="J149" i="4"/>
  <c r="K149" i="4"/>
  <c r="L149" i="4"/>
  <c r="I149" i="4"/>
  <c r="J148" i="4"/>
  <c r="I148" i="4"/>
  <c r="J138" i="4"/>
  <c r="I138" i="4"/>
  <c r="J129" i="4"/>
  <c r="J130" i="4"/>
  <c r="L129" i="4"/>
  <c r="L130" i="4"/>
  <c r="I129" i="4"/>
  <c r="J119" i="4"/>
  <c r="J120" i="4"/>
  <c r="K119" i="4"/>
  <c r="K120" i="4"/>
  <c r="I119" i="4"/>
  <c r="J110" i="4"/>
  <c r="L110" i="4"/>
  <c r="I110" i="4"/>
  <c r="J109" i="4"/>
  <c r="L109" i="4"/>
  <c r="L111" i="4"/>
  <c r="I109" i="4"/>
  <c r="J101" i="4"/>
  <c r="J102" i="4"/>
  <c r="I101" i="4"/>
  <c r="J92" i="4"/>
  <c r="L92" i="4"/>
  <c r="I92" i="4"/>
  <c r="J91" i="4"/>
  <c r="L91" i="4"/>
  <c r="L93" i="4"/>
  <c r="I91" i="4"/>
  <c r="J83" i="4"/>
  <c r="J84" i="4"/>
  <c r="K83" i="4"/>
  <c r="K84" i="4"/>
  <c r="I83" i="4"/>
  <c r="J74" i="4"/>
  <c r="L74" i="4"/>
  <c r="I74" i="4"/>
  <c r="J73" i="4"/>
  <c r="L73" i="4"/>
  <c r="I73" i="4"/>
  <c r="J72" i="4"/>
  <c r="L72" i="4"/>
  <c r="L75" i="4"/>
  <c r="I72" i="4"/>
  <c r="J71" i="4"/>
  <c r="I71" i="4"/>
  <c r="J63" i="4"/>
  <c r="L63" i="4"/>
  <c r="J62" i="4"/>
  <c r="L62" i="4"/>
  <c r="J61" i="4"/>
  <c r="L61" i="4"/>
  <c r="L64" i="4"/>
  <c r="I61" i="4"/>
  <c r="J52" i="4"/>
  <c r="K52" i="4"/>
  <c r="L52" i="4"/>
  <c r="I52" i="4"/>
  <c r="J51" i="4"/>
  <c r="L51" i="4"/>
  <c r="I51" i="4"/>
  <c r="J50" i="4"/>
  <c r="L50" i="4"/>
  <c r="I50" i="4"/>
  <c r="J49" i="4"/>
  <c r="L49" i="4"/>
  <c r="I49" i="4"/>
  <c r="J48" i="4"/>
  <c r="L48" i="4"/>
  <c r="I48" i="4"/>
  <c r="J47" i="4"/>
  <c r="I47" i="4"/>
  <c r="J39" i="4"/>
  <c r="K39" i="4"/>
  <c r="I39" i="4"/>
  <c r="J38" i="4"/>
  <c r="J40" i="4"/>
  <c r="I38" i="4"/>
  <c r="J31" i="4"/>
  <c r="I31" i="4"/>
  <c r="J30" i="4"/>
  <c r="L30" i="4"/>
  <c r="I30" i="4"/>
  <c r="J22" i="4"/>
  <c r="K22" i="4"/>
  <c r="I22" i="4"/>
  <c r="J21" i="4"/>
  <c r="K21" i="4"/>
  <c r="I21" i="4"/>
  <c r="J20" i="4"/>
  <c r="K20" i="4"/>
  <c r="I20" i="4"/>
  <c r="J19" i="4"/>
  <c r="K19" i="4"/>
  <c r="I19" i="4"/>
  <c r="J18" i="4"/>
  <c r="I18" i="4"/>
  <c r="J17" i="4"/>
  <c r="K17" i="4"/>
  <c r="I17" i="4"/>
  <c r="J16" i="4"/>
  <c r="K16" i="4"/>
  <c r="I16" i="4"/>
  <c r="J15" i="4"/>
  <c r="I15" i="4"/>
  <c r="J14" i="4"/>
  <c r="L14" i="4"/>
  <c r="K14" i="4"/>
  <c r="I14" i="4"/>
  <c r="J13" i="4"/>
  <c r="K13" i="4"/>
  <c r="I13" i="4"/>
  <c r="J12" i="4"/>
  <c r="K12" i="4"/>
  <c r="I12" i="4"/>
  <c r="J11" i="4"/>
  <c r="L11" i="4"/>
  <c r="K11" i="4"/>
  <c r="I11" i="4"/>
  <c r="J10" i="4"/>
  <c r="K10" i="4"/>
  <c r="I10" i="4"/>
  <c r="J9" i="4"/>
  <c r="K9" i="4"/>
  <c r="I9" i="4"/>
  <c r="J8" i="4"/>
  <c r="K8" i="4"/>
  <c r="I8" i="4"/>
  <c r="J7" i="4"/>
  <c r="K7" i="4"/>
  <c r="I7" i="4"/>
  <c r="J6" i="4"/>
  <c r="K6" i="4"/>
  <c r="I6" i="4"/>
  <c r="J5" i="4"/>
  <c r="K5" i="4"/>
  <c r="I5" i="4"/>
  <c r="J4" i="4"/>
  <c r="K4" i="4"/>
  <c r="I4" i="4"/>
  <c r="J168" i="3"/>
  <c r="J160" i="3"/>
  <c r="J151" i="3"/>
  <c r="J144" i="3"/>
  <c r="J137" i="3"/>
  <c r="J127" i="3"/>
  <c r="J128" i="3"/>
  <c r="J126" i="3"/>
  <c r="J118" i="3"/>
  <c r="J111" i="3"/>
  <c r="J102" i="3"/>
  <c r="J95" i="3"/>
  <c r="J87" i="3"/>
  <c r="J79" i="3"/>
  <c r="J78" i="3"/>
  <c r="J70" i="3"/>
  <c r="J63" i="3"/>
  <c r="J52" i="3"/>
  <c r="J43" i="3"/>
  <c r="J35" i="3"/>
  <c r="J26" i="3"/>
  <c r="J18" i="3"/>
  <c r="J17" i="3"/>
  <c r="K6" i="3"/>
  <c r="J5" i="3"/>
  <c r="J6" i="3"/>
  <c r="J7" i="3"/>
  <c r="J8" i="3"/>
  <c r="J9" i="3"/>
  <c r="J4" i="3"/>
  <c r="K18" i="3"/>
  <c r="L18" i="3"/>
  <c r="K9" i="3"/>
  <c r="L9" i="3"/>
  <c r="K8" i="3"/>
  <c r="L8" i="3"/>
  <c r="K168" i="3"/>
  <c r="L168" i="3"/>
  <c r="K160" i="3"/>
  <c r="K161" i="3"/>
  <c r="K128" i="3"/>
  <c r="K63" i="3"/>
  <c r="L63" i="3"/>
  <c r="K64" i="3"/>
  <c r="L64" i="3"/>
  <c r="M64" i="3"/>
  <c r="K70" i="3"/>
  <c r="K71" i="3"/>
  <c r="K95" i="3"/>
  <c r="K151" i="3"/>
  <c r="L151" i="3"/>
  <c r="M151" i="3"/>
  <c r="K137" i="3"/>
  <c r="L137" i="3"/>
  <c r="K52" i="3"/>
  <c r="K53" i="3"/>
  <c r="K127" i="3"/>
  <c r="L127" i="3"/>
  <c r="M127" i="3"/>
  <c r="K126" i="3"/>
  <c r="K79" i="3"/>
  <c r="L79" i="3"/>
  <c r="M79" i="3"/>
  <c r="K78" i="3"/>
  <c r="L78" i="3"/>
  <c r="M78" i="3"/>
  <c r="K4" i="3"/>
  <c r="K10" i="3"/>
  <c r="L10" i="3"/>
  <c r="L4" i="3"/>
  <c r="K5" i="3"/>
  <c r="L5" i="3"/>
  <c r="K26" i="3"/>
  <c r="K27" i="3"/>
  <c r="L27" i="3"/>
  <c r="K17" i="3"/>
  <c r="K19" i="3"/>
  <c r="K144" i="3"/>
  <c r="L144" i="3"/>
  <c r="K87" i="3"/>
  <c r="K88" i="3"/>
  <c r="M88" i="3"/>
  <c r="L88" i="3"/>
  <c r="K102" i="3"/>
  <c r="K111" i="3"/>
  <c r="L111" i="3"/>
  <c r="M111" i="3"/>
  <c r="K118" i="3"/>
  <c r="K119" i="3"/>
  <c r="L119" i="3"/>
  <c r="M119" i="3"/>
  <c r="K7" i="3"/>
  <c r="L7" i="3"/>
  <c r="K35" i="3"/>
  <c r="K36" i="3"/>
  <c r="M36" i="3"/>
  <c r="K43" i="3"/>
  <c r="L43" i="3"/>
  <c r="L95" i="3"/>
  <c r="K96" i="3"/>
  <c r="M18" i="3"/>
  <c r="L102" i="3"/>
  <c r="K112" i="3"/>
  <c r="L112" i="3"/>
  <c r="M112" i="3"/>
  <c r="L52" i="3"/>
  <c r="M52" i="3"/>
  <c r="L35" i="3"/>
  <c r="L70" i="3"/>
  <c r="M70" i="3"/>
  <c r="L118" i="3"/>
  <c r="M118" i="3"/>
  <c r="M63" i="3"/>
  <c r="K138" i="3"/>
  <c r="L138" i="3"/>
  <c r="K169" i="3"/>
  <c r="L169" i="3"/>
  <c r="M169" i="3"/>
  <c r="L87" i="3"/>
  <c r="M87" i="3"/>
  <c r="M137" i="3"/>
  <c r="L19" i="3"/>
  <c r="M19" i="3"/>
  <c r="L36" i="3"/>
  <c r="L71" i="3"/>
  <c r="M71" i="3"/>
  <c r="L161" i="3"/>
  <c r="L17" i="3"/>
  <c r="M17" i="3"/>
  <c r="M168" i="3"/>
  <c r="K44" i="3"/>
  <c r="L160" i="3"/>
  <c r="M160" i="3"/>
  <c r="M43" i="3"/>
  <c r="M95" i="3"/>
  <c r="K80" i="3"/>
  <c r="M35" i="3"/>
  <c r="L80" i="3"/>
  <c r="M80" i="3"/>
  <c r="L96" i="3"/>
  <c r="M96" i="3"/>
  <c r="M351" i="3"/>
  <c r="L351" i="3"/>
  <c r="K212" i="3"/>
  <c r="M212" i="3"/>
  <c r="M214" i="3"/>
  <c r="K213" i="3"/>
  <c r="K237" i="3"/>
  <c r="J258" i="3"/>
  <c r="K275" i="3"/>
  <c r="M275" i="3"/>
  <c r="M276" i="3"/>
  <c r="K276" i="3"/>
  <c r="J294" i="3"/>
  <c r="K312" i="3"/>
  <c r="K313" i="3"/>
  <c r="J334" i="3"/>
  <c r="J357" i="3"/>
  <c r="K365" i="3"/>
  <c r="K366" i="3"/>
  <c r="J375" i="3"/>
  <c r="L212" i="3"/>
  <c r="L275" i="3"/>
  <c r="L276" i="3"/>
  <c r="L312" i="3"/>
  <c r="L313" i="3"/>
  <c r="L365" i="3"/>
  <c r="L366" i="3"/>
  <c r="K50" i="4"/>
  <c r="K48" i="4"/>
  <c r="L5" i="4"/>
  <c r="L17" i="4"/>
  <c r="K51" i="4"/>
  <c r="K49" i="4"/>
  <c r="M266" i="3"/>
  <c r="M184" i="3"/>
  <c r="M188" i="3"/>
  <c r="M196" i="3"/>
  <c r="M205" i="3"/>
  <c r="M206" i="3"/>
  <c r="M247" i="3"/>
  <c r="M178" i="3"/>
  <c r="M226" i="3"/>
  <c r="M331" i="3"/>
  <c r="M332" i="3"/>
  <c r="M347" i="3"/>
  <c r="M293" i="3"/>
  <c r="M294" i="3"/>
  <c r="M369" i="3"/>
  <c r="M370" i="3"/>
  <c r="M257" i="3"/>
  <c r="M258" i="3"/>
  <c r="M237" i="3"/>
  <c r="M285" i="3"/>
  <c r="L21" i="4"/>
  <c r="M360" i="3"/>
  <c r="M361" i="3"/>
  <c r="M213" i="3"/>
  <c r="L9" i="4"/>
  <c r="K47" i="4"/>
  <c r="J160" i="4"/>
  <c r="L13" i="4"/>
  <c r="L119" i="4"/>
  <c r="L120" i="4"/>
  <c r="J75" i="4"/>
  <c r="J111" i="4"/>
  <c r="L4" i="4"/>
  <c r="L12" i="4"/>
  <c r="L16" i="4"/>
  <c r="L20" i="4"/>
  <c r="J32" i="4"/>
  <c r="K71" i="4"/>
  <c r="K72" i="4"/>
  <c r="K73" i="4"/>
  <c r="K74" i="4"/>
  <c r="J93" i="4"/>
  <c r="K148" i="4"/>
  <c r="L179" i="4"/>
  <c r="L7" i="4"/>
  <c r="L19" i="4"/>
  <c r="L71" i="4"/>
  <c r="K109" i="4"/>
  <c r="K110" i="4"/>
  <c r="L148" i="4"/>
  <c r="L178" i="4"/>
  <c r="L182" i="4"/>
  <c r="L200" i="4"/>
  <c r="L201" i="4"/>
  <c r="L6" i="4"/>
  <c r="L10" i="4"/>
  <c r="L22" i="4"/>
  <c r="J64" i="4"/>
  <c r="L83" i="4"/>
  <c r="L84" i="4"/>
  <c r="L159" i="4"/>
  <c r="L160" i="4"/>
  <c r="L181" i="4"/>
  <c r="J201" i="4"/>
  <c r="K63" i="4"/>
  <c r="K191" i="4"/>
  <c r="K192" i="4"/>
  <c r="K30" i="4"/>
  <c r="L38" i="4"/>
  <c r="L39" i="4"/>
  <c r="K62" i="4"/>
  <c r="K91" i="4"/>
  <c r="K92" i="4"/>
  <c r="L101" i="4"/>
  <c r="L102" i="4"/>
  <c r="K129" i="4"/>
  <c r="K130" i="4"/>
  <c r="L191" i="4"/>
  <c r="L192" i="4"/>
  <c r="K38" i="4"/>
  <c r="K40" i="4"/>
  <c r="K101" i="4"/>
  <c r="K102" i="4"/>
  <c r="K61" i="4"/>
  <c r="M5" i="3"/>
  <c r="L357" i="3"/>
  <c r="K357" i="3"/>
  <c r="K214" i="3"/>
  <c r="K53" i="4"/>
  <c r="M312" i="3"/>
  <c r="M313" i="3"/>
  <c r="M353" i="3"/>
  <c r="K64" i="4"/>
  <c r="L40" i="4"/>
  <c r="K93" i="4"/>
  <c r="M44" i="3"/>
  <c r="L44" i="3"/>
  <c r="M138" i="3"/>
  <c r="M27" i="3"/>
  <c r="L128" i="3"/>
  <c r="M128" i="3"/>
  <c r="L6" i="3"/>
  <c r="M6" i="3"/>
  <c r="K177" i="4"/>
  <c r="L177" i="4"/>
  <c r="J183" i="4"/>
  <c r="K192" i="3"/>
  <c r="M192" i="3"/>
  <c r="L192" i="3"/>
  <c r="J238" i="3"/>
  <c r="K235" i="3"/>
  <c r="L235" i="3"/>
  <c r="L238" i="3"/>
  <c r="L322" i="3"/>
  <c r="K322" i="3"/>
  <c r="K111" i="4"/>
  <c r="J23" i="4"/>
  <c r="L8" i="4"/>
  <c r="M144" i="3"/>
  <c r="L53" i="3"/>
  <c r="M53" i="3"/>
  <c r="M161" i="3"/>
  <c r="M8" i="3"/>
  <c r="K15" i="4"/>
  <c r="K23" i="4"/>
  <c r="L15" i="4"/>
  <c r="L32" i="4"/>
  <c r="J139" i="4"/>
  <c r="L138" i="4"/>
  <c r="L139" i="4"/>
  <c r="K138" i="4"/>
  <c r="K139" i="4"/>
  <c r="K75" i="4"/>
  <c r="K181" i="3"/>
  <c r="L181" i="3"/>
  <c r="L197" i="3"/>
  <c r="J197" i="3"/>
  <c r="M10" i="3"/>
  <c r="L126" i="3"/>
  <c r="K129" i="3"/>
  <c r="M126" i="3"/>
  <c r="K18" i="4"/>
  <c r="L18" i="4"/>
  <c r="L31" i="4"/>
  <c r="K31" i="4"/>
  <c r="K32" i="4"/>
  <c r="L47" i="4"/>
  <c r="L53" i="4"/>
  <c r="J53" i="4"/>
  <c r="L150" i="4"/>
  <c r="L151" i="4"/>
  <c r="K150" i="4"/>
  <c r="K151" i="4"/>
  <c r="L182" i="3"/>
  <c r="K182" i="3"/>
  <c r="M182" i="3"/>
  <c r="L193" i="3"/>
  <c r="K193" i="3"/>
  <c r="M193" i="3"/>
  <c r="K245" i="3"/>
  <c r="J249" i="3"/>
  <c r="L245" i="3"/>
  <c r="L249" i="3"/>
  <c r="M267" i="3"/>
  <c r="K323" i="3"/>
  <c r="M323" i="3"/>
  <c r="L323" i="3"/>
  <c r="J325" i="3"/>
  <c r="M7" i="3"/>
  <c r="J151" i="4"/>
  <c r="K145" i="3"/>
  <c r="L191" i="3"/>
  <c r="J227" i="3"/>
  <c r="K333" i="3"/>
  <c r="K334" i="3"/>
  <c r="L333" i="3"/>
  <c r="L334" i="3"/>
  <c r="M4" i="3"/>
  <c r="K227" i="3"/>
  <c r="L285" i="3"/>
  <c r="M221" i="3"/>
  <c r="M227" i="3"/>
  <c r="K152" i="3"/>
  <c r="L26" i="3"/>
  <c r="M26" i="3"/>
  <c r="K103" i="3"/>
  <c r="M102" i="3"/>
  <c r="M9" i="3"/>
  <c r="J285" i="3"/>
  <c r="K374" i="3"/>
  <c r="K375" i="3"/>
  <c r="L374" i="3"/>
  <c r="L375" i="3"/>
  <c r="L265" i="3"/>
  <c r="L267" i="3"/>
  <c r="L303" i="3"/>
  <c r="L304" i="3"/>
  <c r="K249" i="3"/>
  <c r="M245" i="3"/>
  <c r="M249" i="3"/>
  <c r="L145" i="3"/>
  <c r="M145" i="3"/>
  <c r="M181" i="3"/>
  <c r="M197" i="3"/>
  <c r="K197" i="3"/>
  <c r="K183" i="4"/>
  <c r="L183" i="4"/>
  <c r="L152" i="3"/>
  <c r="M152" i="3"/>
  <c r="L129" i="3"/>
  <c r="M129" i="3"/>
  <c r="M322" i="3"/>
  <c r="M325" i="3"/>
  <c r="K325" i="3"/>
  <c r="L103" i="3"/>
  <c r="M103" i="3"/>
  <c r="M235" i="3"/>
  <c r="M238" i="3"/>
  <c r="K238" i="3"/>
  <c r="L23" i="4"/>
  <c r="L325" i="3"/>
  <c r="K4" i="5"/>
</calcChain>
</file>

<file path=xl/sharedStrings.xml><?xml version="1.0" encoding="utf-8"?>
<sst xmlns="http://schemas.openxmlformats.org/spreadsheetml/2006/main" count="1653" uniqueCount="381">
  <si>
    <t>Lp.</t>
  </si>
  <si>
    <t>NAZWA  MIĘDZYNARODOWA</t>
  </si>
  <si>
    <t xml:space="preserve"> DAWKA</t>
  </si>
  <si>
    <t>OPAKOWANIE</t>
  </si>
  <si>
    <t xml:space="preserve">POSTAĆ        </t>
  </si>
  <si>
    <t xml:space="preserve">ILOŚĆ </t>
  </si>
  <si>
    <t xml:space="preserve">NAZWA HANDLOWA  </t>
  </si>
  <si>
    <t>CENA NETTO</t>
  </si>
  <si>
    <t>KWOTA VAT</t>
  </si>
  <si>
    <t>WARTOŚĆ NETTO W PLN</t>
  </si>
  <si>
    <t>WARTOŚĆ BRUTTO W PLN</t>
  </si>
  <si>
    <t>1.</t>
  </si>
  <si>
    <t>INTERFERON BETA -1A</t>
  </si>
  <si>
    <t>1 fiol.</t>
  </si>
  <si>
    <t>inj.</t>
  </si>
  <si>
    <t xml:space="preserve">BOTULINUM  A TOXIN </t>
  </si>
  <si>
    <t>SŁOWNIE</t>
  </si>
  <si>
    <t>WARTOŚĆ ZADANIA BRUTTO:</t>
  </si>
  <si>
    <t>ZADANIE NR 1</t>
  </si>
  <si>
    <t>ZADANIE NR 5</t>
  </si>
  <si>
    <t>ETANERCEPTUM</t>
  </si>
  <si>
    <t>50 mg</t>
  </si>
  <si>
    <t>ADALIMUMAB</t>
  </si>
  <si>
    <t>40 mg</t>
  </si>
  <si>
    <t>inj.i.m.  roztwór</t>
  </si>
  <si>
    <t>Interferon Beta - 1B</t>
  </si>
  <si>
    <t>inj.im.  roztwór</t>
  </si>
  <si>
    <t>30mcg-          6 mln j.m./0,5ml</t>
  </si>
  <si>
    <t>CINACALCETUM</t>
  </si>
  <si>
    <t xml:space="preserve">Preparat wolny od białek kompleksujących                                     </t>
  </si>
  <si>
    <t>28 tabl.</t>
  </si>
  <si>
    <t xml:space="preserve">44mcg  w 0,5 ml    </t>
  </si>
  <si>
    <t>250 mcg/ml</t>
  </si>
  <si>
    <t>100 j</t>
  </si>
  <si>
    <t>12 amp-strzyk. lub 4 wkłady 1,5 ml</t>
  </si>
  <si>
    <t>4 zestawy lub     4 zestawy w autowstrzykiwaczu</t>
  </si>
  <si>
    <t>GOLIMUMABUM</t>
  </si>
  <si>
    <t>roztór do wstrzykiwań</t>
  </si>
  <si>
    <t>1 ampstrzyk. lub wstrzykiwacz</t>
  </si>
  <si>
    <t>AFLIBERCEPT</t>
  </si>
  <si>
    <t>0,004g/0,1ml</t>
  </si>
  <si>
    <t xml:space="preserve"> 1 fiol.</t>
  </si>
  <si>
    <t>RITUXIMABUM</t>
  </si>
  <si>
    <t>10mg/ml</t>
  </si>
  <si>
    <t>roztwór do stosowania iv</t>
  </si>
  <si>
    <t>TOCILIZUMABUM</t>
  </si>
  <si>
    <t>CERTOLIZUMAB PEGOL</t>
  </si>
  <si>
    <t>200mg/ml</t>
  </si>
  <si>
    <t>2 ampstrzyk.</t>
  </si>
  <si>
    <t>ZADANIE NR 2</t>
  </si>
  <si>
    <t>ZADANIE NR 3</t>
  </si>
  <si>
    <t>ZADANIE NR 4</t>
  </si>
  <si>
    <t>Uwaga</t>
  </si>
  <si>
    <t xml:space="preserve"> 1 fiol. 500 mg</t>
  </si>
  <si>
    <t>NATALIZUMABUM</t>
  </si>
  <si>
    <t>jnj.</t>
  </si>
  <si>
    <t>0,3g/15ml</t>
  </si>
  <si>
    <t>2.</t>
  </si>
  <si>
    <t>FINGOLIMODUM</t>
  </si>
  <si>
    <t>kaps</t>
  </si>
  <si>
    <t>0,5mg</t>
  </si>
  <si>
    <t>28 szt</t>
  </si>
  <si>
    <t>DIMETHYL  FUMARATE</t>
  </si>
  <si>
    <t>120 mg</t>
  </si>
  <si>
    <t>14 szt</t>
  </si>
  <si>
    <t>240 mg</t>
  </si>
  <si>
    <t>56 szt</t>
  </si>
  <si>
    <t xml:space="preserve">IMMUNOGLOBULINUM  HUMANUM       </t>
  </si>
  <si>
    <t>15 fiol.+ ampułkostrzykawki z rozpuszczalnikiem +zestaw do wstrzykiwań</t>
  </si>
  <si>
    <t>ZADANIE NR 6</t>
  </si>
  <si>
    <t>ZADANIE NR 8</t>
  </si>
  <si>
    <t>ZADANIE NR 9</t>
  </si>
  <si>
    <t>30 mg  60 mg lub 90 mg</t>
  </si>
  <si>
    <t>3.</t>
  </si>
  <si>
    <t>TERIFLUNOMIDUM</t>
  </si>
  <si>
    <t>tab.</t>
  </si>
  <si>
    <t>14mg</t>
  </si>
  <si>
    <t>op. zawiera 28 tabl.</t>
  </si>
  <si>
    <t>Zamawiający wymaga aby zaoferowane leki znjadowały się w katalogu leków refundowanych w programach lekowych NFZ oraz posiadały limit finansowania  zgodny z aktualnym obwieszczeniem Ministra Zdrowia.</t>
  </si>
  <si>
    <t>botox</t>
  </si>
  <si>
    <t>cinacalcet</t>
  </si>
  <si>
    <t>simponi</t>
  </si>
  <si>
    <t>cimzia</t>
  </si>
  <si>
    <t>betaferon</t>
  </si>
  <si>
    <t>avonex</t>
  </si>
  <si>
    <t>tysabri</t>
  </si>
  <si>
    <t>gilenya</t>
  </si>
  <si>
    <t>tecfidera</t>
  </si>
  <si>
    <t>rebif</t>
  </si>
  <si>
    <t>xeomin</t>
  </si>
  <si>
    <t>eylea</t>
  </si>
  <si>
    <t>mabthera</t>
  </si>
  <si>
    <t>aubagio</t>
  </si>
  <si>
    <t>ig vena</t>
  </si>
  <si>
    <t>Zamawiający wymaga aby zaoferowane leki znjadowały się w katalogu leków refundowanych w programach lekowych NFZ " leczenie przetoczeniami immunoglobulin w chorobach neurologicznych " oraz posiadały limit finansowania  zgodny z aktualnym obwieszczeniem Ministra Zdrowia.</t>
  </si>
  <si>
    <t>162mg</t>
  </si>
  <si>
    <t>4 amp.-strzyk.</t>
  </si>
  <si>
    <t>4 wstrzykiwacze po 1 ml lub 4 ampułkostrzykawki lub 4 zestawy do przygotowania wstrzyknięcia lub równoważne</t>
  </si>
  <si>
    <t>Zamawiający wymaga preparatu do stosowania w programie lekowym neowaskularnej (wysiekowej)postaci zwyrodnienia plamki żółtej (AMD) oraz aby zaoferowane leki znjadowały się w katalogu leków refundowanych w programach lekowych NFZ oraz posiadały limit finansowania  zgodny z aktualnym obwieszczeniem Ministra Zdrowia.</t>
  </si>
  <si>
    <t>ZADANIE NR 10</t>
  </si>
  <si>
    <t>300 j.m.</t>
  </si>
  <si>
    <t>500 j.m.</t>
  </si>
  <si>
    <t>dysport</t>
  </si>
  <si>
    <t>4.</t>
  </si>
  <si>
    <t>fl  5 g, 10 g</t>
  </si>
  <si>
    <t>zgodny z  aktualnym obwieszczeniem Ministra Zdrowia</t>
  </si>
  <si>
    <t>ZADANIE NR 11</t>
  </si>
  <si>
    <t>ZADANIE NR 12</t>
  </si>
  <si>
    <t>ZADANIE NR 13</t>
  </si>
  <si>
    <t>ZADANIE NR 14</t>
  </si>
  <si>
    <t>ZADANIE NR 15</t>
  </si>
  <si>
    <t>ZADANIE NR 16</t>
  </si>
  <si>
    <t>ZADANIE NR 17</t>
  </si>
  <si>
    <t>BARICITINIBUM</t>
  </si>
  <si>
    <t>tabl.powl.</t>
  </si>
  <si>
    <t>4 mg</t>
  </si>
  <si>
    <t>35 szt.</t>
  </si>
  <si>
    <t>SEKUKINUMAB</t>
  </si>
  <si>
    <t>r-r do wstrzyk</t>
  </si>
  <si>
    <t>150mg/ml</t>
  </si>
  <si>
    <t>Cosentyx</t>
  </si>
  <si>
    <t>5 mg</t>
  </si>
  <si>
    <t>Xeljanz</t>
  </si>
  <si>
    <t>ZADANIE NR 18</t>
  </si>
  <si>
    <t>.1.</t>
  </si>
  <si>
    <t>ZADANIE NR 19</t>
  </si>
  <si>
    <t>ZADANIE NR 20</t>
  </si>
  <si>
    <t>Mavenclad</t>
  </si>
  <si>
    <t>Ocrevus</t>
  </si>
  <si>
    <t>erelzi</t>
  </si>
  <si>
    <t>CLADRIBINE</t>
  </si>
  <si>
    <t>tabl</t>
  </si>
  <si>
    <t>0,01 g</t>
  </si>
  <si>
    <t>kaps.dojelitowe</t>
  </si>
  <si>
    <t>tabl.powlekane</t>
  </si>
  <si>
    <t>2 wstrzykiwacze</t>
  </si>
  <si>
    <t xml:space="preserve">2 amp.strzyk.   lub                2 wstrzykiwacze </t>
  </si>
  <si>
    <t>Uwaga:Wskazania do stosowania w chorobach neurologicznych</t>
  </si>
  <si>
    <t>Idacio</t>
  </si>
  <si>
    <t xml:space="preserve">Ixekizumabum </t>
  </si>
  <si>
    <t>80 mg/ml</t>
  </si>
  <si>
    <t>lucentis</t>
  </si>
  <si>
    <t>Ranibizumab</t>
  </si>
  <si>
    <t>0,0023g/0,23 ml%</t>
  </si>
  <si>
    <t>Ilość</t>
  </si>
  <si>
    <t>Tolvaptanum</t>
  </si>
  <si>
    <t>tabl.</t>
  </si>
  <si>
    <t>mg</t>
  </si>
  <si>
    <t>posiadały limit finansowania  zgodny z aktualnym obwieszczeniem Ministra Zdrowia.</t>
  </si>
  <si>
    <t>5.</t>
  </si>
  <si>
    <t>6.</t>
  </si>
  <si>
    <t>Peginterferon beta - 1a</t>
  </si>
  <si>
    <t>63 i 94 mcg</t>
  </si>
  <si>
    <t>Roztwór do wstrzykiwań we wstrzykiwaczu półaułtomatycznym do rozpoczynania leczenia</t>
  </si>
  <si>
    <t xml:space="preserve">Roztwór do wstrzykiwań we wstrzykiwaczu półaułtomatycznym 2 wstrzykiwacze </t>
  </si>
  <si>
    <t>125 mcg</t>
  </si>
  <si>
    <t>Plegridy</t>
  </si>
  <si>
    <t>Jinarc</t>
  </si>
  <si>
    <t>Taltz</t>
  </si>
  <si>
    <t>1 fiol.15 ml i ampułko - strzykawka a 1 ml</t>
  </si>
  <si>
    <t>Olumiant</t>
  </si>
  <si>
    <t>L.p</t>
  </si>
  <si>
    <t>Nazwa handlowa</t>
  </si>
  <si>
    <t>Nazwa międzynarodowa</t>
  </si>
  <si>
    <t>Postać leku</t>
  </si>
  <si>
    <t>Dawka</t>
  </si>
  <si>
    <t>Wielkość opakowania</t>
  </si>
  <si>
    <t>Ilość [op.]</t>
  </si>
  <si>
    <t>Cena netto</t>
  </si>
  <si>
    <t>Wartość netto</t>
  </si>
  <si>
    <t>Wartość VAT</t>
  </si>
  <si>
    <t>Wartość brutto</t>
  </si>
  <si>
    <t>Erbitux</t>
  </si>
  <si>
    <t>Cetuximabum</t>
  </si>
  <si>
    <t>roztwór do infuzji</t>
  </si>
  <si>
    <t>5 mg/ml</t>
  </si>
  <si>
    <t>1 fiol. po 20 ml</t>
  </si>
  <si>
    <t>Keytruda</t>
  </si>
  <si>
    <t>Pembrolizumabum</t>
  </si>
  <si>
    <t>koncentrat do sporz. r-ru do infuzji</t>
  </si>
  <si>
    <t>25 mg/ml</t>
  </si>
  <si>
    <t>1 fiol. 4 ml</t>
  </si>
  <si>
    <t>Opdivo</t>
  </si>
  <si>
    <t>Nivolumabum</t>
  </si>
  <si>
    <t>10 mg/ml</t>
  </si>
  <si>
    <t>1 fiol. po 4 ml</t>
  </si>
  <si>
    <t>Yervoy</t>
  </si>
  <si>
    <t>Ipilimumabum</t>
  </si>
  <si>
    <t>1 fiol.po 10 ml</t>
  </si>
  <si>
    <t>Tyverb</t>
  </si>
  <si>
    <t>Lapatynibum</t>
  </si>
  <si>
    <t>tabl. powl.</t>
  </si>
  <si>
    <t>250 mg</t>
  </si>
  <si>
    <t>70 szt.</t>
  </si>
  <si>
    <t>Ibrance</t>
  </si>
  <si>
    <t>Palbociclibum</t>
  </si>
  <si>
    <t>75 mg</t>
  </si>
  <si>
    <t>21 szt.</t>
  </si>
  <si>
    <t>100 mg</t>
  </si>
  <si>
    <t>125 mg</t>
  </si>
  <si>
    <t>Kisqali</t>
  </si>
  <si>
    <t>Ribociclibum</t>
  </si>
  <si>
    <t>200 mg</t>
  </si>
  <si>
    <t>63 szt.</t>
  </si>
  <si>
    <t>Verzenios</t>
  </si>
  <si>
    <t>Abemaciclibum</t>
  </si>
  <si>
    <t>150 mg</t>
  </si>
  <si>
    <t>Piqray</t>
  </si>
  <si>
    <t>Alpelisibum</t>
  </si>
  <si>
    <t>56 szt.</t>
  </si>
  <si>
    <t>Talzenna</t>
  </si>
  <si>
    <t>Talazoparibum</t>
  </si>
  <si>
    <t>kapsułki twarde</t>
  </si>
  <si>
    <t>0,25 mg</t>
  </si>
  <si>
    <t>30 szt.</t>
  </si>
  <si>
    <t>1 mg</t>
  </si>
  <si>
    <t>Trodelvy</t>
  </si>
  <si>
    <t>Sacituzumabum govitecanum</t>
  </si>
  <si>
    <t>proszek do sporządzania koncentratu roztworu do infuzji</t>
  </si>
  <si>
    <t>1 fiol. proszku</t>
  </si>
  <si>
    <t>Nubeqa</t>
  </si>
  <si>
    <t>Darolutamidum</t>
  </si>
  <si>
    <t>300 mg</t>
  </si>
  <si>
    <t>112 szt.</t>
  </si>
  <si>
    <t>Bavencio</t>
  </si>
  <si>
    <t>Avelumabum</t>
  </si>
  <si>
    <t>20 mg/ml</t>
  </si>
  <si>
    <t>1 fiol. po 10 ml</t>
  </si>
  <si>
    <t>Remsima</t>
  </si>
  <si>
    <t>Infliximabum</t>
  </si>
  <si>
    <t>Ofev</t>
  </si>
  <si>
    <t>Nintedanibum</t>
  </si>
  <si>
    <t>kaps. miękkie</t>
  </si>
  <si>
    <t>60 szt.</t>
  </si>
  <si>
    <t>Zeposia</t>
  </si>
  <si>
    <t>Ozanimodum</t>
  </si>
  <si>
    <t>kaps. twarde</t>
  </si>
  <si>
    <t>7 kaps. twardych (4 × 0,23 mg; 3 × 0,46 mg)</t>
  </si>
  <si>
    <t>7 szt.</t>
  </si>
  <si>
    <t>0,92 mg</t>
  </si>
  <si>
    <t>28 szt.</t>
  </si>
  <si>
    <t>Kesimpta</t>
  </si>
  <si>
    <t>Ofatumumabum</t>
  </si>
  <si>
    <t>wstrzykiwacz</t>
  </si>
  <si>
    <t>20 mg</t>
  </si>
  <si>
    <t>1 wstrz.</t>
  </si>
  <si>
    <t>RAZEM</t>
  </si>
  <si>
    <t xml:space="preserve">Zamawiający wymaga aby zaoferowane leki znjadowały się w katalogu leków refundowanych w programach lekowych NFZ </t>
  </si>
  <si>
    <t>oraz posiadały limit finansowania  zgodny z aktualnym obwieszczeniem Ministra Zdrowia.</t>
  </si>
  <si>
    <t>Vectibix</t>
  </si>
  <si>
    <t>Panitumumabum</t>
  </si>
  <si>
    <t>1 fiol.po 5 ml</t>
  </si>
  <si>
    <t>Zaltrap</t>
  </si>
  <si>
    <t>Aflibercept</t>
  </si>
  <si>
    <t>Lonsurf</t>
  </si>
  <si>
    <t>Trifluridinum + Tipiracilum</t>
  </si>
  <si>
    <t>15+6,14 mg</t>
  </si>
  <si>
    <t>20 szt.</t>
  </si>
  <si>
    <t xml:space="preserve"> 20+8,19 mg</t>
  </si>
  <si>
    <t>Herceptin</t>
  </si>
  <si>
    <t>Trastuzumabum</t>
  </si>
  <si>
    <t>600mg</t>
  </si>
  <si>
    <t>1 fiol. po 6 ml</t>
  </si>
  <si>
    <t>Perjeta</t>
  </si>
  <si>
    <t>Pertuzumabum</t>
  </si>
  <si>
    <t>420 mg</t>
  </si>
  <si>
    <t>Kadcyla</t>
  </si>
  <si>
    <t>Trastuzumabum emtansinum</t>
  </si>
  <si>
    <t>160 mg</t>
  </si>
  <si>
    <t>Ocrelizumabum</t>
  </si>
  <si>
    <t>30 mg/ml</t>
  </si>
  <si>
    <t>Xtandi</t>
  </si>
  <si>
    <t>Enzalutamidum</t>
  </si>
  <si>
    <t>tabl. lub kaps.</t>
  </si>
  <si>
    <t>Erleada</t>
  </si>
  <si>
    <t>Apalutamidum</t>
  </si>
  <si>
    <t>60 mg</t>
  </si>
  <si>
    <t>120 szt.</t>
  </si>
  <si>
    <t>Tremfya</t>
  </si>
  <si>
    <t>Guselkumabum</t>
  </si>
  <si>
    <t>wstrzykiwacz lub amp-strz.</t>
  </si>
  <si>
    <t>100 mg/ml</t>
  </si>
  <si>
    <t>1 amp.-strzyk.po 1 ml</t>
  </si>
  <si>
    <t>Ponvory</t>
  </si>
  <si>
    <t>Ponesimodum</t>
  </si>
  <si>
    <t>2 + 3 + 4 + 5 + 6 + 7 + 8 + 9 + 10 mg</t>
  </si>
  <si>
    <t>14 szt. (2 x 2 mg + 2 x 3 mg + 2 x 4 mg + 1 x 5 mg + 1 x 6 mg + 1 x 7 mg + 1 x 8 mg + 1 x 9 mg + 3 x 10 mg)</t>
  </si>
  <si>
    <t>Eleber</t>
  </si>
  <si>
    <t>Cabazitaxelum</t>
  </si>
  <si>
    <t>koncentrat i rozpuszczalnik do sporz. r-ru do infuzji</t>
  </si>
  <si>
    <t>Lynparza</t>
  </si>
  <si>
    <t>Olaparibum</t>
  </si>
  <si>
    <t>Rinvoq</t>
  </si>
  <si>
    <t>Upadacitinibum</t>
  </si>
  <si>
    <t>tabl. o przedł. uwalnianiu</t>
  </si>
  <si>
    <t>15 mg</t>
  </si>
  <si>
    <t>Skyrizi</t>
  </si>
  <si>
    <t>Risankizumabum</t>
  </si>
  <si>
    <t>roztwór do wstrzykiwań</t>
  </si>
  <si>
    <t>75 mg/0,83 ml</t>
  </si>
  <si>
    <t>2 ampułko-strzykawki + 2 gaziki nasączone alkoholem</t>
  </si>
  <si>
    <t>150mg</t>
  </si>
  <si>
    <t>4 szt.</t>
  </si>
  <si>
    <t>Gaxenim</t>
  </si>
  <si>
    <t>Fingolimodum</t>
  </si>
  <si>
    <t>0,5 mg</t>
  </si>
  <si>
    <t>Ximluci</t>
  </si>
  <si>
    <t>1 fiol. a 0,23 ml + igła z filtrem</t>
  </si>
  <si>
    <t>Jyseleca</t>
  </si>
  <si>
    <t>Filgotinibum</t>
  </si>
  <si>
    <t>L.p.</t>
  </si>
  <si>
    <t>NAZWA MIĘDZYNARODOWA</t>
  </si>
  <si>
    <t>POSTAĆ</t>
  </si>
  <si>
    <t>DAWKA</t>
  </si>
  <si>
    <t>ILOŚĆ</t>
  </si>
  <si>
    <t>WARTOŚĆ NETTO</t>
  </si>
  <si>
    <t>VAT %</t>
  </si>
  <si>
    <t>WARTOŚĆ  BRUTTO</t>
  </si>
  <si>
    <t>Mayzent</t>
  </si>
  <si>
    <t>Siponimodum</t>
  </si>
  <si>
    <t>12 tabletek</t>
  </si>
  <si>
    <t>120 tabletek</t>
  </si>
  <si>
    <t>2 mg</t>
  </si>
  <si>
    <t>28 tabletek</t>
  </si>
  <si>
    <t>Kineret</t>
  </si>
  <si>
    <t>Anakinra</t>
  </si>
  <si>
    <t>amp.-strzyk./ amp.-strzyk. z podziałką</t>
  </si>
  <si>
    <t>100 mg/0,67 ml</t>
  </si>
  <si>
    <t>7 sztuk</t>
  </si>
  <si>
    <t xml:space="preserve">WARTOŚĆ NETTO </t>
  </si>
  <si>
    <t xml:space="preserve">WARTOŚĆ BRUTTO </t>
  </si>
  <si>
    <t>Copaxone</t>
  </si>
  <si>
    <t>GLATIRAMERUM</t>
  </si>
  <si>
    <t>inj.sc.</t>
  </si>
  <si>
    <t>12 amp-strzyk</t>
  </si>
  <si>
    <t>Uwaga:</t>
  </si>
  <si>
    <t>1 fiol.po 20 ml</t>
  </si>
  <si>
    <t>Roactemra</t>
  </si>
  <si>
    <t>30 mg</t>
  </si>
  <si>
    <t>1 fiolka</t>
  </si>
  <si>
    <t>aktualna ilość</t>
  </si>
  <si>
    <t xml:space="preserve">Uwaga </t>
  </si>
  <si>
    <t>Tofacitinibum</t>
  </si>
  <si>
    <t>ZADANIE NR 7</t>
  </si>
  <si>
    <t>Zadanie nr 21</t>
  </si>
  <si>
    <t>Zadanie nr 22</t>
  </si>
  <si>
    <t>Zadanie Nr 23</t>
  </si>
  <si>
    <t>Zadanie nr 24</t>
  </si>
  <si>
    <t>Zadanie nr 25</t>
  </si>
  <si>
    <t>Zadanie nr 26</t>
  </si>
  <si>
    <t>Zadanie nr 27</t>
  </si>
  <si>
    <t>Zadanie nr 28</t>
  </si>
  <si>
    <t>Zadanie nr 29</t>
  </si>
  <si>
    <t>Zadanie nr 30</t>
  </si>
  <si>
    <t>Zadanie nr 31</t>
  </si>
  <si>
    <t>Zadanie nr 32</t>
  </si>
  <si>
    <t>Zadanie nr 33</t>
  </si>
  <si>
    <t>Zadanie nr 34</t>
  </si>
  <si>
    <t>Zadanie nr 35</t>
  </si>
  <si>
    <t>ZADANIE NR 36</t>
  </si>
  <si>
    <t>ZADANIE NR 37</t>
  </si>
  <si>
    <t>Enfortumabum Vedotini</t>
  </si>
  <si>
    <t>ZADANIE NR 38</t>
  </si>
  <si>
    <t>ZADANIE NR 39</t>
  </si>
  <si>
    <t>Trastuzumabum Derukstekan</t>
  </si>
  <si>
    <t>fiolka</t>
  </si>
  <si>
    <t>Satralizumab</t>
  </si>
  <si>
    <t>Enspryng</t>
  </si>
  <si>
    <t>Enhertu</t>
  </si>
  <si>
    <t>roztwór do wstrz.</t>
  </si>
  <si>
    <t>amp. -strzy.</t>
  </si>
  <si>
    <t>proszek do sporz. koncentratu roztw. do infuzji</t>
  </si>
  <si>
    <t>Padcev</t>
  </si>
  <si>
    <t>B.67, zamawiający wymaga podania ceny za jeden gram</t>
  </si>
  <si>
    <t>Cena netto2</t>
  </si>
  <si>
    <t>Cena netto.</t>
  </si>
  <si>
    <t>ANIFROLUMABUM</t>
  </si>
  <si>
    <t xml:space="preserve">koncentrat do sporz. Roztw. Do infuzji </t>
  </si>
  <si>
    <t>300mg</t>
  </si>
  <si>
    <t>1 fiolka /2 ml</t>
  </si>
  <si>
    <t>załacznik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</si>
</sst>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9" formatCode="#,##0.00\ &quot;zł&quot;"/>
  </numFmts>
  <fonts count="34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9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sz val="7"/>
      <name val="Arial CE"/>
      <charset val="238"/>
    </font>
    <font>
      <b/>
      <sz val="7"/>
      <name val="Arial CE"/>
      <charset val="238"/>
    </font>
    <font>
      <sz val="9"/>
      <name val="Arial CE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FF0000"/>
      <name val="Arial CE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44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4" fillId="0" borderId="0" xfId="0" applyFont="1"/>
    <xf numFmtId="0" fontId="4" fillId="0" borderId="0" xfId="0" applyFont="1" applyBorder="1"/>
    <xf numFmtId="0" fontId="4" fillId="0" borderId="2" xfId="0" applyFont="1" applyBorder="1"/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1" fillId="0" borderId="0" xfId="0" applyFont="1" applyFill="1" applyBorder="1"/>
    <xf numFmtId="3" fontId="2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wrapText="1"/>
    </xf>
    <xf numFmtId="2" fontId="0" fillId="0" borderId="0" xfId="0" applyNumberFormat="1"/>
    <xf numFmtId="0" fontId="8" fillId="0" borderId="1" xfId="0" applyFont="1" applyBorder="1"/>
    <xf numFmtId="2" fontId="8" fillId="0" borderId="1" xfId="0" applyNumberFormat="1" applyFont="1" applyFill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44" fontId="2" fillId="0" borderId="1" xfId="2" applyFont="1" applyBorder="1"/>
    <xf numFmtId="0" fontId="9" fillId="0" borderId="0" xfId="0" applyFont="1"/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8" fillId="0" borderId="0" xfId="0" applyFont="1" applyBorder="1"/>
    <xf numFmtId="44" fontId="2" fillId="0" borderId="0" xfId="2" applyFont="1" applyBorder="1"/>
    <xf numFmtId="0" fontId="11" fillId="0" borderId="0" xfId="0" applyFont="1" applyBorder="1"/>
    <xf numFmtId="0" fontId="0" fillId="0" borderId="0" xfId="0" applyBorder="1"/>
    <xf numFmtId="44" fontId="2" fillId="0" borderId="1" xfId="2" applyNumberFormat="1" applyFont="1" applyBorder="1"/>
    <xf numFmtId="44" fontId="8" fillId="0" borderId="1" xfId="0" applyNumberFormat="1" applyFont="1" applyBorder="1"/>
    <xf numFmtId="4" fontId="8" fillId="0" borderId="1" xfId="0" applyNumberFormat="1" applyFont="1" applyBorder="1"/>
    <xf numFmtId="0" fontId="8" fillId="0" borderId="0" xfId="0" applyFont="1"/>
    <xf numFmtId="44" fontId="8" fillId="0" borderId="0" xfId="0" applyNumberFormat="1" applyFont="1" applyBorder="1"/>
    <xf numFmtId="4" fontId="8" fillId="0" borderId="0" xfId="0" applyNumberFormat="1" applyFont="1" applyBorder="1"/>
    <xf numFmtId="0" fontId="22" fillId="3" borderId="1" xfId="0" applyFont="1" applyFill="1" applyBorder="1" applyAlignment="1" applyProtection="1">
      <alignment wrapText="1"/>
      <protection locked="0"/>
    </xf>
    <xf numFmtId="0" fontId="23" fillId="0" borderId="1" xfId="0" applyFont="1" applyBorder="1" applyAlignment="1">
      <alignment horizontal="center" vertical="center" wrapText="1"/>
    </xf>
    <xf numFmtId="169" fontId="23" fillId="0" borderId="1" xfId="0" applyNumberFormat="1" applyFont="1" applyBorder="1" applyAlignment="1">
      <alignment horizontal="right" vertical="center" wrapText="1"/>
    </xf>
    <xf numFmtId="1" fontId="23" fillId="0" borderId="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69" fontId="24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wrapText="1"/>
    </xf>
    <xf numFmtId="0" fontId="23" fillId="4" borderId="0" xfId="0" applyFont="1" applyFill="1" applyAlignment="1">
      <alignment wrapText="1"/>
    </xf>
    <xf numFmtId="0" fontId="28" fillId="0" borderId="0" xfId="0" applyFont="1" applyAlignment="1">
      <alignment horizontal="center" vertical="center" wrapText="1"/>
    </xf>
    <xf numFmtId="0" fontId="23" fillId="3" borderId="3" xfId="0" applyFont="1" applyFill="1" applyBorder="1" applyAlignment="1">
      <alignment wrapText="1"/>
    </xf>
    <xf numFmtId="0" fontId="29" fillId="0" borderId="0" xfId="0" applyFont="1" applyAlignment="1">
      <alignment horizontal="center" vertical="center" wrapText="1"/>
    </xf>
    <xf numFmtId="169" fontId="29" fillId="0" borderId="0" xfId="0" applyNumberFormat="1" applyFont="1" applyAlignment="1">
      <alignment horizontal="right" vertical="center" wrapText="1"/>
    </xf>
    <xf numFmtId="169" fontId="30" fillId="0" borderId="0" xfId="0" applyNumberFormat="1" applyFont="1" applyAlignment="1">
      <alignment horizontal="right" vertical="center" wrapText="1"/>
    </xf>
    <xf numFmtId="0" fontId="0" fillId="5" borderId="1" xfId="0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169" fontId="29" fillId="0" borderId="1" xfId="0" applyNumberFormat="1" applyFont="1" applyBorder="1" applyAlignment="1">
      <alignment horizontal="right" vertical="center" wrapText="1"/>
    </xf>
    <xf numFmtId="0" fontId="2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169" fontId="30" fillId="0" borderId="1" xfId="0" applyNumberFormat="1" applyFont="1" applyBorder="1" applyAlignment="1">
      <alignment horizontal="right" vertical="center" wrapText="1"/>
    </xf>
    <xf numFmtId="0" fontId="31" fillId="4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2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9" fontId="29" fillId="0" borderId="6" xfId="0" applyNumberFormat="1" applyFont="1" applyBorder="1" applyAlignment="1">
      <alignment horizontal="right" vertical="center" wrapText="1"/>
    </xf>
    <xf numFmtId="0" fontId="29" fillId="4" borderId="0" xfId="0" applyFont="1" applyFill="1" applyAlignment="1">
      <alignment wrapText="1"/>
    </xf>
    <xf numFmtId="0" fontId="29" fillId="3" borderId="1" xfId="0" applyFont="1" applyFill="1" applyBorder="1" applyAlignment="1">
      <alignment wrapText="1"/>
    </xf>
    <xf numFmtId="0" fontId="28" fillId="0" borderId="4" xfId="0" applyFont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169" fontId="30" fillId="0" borderId="3" xfId="0" applyNumberFormat="1" applyFont="1" applyBorder="1" applyAlignment="1">
      <alignment horizontal="right" vertical="center" wrapText="1"/>
    </xf>
    <xf numFmtId="0" fontId="30" fillId="0" borderId="0" xfId="0" applyFont="1" applyAlignment="1">
      <alignment horizontal="center" vertical="center"/>
    </xf>
    <xf numFmtId="169" fontId="28" fillId="0" borderId="1" xfId="0" applyNumberFormat="1" applyFont="1" applyBorder="1" applyAlignment="1">
      <alignment horizontal="right" vertical="center" wrapText="1"/>
    </xf>
    <xf numFmtId="0" fontId="29" fillId="3" borderId="1" xfId="1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28" fillId="0" borderId="0" xfId="0" applyFont="1"/>
    <xf numFmtId="16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/>
    </xf>
    <xf numFmtId="1" fontId="26" fillId="0" borderId="1" xfId="0" applyNumberFormat="1" applyFont="1" applyBorder="1" applyAlignment="1">
      <alignment horizontal="center" vertical="center" wrapText="1"/>
    </xf>
    <xf numFmtId="44" fontId="26" fillId="0" borderId="1" xfId="2" applyFont="1" applyBorder="1" applyAlignment="1">
      <alignment horizontal="center" vertical="center" wrapText="1"/>
    </xf>
    <xf numFmtId="44" fontId="26" fillId="2" borderId="1" xfId="2" applyFont="1" applyFill="1" applyBorder="1" applyAlignment="1">
      <alignment horizontal="center" vertical="center" wrapText="1"/>
    </xf>
    <xf numFmtId="9" fontId="26" fillId="0" borderId="1" xfId="0" applyNumberFormat="1" applyFont="1" applyBorder="1" applyAlignment="1">
      <alignment horizontal="center" vertical="center" wrapText="1"/>
    </xf>
    <xf numFmtId="44" fontId="25" fillId="0" borderId="0" xfId="2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0" fillId="0" borderId="0" xfId="0" applyFont="1"/>
    <xf numFmtId="0" fontId="25" fillId="0" borderId="0" xfId="0" applyFont="1" applyAlignment="1">
      <alignment horizontal="center" vertical="center"/>
    </xf>
    <xf numFmtId="0" fontId="25" fillId="5" borderId="1" xfId="0" applyFont="1" applyFill="1" applyBorder="1" applyAlignment="1">
      <alignment horizontal="center" vertical="center" wrapText="1"/>
    </xf>
    <xf numFmtId="44" fontId="12" fillId="0" borderId="3" xfId="2" applyFont="1" applyBorder="1" applyAlignment="1">
      <alignment horizontal="right" wrapText="1"/>
    </xf>
    <xf numFmtId="4" fontId="12" fillId="0" borderId="3" xfId="0" applyNumberFormat="1" applyFont="1" applyBorder="1" applyAlignment="1">
      <alignment horizontal="right" wrapText="1"/>
    </xf>
    <xf numFmtId="44" fontId="12" fillId="0" borderId="1" xfId="2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1" xfId="0" applyFont="1" applyBorder="1"/>
    <xf numFmtId="0" fontId="14" fillId="0" borderId="1" xfId="0" applyFont="1" applyBorder="1"/>
    <xf numFmtId="0" fontId="0" fillId="0" borderId="1" xfId="0" applyBorder="1"/>
    <xf numFmtId="0" fontId="13" fillId="0" borderId="1" xfId="0" applyFont="1" applyBorder="1"/>
    <xf numFmtId="8" fontId="5" fillId="0" borderId="1" xfId="0" applyNumberFormat="1" applyFont="1" applyBorder="1"/>
    <xf numFmtId="0" fontId="13" fillId="0" borderId="0" xfId="0" applyFont="1" applyBorder="1"/>
    <xf numFmtId="44" fontId="15" fillId="0" borderId="1" xfId="2" applyFont="1" applyBorder="1"/>
    <xf numFmtId="44" fontId="8" fillId="0" borderId="3" xfId="0" applyNumberFormat="1" applyFont="1" applyBorder="1"/>
    <xf numFmtId="4" fontId="8" fillId="0" borderId="3" xfId="0" applyNumberFormat="1" applyFont="1" applyBorder="1"/>
    <xf numFmtId="0" fontId="23" fillId="0" borderId="0" xfId="0" applyFont="1" applyBorder="1" applyAlignment="1">
      <alignment horizontal="center" vertical="center" wrapText="1"/>
    </xf>
    <xf numFmtId="169" fontId="23" fillId="0" borderId="0" xfId="0" applyNumberFormat="1" applyFont="1" applyBorder="1" applyAlignment="1">
      <alignment horizontal="right" vertical="center" wrapText="1"/>
    </xf>
    <xf numFmtId="8" fontId="8" fillId="0" borderId="0" xfId="0" applyNumberFormat="1" applyFont="1" applyBorder="1"/>
    <xf numFmtId="0" fontId="23" fillId="0" borderId="8" xfId="0" applyFont="1" applyBorder="1" applyAlignment="1">
      <alignment horizontal="center" vertical="center" wrapText="1"/>
    </xf>
    <xf numFmtId="44" fontId="2" fillId="0" borderId="1" xfId="2" applyFont="1" applyBorder="1" applyAlignment="1">
      <alignment horizontal="right"/>
    </xf>
    <xf numFmtId="44" fontId="2" fillId="0" borderId="1" xfId="2" applyFont="1" applyBorder="1" applyAlignment="1">
      <alignment vertical="center"/>
    </xf>
    <xf numFmtId="44" fontId="2" fillId="0" borderId="1" xfId="2" applyFont="1" applyBorder="1" applyAlignment="1">
      <alignment horizontal="center" vertical="center"/>
    </xf>
    <xf numFmtId="44" fontId="2" fillId="0" borderId="1" xfId="2" applyNumberFormat="1" applyFont="1" applyBorder="1" applyAlignment="1">
      <alignment horizontal="center" vertical="center"/>
    </xf>
    <xf numFmtId="44" fontId="15" fillId="0" borderId="1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6" fillId="0" borderId="1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wrapText="1"/>
    </xf>
    <xf numFmtId="3" fontId="16" fillId="0" borderId="1" xfId="0" applyNumberFormat="1" applyFont="1" applyBorder="1" applyAlignment="1">
      <alignment horizontal="right"/>
    </xf>
    <xf numFmtId="2" fontId="17" fillId="0" borderId="1" xfId="0" applyNumberFormat="1" applyFont="1" applyFill="1" applyBorder="1"/>
    <xf numFmtId="44" fontId="16" fillId="0" borderId="1" xfId="2" applyFont="1" applyBorder="1"/>
    <xf numFmtId="44" fontId="16" fillId="0" borderId="1" xfId="2" applyNumberFormat="1" applyFont="1" applyBorder="1"/>
    <xf numFmtId="169" fontId="32" fillId="0" borderId="1" xfId="0" applyNumberFormat="1" applyFont="1" applyBorder="1" applyAlignment="1">
      <alignment horizontal="right" vertical="center" wrapText="1"/>
    </xf>
    <xf numFmtId="169" fontId="16" fillId="7" borderId="1" xfId="0" applyNumberFormat="1" applyFont="1" applyFill="1" applyBorder="1" applyAlignment="1">
      <alignment horizontal="right" vertical="center" wrapText="1"/>
    </xf>
    <xf numFmtId="169" fontId="16" fillId="0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/>
    <xf numFmtId="0" fontId="7" fillId="5" borderId="1" xfId="0" applyFont="1" applyFill="1" applyBorder="1"/>
    <xf numFmtId="0" fontId="3" fillId="5" borderId="1" xfId="0" applyFont="1" applyFill="1" applyBorder="1" applyAlignment="1">
      <alignment wrapText="1"/>
    </xf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3" fillId="5" borderId="6" xfId="0" applyFont="1" applyFill="1" applyBorder="1"/>
    <xf numFmtId="0" fontId="7" fillId="5" borderId="6" xfId="0" applyFont="1" applyFill="1" applyBorder="1"/>
    <xf numFmtId="0" fontId="3" fillId="5" borderId="6" xfId="0" applyFont="1" applyFill="1" applyBorder="1" applyAlignment="1">
      <alignment wrapText="1"/>
    </xf>
    <xf numFmtId="44" fontId="26" fillId="7" borderId="1" xfId="2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169" fontId="8" fillId="0" borderId="1" xfId="0" applyNumberFormat="1" applyFont="1" applyBorder="1"/>
    <xf numFmtId="44" fontId="18" fillId="0" borderId="1" xfId="2" applyFont="1" applyBorder="1" applyAlignment="1">
      <alignment horizontal="right"/>
    </xf>
    <xf numFmtId="8" fontId="9" fillId="0" borderId="1" xfId="0" applyNumberFormat="1" applyFont="1" applyBorder="1"/>
    <xf numFmtId="4" fontId="9" fillId="0" borderId="1" xfId="0" applyNumberFormat="1" applyFont="1" applyBorder="1"/>
    <xf numFmtId="0" fontId="0" fillId="5" borderId="0" xfId="0" applyFont="1" applyFill="1"/>
    <xf numFmtId="44" fontId="9" fillId="0" borderId="3" xfId="0" applyNumberFormat="1" applyFont="1" applyBorder="1"/>
    <xf numFmtId="4" fontId="9" fillId="0" borderId="3" xfId="0" applyNumberFormat="1" applyFont="1" applyBorder="1"/>
    <xf numFmtId="8" fontId="9" fillId="0" borderId="3" xfId="0" applyNumberFormat="1" applyFont="1" applyBorder="1"/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9" fontId="6" fillId="0" borderId="1" xfId="0" applyNumberFormat="1" applyFont="1" applyBorder="1"/>
    <xf numFmtId="44" fontId="15" fillId="0" borderId="1" xfId="2" applyFont="1" applyBorder="1" applyAlignment="1">
      <alignment horizontal="right"/>
    </xf>
    <xf numFmtId="44" fontId="15" fillId="0" borderId="1" xfId="2" applyNumberFormat="1" applyFont="1" applyBorder="1"/>
    <xf numFmtId="0" fontId="0" fillId="5" borderId="0" xfId="0" applyFill="1"/>
    <xf numFmtId="44" fontId="12" fillId="0" borderId="0" xfId="2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2" fontId="5" fillId="0" borderId="1" xfId="0" applyNumberFormat="1" applyFont="1" applyBorder="1"/>
    <xf numFmtId="2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44" fontId="2" fillId="0" borderId="1" xfId="2" applyNumberFormat="1" applyFont="1" applyBorder="1" applyAlignment="1">
      <alignment vertical="center"/>
    </xf>
    <xf numFmtId="169" fontId="0" fillId="0" borderId="1" xfId="0" applyNumberFormat="1" applyFont="1" applyBorder="1" applyAlignment="1">
      <alignment vertical="center"/>
    </xf>
    <xf numFmtId="169" fontId="5" fillId="0" borderId="1" xfId="0" applyNumberFormat="1" applyFont="1" applyBorder="1"/>
    <xf numFmtId="0" fontId="22" fillId="5" borderId="1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169" fontId="22" fillId="0" borderId="1" xfId="0" applyNumberFormat="1" applyFont="1" applyBorder="1" applyAlignment="1">
      <alignment horizontal="right" vertical="center" wrapText="1"/>
    </xf>
    <xf numFmtId="1" fontId="22" fillId="0" borderId="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Protection="1">
      <protection locked="0"/>
    </xf>
    <xf numFmtId="0" fontId="22" fillId="5" borderId="4" xfId="0" applyFont="1" applyFill="1" applyBorder="1" applyAlignment="1" applyProtection="1">
      <alignment horizontal="center" vertical="center" wrapText="1"/>
      <protection locked="0"/>
    </xf>
    <xf numFmtId="44" fontId="19" fillId="0" borderId="1" xfId="2" applyFont="1" applyBorder="1"/>
    <xf numFmtId="169" fontId="33" fillId="0" borderId="0" xfId="0" applyNumberFormat="1" applyFont="1" applyBorder="1" applyAlignment="1">
      <alignment horizontal="right" vertical="center" wrapText="1"/>
    </xf>
    <xf numFmtId="169" fontId="20" fillId="0" borderId="0" xfId="0" applyNumberFormat="1" applyFont="1" applyBorder="1"/>
    <xf numFmtId="169" fontId="19" fillId="0" borderId="1" xfId="0" applyNumberFormat="1" applyFont="1" applyBorder="1" applyAlignment="1">
      <alignment vertical="center"/>
    </xf>
    <xf numFmtId="0" fontId="19" fillId="0" borderId="0" xfId="0" applyFont="1"/>
    <xf numFmtId="0" fontId="20" fillId="0" borderId="2" xfId="0" applyFont="1" applyBorder="1"/>
    <xf numFmtId="0" fontId="19" fillId="0" borderId="1" xfId="0" applyFont="1" applyBorder="1"/>
    <xf numFmtId="0" fontId="19" fillId="0" borderId="6" xfId="0" applyFont="1" applyBorder="1"/>
    <xf numFmtId="0" fontId="19" fillId="0" borderId="6" xfId="0" applyFont="1" applyBorder="1" applyAlignment="1">
      <alignment wrapText="1"/>
    </xf>
    <xf numFmtId="0" fontId="19" fillId="0" borderId="3" xfId="0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3" fontId="19" fillId="0" borderId="1" xfId="0" applyNumberFormat="1" applyFont="1" applyBorder="1"/>
    <xf numFmtId="44" fontId="19" fillId="0" borderId="1" xfId="2" applyNumberFormat="1" applyFont="1" applyBorder="1"/>
    <xf numFmtId="44" fontId="17" fillId="0" borderId="1" xfId="0" applyNumberFormat="1" applyFont="1" applyBorder="1"/>
    <xf numFmtId="169" fontId="17" fillId="0" borderId="1" xfId="0" applyNumberFormat="1" applyFont="1" applyBorder="1"/>
    <xf numFmtId="0" fontId="20" fillId="0" borderId="0" xfId="0" applyFont="1" applyBorder="1"/>
    <xf numFmtId="0" fontId="19" fillId="0" borderId="1" xfId="0" applyFont="1" applyFill="1" applyBorder="1" applyAlignment="1">
      <alignment horizontal="right"/>
    </xf>
    <xf numFmtId="0" fontId="19" fillId="0" borderId="1" xfId="0" applyFont="1" applyFill="1" applyBorder="1" applyAlignment="1">
      <alignment wrapText="1"/>
    </xf>
    <xf numFmtId="9" fontId="19" fillId="0" borderId="1" xfId="0" applyNumberFormat="1" applyFont="1" applyFill="1" applyBorder="1" applyAlignment="1">
      <alignment horizontal="left"/>
    </xf>
    <xf numFmtId="0" fontId="19" fillId="0" borderId="1" xfId="0" applyFont="1" applyFill="1" applyBorder="1"/>
    <xf numFmtId="0" fontId="19" fillId="0" borderId="0" xfId="0" applyFont="1" applyBorder="1"/>
    <xf numFmtId="169" fontId="19" fillId="0" borderId="1" xfId="0" applyNumberFormat="1" applyFont="1" applyBorder="1" applyAlignment="1">
      <alignment horizontal="right"/>
    </xf>
    <xf numFmtId="169" fontId="19" fillId="0" borderId="1" xfId="0" applyNumberFormat="1" applyFont="1" applyBorder="1" applyAlignment="1"/>
    <xf numFmtId="0" fontId="19" fillId="0" borderId="1" xfId="0" applyFont="1" applyBorder="1" applyAlignment="1">
      <alignment horizontal="right"/>
    </xf>
    <xf numFmtId="3" fontId="19" fillId="0" borderId="1" xfId="0" applyNumberFormat="1" applyFont="1" applyBorder="1" applyAlignment="1">
      <alignment horizontal="right"/>
    </xf>
    <xf numFmtId="4" fontId="17" fillId="0" borderId="1" xfId="0" applyNumberFormat="1" applyFont="1" applyBorder="1"/>
    <xf numFmtId="169" fontId="19" fillId="0" borderId="1" xfId="0" applyNumberFormat="1" applyFont="1" applyBorder="1"/>
    <xf numFmtId="169" fontId="19" fillId="0" borderId="1" xfId="0" applyNumberFormat="1" applyFont="1" applyFill="1" applyBorder="1"/>
    <xf numFmtId="0" fontId="0" fillId="0" borderId="0" xfId="0" applyAlignment="1">
      <alignment wrapText="1"/>
    </xf>
    <xf numFmtId="0" fontId="19" fillId="0" borderId="2" xfId="0" applyFont="1" applyBorder="1" applyAlignment="1"/>
    <xf numFmtId="0" fontId="0" fillId="0" borderId="0" xfId="0" applyNumberFormat="1" applyAlignment="1">
      <alignment wrapText="1"/>
    </xf>
    <xf numFmtId="0" fontId="26" fillId="0" borderId="0" xfId="0" applyFont="1"/>
    <xf numFmtId="0" fontId="25" fillId="0" borderId="0" xfId="0" applyFont="1"/>
    <xf numFmtId="0" fontId="26" fillId="0" borderId="0" xfId="0" applyFont="1" applyBorder="1"/>
    <xf numFmtId="44" fontId="26" fillId="0" borderId="0" xfId="0" applyNumberFormat="1" applyFont="1" applyBorder="1"/>
    <xf numFmtId="0" fontId="26" fillId="0" borderId="0" xfId="0" applyFont="1" applyBorder="1" applyAlignment="1">
      <alignment wrapText="1"/>
    </xf>
    <xf numFmtId="0" fontId="25" fillId="0" borderId="0" xfId="0" applyFont="1" applyBorder="1"/>
    <xf numFmtId="44" fontId="26" fillId="0" borderId="0" xfId="2" applyFont="1" applyBorder="1"/>
    <xf numFmtId="44" fontId="26" fillId="0" borderId="0" xfId="0" applyNumberFormat="1" applyFont="1"/>
    <xf numFmtId="0" fontId="26" fillId="5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169" fontId="26" fillId="0" borderId="1" xfId="0" applyNumberFormat="1" applyFont="1" applyBorder="1" applyAlignment="1">
      <alignment vertical="center"/>
    </xf>
    <xf numFmtId="44" fontId="26" fillId="0" borderId="1" xfId="2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wrapText="1"/>
    </xf>
    <xf numFmtId="44" fontId="25" fillId="0" borderId="1" xfId="2" applyNumberFormat="1" applyFont="1" applyBorder="1" applyAlignment="1">
      <alignment vertical="center"/>
    </xf>
  </cellXfs>
  <cellStyles count="3">
    <cellStyle name="Normalny" xfId="0" builtinId="0"/>
    <cellStyle name="Normalny 4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78"/>
  <sheetViews>
    <sheetView topLeftCell="A367" zoomScaleNormal="100" zoomScaleSheetLayoutView="100" workbookViewId="0">
      <selection activeCell="B177" sqref="B177"/>
    </sheetView>
  </sheetViews>
  <sheetFormatPr defaultRowHeight="12.75" x14ac:dyDescent="0.2"/>
  <cols>
    <col min="1" max="1" width="2.5703125" customWidth="1"/>
    <col min="2" max="2" width="20.5703125" customWidth="1"/>
    <col min="3" max="3" width="18.140625" customWidth="1"/>
    <col min="4" max="4" width="14.7109375" customWidth="1"/>
    <col min="5" max="5" width="13.140625" customWidth="1"/>
    <col min="6" max="6" width="9.140625" customWidth="1"/>
    <col min="7" max="7" width="16.28515625" customWidth="1"/>
    <col min="8" max="8" width="14.85546875" style="14" customWidth="1"/>
    <col min="9" max="9" width="12.28515625" customWidth="1"/>
    <col min="10" max="10" width="16.42578125" customWidth="1"/>
    <col min="11" max="11" width="18" customWidth="1"/>
    <col min="12" max="12" width="17.28515625" customWidth="1"/>
    <col min="13" max="13" width="16.42578125" customWidth="1"/>
    <col min="14" max="14" width="13" customWidth="1"/>
  </cols>
  <sheetData>
    <row r="2" spans="1:13" x14ac:dyDescent="0.2">
      <c r="B2" s="9" t="s">
        <v>18</v>
      </c>
    </row>
    <row r="3" spans="1:13" s="2" customFormat="1" ht="19.5" x14ac:dyDescent="0.2">
      <c r="A3" s="139" t="s">
        <v>0</v>
      </c>
      <c r="B3" s="139" t="s">
        <v>1</v>
      </c>
      <c r="C3" s="139" t="s">
        <v>4</v>
      </c>
      <c r="D3" s="139" t="s">
        <v>2</v>
      </c>
      <c r="E3" s="139" t="s">
        <v>3</v>
      </c>
      <c r="F3" s="139" t="s">
        <v>5</v>
      </c>
      <c r="G3" s="139" t="s">
        <v>340</v>
      </c>
      <c r="H3" s="140" t="s">
        <v>6</v>
      </c>
      <c r="I3" s="139" t="s">
        <v>7</v>
      </c>
      <c r="J3" s="139" t="s">
        <v>374</v>
      </c>
      <c r="K3" s="141" t="s">
        <v>9</v>
      </c>
      <c r="L3" s="139" t="s">
        <v>8</v>
      </c>
      <c r="M3" s="141" t="s">
        <v>10</v>
      </c>
    </row>
    <row r="4" spans="1:13" s="1" customFormat="1" ht="45" x14ac:dyDescent="0.2">
      <c r="A4" s="5" t="s">
        <v>11</v>
      </c>
      <c r="B4" s="5" t="s">
        <v>12</v>
      </c>
      <c r="C4" s="6" t="s">
        <v>26</v>
      </c>
      <c r="D4" s="6" t="s">
        <v>27</v>
      </c>
      <c r="E4" s="6" t="s">
        <v>35</v>
      </c>
      <c r="F4" s="5">
        <v>420</v>
      </c>
      <c r="G4" s="5"/>
      <c r="H4" s="12" t="s">
        <v>84</v>
      </c>
      <c r="I4" s="177">
        <v>1724.07</v>
      </c>
      <c r="J4" s="177">
        <f t="shared" ref="J4:J9" si="0">I4*1.02</f>
        <v>1758.5514000000001</v>
      </c>
      <c r="K4" s="27">
        <f t="shared" ref="K4:K9" si="1">I4*F4</f>
        <v>724109.4</v>
      </c>
      <c r="L4" s="27">
        <f t="shared" ref="L4:L10" si="2">K4*8%</f>
        <v>57928.752</v>
      </c>
      <c r="M4" s="36">
        <f t="shared" ref="M4:M10" si="3">K4+L4</f>
        <v>782038.152</v>
      </c>
    </row>
    <row r="5" spans="1:13" s="1" customFormat="1" ht="45" x14ac:dyDescent="0.2">
      <c r="A5" s="5" t="s">
        <v>57</v>
      </c>
      <c r="B5" s="5" t="s">
        <v>54</v>
      </c>
      <c r="C5" s="5" t="s">
        <v>55</v>
      </c>
      <c r="D5" s="5" t="s">
        <v>56</v>
      </c>
      <c r="E5" s="6" t="s">
        <v>159</v>
      </c>
      <c r="F5" s="5">
        <v>65</v>
      </c>
      <c r="G5" s="5"/>
      <c r="H5" s="12" t="s">
        <v>85</v>
      </c>
      <c r="I5" s="177">
        <v>4334.21</v>
      </c>
      <c r="J5" s="177">
        <f t="shared" si="0"/>
        <v>4420.8941999999997</v>
      </c>
      <c r="K5" s="27">
        <f t="shared" si="1"/>
        <v>281723.65000000002</v>
      </c>
      <c r="L5" s="27">
        <f t="shared" si="2"/>
        <v>22537.892000000003</v>
      </c>
      <c r="M5" s="36">
        <f t="shared" si="3"/>
        <v>304261.54200000002</v>
      </c>
    </row>
    <row r="6" spans="1:13" s="1" customFormat="1" ht="11.25" x14ac:dyDescent="0.2">
      <c r="A6" s="5" t="s">
        <v>73</v>
      </c>
      <c r="B6" s="5" t="s">
        <v>62</v>
      </c>
      <c r="C6" s="5" t="s">
        <v>133</v>
      </c>
      <c r="D6" s="5" t="s">
        <v>63</v>
      </c>
      <c r="E6" s="5" t="s">
        <v>64</v>
      </c>
      <c r="F6" s="5">
        <v>22</v>
      </c>
      <c r="G6" s="5"/>
      <c r="H6" s="12" t="s">
        <v>87</v>
      </c>
      <c r="I6" s="177">
        <v>449.16</v>
      </c>
      <c r="J6" s="177">
        <f t="shared" si="0"/>
        <v>458.14320000000004</v>
      </c>
      <c r="K6" s="27">
        <f t="shared" si="1"/>
        <v>9881.52</v>
      </c>
      <c r="L6" s="27">
        <f t="shared" si="2"/>
        <v>790.52160000000003</v>
      </c>
      <c r="M6" s="36">
        <f t="shared" si="3"/>
        <v>10672.0416</v>
      </c>
    </row>
    <row r="7" spans="1:13" s="1" customFormat="1" ht="11.25" x14ac:dyDescent="0.2">
      <c r="A7" s="5" t="s">
        <v>103</v>
      </c>
      <c r="B7" s="5" t="s">
        <v>62</v>
      </c>
      <c r="C7" s="5" t="s">
        <v>133</v>
      </c>
      <c r="D7" s="5" t="s">
        <v>65</v>
      </c>
      <c r="E7" s="5" t="s">
        <v>66</v>
      </c>
      <c r="F7" s="5">
        <v>1040</v>
      </c>
      <c r="G7" s="5"/>
      <c r="H7" s="12" t="s">
        <v>87</v>
      </c>
      <c r="I7" s="177">
        <v>1796.66</v>
      </c>
      <c r="J7" s="177">
        <f t="shared" si="0"/>
        <v>1832.5932</v>
      </c>
      <c r="K7" s="27">
        <f t="shared" si="1"/>
        <v>1868526.4000000001</v>
      </c>
      <c r="L7" s="27">
        <f t="shared" si="2"/>
        <v>149482.11200000002</v>
      </c>
      <c r="M7" s="36">
        <f t="shared" si="3"/>
        <v>2018008.5120000001</v>
      </c>
    </row>
    <row r="8" spans="1:13" s="1" customFormat="1" ht="56.25" x14ac:dyDescent="0.2">
      <c r="A8" s="5" t="s">
        <v>149</v>
      </c>
      <c r="B8" s="5" t="s">
        <v>151</v>
      </c>
      <c r="C8" s="6" t="s">
        <v>153</v>
      </c>
      <c r="D8" s="5" t="s">
        <v>152</v>
      </c>
      <c r="E8" s="5"/>
      <c r="F8" s="5">
        <v>5</v>
      </c>
      <c r="G8" s="5"/>
      <c r="H8" s="12" t="s">
        <v>156</v>
      </c>
      <c r="I8" s="177">
        <v>2989.7</v>
      </c>
      <c r="J8" s="177">
        <f t="shared" si="0"/>
        <v>3049.4939999999997</v>
      </c>
      <c r="K8" s="27">
        <f t="shared" si="1"/>
        <v>14948.5</v>
      </c>
      <c r="L8" s="27">
        <f t="shared" si="2"/>
        <v>1195.8800000000001</v>
      </c>
      <c r="M8" s="36">
        <f t="shared" si="3"/>
        <v>16144.380000000001</v>
      </c>
    </row>
    <row r="9" spans="1:13" s="1" customFormat="1" ht="56.25" x14ac:dyDescent="0.2">
      <c r="A9" s="5" t="s">
        <v>150</v>
      </c>
      <c r="B9" s="5" t="s">
        <v>151</v>
      </c>
      <c r="C9" s="6" t="s">
        <v>154</v>
      </c>
      <c r="D9" s="5" t="s">
        <v>155</v>
      </c>
      <c r="E9" s="5"/>
      <c r="F9" s="5">
        <v>54</v>
      </c>
      <c r="G9" s="5"/>
      <c r="H9" s="12" t="s">
        <v>156</v>
      </c>
      <c r="I9" s="177">
        <v>2989.7</v>
      </c>
      <c r="J9" s="177">
        <f t="shared" si="0"/>
        <v>3049.4939999999997</v>
      </c>
      <c r="K9" s="27">
        <f t="shared" si="1"/>
        <v>161443.79999999999</v>
      </c>
      <c r="L9" s="27">
        <f t="shared" si="2"/>
        <v>12915.503999999999</v>
      </c>
      <c r="M9" s="36">
        <f t="shared" si="3"/>
        <v>174359.30399999997</v>
      </c>
    </row>
    <row r="10" spans="1:13" s="1" customFormat="1" ht="11.25" x14ac:dyDescent="0.2">
      <c r="A10" s="7"/>
      <c r="B10" s="7"/>
      <c r="C10" s="7"/>
      <c r="D10" s="7"/>
      <c r="E10" s="7"/>
      <c r="F10" s="7"/>
      <c r="G10" s="7"/>
      <c r="H10" s="16"/>
      <c r="I10" s="7"/>
      <c r="J10" s="7"/>
      <c r="K10" s="37">
        <f>SUM(K4:K9)</f>
        <v>3060633.27</v>
      </c>
      <c r="L10" s="38">
        <f t="shared" si="2"/>
        <v>244850.66159999999</v>
      </c>
      <c r="M10" s="37">
        <f t="shared" si="3"/>
        <v>3305483.9315999998</v>
      </c>
    </row>
    <row r="11" spans="1:13" s="1" customFormat="1" ht="11.25" x14ac:dyDescent="0.2">
      <c r="A11" s="7"/>
      <c r="B11" s="7"/>
      <c r="C11" s="7"/>
      <c r="D11" s="7"/>
      <c r="E11" s="7"/>
      <c r="F11" s="7"/>
      <c r="G11" s="7"/>
      <c r="H11" s="16"/>
      <c r="I11" s="7"/>
      <c r="J11" s="7"/>
      <c r="K11" s="7"/>
      <c r="L11" s="7"/>
      <c r="M11" s="7"/>
    </row>
    <row r="12" spans="1:13" s="1" customFormat="1" x14ac:dyDescent="0.2">
      <c r="A12" s="7"/>
      <c r="B12" s="28" t="s">
        <v>52</v>
      </c>
      <c r="C12"/>
      <c r="D12"/>
      <c r="E12"/>
      <c r="F12"/>
      <c r="G12"/>
      <c r="H12" s="14"/>
      <c r="I12"/>
      <c r="J12"/>
      <c r="K12"/>
      <c r="L12"/>
      <c r="M12"/>
    </row>
    <row r="13" spans="1:13" s="1" customFormat="1" ht="24" customHeight="1" x14ac:dyDescent="0.2">
      <c r="A13" s="7"/>
      <c r="B13" s="216" t="s">
        <v>78</v>
      </c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</row>
    <row r="14" spans="1:13" s="1" customFormat="1" ht="24" customHeight="1" x14ac:dyDescent="0.2">
      <c r="A14" s="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x14ac:dyDescent="0.2">
      <c r="B15" s="10" t="s">
        <v>49</v>
      </c>
    </row>
    <row r="16" spans="1:13" ht="22.5" x14ac:dyDescent="0.2">
      <c r="A16" s="142" t="s">
        <v>0</v>
      </c>
      <c r="B16" s="142" t="s">
        <v>1</v>
      </c>
      <c r="C16" s="142" t="s">
        <v>4</v>
      </c>
      <c r="D16" s="142" t="s">
        <v>2</v>
      </c>
      <c r="E16" s="142" t="s">
        <v>3</v>
      </c>
      <c r="F16" s="142" t="s">
        <v>5</v>
      </c>
      <c r="G16" s="142"/>
      <c r="H16" s="142" t="s">
        <v>6</v>
      </c>
      <c r="I16" s="142" t="s">
        <v>7</v>
      </c>
      <c r="J16" s="142"/>
      <c r="K16" s="143" t="s">
        <v>9</v>
      </c>
      <c r="L16" s="142" t="s">
        <v>8</v>
      </c>
      <c r="M16" s="143" t="s">
        <v>10</v>
      </c>
    </row>
    <row r="17" spans="1:13" ht="22.5" x14ac:dyDescent="0.2">
      <c r="A17" s="5" t="s">
        <v>11</v>
      </c>
      <c r="B17" s="151" t="s">
        <v>74</v>
      </c>
      <c r="C17" s="5" t="s">
        <v>75</v>
      </c>
      <c r="D17" s="5" t="s">
        <v>76</v>
      </c>
      <c r="E17" s="6" t="s">
        <v>77</v>
      </c>
      <c r="F17" s="126">
        <v>660</v>
      </c>
      <c r="G17" s="5"/>
      <c r="H17" s="149" t="s">
        <v>92</v>
      </c>
      <c r="I17" s="23">
        <v>1633.33</v>
      </c>
      <c r="J17" s="171">
        <f>I17*1.02</f>
        <v>1665.9965999999999</v>
      </c>
      <c r="K17" s="123">
        <f>I17*F17</f>
        <v>1077997.8</v>
      </c>
      <c r="L17" s="123">
        <f>K17*8%</f>
        <v>86239.824000000008</v>
      </c>
      <c r="M17" s="124">
        <f>K17+L17</f>
        <v>1164237.6240000001</v>
      </c>
    </row>
    <row r="18" spans="1:13" ht="24" x14ac:dyDescent="0.2">
      <c r="A18" s="43">
        <v>2</v>
      </c>
      <c r="B18" s="150" t="s">
        <v>253</v>
      </c>
      <c r="C18" s="43" t="s">
        <v>179</v>
      </c>
      <c r="D18" s="43" t="s">
        <v>180</v>
      </c>
      <c r="E18" s="43" t="s">
        <v>181</v>
      </c>
      <c r="F18" s="43">
        <v>85</v>
      </c>
      <c r="G18" s="43"/>
      <c r="H18" s="150" t="s">
        <v>252</v>
      </c>
      <c r="I18" s="44">
        <v>1017.3</v>
      </c>
      <c r="J18" s="171">
        <f>I18*1.02</f>
        <v>1037.646</v>
      </c>
      <c r="K18" s="123">
        <f>I18*F18</f>
        <v>86470.5</v>
      </c>
      <c r="L18" s="125">
        <f>K18*8%</f>
        <v>6917.64</v>
      </c>
      <c r="M18" s="44">
        <f>K18*1.08</f>
        <v>93388.14</v>
      </c>
    </row>
    <row r="19" spans="1:13" x14ac:dyDescent="0.2">
      <c r="B19" s="7"/>
      <c r="K19" s="37">
        <f>SUM(K17:K18)</f>
        <v>1164468.3</v>
      </c>
      <c r="L19" s="38">
        <f>K19*8%</f>
        <v>93157.464000000007</v>
      </c>
      <c r="M19" s="37">
        <f>K19+L19</f>
        <v>1257625.764</v>
      </c>
    </row>
    <row r="20" spans="1:13" x14ac:dyDescent="0.2">
      <c r="B20" s="28" t="s">
        <v>52</v>
      </c>
    </row>
    <row r="21" spans="1:13" ht="23.25" customHeight="1" x14ac:dyDescent="0.2">
      <c r="B21" s="216" t="s">
        <v>78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</row>
    <row r="22" spans="1:13" x14ac:dyDescent="0.2">
      <c r="B22" s="7"/>
      <c r="K22" s="40"/>
      <c r="L22" s="41"/>
      <c r="M22" s="40"/>
    </row>
    <row r="23" spans="1:13" x14ac:dyDescent="0.2">
      <c r="B23" s="7"/>
    </row>
    <row r="24" spans="1:13" x14ac:dyDescent="0.2">
      <c r="B24" s="11" t="s">
        <v>50</v>
      </c>
    </row>
    <row r="25" spans="1:13" ht="19.5" x14ac:dyDescent="0.2">
      <c r="A25" s="139" t="s">
        <v>0</v>
      </c>
      <c r="B25" s="139" t="s">
        <v>1</v>
      </c>
      <c r="C25" s="139" t="s">
        <v>4</v>
      </c>
      <c r="D25" s="139" t="s">
        <v>2</v>
      </c>
      <c r="E25" s="139" t="s">
        <v>3</v>
      </c>
      <c r="F25" s="139" t="s">
        <v>5</v>
      </c>
      <c r="G25" s="139"/>
      <c r="H25" s="140" t="s">
        <v>6</v>
      </c>
      <c r="I25" s="139" t="s">
        <v>7</v>
      </c>
      <c r="J25" s="139"/>
      <c r="K25" s="141" t="s">
        <v>9</v>
      </c>
      <c r="L25" s="139" t="s">
        <v>8</v>
      </c>
      <c r="M25" s="141" t="s">
        <v>10</v>
      </c>
    </row>
    <row r="26" spans="1:13" s="1" customFormat="1" ht="11.25" x14ac:dyDescent="0.2">
      <c r="A26" s="5" t="s">
        <v>11</v>
      </c>
      <c r="B26" s="5" t="s">
        <v>58</v>
      </c>
      <c r="C26" s="5" t="s">
        <v>59</v>
      </c>
      <c r="D26" s="5" t="s">
        <v>60</v>
      </c>
      <c r="E26" s="5" t="s">
        <v>61</v>
      </c>
      <c r="F26" s="5">
        <v>42</v>
      </c>
      <c r="G26" s="5"/>
      <c r="H26" s="149" t="s">
        <v>86</v>
      </c>
      <c r="I26" s="23">
        <v>4273.5</v>
      </c>
      <c r="J26" s="171">
        <f>I26*1.02</f>
        <v>4358.97</v>
      </c>
      <c r="K26" s="27">
        <f>I26*F26</f>
        <v>179487</v>
      </c>
      <c r="L26" s="27">
        <f>K26*8%</f>
        <v>14358.960000000001</v>
      </c>
      <c r="M26" s="36">
        <f>K26+L26</f>
        <v>193845.96</v>
      </c>
    </row>
    <row r="27" spans="1:13" x14ac:dyDescent="0.2">
      <c r="A27" s="7"/>
      <c r="B27" s="7"/>
      <c r="C27" s="7"/>
      <c r="D27" s="7"/>
      <c r="E27" s="7"/>
      <c r="F27" s="7"/>
      <c r="G27" s="7"/>
      <c r="H27" s="16"/>
      <c r="I27" s="7"/>
      <c r="J27" s="7"/>
      <c r="K27" s="115">
        <f>SUM(K23:K26)</f>
        <v>179487</v>
      </c>
      <c r="L27" s="116">
        <f>K27*8%</f>
        <v>14358.960000000001</v>
      </c>
      <c r="M27" s="115">
        <f>K27+L27</f>
        <v>193845.96</v>
      </c>
    </row>
    <row r="28" spans="1:13" x14ac:dyDescent="0.2">
      <c r="A28" s="7"/>
      <c r="B28" s="7"/>
      <c r="C28" s="7"/>
      <c r="D28" s="7"/>
      <c r="E28" s="7"/>
      <c r="F28" s="7"/>
      <c r="G28" s="7"/>
      <c r="H28" s="16"/>
      <c r="I28" s="7"/>
      <c r="J28" s="7"/>
      <c r="K28" s="7"/>
      <c r="L28" s="7"/>
      <c r="M28" s="7"/>
    </row>
    <row r="29" spans="1:13" x14ac:dyDescent="0.2">
      <c r="A29" s="7"/>
      <c r="B29" s="28" t="s">
        <v>52</v>
      </c>
    </row>
    <row r="30" spans="1:13" ht="13.15" customHeight="1" x14ac:dyDescent="0.2">
      <c r="A30" s="7"/>
      <c r="B30" s="216" t="s">
        <v>78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</row>
    <row r="31" spans="1:13" ht="13.15" customHeight="1" x14ac:dyDescent="0.2">
      <c r="A31" s="7"/>
      <c r="B31" s="34" t="s">
        <v>105</v>
      </c>
      <c r="C31" s="7"/>
      <c r="D31" s="7"/>
      <c r="E31" s="8"/>
      <c r="F31" s="7"/>
      <c r="G31" s="7"/>
      <c r="H31" s="32"/>
      <c r="I31" s="32"/>
      <c r="J31" s="32"/>
      <c r="K31" s="33"/>
      <c r="L31" s="33"/>
      <c r="M31" s="33"/>
    </row>
    <row r="32" spans="1:13" s="1" customFormat="1" ht="11.25" x14ac:dyDescent="0.2">
      <c r="A32" s="7"/>
      <c r="B32" s="7"/>
      <c r="C32" s="7"/>
      <c r="D32" s="7"/>
      <c r="E32" s="7"/>
      <c r="F32" s="7"/>
      <c r="G32" s="7"/>
      <c r="H32" s="32"/>
      <c r="I32" s="32"/>
      <c r="J32" s="32"/>
      <c r="K32" s="33"/>
      <c r="L32" s="33"/>
      <c r="M32" s="33"/>
    </row>
    <row r="33" spans="1:13" x14ac:dyDescent="0.2">
      <c r="B33" s="11" t="s">
        <v>51</v>
      </c>
    </row>
    <row r="34" spans="1:13" ht="19.5" x14ac:dyDescent="0.2">
      <c r="A34" s="139" t="s">
        <v>0</v>
      </c>
      <c r="B34" s="139" t="s">
        <v>1</v>
      </c>
      <c r="C34" s="139" t="s">
        <v>4</v>
      </c>
      <c r="D34" s="139" t="s">
        <v>2</v>
      </c>
      <c r="E34" s="139" t="s">
        <v>3</v>
      </c>
      <c r="F34" s="139" t="s">
        <v>5</v>
      </c>
      <c r="G34" s="139"/>
      <c r="H34" s="140" t="s">
        <v>6</v>
      </c>
      <c r="I34" s="139" t="s">
        <v>7</v>
      </c>
      <c r="J34" s="139"/>
      <c r="K34" s="141" t="s">
        <v>9</v>
      </c>
      <c r="L34" s="139" t="s">
        <v>8</v>
      </c>
      <c r="M34" s="141" t="s">
        <v>10</v>
      </c>
    </row>
    <row r="35" spans="1:13" s="1" customFormat="1" ht="33.75" x14ac:dyDescent="0.2">
      <c r="A35" s="5" t="s">
        <v>11</v>
      </c>
      <c r="B35" s="5" t="s">
        <v>12</v>
      </c>
      <c r="C35" s="6" t="s">
        <v>24</v>
      </c>
      <c r="D35" s="6" t="s">
        <v>31</v>
      </c>
      <c r="E35" s="6" t="s">
        <v>34</v>
      </c>
      <c r="F35" s="5">
        <v>100</v>
      </c>
      <c r="G35" s="5"/>
      <c r="H35" s="12" t="s">
        <v>88</v>
      </c>
      <c r="I35" s="23">
        <v>2008.5</v>
      </c>
      <c r="J35" s="171">
        <f>I35*1.02</f>
        <v>2048.67</v>
      </c>
      <c r="K35" s="27">
        <f>I35*F35</f>
        <v>200850</v>
      </c>
      <c r="L35" s="27">
        <f>K35*8%</f>
        <v>16068</v>
      </c>
      <c r="M35" s="36">
        <f>K35+L35</f>
        <v>216918</v>
      </c>
    </row>
    <row r="36" spans="1:13" x14ac:dyDescent="0.2">
      <c r="A36" s="7"/>
      <c r="B36" s="7"/>
      <c r="C36" s="7"/>
      <c r="D36" s="7"/>
      <c r="E36" s="7"/>
      <c r="F36" s="7"/>
      <c r="G36" s="7"/>
      <c r="H36" s="16"/>
      <c r="I36" s="7"/>
      <c r="J36" s="7"/>
      <c r="K36" s="37">
        <f>SUM(K33:K35)</f>
        <v>200850</v>
      </c>
      <c r="L36" s="38">
        <f>K36*8%</f>
        <v>16068</v>
      </c>
      <c r="M36" s="37">
        <f>K36+L36</f>
        <v>216918</v>
      </c>
    </row>
    <row r="37" spans="1:13" x14ac:dyDescent="0.2">
      <c r="A37" s="7"/>
      <c r="B37" s="7"/>
      <c r="C37" s="7"/>
      <c r="D37" s="7"/>
      <c r="E37" s="7"/>
      <c r="F37" s="7"/>
      <c r="G37" s="7"/>
      <c r="H37" s="16"/>
      <c r="I37" s="7"/>
      <c r="J37" s="7"/>
      <c r="K37" s="7"/>
      <c r="L37" s="7"/>
      <c r="M37" s="7"/>
    </row>
    <row r="38" spans="1:13" x14ac:dyDescent="0.2">
      <c r="A38" s="7"/>
      <c r="B38" s="28" t="s">
        <v>52</v>
      </c>
    </row>
    <row r="39" spans="1:13" ht="13.15" customHeight="1" x14ac:dyDescent="0.2">
      <c r="A39" s="7"/>
      <c r="B39" s="216" t="s">
        <v>78</v>
      </c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</row>
    <row r="40" spans="1:13" ht="13.15" customHeight="1" x14ac:dyDescent="0.2">
      <c r="A40" s="7"/>
      <c r="B40" s="34" t="s">
        <v>105</v>
      </c>
      <c r="C40" s="7"/>
      <c r="D40" s="7"/>
      <c r="E40" s="8"/>
      <c r="F40" s="7"/>
      <c r="G40" s="7"/>
      <c r="H40" s="32"/>
      <c r="I40" s="32"/>
      <c r="J40" s="32"/>
      <c r="K40" s="33"/>
      <c r="L40" s="33"/>
      <c r="M40" s="33"/>
    </row>
    <row r="41" spans="1:13" x14ac:dyDescent="0.2">
      <c r="B41" s="11" t="s">
        <v>19</v>
      </c>
    </row>
    <row r="42" spans="1:13" ht="19.5" x14ac:dyDescent="0.2">
      <c r="A42" s="139" t="s">
        <v>0</v>
      </c>
      <c r="B42" s="139" t="s">
        <v>1</v>
      </c>
      <c r="C42" s="139" t="s">
        <v>4</v>
      </c>
      <c r="D42" s="139" t="s">
        <v>2</v>
      </c>
      <c r="E42" s="139" t="s">
        <v>3</v>
      </c>
      <c r="F42" s="139" t="s">
        <v>5</v>
      </c>
      <c r="G42" s="139"/>
      <c r="H42" s="140" t="s">
        <v>6</v>
      </c>
      <c r="I42" s="139" t="s">
        <v>7</v>
      </c>
      <c r="J42" s="139"/>
      <c r="K42" s="141" t="s">
        <v>9</v>
      </c>
      <c r="L42" s="139" t="s">
        <v>8</v>
      </c>
      <c r="M42" s="141" t="s">
        <v>10</v>
      </c>
    </row>
    <row r="43" spans="1:13" s="1" customFormat="1" ht="62.45" customHeight="1" x14ac:dyDescent="0.2">
      <c r="A43" s="126" t="s">
        <v>11</v>
      </c>
      <c r="B43" s="127" t="s">
        <v>25</v>
      </c>
      <c r="C43" s="127" t="s">
        <v>14</v>
      </c>
      <c r="D43" s="127" t="s">
        <v>32</v>
      </c>
      <c r="E43" s="26" t="s">
        <v>68</v>
      </c>
      <c r="F43" s="127">
        <v>250</v>
      </c>
      <c r="G43" s="127"/>
      <c r="H43" s="152" t="s">
        <v>83</v>
      </c>
      <c r="I43" s="128">
        <v>1919</v>
      </c>
      <c r="J43" s="172">
        <f>I43*1.02</f>
        <v>1957.38</v>
      </c>
      <c r="K43" s="123">
        <f>I43*F43</f>
        <v>479750</v>
      </c>
      <c r="L43" s="123">
        <f>K43*8%</f>
        <v>38380</v>
      </c>
      <c r="M43" s="124">
        <f>K43+L43</f>
        <v>518130</v>
      </c>
    </row>
    <row r="44" spans="1:13" x14ac:dyDescent="0.2">
      <c r="A44" s="7"/>
      <c r="B44" s="7"/>
      <c r="C44" s="7"/>
      <c r="D44" s="7"/>
      <c r="E44" s="7"/>
      <c r="F44" s="7"/>
      <c r="G44" s="7"/>
      <c r="H44" s="16"/>
      <c r="I44" s="7"/>
      <c r="J44" s="7"/>
      <c r="K44" s="37">
        <f>SUM(K41:K43)</f>
        <v>479750</v>
      </c>
      <c r="L44" s="38">
        <f>K44*8%</f>
        <v>38380</v>
      </c>
      <c r="M44" s="37">
        <f>K44+L44</f>
        <v>518130</v>
      </c>
    </row>
    <row r="45" spans="1:13" x14ac:dyDescent="0.2">
      <c r="A45" s="7"/>
      <c r="B45" s="7"/>
      <c r="C45" s="7"/>
      <c r="D45" s="7"/>
      <c r="E45" s="7"/>
      <c r="F45" s="7"/>
      <c r="G45" s="7"/>
      <c r="H45" s="16"/>
      <c r="I45" s="7"/>
      <c r="J45" s="7"/>
      <c r="K45" s="7"/>
      <c r="L45" s="7"/>
      <c r="M45" s="7"/>
    </row>
    <row r="46" spans="1:13" x14ac:dyDescent="0.2">
      <c r="A46" s="7"/>
      <c r="B46" s="28" t="s">
        <v>52</v>
      </c>
    </row>
    <row r="47" spans="1:13" ht="13.15" customHeight="1" x14ac:dyDescent="0.2">
      <c r="A47" s="7"/>
      <c r="B47" s="216" t="s">
        <v>78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</row>
    <row r="48" spans="1:13" ht="13.15" customHeight="1" x14ac:dyDescent="0.2">
      <c r="A48" s="7"/>
      <c r="B48" s="34" t="s">
        <v>105</v>
      </c>
      <c r="C48" s="7"/>
      <c r="D48" s="7"/>
      <c r="E48" s="8"/>
      <c r="F48" s="7"/>
      <c r="G48" s="7"/>
      <c r="H48" s="32"/>
      <c r="I48" s="32"/>
      <c r="J48" s="32"/>
      <c r="K48" s="33"/>
      <c r="L48" s="33"/>
      <c r="M48" s="33"/>
    </row>
    <row r="49" spans="1:13" ht="13.15" customHeight="1" x14ac:dyDescent="0.2">
      <c r="A49" s="7"/>
      <c r="B49" s="34"/>
      <c r="C49" s="7"/>
      <c r="D49" s="7"/>
      <c r="E49" s="8"/>
      <c r="F49" s="7"/>
      <c r="G49" s="7"/>
      <c r="H49" s="32"/>
      <c r="I49" s="32"/>
      <c r="J49" s="32"/>
      <c r="K49" s="33"/>
      <c r="L49" s="33"/>
      <c r="M49" s="33"/>
    </row>
    <row r="50" spans="1:13" x14ac:dyDescent="0.2">
      <c r="B50" s="11" t="s">
        <v>69</v>
      </c>
    </row>
    <row r="51" spans="1:13" ht="19.5" x14ac:dyDescent="0.2">
      <c r="A51" s="144" t="s">
        <v>0</v>
      </c>
      <c r="B51" s="144" t="s">
        <v>1</v>
      </c>
      <c r="C51" s="144" t="s">
        <v>4</v>
      </c>
      <c r="D51" s="144" t="s">
        <v>2</v>
      </c>
      <c r="E51" s="144" t="s">
        <v>3</v>
      </c>
      <c r="F51" s="144" t="s">
        <v>5</v>
      </c>
      <c r="G51" s="144"/>
      <c r="H51" s="145" t="s">
        <v>6</v>
      </c>
      <c r="I51" s="144" t="s">
        <v>7</v>
      </c>
      <c r="J51" s="144"/>
      <c r="K51" s="146" t="s">
        <v>9</v>
      </c>
      <c r="L51" s="144" t="s">
        <v>8</v>
      </c>
      <c r="M51" s="146" t="s">
        <v>10</v>
      </c>
    </row>
    <row r="52" spans="1:13" x14ac:dyDescent="0.2">
      <c r="A52" s="25" t="s">
        <v>124</v>
      </c>
      <c r="B52" s="5" t="s">
        <v>130</v>
      </c>
      <c r="C52" s="6" t="s">
        <v>131</v>
      </c>
      <c r="D52" s="6" t="s">
        <v>132</v>
      </c>
      <c r="E52" s="5" t="s">
        <v>302</v>
      </c>
      <c r="F52" s="5">
        <v>20</v>
      </c>
      <c r="G52" s="5"/>
      <c r="H52" s="12" t="s">
        <v>127</v>
      </c>
      <c r="I52" s="23">
        <v>7102.46</v>
      </c>
      <c r="J52" s="172">
        <f>I52*1.02</f>
        <v>7244.5092000000004</v>
      </c>
      <c r="K52" s="27">
        <f>I52*F52</f>
        <v>142049.20000000001</v>
      </c>
      <c r="L52" s="27">
        <f>K52*8%</f>
        <v>11363.936000000002</v>
      </c>
      <c r="M52" s="36">
        <f>K52+L52</f>
        <v>153413.136</v>
      </c>
    </row>
    <row r="53" spans="1:13" x14ac:dyDescent="0.2">
      <c r="A53" s="7"/>
      <c r="B53" s="7"/>
      <c r="C53" s="7"/>
      <c r="D53" s="7"/>
      <c r="E53" s="7"/>
      <c r="F53" s="7"/>
      <c r="G53" s="7"/>
      <c r="H53" s="16"/>
      <c r="I53" s="7"/>
      <c r="J53" s="7"/>
      <c r="K53" s="37">
        <f>SUM(K50:K52)</f>
        <v>142049.20000000001</v>
      </c>
      <c r="L53" s="38">
        <f>K53*8%</f>
        <v>11363.936000000002</v>
      </c>
      <c r="M53" s="37">
        <f>K53+L53</f>
        <v>153413.136</v>
      </c>
    </row>
    <row r="54" spans="1:13" x14ac:dyDescent="0.2">
      <c r="A54" s="7"/>
      <c r="B54" s="7"/>
      <c r="C54" s="7"/>
      <c r="D54" s="7"/>
      <c r="E54" s="7"/>
      <c r="F54" s="7"/>
      <c r="G54" s="7"/>
      <c r="H54" s="16"/>
      <c r="I54" s="7"/>
      <c r="J54" s="7"/>
      <c r="K54" s="7"/>
      <c r="L54" s="7"/>
      <c r="M54" s="7"/>
    </row>
    <row r="55" spans="1:13" x14ac:dyDescent="0.2">
      <c r="A55" s="7"/>
      <c r="B55" s="28" t="s">
        <v>52</v>
      </c>
    </row>
    <row r="56" spans="1:13" x14ac:dyDescent="0.2">
      <c r="A56" s="7"/>
      <c r="B56" s="216" t="s">
        <v>78</v>
      </c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</row>
    <row r="57" spans="1:13" x14ac:dyDescent="0.2">
      <c r="A57" s="7"/>
      <c r="B57" s="34" t="s">
        <v>105</v>
      </c>
      <c r="C57" s="7"/>
      <c r="D57" s="7"/>
      <c r="E57" s="8"/>
      <c r="F57" s="7"/>
      <c r="G57" s="7"/>
      <c r="H57" s="32"/>
      <c r="I57" s="32"/>
      <c r="J57" s="32"/>
      <c r="K57" s="33"/>
      <c r="L57" s="33"/>
      <c r="M57" s="33"/>
    </row>
    <row r="58" spans="1:13" x14ac:dyDescent="0.2">
      <c r="A58" s="7"/>
      <c r="B58" s="28"/>
    </row>
    <row r="59" spans="1:13" x14ac:dyDescent="0.2">
      <c r="A59" s="7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</row>
    <row r="60" spans="1:13" x14ac:dyDescent="0.2">
      <c r="A60" s="7"/>
      <c r="B60" s="34"/>
      <c r="C60" s="7"/>
      <c r="D60" s="7"/>
      <c r="E60" s="8"/>
      <c r="F60" s="7"/>
      <c r="G60" s="7"/>
      <c r="H60" s="32"/>
      <c r="I60" s="32"/>
      <c r="J60" s="32"/>
      <c r="K60" s="33"/>
      <c r="L60" s="33"/>
      <c r="M60" s="33"/>
    </row>
    <row r="61" spans="1:13" s="1" customFormat="1" ht="11.25" x14ac:dyDescent="0.2">
      <c r="A61" s="7"/>
      <c r="B61" s="11" t="s">
        <v>343</v>
      </c>
      <c r="C61" s="8"/>
      <c r="D61" s="8"/>
      <c r="E61" s="7"/>
      <c r="F61" s="7"/>
      <c r="G61" s="7"/>
      <c r="H61" s="16"/>
      <c r="I61" s="7"/>
      <c r="J61" s="7"/>
      <c r="K61" s="7"/>
    </row>
    <row r="62" spans="1:13" s="1" customFormat="1" ht="19.5" x14ac:dyDescent="0.2">
      <c r="A62" s="139" t="s">
        <v>0</v>
      </c>
      <c r="B62" s="139" t="s">
        <v>1</v>
      </c>
      <c r="C62" s="139" t="s">
        <v>4</v>
      </c>
      <c r="D62" s="139" t="s">
        <v>2</v>
      </c>
      <c r="E62" s="139" t="s">
        <v>3</v>
      </c>
      <c r="F62" s="139" t="s">
        <v>5</v>
      </c>
      <c r="G62" s="139"/>
      <c r="H62" s="140" t="s">
        <v>6</v>
      </c>
      <c r="I62" s="139" t="s">
        <v>7</v>
      </c>
      <c r="J62" s="139"/>
      <c r="K62" s="141" t="s">
        <v>9</v>
      </c>
      <c r="L62" s="139" t="s">
        <v>8</v>
      </c>
      <c r="M62" s="141" t="s">
        <v>10</v>
      </c>
    </row>
    <row r="63" spans="1:13" s="1" customFormat="1" ht="11.25" x14ac:dyDescent="0.2">
      <c r="A63" s="5">
        <v>1</v>
      </c>
      <c r="B63" s="5" t="s">
        <v>15</v>
      </c>
      <c r="C63" s="5" t="s">
        <v>14</v>
      </c>
      <c r="D63" s="5" t="s">
        <v>33</v>
      </c>
      <c r="E63" s="5" t="s">
        <v>13</v>
      </c>
      <c r="F63" s="5">
        <v>65</v>
      </c>
      <c r="G63" s="5"/>
      <c r="H63" s="23" t="s">
        <v>79</v>
      </c>
      <c r="I63" s="23">
        <v>470.6</v>
      </c>
      <c r="J63" s="172">
        <f>I63*1.02</f>
        <v>480.01200000000006</v>
      </c>
      <c r="K63" s="27">
        <f>I63*F63</f>
        <v>30589</v>
      </c>
      <c r="L63" s="27">
        <f>K63*8%</f>
        <v>2447.12</v>
      </c>
      <c r="M63" s="36">
        <f>K63+L63</f>
        <v>33036.120000000003</v>
      </c>
    </row>
    <row r="64" spans="1:13" s="1" customFormat="1" ht="11.25" x14ac:dyDescent="0.2">
      <c r="A64" s="7"/>
      <c r="B64" s="7"/>
      <c r="C64" s="7"/>
      <c r="D64" s="7"/>
      <c r="E64" s="7"/>
      <c r="F64" s="7"/>
      <c r="G64" s="7"/>
      <c r="H64" s="16"/>
      <c r="I64" s="7"/>
      <c r="J64" s="7"/>
      <c r="K64" s="37">
        <f>SUM(K61:K63)</f>
        <v>30589</v>
      </c>
      <c r="L64" s="38">
        <f>K64*8%</f>
        <v>2447.12</v>
      </c>
      <c r="M64" s="37">
        <f>K64+L64</f>
        <v>33036.120000000003</v>
      </c>
    </row>
    <row r="65" spans="1:13" s="1" customFormat="1" ht="11.25" x14ac:dyDescent="0.2">
      <c r="A65" s="7"/>
      <c r="B65" s="7"/>
      <c r="C65" s="7"/>
      <c r="D65" s="7"/>
      <c r="E65" s="7"/>
      <c r="F65" s="7"/>
      <c r="G65" s="7"/>
      <c r="H65" s="16"/>
      <c r="I65" s="7"/>
      <c r="J65" s="7"/>
      <c r="K65" s="7"/>
      <c r="L65" s="7"/>
      <c r="M65" s="7"/>
    </row>
    <row r="66" spans="1:13" s="1" customFormat="1" x14ac:dyDescent="0.2">
      <c r="A66" s="7"/>
      <c r="B66" s="28" t="s">
        <v>52</v>
      </c>
      <c r="C66"/>
      <c r="D66"/>
      <c r="E66"/>
      <c r="F66"/>
      <c r="G66"/>
      <c r="H66" s="14"/>
      <c r="I66"/>
      <c r="J66"/>
      <c r="K66"/>
      <c r="L66"/>
      <c r="M66"/>
    </row>
    <row r="67" spans="1:13" s="1" customFormat="1" ht="23.25" customHeight="1" x14ac:dyDescent="0.2">
      <c r="A67" s="7"/>
      <c r="B67" s="216" t="s">
        <v>78</v>
      </c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</row>
    <row r="68" spans="1:13" s="1" customFormat="1" ht="11.25" x14ac:dyDescent="0.2">
      <c r="A68" s="7"/>
      <c r="B68" s="11" t="s">
        <v>70</v>
      </c>
      <c r="C68" s="8"/>
      <c r="D68" s="8"/>
      <c r="E68" s="7"/>
      <c r="F68" s="7"/>
      <c r="G68" s="7"/>
      <c r="H68" s="16"/>
      <c r="I68" s="7"/>
      <c r="J68" s="7"/>
      <c r="K68" s="7"/>
    </row>
    <row r="69" spans="1:13" s="1" customFormat="1" ht="19.5" x14ac:dyDescent="0.2">
      <c r="A69" s="139" t="s">
        <v>0</v>
      </c>
      <c r="B69" s="139" t="s">
        <v>1</v>
      </c>
      <c r="C69" s="139" t="s">
        <v>4</v>
      </c>
      <c r="D69" s="139" t="s">
        <v>2</v>
      </c>
      <c r="E69" s="139" t="s">
        <v>3</v>
      </c>
      <c r="F69" s="139" t="s">
        <v>5</v>
      </c>
      <c r="G69" s="139"/>
      <c r="H69" s="140" t="s">
        <v>6</v>
      </c>
      <c r="I69" s="139" t="s">
        <v>7</v>
      </c>
      <c r="J69" s="139"/>
      <c r="K69" s="141" t="s">
        <v>9</v>
      </c>
      <c r="L69" s="139" t="s">
        <v>8</v>
      </c>
      <c r="M69" s="141" t="s">
        <v>10</v>
      </c>
    </row>
    <row r="70" spans="1:13" s="1" customFormat="1" ht="11.25" x14ac:dyDescent="0.2">
      <c r="A70" s="5">
        <v>1</v>
      </c>
      <c r="B70" s="5" t="s">
        <v>15</v>
      </c>
      <c r="C70" s="5" t="s">
        <v>14</v>
      </c>
      <c r="D70" s="5" t="s">
        <v>33</v>
      </c>
      <c r="E70" s="5" t="s">
        <v>13</v>
      </c>
      <c r="F70" s="5">
        <v>24</v>
      </c>
      <c r="G70" s="5"/>
      <c r="H70" s="23" t="s">
        <v>89</v>
      </c>
      <c r="I70" s="23">
        <v>327.78</v>
      </c>
      <c r="J70" s="172">
        <f>I70*1.02</f>
        <v>334.3356</v>
      </c>
      <c r="K70" s="27">
        <f>I70*F70</f>
        <v>7866.7199999999993</v>
      </c>
      <c r="L70" s="27">
        <f>K70*8%</f>
        <v>629.33759999999995</v>
      </c>
      <c r="M70" s="36">
        <f>K70+L70</f>
        <v>8496.0576000000001</v>
      </c>
    </row>
    <row r="71" spans="1:13" s="1" customFormat="1" ht="22.5" x14ac:dyDescent="0.2">
      <c r="A71" s="7"/>
      <c r="B71" s="8" t="s">
        <v>29</v>
      </c>
      <c r="C71" s="7"/>
      <c r="D71" s="7"/>
      <c r="E71" s="7"/>
      <c r="F71" s="7"/>
      <c r="G71" s="7"/>
      <c r="H71" s="16"/>
      <c r="I71" s="7"/>
      <c r="J71" s="7"/>
      <c r="K71" s="37">
        <f>SUM(K67:K70)</f>
        <v>7866.7199999999993</v>
      </c>
      <c r="L71" s="38">
        <f>K71*8%</f>
        <v>629.33759999999995</v>
      </c>
      <c r="M71" s="37">
        <f>K71+L71</f>
        <v>8496.0576000000001</v>
      </c>
    </row>
    <row r="72" spans="1:13" s="1" customFormat="1" ht="11.25" x14ac:dyDescent="0.2">
      <c r="A72" s="7"/>
      <c r="B72" s="7"/>
      <c r="C72" s="7"/>
      <c r="D72" s="7"/>
      <c r="E72" s="7"/>
      <c r="F72" s="7"/>
      <c r="G72" s="7"/>
      <c r="H72" s="16"/>
      <c r="I72" s="7"/>
      <c r="J72" s="7"/>
      <c r="K72" s="7"/>
      <c r="L72" s="7"/>
      <c r="M72" s="7"/>
    </row>
    <row r="73" spans="1:13" s="1" customFormat="1" ht="11.25" x14ac:dyDescent="0.2">
      <c r="A73" s="7"/>
      <c r="B73" s="7"/>
      <c r="C73" s="7"/>
      <c r="D73" s="7"/>
      <c r="E73" s="7"/>
      <c r="F73" s="7"/>
      <c r="G73" s="7"/>
      <c r="H73" s="16"/>
      <c r="I73" s="7"/>
      <c r="J73" s="7"/>
      <c r="K73" s="7"/>
      <c r="L73" s="7"/>
      <c r="M73" s="7"/>
    </row>
    <row r="74" spans="1:13" s="1" customFormat="1" x14ac:dyDescent="0.2">
      <c r="A74" s="7"/>
      <c r="B74" s="28" t="s">
        <v>52</v>
      </c>
      <c r="C74"/>
      <c r="D74"/>
      <c r="E74"/>
      <c r="F74"/>
      <c r="G74"/>
      <c r="H74" s="14"/>
      <c r="I74"/>
      <c r="J74"/>
      <c r="K74"/>
      <c r="L74"/>
      <c r="M74"/>
    </row>
    <row r="75" spans="1:13" s="1" customFormat="1" ht="35.25" customHeight="1" x14ac:dyDescent="0.2">
      <c r="A75" s="7"/>
      <c r="B75" s="216" t="s">
        <v>78</v>
      </c>
      <c r="C75" s="216"/>
      <c r="D75" s="216"/>
      <c r="E75" s="216"/>
      <c r="F75" s="216"/>
      <c r="G75" s="216"/>
      <c r="H75" s="216"/>
      <c r="I75" s="216"/>
      <c r="J75" s="216"/>
      <c r="K75" s="216"/>
      <c r="L75" s="216"/>
      <c r="M75" s="216"/>
    </row>
    <row r="76" spans="1:13" x14ac:dyDescent="0.2">
      <c r="A76" s="7"/>
      <c r="B76" s="10" t="s">
        <v>71</v>
      </c>
      <c r="C76" s="8"/>
      <c r="D76" s="8"/>
      <c r="E76" s="7"/>
      <c r="F76" s="7"/>
      <c r="G76" s="7"/>
      <c r="H76" s="16"/>
      <c r="I76" s="7"/>
      <c r="J76" s="7"/>
      <c r="K76" s="7"/>
      <c r="L76" s="1"/>
      <c r="M76" s="1"/>
    </row>
    <row r="77" spans="1:13" ht="19.5" x14ac:dyDescent="0.2">
      <c r="A77" s="139" t="s">
        <v>0</v>
      </c>
      <c r="B77" s="139" t="s">
        <v>1</v>
      </c>
      <c r="C77" s="139" t="s">
        <v>4</v>
      </c>
      <c r="D77" s="139" t="s">
        <v>2</v>
      </c>
      <c r="E77" s="139" t="s">
        <v>3</v>
      </c>
      <c r="F77" s="139" t="s">
        <v>5</v>
      </c>
      <c r="G77" s="139"/>
      <c r="H77" s="140" t="s">
        <v>6</v>
      </c>
      <c r="I77" s="139"/>
      <c r="J77" s="139"/>
      <c r="K77" s="141" t="s">
        <v>9</v>
      </c>
      <c r="L77" s="139" t="s">
        <v>8</v>
      </c>
      <c r="M77" s="141" t="s">
        <v>10</v>
      </c>
    </row>
    <row r="78" spans="1:13" x14ac:dyDescent="0.2">
      <c r="A78" s="5" t="s">
        <v>11</v>
      </c>
      <c r="B78" s="5" t="s">
        <v>15</v>
      </c>
      <c r="C78" s="5" t="s">
        <v>14</v>
      </c>
      <c r="D78" s="5" t="s">
        <v>100</v>
      </c>
      <c r="E78" s="5" t="s">
        <v>13</v>
      </c>
      <c r="F78" s="5">
        <v>12</v>
      </c>
      <c r="G78" s="5"/>
      <c r="H78" s="23" t="s">
        <v>102</v>
      </c>
      <c r="I78" s="23">
        <v>346.8</v>
      </c>
      <c r="J78" s="172">
        <f>I78*1.02</f>
        <v>353.73599999999999</v>
      </c>
      <c r="K78" s="27">
        <f>I78*F78</f>
        <v>4161.6000000000004</v>
      </c>
      <c r="L78" s="27">
        <f>K78*8%</f>
        <v>332.92800000000005</v>
      </c>
      <c r="M78" s="36">
        <f>K78+L78</f>
        <v>4494.5280000000002</v>
      </c>
    </row>
    <row r="79" spans="1:13" x14ac:dyDescent="0.2">
      <c r="A79" s="5" t="s">
        <v>57</v>
      </c>
      <c r="B79" s="5" t="s">
        <v>15</v>
      </c>
      <c r="C79" s="5" t="s">
        <v>14</v>
      </c>
      <c r="D79" s="5" t="s">
        <v>101</v>
      </c>
      <c r="E79" s="5" t="s">
        <v>13</v>
      </c>
      <c r="F79" s="5">
        <v>12</v>
      </c>
      <c r="G79" s="5"/>
      <c r="H79" s="23" t="s">
        <v>102</v>
      </c>
      <c r="I79" s="23">
        <v>586.88</v>
      </c>
      <c r="J79" s="172">
        <f>I79*1.02</f>
        <v>598.61760000000004</v>
      </c>
      <c r="K79" s="27">
        <f>I79*F79</f>
        <v>7042.5599999999995</v>
      </c>
      <c r="L79" s="27">
        <f>K79*8%</f>
        <v>563.40480000000002</v>
      </c>
      <c r="M79" s="36">
        <f>K79+L79</f>
        <v>7605.9647999999997</v>
      </c>
    </row>
    <row r="80" spans="1:13" x14ac:dyDescent="0.2">
      <c r="A80" s="7"/>
      <c r="B80" s="8"/>
      <c r="C80" s="7"/>
      <c r="D80" s="7"/>
      <c r="E80" s="7"/>
      <c r="F80" s="7"/>
      <c r="G80" s="7"/>
      <c r="H80" s="16"/>
      <c r="I80" s="7"/>
      <c r="J80" s="7"/>
      <c r="K80" s="37">
        <f>SUM(K78:K79)</f>
        <v>11204.16</v>
      </c>
      <c r="L80" s="38">
        <f>K80*8%</f>
        <v>896.33280000000002</v>
      </c>
      <c r="M80" s="37">
        <f>K80+L80</f>
        <v>12100.4928</v>
      </c>
    </row>
    <row r="81" spans="1:13" x14ac:dyDescent="0.2">
      <c r="A81" s="7"/>
      <c r="B81" s="7"/>
      <c r="C81" s="7"/>
      <c r="D81" s="7"/>
      <c r="E81" s="7"/>
      <c r="F81" s="7"/>
      <c r="G81" s="7"/>
      <c r="H81" s="16"/>
      <c r="I81" s="7"/>
      <c r="J81" s="7"/>
      <c r="K81" s="7"/>
      <c r="L81" s="7"/>
      <c r="M81" s="7"/>
    </row>
    <row r="82" spans="1:13" x14ac:dyDescent="0.2">
      <c r="A82" s="7"/>
      <c r="B82" s="7"/>
      <c r="C82" s="7"/>
      <c r="D82" s="7"/>
      <c r="E82" s="7"/>
      <c r="F82" s="7"/>
      <c r="G82" s="7"/>
      <c r="H82" s="16"/>
      <c r="I82" s="7"/>
      <c r="J82" s="7"/>
      <c r="K82" s="7"/>
      <c r="L82" s="7"/>
      <c r="M82" s="7"/>
    </row>
    <row r="83" spans="1:13" x14ac:dyDescent="0.2">
      <c r="A83" s="7"/>
      <c r="B83" s="28" t="s">
        <v>52</v>
      </c>
    </row>
    <row r="84" spans="1:13" ht="27" customHeight="1" x14ac:dyDescent="0.2">
      <c r="A84" s="7"/>
      <c r="B84" s="216" t="s">
        <v>78</v>
      </c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</row>
    <row r="85" spans="1:13" s="1" customFormat="1" ht="16.5" customHeight="1" x14ac:dyDescent="0.2">
      <c r="B85" s="9" t="s">
        <v>99</v>
      </c>
      <c r="H85" s="14"/>
    </row>
    <row r="86" spans="1:13" s="1" customFormat="1" ht="19.5" x14ac:dyDescent="0.2">
      <c r="A86" s="139" t="s">
        <v>0</v>
      </c>
      <c r="B86" s="139" t="s">
        <v>1</v>
      </c>
      <c r="C86" s="139" t="s">
        <v>4</v>
      </c>
      <c r="D86" s="139" t="s">
        <v>2</v>
      </c>
      <c r="E86" s="139" t="s">
        <v>3</v>
      </c>
      <c r="F86" s="139" t="s">
        <v>5</v>
      </c>
      <c r="G86" s="139"/>
      <c r="H86" s="140" t="s">
        <v>6</v>
      </c>
      <c r="I86" s="139" t="s">
        <v>7</v>
      </c>
      <c r="J86" s="139"/>
      <c r="K86" s="141" t="s">
        <v>9</v>
      </c>
      <c r="L86" s="139" t="s">
        <v>8</v>
      </c>
      <c r="M86" s="141" t="s">
        <v>10</v>
      </c>
    </row>
    <row r="87" spans="1:13" s="1" customFormat="1" ht="87" customHeight="1" x14ac:dyDescent="0.2">
      <c r="A87" s="173" t="s">
        <v>11</v>
      </c>
      <c r="B87" s="173" t="s">
        <v>20</v>
      </c>
      <c r="C87" s="173" t="s">
        <v>14</v>
      </c>
      <c r="D87" s="173" t="s">
        <v>21</v>
      </c>
      <c r="E87" s="21" t="s">
        <v>97</v>
      </c>
      <c r="F87" s="173">
        <v>1260</v>
      </c>
      <c r="G87" s="173"/>
      <c r="H87" s="174" t="s">
        <v>129</v>
      </c>
      <c r="I87" s="174">
        <v>690</v>
      </c>
      <c r="J87" s="172">
        <f>I87*1.02</f>
        <v>703.80000000000007</v>
      </c>
      <c r="K87" s="122">
        <f>I87*F87</f>
        <v>869400</v>
      </c>
      <c r="L87" s="122">
        <f>K87*8%</f>
        <v>69552</v>
      </c>
      <c r="M87" s="175">
        <f>K87+L87</f>
        <v>938952</v>
      </c>
    </row>
    <row r="88" spans="1:13" s="1" customFormat="1" x14ac:dyDescent="0.2">
      <c r="A88"/>
      <c r="B88" s="7"/>
      <c r="C88"/>
      <c r="D88"/>
      <c r="E88"/>
      <c r="F88"/>
      <c r="G88"/>
      <c r="H88" s="14"/>
      <c r="I88" s="22"/>
      <c r="J88" s="22"/>
      <c r="K88" s="37">
        <f>SUM(K87:K87)</f>
        <v>869400</v>
      </c>
      <c r="L88" s="38">
        <f>K88*8%</f>
        <v>69552</v>
      </c>
      <c r="M88" s="37">
        <f>K88+L88</f>
        <v>938952</v>
      </c>
    </row>
    <row r="89" spans="1:13" s="1" customFormat="1" x14ac:dyDescent="0.2">
      <c r="A89"/>
      <c r="B89" s="7"/>
      <c r="C89"/>
      <c r="D89"/>
      <c r="E89"/>
      <c r="F89"/>
      <c r="G89"/>
      <c r="H89" s="14"/>
      <c r="I89"/>
      <c r="J89"/>
      <c r="K89"/>
      <c r="L89"/>
      <c r="M89"/>
    </row>
    <row r="90" spans="1:13" s="1" customFormat="1" x14ac:dyDescent="0.2">
      <c r="A90"/>
      <c r="B90" s="28" t="s">
        <v>52</v>
      </c>
      <c r="C90"/>
      <c r="D90"/>
      <c r="E90"/>
      <c r="F90"/>
      <c r="G90"/>
      <c r="H90" s="14"/>
      <c r="I90"/>
      <c r="J90"/>
      <c r="K90"/>
      <c r="L90"/>
      <c r="M90"/>
    </row>
    <row r="91" spans="1:13" s="1" customFormat="1" ht="27.75" customHeight="1" x14ac:dyDescent="0.2">
      <c r="A91"/>
      <c r="B91" s="216" t="s">
        <v>78</v>
      </c>
      <c r="C91" s="216"/>
      <c r="D91" s="216"/>
      <c r="E91" s="216"/>
      <c r="F91" s="216"/>
      <c r="G91" s="216"/>
      <c r="H91" s="216"/>
      <c r="I91" s="216"/>
      <c r="J91" s="216"/>
      <c r="K91" s="216"/>
      <c r="L91" s="216"/>
      <c r="M91" s="216"/>
    </row>
    <row r="92" spans="1:13" s="1" customFormat="1" ht="27.75" customHeight="1" x14ac:dyDescent="0.2">
      <c r="A92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</row>
    <row r="93" spans="1:13" s="1" customFormat="1" x14ac:dyDescent="0.2">
      <c r="A93"/>
      <c r="B93" s="9" t="s">
        <v>106</v>
      </c>
      <c r="C93"/>
      <c r="D93"/>
      <c r="E93"/>
      <c r="F93"/>
      <c r="G93"/>
      <c r="H93" s="14"/>
      <c r="I93"/>
      <c r="J93"/>
      <c r="K93"/>
      <c r="L93"/>
      <c r="M93"/>
    </row>
    <row r="94" spans="1:13" ht="19.5" x14ac:dyDescent="0.2">
      <c r="A94" s="139" t="s">
        <v>0</v>
      </c>
      <c r="B94" s="139" t="s">
        <v>1</v>
      </c>
      <c r="C94" s="139" t="s">
        <v>4</v>
      </c>
      <c r="D94" s="139" t="s">
        <v>2</v>
      </c>
      <c r="E94" s="139" t="s">
        <v>3</v>
      </c>
      <c r="F94" s="139" t="s">
        <v>5</v>
      </c>
      <c r="G94" s="139"/>
      <c r="H94" s="140" t="s">
        <v>6</v>
      </c>
      <c r="I94" s="139" t="s">
        <v>7</v>
      </c>
      <c r="J94" s="139"/>
      <c r="K94" s="141" t="s">
        <v>9</v>
      </c>
      <c r="L94" s="139" t="s">
        <v>8</v>
      </c>
      <c r="M94" s="141" t="s">
        <v>10</v>
      </c>
    </row>
    <row r="95" spans="1:13" x14ac:dyDescent="0.2">
      <c r="A95" s="5" t="s">
        <v>11</v>
      </c>
      <c r="B95" s="5" t="s">
        <v>42</v>
      </c>
      <c r="C95" s="5" t="s">
        <v>14</v>
      </c>
      <c r="D95" s="5" t="s">
        <v>43</v>
      </c>
      <c r="E95" s="6" t="s">
        <v>53</v>
      </c>
      <c r="F95" s="20">
        <v>30</v>
      </c>
      <c r="G95" s="20"/>
      <c r="H95" s="5" t="s">
        <v>91</v>
      </c>
      <c r="I95" s="24">
        <v>2798.56</v>
      </c>
      <c r="J95" s="172">
        <f>I95*1.02</f>
        <v>2854.5311999999999</v>
      </c>
      <c r="K95" s="27">
        <f>F95*I95</f>
        <v>83956.800000000003</v>
      </c>
      <c r="L95" s="27">
        <f>K95*8%</f>
        <v>6716.5440000000008</v>
      </c>
      <c r="M95" s="36">
        <f>K95+L95</f>
        <v>90673.343999999997</v>
      </c>
    </row>
    <row r="96" spans="1:13" s="1" customFormat="1" x14ac:dyDescent="0.2">
      <c r="A96"/>
      <c r="B96" s="7" t="s">
        <v>17</v>
      </c>
      <c r="C96"/>
      <c r="D96"/>
      <c r="E96"/>
      <c r="F96"/>
      <c r="G96"/>
      <c r="H96" s="14"/>
      <c r="I96" s="22"/>
      <c r="J96" s="22"/>
      <c r="K96" s="37">
        <f>SUM(K95)</f>
        <v>83956.800000000003</v>
      </c>
      <c r="L96" s="153">
        <f>K96*8%</f>
        <v>6716.5440000000008</v>
      </c>
      <c r="M96" s="37">
        <f>K96+L96</f>
        <v>90673.343999999997</v>
      </c>
    </row>
    <row r="97" spans="1:13" s="1" customFormat="1" x14ac:dyDescent="0.2">
      <c r="A97"/>
      <c r="B97" s="7" t="s">
        <v>16</v>
      </c>
      <c r="C97"/>
      <c r="D97"/>
      <c r="E97"/>
      <c r="F97"/>
      <c r="G97"/>
      <c r="H97" s="14"/>
      <c r="I97"/>
      <c r="J97"/>
      <c r="K97"/>
      <c r="L97"/>
      <c r="M97"/>
    </row>
    <row r="98" spans="1:13" s="1" customFormat="1" x14ac:dyDescent="0.2">
      <c r="A98"/>
      <c r="B98" s="28" t="s">
        <v>335</v>
      </c>
      <c r="C98"/>
      <c r="D98"/>
      <c r="E98"/>
      <c r="F98"/>
      <c r="G98"/>
      <c r="H98" s="14"/>
      <c r="I98"/>
      <c r="J98"/>
      <c r="K98"/>
      <c r="L98"/>
      <c r="M98"/>
    </row>
    <row r="99" spans="1:13" s="1" customFormat="1" ht="35.25" customHeight="1" x14ac:dyDescent="0.2">
      <c r="A99"/>
      <c r="B99" s="216" t="s">
        <v>78</v>
      </c>
      <c r="C99" s="216"/>
      <c r="D99" s="216"/>
      <c r="E99" s="216"/>
      <c r="F99" s="216"/>
      <c r="G99" s="216"/>
      <c r="H99" s="216"/>
      <c r="I99" s="216"/>
      <c r="J99" s="216"/>
      <c r="K99" s="216"/>
      <c r="L99" s="216"/>
      <c r="M99" s="216"/>
    </row>
    <row r="100" spans="1:13" x14ac:dyDescent="0.2">
      <c r="B100" s="11" t="s">
        <v>107</v>
      </c>
    </row>
    <row r="101" spans="1:13" ht="19.5" x14ac:dyDescent="0.2">
      <c r="A101" s="139" t="s">
        <v>0</v>
      </c>
      <c r="B101" s="139" t="s">
        <v>1</v>
      </c>
      <c r="C101" s="139" t="s">
        <v>4</v>
      </c>
      <c r="D101" s="139" t="s">
        <v>2</v>
      </c>
      <c r="E101" s="139" t="s">
        <v>3</v>
      </c>
      <c r="F101" s="139" t="s">
        <v>5</v>
      </c>
      <c r="G101" s="139"/>
      <c r="H101" s="140" t="s">
        <v>6</v>
      </c>
      <c r="I101" s="139" t="s">
        <v>7</v>
      </c>
      <c r="J101" s="139"/>
      <c r="K101" s="141" t="s">
        <v>9</v>
      </c>
      <c r="L101" s="139" t="s">
        <v>8</v>
      </c>
      <c r="M101" s="141" t="s">
        <v>10</v>
      </c>
    </row>
    <row r="102" spans="1:13" s="1" customFormat="1" ht="22.5" x14ac:dyDescent="0.2">
      <c r="A102" s="5" t="s">
        <v>11</v>
      </c>
      <c r="B102" s="5" t="s">
        <v>36</v>
      </c>
      <c r="C102" s="17" t="s">
        <v>37</v>
      </c>
      <c r="D102" s="12" t="s">
        <v>21</v>
      </c>
      <c r="E102" s="17" t="s">
        <v>38</v>
      </c>
      <c r="F102" s="12">
        <v>110</v>
      </c>
      <c r="G102" s="12"/>
      <c r="H102" s="23" t="s">
        <v>81</v>
      </c>
      <c r="I102" s="23">
        <v>2695.61</v>
      </c>
      <c r="J102" s="172">
        <f>I102*1.02</f>
        <v>2749.5222000000003</v>
      </c>
      <c r="K102" s="27">
        <f>I102*F102</f>
        <v>296517.10000000003</v>
      </c>
      <c r="L102" s="27">
        <f>K102*8%</f>
        <v>23721.368000000002</v>
      </c>
      <c r="M102" s="36">
        <f>K102+L102</f>
        <v>320238.46800000005</v>
      </c>
    </row>
    <row r="103" spans="1:13" s="1" customFormat="1" ht="11.25" x14ac:dyDescent="0.2">
      <c r="A103" s="7"/>
      <c r="B103" s="7"/>
      <c r="C103" s="30"/>
      <c r="D103" s="31"/>
      <c r="E103" s="30"/>
      <c r="F103" s="31"/>
      <c r="G103" s="31"/>
      <c r="H103" s="32"/>
      <c r="I103" s="32"/>
      <c r="J103" s="32"/>
      <c r="K103" s="37">
        <f>SUM(K102:K102)</f>
        <v>296517.10000000003</v>
      </c>
      <c r="L103" s="153">
        <f>K103*8%</f>
        <v>23721.368000000002</v>
      </c>
      <c r="M103" s="37">
        <f>K103+L103</f>
        <v>320238.46800000005</v>
      </c>
    </row>
    <row r="104" spans="1:13" x14ac:dyDescent="0.2">
      <c r="A104" s="7"/>
      <c r="B104" s="7"/>
      <c r="C104" s="7"/>
      <c r="D104" s="7"/>
      <c r="E104" s="7"/>
      <c r="F104" s="7"/>
      <c r="G104" s="7"/>
      <c r="H104" s="16"/>
      <c r="I104" s="7"/>
      <c r="J104" s="7"/>
      <c r="K104" s="7"/>
      <c r="L104" s="7"/>
      <c r="M104" s="7"/>
    </row>
    <row r="105" spans="1:13" x14ac:dyDescent="0.2">
      <c r="A105" s="7"/>
      <c r="B105" s="7"/>
      <c r="C105" s="7"/>
      <c r="D105" s="7"/>
      <c r="E105" s="7"/>
      <c r="F105" s="7"/>
      <c r="G105" s="7"/>
      <c r="H105" s="16"/>
      <c r="I105" s="7"/>
      <c r="J105" s="7"/>
      <c r="K105" s="7"/>
      <c r="L105" s="7"/>
      <c r="M105" s="7"/>
    </row>
    <row r="106" spans="1:13" x14ac:dyDescent="0.2">
      <c r="A106" s="7"/>
      <c r="B106" s="28" t="s">
        <v>52</v>
      </c>
    </row>
    <row r="107" spans="1:13" ht="27" customHeight="1" x14ac:dyDescent="0.2">
      <c r="A107" s="7"/>
      <c r="B107" s="216" t="s">
        <v>78</v>
      </c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</row>
    <row r="108" spans="1:13" ht="27" customHeight="1" x14ac:dyDescent="0.2">
      <c r="A108" s="7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</row>
    <row r="109" spans="1:13" ht="27" customHeight="1" x14ac:dyDescent="0.2">
      <c r="A109" s="7"/>
      <c r="B109" s="11" t="s">
        <v>108</v>
      </c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</row>
    <row r="110" spans="1:13" ht="19.5" x14ac:dyDescent="0.2">
      <c r="A110" s="3" t="s">
        <v>0</v>
      </c>
      <c r="B110" s="3" t="s">
        <v>1</v>
      </c>
      <c r="C110" s="3" t="s">
        <v>4</v>
      </c>
      <c r="D110" s="3" t="s">
        <v>2</v>
      </c>
      <c r="E110" s="3" t="s">
        <v>3</v>
      </c>
      <c r="F110" s="3" t="s">
        <v>5</v>
      </c>
      <c r="G110" s="3"/>
      <c r="H110" s="15" t="s">
        <v>6</v>
      </c>
      <c r="I110" s="3" t="s">
        <v>7</v>
      </c>
      <c r="J110" s="3"/>
      <c r="K110" s="4" t="s">
        <v>9</v>
      </c>
      <c r="L110" s="3" t="s">
        <v>8</v>
      </c>
      <c r="M110" s="4" t="s">
        <v>10</v>
      </c>
    </row>
    <row r="111" spans="1:13" x14ac:dyDescent="0.2">
      <c r="A111" s="5" t="s">
        <v>11</v>
      </c>
      <c r="B111" s="5" t="s">
        <v>46</v>
      </c>
      <c r="C111" s="5" t="s">
        <v>14</v>
      </c>
      <c r="D111" s="5" t="s">
        <v>47</v>
      </c>
      <c r="E111" s="6" t="s">
        <v>48</v>
      </c>
      <c r="F111" s="20">
        <v>50</v>
      </c>
      <c r="G111" s="20"/>
      <c r="H111" s="23" t="s">
        <v>82</v>
      </c>
      <c r="I111" s="23">
        <v>1693.94</v>
      </c>
      <c r="J111" s="172">
        <f>I111*1.02</f>
        <v>1727.8188</v>
      </c>
      <c r="K111" s="27">
        <f>I111*F111</f>
        <v>84697</v>
      </c>
      <c r="L111" s="27">
        <f>K111*8%</f>
        <v>6775.76</v>
      </c>
      <c r="M111" s="36">
        <f>K111+L111</f>
        <v>91472.76</v>
      </c>
    </row>
    <row r="112" spans="1:13" x14ac:dyDescent="0.2">
      <c r="A112" s="7"/>
      <c r="B112" s="7"/>
      <c r="C112" s="7"/>
      <c r="D112" s="7"/>
      <c r="E112" s="7"/>
      <c r="F112" s="7"/>
      <c r="G112" s="7"/>
      <c r="H112" s="16"/>
      <c r="I112" s="7"/>
      <c r="J112" s="7"/>
      <c r="K112" s="37">
        <f>SUM(K107:K111)</f>
        <v>84697</v>
      </c>
      <c r="L112" s="153">
        <f>K112*8%</f>
        <v>6775.76</v>
      </c>
      <c r="M112" s="37">
        <f>K112+L112</f>
        <v>91472.76</v>
      </c>
    </row>
    <row r="113" spans="1:13" x14ac:dyDescent="0.2">
      <c r="A113" s="7"/>
      <c r="B113" s="7"/>
      <c r="C113" s="7"/>
      <c r="D113" s="7"/>
      <c r="E113" s="7"/>
      <c r="F113" s="7"/>
      <c r="G113" s="7"/>
      <c r="H113" s="16"/>
      <c r="I113" s="7"/>
      <c r="J113" s="7"/>
      <c r="K113" s="7"/>
      <c r="L113" s="7"/>
      <c r="M113" s="7"/>
    </row>
    <row r="114" spans="1:13" x14ac:dyDescent="0.2">
      <c r="A114" s="7"/>
      <c r="B114" s="28" t="s">
        <v>52</v>
      </c>
    </row>
    <row r="115" spans="1:13" ht="27" customHeight="1" x14ac:dyDescent="0.2">
      <c r="A115" s="7"/>
      <c r="B115" s="216" t="s">
        <v>78</v>
      </c>
      <c r="C115" s="216"/>
      <c r="D115" s="216"/>
      <c r="E115" s="216"/>
      <c r="F115" s="216"/>
      <c r="G115" s="216"/>
      <c r="H115" s="216"/>
      <c r="I115" s="216"/>
      <c r="J115" s="216"/>
      <c r="K115" s="216"/>
      <c r="L115" s="216"/>
      <c r="M115" s="216"/>
    </row>
    <row r="116" spans="1:13" x14ac:dyDescent="0.2">
      <c r="B116" s="11" t="s">
        <v>109</v>
      </c>
    </row>
    <row r="117" spans="1:13" ht="19.5" x14ac:dyDescent="0.2">
      <c r="A117" s="3" t="s">
        <v>0</v>
      </c>
      <c r="B117" s="3" t="s">
        <v>1</v>
      </c>
      <c r="C117" s="3" t="s">
        <v>4</v>
      </c>
      <c r="D117" s="3" t="s">
        <v>2</v>
      </c>
      <c r="E117" s="3" t="s">
        <v>3</v>
      </c>
      <c r="F117" s="3" t="s">
        <v>5</v>
      </c>
      <c r="G117" s="3"/>
      <c r="H117" s="15" t="s">
        <v>6</v>
      </c>
      <c r="I117" s="3" t="s">
        <v>7</v>
      </c>
      <c r="J117" s="3"/>
      <c r="K117" s="4" t="s">
        <v>9</v>
      </c>
      <c r="L117" s="3" t="s">
        <v>8</v>
      </c>
      <c r="M117" s="4" t="s">
        <v>10</v>
      </c>
    </row>
    <row r="118" spans="1:13" ht="33.75" x14ac:dyDescent="0.2">
      <c r="A118" s="5" t="s">
        <v>11</v>
      </c>
      <c r="B118" s="5" t="s">
        <v>22</v>
      </c>
      <c r="C118" s="5" t="s">
        <v>14</v>
      </c>
      <c r="D118" s="5" t="s">
        <v>23</v>
      </c>
      <c r="E118" s="6" t="s">
        <v>136</v>
      </c>
      <c r="F118" s="5">
        <v>1485</v>
      </c>
      <c r="G118" s="5"/>
      <c r="H118" s="23" t="s">
        <v>138</v>
      </c>
      <c r="I118" s="23">
        <v>268.7</v>
      </c>
      <c r="J118" s="172">
        <f>I118*1.02</f>
        <v>274.07400000000001</v>
      </c>
      <c r="K118" s="27">
        <f>I118*F118</f>
        <v>399019.5</v>
      </c>
      <c r="L118" s="27">
        <f>K118*8%</f>
        <v>31921.56</v>
      </c>
      <c r="M118" s="36">
        <f>K118+L118</f>
        <v>430941.06</v>
      </c>
    </row>
    <row r="119" spans="1:13" x14ac:dyDescent="0.2">
      <c r="A119" s="7"/>
      <c r="B119" s="7"/>
      <c r="C119" s="7"/>
      <c r="D119" s="7"/>
      <c r="E119" s="7"/>
      <c r="F119" s="7"/>
      <c r="G119" s="7"/>
      <c r="H119" s="16"/>
      <c r="I119" s="7"/>
      <c r="J119" s="7"/>
      <c r="K119" s="37">
        <f>SUM(K115:K118)</f>
        <v>399019.5</v>
      </c>
      <c r="L119" s="153">
        <f>K119*8%</f>
        <v>31921.56</v>
      </c>
      <c r="M119" s="37">
        <f>K119+L119</f>
        <v>430941.06</v>
      </c>
    </row>
    <row r="120" spans="1:13" x14ac:dyDescent="0.2">
      <c r="A120" s="7"/>
      <c r="B120" s="7"/>
      <c r="C120" s="7"/>
      <c r="D120" s="7"/>
      <c r="E120" s="7"/>
      <c r="F120" s="7"/>
      <c r="G120" s="7"/>
      <c r="H120" s="16"/>
      <c r="I120" s="7"/>
      <c r="J120" s="7"/>
      <c r="K120" s="7"/>
      <c r="L120" s="7"/>
      <c r="M120" s="7"/>
    </row>
    <row r="121" spans="1:13" x14ac:dyDescent="0.2">
      <c r="A121" s="7"/>
      <c r="B121" s="28" t="s">
        <v>52</v>
      </c>
    </row>
    <row r="122" spans="1:13" ht="13.15" customHeight="1" x14ac:dyDescent="0.2">
      <c r="A122" s="7"/>
      <c r="B122" s="216" t="s">
        <v>78</v>
      </c>
      <c r="C122" s="216"/>
      <c r="D122" s="216"/>
      <c r="E122" s="216"/>
      <c r="F122" s="216"/>
      <c r="G122" s="216"/>
      <c r="H122" s="216"/>
      <c r="I122" s="216"/>
      <c r="J122" s="216"/>
      <c r="K122" s="216"/>
      <c r="L122" s="216"/>
      <c r="M122" s="216"/>
    </row>
    <row r="123" spans="1:13" ht="13.15" customHeight="1" x14ac:dyDescent="0.2">
      <c r="A123" s="7"/>
      <c r="B123" s="34" t="s">
        <v>105</v>
      </c>
      <c r="C123" s="7"/>
      <c r="D123" s="7"/>
      <c r="E123" s="8"/>
      <c r="F123" s="7"/>
      <c r="G123" s="7"/>
      <c r="H123" s="32"/>
      <c r="I123" s="32"/>
      <c r="J123" s="32"/>
      <c r="K123" s="33"/>
      <c r="L123" s="33"/>
      <c r="M123" s="33"/>
    </row>
    <row r="124" spans="1:13" x14ac:dyDescent="0.2">
      <c r="A124" s="191"/>
      <c r="B124" s="192" t="s">
        <v>110</v>
      </c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</row>
    <row r="125" spans="1:13" ht="25.5" x14ac:dyDescent="0.2">
      <c r="A125" s="194" t="s">
        <v>0</v>
      </c>
      <c r="B125" s="194" t="s">
        <v>1</v>
      </c>
      <c r="C125" s="194" t="s">
        <v>4</v>
      </c>
      <c r="D125" s="194" t="s">
        <v>2</v>
      </c>
      <c r="E125" s="194" t="s">
        <v>3</v>
      </c>
      <c r="F125" s="194" t="s">
        <v>5</v>
      </c>
      <c r="G125" s="194"/>
      <c r="H125" s="194" t="s">
        <v>6</v>
      </c>
      <c r="I125" s="194" t="s">
        <v>7</v>
      </c>
      <c r="J125" s="194"/>
      <c r="K125" s="195" t="s">
        <v>9</v>
      </c>
      <c r="L125" s="194" t="s">
        <v>8</v>
      </c>
      <c r="M125" s="195" t="s">
        <v>10</v>
      </c>
    </row>
    <row r="126" spans="1:13" x14ac:dyDescent="0.2">
      <c r="A126" s="211" t="s">
        <v>11</v>
      </c>
      <c r="B126" s="193" t="s">
        <v>113</v>
      </c>
      <c r="C126" s="197" t="s">
        <v>114</v>
      </c>
      <c r="D126" s="197" t="s">
        <v>115</v>
      </c>
      <c r="E126" s="193" t="s">
        <v>116</v>
      </c>
      <c r="F126" s="193">
        <v>3</v>
      </c>
      <c r="G126" s="193"/>
      <c r="H126" s="193" t="s">
        <v>160</v>
      </c>
      <c r="I126" s="214">
        <v>2518.52</v>
      </c>
      <c r="J126" s="190">
        <f>I126*1.02</f>
        <v>2568.8904000000002</v>
      </c>
      <c r="K126" s="187">
        <f>I126*F126</f>
        <v>7555.5599999999995</v>
      </c>
      <c r="L126" s="187">
        <f>K126*8%</f>
        <v>604.44479999999999</v>
      </c>
      <c r="M126" s="200">
        <f>K126+L126</f>
        <v>8160.0047999999997</v>
      </c>
    </row>
    <row r="127" spans="1:13" x14ac:dyDescent="0.2">
      <c r="A127" s="211" t="s">
        <v>57</v>
      </c>
      <c r="B127" s="193" t="s">
        <v>117</v>
      </c>
      <c r="C127" s="197" t="s">
        <v>118</v>
      </c>
      <c r="D127" s="197" t="s">
        <v>119</v>
      </c>
      <c r="E127" s="193" t="s">
        <v>135</v>
      </c>
      <c r="F127" s="193">
        <v>65</v>
      </c>
      <c r="G127" s="193"/>
      <c r="H127" s="193" t="s">
        <v>120</v>
      </c>
      <c r="I127" s="214">
        <v>2880.69</v>
      </c>
      <c r="J127" s="190">
        <f>I127*1.02</f>
        <v>2938.3038000000001</v>
      </c>
      <c r="K127" s="187">
        <f>I127*F127</f>
        <v>187244.85</v>
      </c>
      <c r="L127" s="187">
        <f>K127*8%</f>
        <v>14979.588000000002</v>
      </c>
      <c r="M127" s="200">
        <f>K127+L127</f>
        <v>202224.43799999999</v>
      </c>
    </row>
    <row r="128" spans="1:13" x14ac:dyDescent="0.2">
      <c r="A128" s="211" t="s">
        <v>73</v>
      </c>
      <c r="B128" s="193" t="s">
        <v>139</v>
      </c>
      <c r="C128" s="197" t="s">
        <v>118</v>
      </c>
      <c r="D128" s="197" t="s">
        <v>140</v>
      </c>
      <c r="E128" s="193" t="s">
        <v>135</v>
      </c>
      <c r="F128" s="193">
        <v>3</v>
      </c>
      <c r="G128" s="193"/>
      <c r="H128" s="193" t="s">
        <v>158</v>
      </c>
      <c r="I128" s="214">
        <v>4398.1400000000003</v>
      </c>
      <c r="J128" s="190">
        <f>I128*1.02</f>
        <v>4486.1028000000006</v>
      </c>
      <c r="K128" s="187">
        <f>I128*F128</f>
        <v>13194.420000000002</v>
      </c>
      <c r="L128" s="187">
        <f>K128*8%</f>
        <v>1055.5536000000002</v>
      </c>
      <c r="M128" s="200">
        <f>K128+L128</f>
        <v>14249.973600000001</v>
      </c>
    </row>
    <row r="129" spans="1:13" ht="15.75" x14ac:dyDescent="0.25">
      <c r="A129" s="208"/>
      <c r="B129" s="208"/>
      <c r="C129" s="208"/>
      <c r="D129" s="208"/>
      <c r="E129" s="208"/>
      <c r="F129" s="208"/>
      <c r="G129" s="208"/>
      <c r="H129" s="208"/>
      <c r="I129" s="208"/>
      <c r="J129" s="208"/>
      <c r="K129" s="201">
        <f>SUM(K126:K128)</f>
        <v>207994.83000000002</v>
      </c>
      <c r="L129" s="213">
        <f>K129*8%</f>
        <v>16639.5864</v>
      </c>
      <c r="M129" s="201">
        <f>K129+L129</f>
        <v>224634.41640000002</v>
      </c>
    </row>
    <row r="130" spans="1:13" x14ac:dyDescent="0.2">
      <c r="A130" s="208"/>
      <c r="B130" s="208"/>
      <c r="C130" s="208"/>
      <c r="D130" s="208"/>
      <c r="E130" s="208"/>
      <c r="F130" s="208"/>
      <c r="G130" s="208"/>
      <c r="H130" s="208"/>
      <c r="I130" s="208"/>
      <c r="J130" s="208"/>
      <c r="K130" s="208"/>
      <c r="L130" s="208"/>
      <c r="M130" s="208"/>
    </row>
    <row r="131" spans="1:13" x14ac:dyDescent="0.2">
      <c r="A131" s="7"/>
      <c r="B131" s="28" t="s">
        <v>52</v>
      </c>
    </row>
    <row r="132" spans="1:13" s="35" customFormat="1" x14ac:dyDescent="0.2">
      <c r="A132" s="7"/>
      <c r="B132" s="216" t="s">
        <v>78</v>
      </c>
      <c r="C132" s="216"/>
      <c r="D132" s="216"/>
      <c r="E132" s="216"/>
      <c r="F132" s="216"/>
      <c r="G132" s="216"/>
      <c r="H132" s="216"/>
      <c r="I132" s="216"/>
      <c r="J132" s="216"/>
      <c r="K132" s="216"/>
      <c r="L132" s="216"/>
      <c r="M132" s="216"/>
    </row>
    <row r="133" spans="1:13" s="35" customFormat="1" x14ac:dyDescent="0.2">
      <c r="A133" s="7"/>
      <c r="B133" s="34" t="s">
        <v>105</v>
      </c>
      <c r="C133" s="7"/>
      <c r="D133" s="7"/>
      <c r="E133" s="8"/>
      <c r="F133" s="7"/>
      <c r="G133" s="7"/>
      <c r="H133" s="32"/>
      <c r="I133" s="32"/>
      <c r="J133" s="32"/>
      <c r="K133" s="33"/>
      <c r="L133" s="33"/>
      <c r="M133" s="33"/>
    </row>
    <row r="135" spans="1:13" x14ac:dyDescent="0.2">
      <c r="A135" s="191"/>
      <c r="B135" s="203" t="s">
        <v>111</v>
      </c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</row>
    <row r="136" spans="1:13" ht="25.5" x14ac:dyDescent="0.2">
      <c r="A136" s="193" t="s">
        <v>0</v>
      </c>
      <c r="B136" s="193" t="s">
        <v>1</v>
      </c>
      <c r="C136" s="193" t="s">
        <v>4</v>
      </c>
      <c r="D136" s="193" t="s">
        <v>2</v>
      </c>
      <c r="E136" s="193" t="s">
        <v>3</v>
      </c>
      <c r="F136" s="193" t="s">
        <v>5</v>
      </c>
      <c r="G136" s="193"/>
      <c r="H136" s="193" t="s">
        <v>6</v>
      </c>
      <c r="I136" s="193" t="s">
        <v>7</v>
      </c>
      <c r="J136" s="193"/>
      <c r="K136" s="197" t="s">
        <v>9</v>
      </c>
      <c r="L136" s="193" t="s">
        <v>8</v>
      </c>
      <c r="M136" s="197" t="s">
        <v>10</v>
      </c>
    </row>
    <row r="137" spans="1:13" s="18" customFormat="1" ht="25.5" x14ac:dyDescent="0.2">
      <c r="A137" s="211" t="s">
        <v>11</v>
      </c>
      <c r="B137" s="193" t="s">
        <v>28</v>
      </c>
      <c r="C137" s="193" t="s">
        <v>134</v>
      </c>
      <c r="D137" s="197" t="s">
        <v>72</v>
      </c>
      <c r="E137" s="193" t="s">
        <v>30</v>
      </c>
      <c r="F137" s="212">
        <v>274000</v>
      </c>
      <c r="G137" s="212"/>
      <c r="H137" s="193" t="s">
        <v>80</v>
      </c>
      <c r="I137" s="214">
        <v>0.19</v>
      </c>
      <c r="J137" s="209">
        <f>I137*1.02</f>
        <v>0.1938</v>
      </c>
      <c r="K137" s="187">
        <f>F137*I137</f>
        <v>52060</v>
      </c>
      <c r="L137" s="187">
        <f>K137*8%</f>
        <v>4164.8</v>
      </c>
      <c r="M137" s="200">
        <f>K137+L137</f>
        <v>56224.800000000003</v>
      </c>
    </row>
    <row r="138" spans="1:13" ht="15.75" x14ac:dyDescent="0.25">
      <c r="A138" s="191"/>
      <c r="B138" s="208"/>
      <c r="C138" s="191"/>
      <c r="D138" s="191"/>
      <c r="E138" s="191"/>
      <c r="F138" s="191"/>
      <c r="G138" s="191"/>
      <c r="H138" s="191"/>
      <c r="I138" s="191"/>
      <c r="J138" s="191"/>
      <c r="K138" s="201">
        <f>SUM(K137:K137)</f>
        <v>52060</v>
      </c>
      <c r="L138" s="202">
        <f>K138*8%</f>
        <v>4164.8</v>
      </c>
      <c r="M138" s="201">
        <f>K138+L138</f>
        <v>56224.800000000003</v>
      </c>
    </row>
    <row r="139" spans="1:13" x14ac:dyDescent="0.2">
      <c r="A139" s="191"/>
      <c r="B139" s="208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</row>
    <row r="140" spans="1:13" x14ac:dyDescent="0.2">
      <c r="A140" s="13"/>
      <c r="B140" s="28" t="s">
        <v>52</v>
      </c>
    </row>
    <row r="141" spans="1:13" ht="25.5" customHeight="1" x14ac:dyDescent="0.2">
      <c r="A141" s="13"/>
      <c r="B141" s="216" t="s">
        <v>78</v>
      </c>
      <c r="C141" s="216"/>
      <c r="D141" s="216"/>
      <c r="E141" s="216"/>
      <c r="F141" s="216"/>
      <c r="G141" s="216"/>
      <c r="H141" s="216"/>
      <c r="I141" s="216"/>
      <c r="J141" s="216"/>
      <c r="K141" s="216"/>
      <c r="L141" s="216"/>
      <c r="M141" s="216"/>
    </row>
    <row r="142" spans="1:13" x14ac:dyDescent="0.2">
      <c r="A142" s="191"/>
      <c r="B142" s="203" t="s">
        <v>112</v>
      </c>
      <c r="C142" s="191"/>
      <c r="D142" s="191"/>
      <c r="E142" s="191"/>
      <c r="F142" s="191"/>
      <c r="G142" s="191"/>
      <c r="H142" s="191"/>
      <c r="I142" s="217"/>
      <c r="J142" s="217"/>
      <c r="K142" s="217"/>
      <c r="L142" s="217"/>
      <c r="M142" s="191"/>
    </row>
    <row r="143" spans="1:13" ht="25.5" x14ac:dyDescent="0.2">
      <c r="A143" s="193" t="s">
        <v>0</v>
      </c>
      <c r="B143" s="193" t="s">
        <v>1</v>
      </c>
      <c r="C143" s="193" t="s">
        <v>4</v>
      </c>
      <c r="D143" s="193" t="s">
        <v>2</v>
      </c>
      <c r="E143" s="193" t="s">
        <v>3</v>
      </c>
      <c r="F143" s="193" t="s">
        <v>5</v>
      </c>
      <c r="G143" s="193"/>
      <c r="H143" s="193" t="s">
        <v>6</v>
      </c>
      <c r="I143" s="193" t="s">
        <v>7</v>
      </c>
      <c r="J143" s="193"/>
      <c r="K143" s="197" t="s">
        <v>9</v>
      </c>
      <c r="L143" s="193" t="s">
        <v>8</v>
      </c>
      <c r="M143" s="197" t="s">
        <v>10</v>
      </c>
    </row>
    <row r="144" spans="1:13" s="19" customFormat="1" x14ac:dyDescent="0.2">
      <c r="A144" s="204" t="s">
        <v>11</v>
      </c>
      <c r="B144" s="207" t="s">
        <v>39</v>
      </c>
      <c r="C144" s="207" t="s">
        <v>14</v>
      </c>
      <c r="D144" s="207" t="s">
        <v>40</v>
      </c>
      <c r="E144" s="207" t="s">
        <v>41</v>
      </c>
      <c r="F144" s="204">
        <v>670</v>
      </c>
      <c r="G144" s="204"/>
      <c r="H144" s="205" t="s">
        <v>90</v>
      </c>
      <c r="I144" s="214">
        <v>1425.93</v>
      </c>
      <c r="J144" s="190">
        <f>I144*1.02</f>
        <v>1454.4486000000002</v>
      </c>
      <c r="K144" s="187">
        <f>I144*F144</f>
        <v>955373.10000000009</v>
      </c>
      <c r="L144" s="187">
        <f>K144*8%</f>
        <v>76429.848000000013</v>
      </c>
      <c r="M144" s="200">
        <f>K144+L144</f>
        <v>1031802.9480000001</v>
      </c>
    </row>
    <row r="145" spans="1:13" ht="15.75" x14ac:dyDescent="0.25">
      <c r="A145" s="191"/>
      <c r="B145" s="208"/>
      <c r="C145" s="191"/>
      <c r="D145" s="191"/>
      <c r="E145" s="191"/>
      <c r="F145" s="191"/>
      <c r="G145" s="191"/>
      <c r="H145" s="191"/>
      <c r="I145" s="191"/>
      <c r="J145" s="191"/>
      <c r="K145" s="201">
        <f>SUM(K141:K144)</f>
        <v>955373.10000000009</v>
      </c>
      <c r="L145" s="202">
        <f>K145*8%</f>
        <v>76429.848000000013</v>
      </c>
      <c r="M145" s="201">
        <f>K145+L145</f>
        <v>1031802.9480000001</v>
      </c>
    </row>
    <row r="146" spans="1:13" x14ac:dyDescent="0.2">
      <c r="A146" s="191"/>
      <c r="B146" s="208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</row>
    <row r="147" spans="1:13" x14ac:dyDescent="0.2">
      <c r="B147" s="28" t="s">
        <v>341</v>
      </c>
    </row>
    <row r="148" spans="1:13" ht="45" customHeight="1" x14ac:dyDescent="0.2">
      <c r="B148" s="216" t="s">
        <v>98</v>
      </c>
      <c r="C148" s="216"/>
      <c r="D148" s="216"/>
      <c r="E148" s="216"/>
      <c r="F148" s="216"/>
      <c r="G148" s="216"/>
      <c r="H148" s="216"/>
      <c r="I148" s="216"/>
      <c r="J148" s="216"/>
      <c r="K148" s="216"/>
      <c r="L148" s="216"/>
      <c r="M148" s="216"/>
    </row>
    <row r="149" spans="1:13" x14ac:dyDescent="0.2">
      <c r="A149" s="191"/>
      <c r="B149" s="203" t="s">
        <v>123</v>
      </c>
      <c r="C149" s="191"/>
      <c r="D149" s="191"/>
      <c r="E149" s="191"/>
      <c r="F149" s="191"/>
      <c r="G149" s="191"/>
      <c r="H149" s="191"/>
      <c r="I149" s="191"/>
      <c r="J149" s="191"/>
      <c r="K149" s="191"/>
      <c r="L149" s="191"/>
      <c r="M149" s="191"/>
    </row>
    <row r="150" spans="1:13" ht="25.5" x14ac:dyDescent="0.2">
      <c r="A150" s="193" t="s">
        <v>0</v>
      </c>
      <c r="B150" s="193" t="s">
        <v>1</v>
      </c>
      <c r="C150" s="193" t="s">
        <v>4</v>
      </c>
      <c r="D150" s="193" t="s">
        <v>2</v>
      </c>
      <c r="E150" s="193" t="s">
        <v>3</v>
      </c>
      <c r="F150" s="193" t="s">
        <v>5</v>
      </c>
      <c r="G150" s="193"/>
      <c r="H150" s="193" t="s">
        <v>6</v>
      </c>
      <c r="I150" s="193" t="s">
        <v>7</v>
      </c>
      <c r="J150" s="193"/>
      <c r="K150" s="197" t="s">
        <v>9</v>
      </c>
      <c r="L150" s="193" t="s">
        <v>8</v>
      </c>
      <c r="M150" s="197" t="s">
        <v>10</v>
      </c>
    </row>
    <row r="151" spans="1:13" s="19" customFormat="1" ht="25.5" x14ac:dyDescent="0.2">
      <c r="A151" s="204" t="s">
        <v>11</v>
      </c>
      <c r="B151" s="205" t="s">
        <v>67</v>
      </c>
      <c r="C151" s="205" t="s">
        <v>44</v>
      </c>
      <c r="D151" s="206"/>
      <c r="E151" s="207" t="s">
        <v>104</v>
      </c>
      <c r="F151" s="204">
        <v>6000</v>
      </c>
      <c r="G151" s="204"/>
      <c r="H151" s="207" t="s">
        <v>93</v>
      </c>
      <c r="I151" s="215">
        <v>236.24</v>
      </c>
      <c r="J151" s="210">
        <f>I151*1.02</f>
        <v>240.96480000000003</v>
      </c>
      <c r="K151" s="187">
        <f>I151*F151</f>
        <v>1417440</v>
      </c>
      <c r="L151" s="187">
        <f>K151*8%</f>
        <v>113395.2</v>
      </c>
      <c r="M151" s="200">
        <f>K151+L151</f>
        <v>1530835.2</v>
      </c>
    </row>
    <row r="152" spans="1:13" ht="15.75" x14ac:dyDescent="0.25">
      <c r="A152" s="191"/>
      <c r="B152" s="208"/>
      <c r="C152" s="191"/>
      <c r="D152" s="191"/>
      <c r="E152" s="191"/>
      <c r="F152" s="191"/>
      <c r="G152" s="191"/>
      <c r="H152" s="191"/>
      <c r="I152" s="191"/>
      <c r="J152" s="191"/>
      <c r="K152" s="201">
        <f>SUM(K148:K151)</f>
        <v>1417440</v>
      </c>
      <c r="L152" s="202">
        <f>K152*8%</f>
        <v>113395.2</v>
      </c>
      <c r="M152" s="201">
        <f>K152+L152</f>
        <v>1530835.2</v>
      </c>
    </row>
    <row r="153" spans="1:13" x14ac:dyDescent="0.2">
      <c r="A153" s="191"/>
      <c r="B153" s="208"/>
      <c r="C153" s="191"/>
      <c r="D153" s="191"/>
      <c r="E153" s="191"/>
      <c r="F153" s="191"/>
      <c r="G153" s="191"/>
      <c r="H153" s="191"/>
      <c r="I153" s="191"/>
      <c r="J153" s="191"/>
      <c r="K153" s="191"/>
      <c r="L153" s="191"/>
      <c r="M153" s="191"/>
    </row>
    <row r="154" spans="1:13" x14ac:dyDescent="0.2">
      <c r="B154" t="s">
        <v>137</v>
      </c>
      <c r="E154" t="s">
        <v>373</v>
      </c>
    </row>
    <row r="155" spans="1:13" ht="30.75" customHeight="1" x14ac:dyDescent="0.2">
      <c r="B155" s="218" t="s">
        <v>94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</row>
    <row r="158" spans="1:13" x14ac:dyDescent="0.2">
      <c r="A158" s="191"/>
      <c r="B158" s="203" t="s">
        <v>125</v>
      </c>
      <c r="C158" s="191"/>
      <c r="D158" s="191"/>
      <c r="E158" s="191"/>
      <c r="F158" s="191"/>
      <c r="G158" s="191"/>
      <c r="H158" s="191"/>
      <c r="I158" s="191"/>
      <c r="J158" s="191"/>
      <c r="K158" s="191"/>
      <c r="L158" s="191"/>
      <c r="M158" s="191"/>
    </row>
    <row r="159" spans="1:13" ht="25.5" x14ac:dyDescent="0.2">
      <c r="A159" s="193" t="s">
        <v>0</v>
      </c>
      <c r="B159" s="193" t="s">
        <v>1</v>
      </c>
      <c r="C159" s="193" t="s">
        <v>4</v>
      </c>
      <c r="D159" s="193" t="s">
        <v>2</v>
      </c>
      <c r="E159" s="193" t="s">
        <v>3</v>
      </c>
      <c r="F159" s="193" t="s">
        <v>144</v>
      </c>
      <c r="G159" s="193"/>
      <c r="H159" s="193" t="s">
        <v>6</v>
      </c>
      <c r="I159" s="193" t="s">
        <v>7</v>
      </c>
      <c r="J159" s="193"/>
      <c r="K159" s="197" t="s">
        <v>9</v>
      </c>
      <c r="L159" s="193" t="s">
        <v>8</v>
      </c>
      <c r="M159" s="197" t="s">
        <v>10</v>
      </c>
    </row>
    <row r="160" spans="1:13" ht="25.5" x14ac:dyDescent="0.2">
      <c r="A160" s="204" t="s">
        <v>11</v>
      </c>
      <c r="B160" s="205" t="s">
        <v>142</v>
      </c>
      <c r="C160" s="205" t="s">
        <v>44</v>
      </c>
      <c r="D160" s="206" t="s">
        <v>143</v>
      </c>
      <c r="E160" s="207"/>
      <c r="F160" s="204">
        <v>15</v>
      </c>
      <c r="G160" s="204"/>
      <c r="H160" s="207" t="s">
        <v>141</v>
      </c>
      <c r="I160" s="215">
        <v>1573.94</v>
      </c>
      <c r="J160" s="209">
        <f>I160*1.02</f>
        <v>1605.4188000000001</v>
      </c>
      <c r="K160" s="187">
        <f>I160*F160</f>
        <v>23609.100000000002</v>
      </c>
      <c r="L160" s="187">
        <f>K160*8%</f>
        <v>1888.7280000000003</v>
      </c>
      <c r="M160" s="200">
        <f>K160+L160</f>
        <v>25497.828000000001</v>
      </c>
    </row>
    <row r="161" spans="1:13" ht="15.75" x14ac:dyDescent="0.25">
      <c r="A161" s="191"/>
      <c r="B161" s="208"/>
      <c r="C161" s="191"/>
      <c r="D161" s="191"/>
      <c r="E161" s="191"/>
      <c r="F161" s="191"/>
      <c r="G161" s="191"/>
      <c r="H161" s="191"/>
      <c r="I161" s="191"/>
      <c r="J161" s="191"/>
      <c r="K161" s="201">
        <f>SUM(K157:K160)</f>
        <v>23609.100000000002</v>
      </c>
      <c r="L161" s="202">
        <f>K161*8%</f>
        <v>1888.7280000000003</v>
      </c>
      <c r="M161" s="201">
        <f>K161+L161</f>
        <v>25497.828000000001</v>
      </c>
    </row>
    <row r="162" spans="1:13" x14ac:dyDescent="0.2">
      <c r="A162" s="191"/>
      <c r="B162" s="208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</row>
    <row r="163" spans="1:13" x14ac:dyDescent="0.2">
      <c r="H163"/>
    </row>
    <row r="164" spans="1:13" ht="37.5" customHeight="1" x14ac:dyDescent="0.2">
      <c r="B164" s="216" t="s">
        <v>78</v>
      </c>
      <c r="C164" s="216"/>
      <c r="D164" s="216"/>
      <c r="E164" s="216"/>
      <c r="F164" s="216"/>
      <c r="G164" s="216"/>
      <c r="H164" s="216"/>
      <c r="I164" s="216"/>
      <c r="J164" s="216"/>
      <c r="K164" s="216"/>
      <c r="L164" s="216"/>
      <c r="M164" s="216"/>
    </row>
    <row r="166" spans="1:13" x14ac:dyDescent="0.2">
      <c r="A166" s="191"/>
      <c r="B166" s="192" t="s">
        <v>126</v>
      </c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</row>
    <row r="167" spans="1:13" ht="25.5" x14ac:dyDescent="0.2">
      <c r="A167" s="193" t="s">
        <v>0</v>
      </c>
      <c r="B167" s="194" t="s">
        <v>1</v>
      </c>
      <c r="C167" s="194" t="s">
        <v>4</v>
      </c>
      <c r="D167" s="193" t="s">
        <v>2</v>
      </c>
      <c r="E167" s="193" t="s">
        <v>3</v>
      </c>
      <c r="F167" s="194" t="s">
        <v>5</v>
      </c>
      <c r="G167" s="194"/>
      <c r="H167" s="194" t="s">
        <v>6</v>
      </c>
      <c r="I167" s="194" t="s">
        <v>7</v>
      </c>
      <c r="J167" s="194"/>
      <c r="K167" s="195" t="s">
        <v>9</v>
      </c>
      <c r="L167" s="194" t="s">
        <v>8</v>
      </c>
      <c r="M167" s="195" t="s">
        <v>10</v>
      </c>
    </row>
    <row r="168" spans="1:13" x14ac:dyDescent="0.2">
      <c r="A168" s="196" t="s">
        <v>11</v>
      </c>
      <c r="B168" s="193" t="s">
        <v>145</v>
      </c>
      <c r="C168" s="197" t="s">
        <v>146</v>
      </c>
      <c r="D168" s="198" t="s">
        <v>147</v>
      </c>
      <c r="E168" s="193"/>
      <c r="F168" s="199">
        <v>120000</v>
      </c>
      <c r="G168" s="199"/>
      <c r="H168" s="193" t="s">
        <v>157</v>
      </c>
      <c r="I168" s="214">
        <v>1.4375</v>
      </c>
      <c r="J168" s="190">
        <f>I168*1.02</f>
        <v>1.4662500000000001</v>
      </c>
      <c r="K168" s="187">
        <f>I168*F168</f>
        <v>172500</v>
      </c>
      <c r="L168" s="187">
        <f>K168*8%</f>
        <v>13800</v>
      </c>
      <c r="M168" s="200">
        <f>K168+L168</f>
        <v>186300</v>
      </c>
    </row>
    <row r="169" spans="1:13" ht="15.75" x14ac:dyDescent="0.25">
      <c r="A169" s="191"/>
      <c r="B169" s="191"/>
      <c r="C169" s="191"/>
      <c r="D169" s="191"/>
      <c r="E169" s="191"/>
      <c r="F169" s="191"/>
      <c r="G169" s="191"/>
      <c r="H169" s="191"/>
      <c r="I169" s="191"/>
      <c r="J169" s="191"/>
      <c r="K169" s="201">
        <f>SUM(K165:K168)</f>
        <v>172500</v>
      </c>
      <c r="L169" s="202">
        <f>K169*8%</f>
        <v>13800</v>
      </c>
      <c r="M169" s="201">
        <f>K169+L169</f>
        <v>186300</v>
      </c>
    </row>
    <row r="170" spans="1:13" x14ac:dyDescent="0.2">
      <c r="A170" s="191"/>
      <c r="B170" s="191"/>
      <c r="C170" s="191"/>
      <c r="D170" s="191"/>
      <c r="E170" s="191"/>
      <c r="F170" s="191"/>
      <c r="G170" s="191"/>
      <c r="H170" s="191"/>
      <c r="I170" s="191"/>
      <c r="J170" s="191"/>
      <c r="K170" s="191"/>
      <c r="L170" s="191"/>
      <c r="M170" s="191"/>
    </row>
    <row r="171" spans="1:13" x14ac:dyDescent="0.2">
      <c r="A171" s="1"/>
      <c r="B171" s="28" t="s">
        <v>52</v>
      </c>
    </row>
    <row r="172" spans="1:13" x14ac:dyDescent="0.2">
      <c r="A172" s="1"/>
      <c r="B172" s="216" t="s">
        <v>78</v>
      </c>
      <c r="C172" s="216"/>
      <c r="D172" s="216"/>
      <c r="E172" s="216"/>
      <c r="F172" s="216"/>
      <c r="G172" s="216"/>
      <c r="H172" s="216"/>
      <c r="I172" s="216"/>
      <c r="J172" s="216"/>
      <c r="K172" s="216"/>
      <c r="L172" s="216"/>
      <c r="M172" s="216"/>
    </row>
    <row r="173" spans="1:13" x14ac:dyDescent="0.2">
      <c r="A173" s="1"/>
      <c r="B173" t="s">
        <v>148</v>
      </c>
      <c r="H173"/>
      <c r="I173" s="39"/>
      <c r="J173" s="39"/>
      <c r="K173" s="33"/>
      <c r="L173" s="33"/>
      <c r="M173" s="33"/>
    </row>
    <row r="176" spans="1:13" x14ac:dyDescent="0.2">
      <c r="A176" s="184"/>
      <c r="B176" s="42" t="s">
        <v>344</v>
      </c>
      <c r="C176" s="185"/>
      <c r="D176" s="185"/>
      <c r="E176" s="185"/>
      <c r="F176" s="184"/>
      <c r="H176" s="185"/>
      <c r="I176" s="185"/>
      <c r="J176" s="185"/>
      <c r="K176" s="185"/>
      <c r="L176" s="185"/>
      <c r="M176" s="185"/>
    </row>
    <row r="177" spans="1:13" ht="25.5" x14ac:dyDescent="0.2">
      <c r="A177" s="186" t="s">
        <v>161</v>
      </c>
      <c r="B177" s="178" t="s">
        <v>163</v>
      </c>
      <c r="C177" s="178" t="s">
        <v>164</v>
      </c>
      <c r="D177" s="178" t="s">
        <v>165</v>
      </c>
      <c r="E177" s="178" t="s">
        <v>166</v>
      </c>
      <c r="F177" s="178" t="s">
        <v>167</v>
      </c>
      <c r="G177" s="178" t="s">
        <v>162</v>
      </c>
      <c r="H177" s="178" t="s">
        <v>168</v>
      </c>
      <c r="I177" s="178"/>
      <c r="J177" s="178" t="s">
        <v>169</v>
      </c>
      <c r="K177" s="178" t="s">
        <v>170</v>
      </c>
      <c r="L177" s="178" t="s">
        <v>171</v>
      </c>
      <c r="M177" s="178" t="s">
        <v>171</v>
      </c>
    </row>
    <row r="178" spans="1:13" x14ac:dyDescent="0.2">
      <c r="A178" s="179">
        <v>1</v>
      </c>
      <c r="B178" s="180" t="s">
        <v>173</v>
      </c>
      <c r="C178" s="180" t="s">
        <v>174</v>
      </c>
      <c r="D178" s="180" t="s">
        <v>175</v>
      </c>
      <c r="E178" s="180" t="s">
        <v>176</v>
      </c>
      <c r="F178" s="180">
        <v>425</v>
      </c>
      <c r="G178" s="180" t="s">
        <v>172</v>
      </c>
      <c r="H178" s="181">
        <v>744.45</v>
      </c>
      <c r="I178" s="190">
        <f t="shared" ref="I178:I196" si="4">H178*1.02</f>
        <v>759.33900000000006</v>
      </c>
      <c r="J178" s="181">
        <f t="shared" ref="J178:J196" si="5">F178*H178</f>
        <v>316391.25</v>
      </c>
      <c r="K178" s="187">
        <f t="shared" ref="K178:K196" si="6">J178*8%</f>
        <v>25311.3</v>
      </c>
      <c r="L178" s="181">
        <f>J178*1.08</f>
        <v>341702.55000000005</v>
      </c>
      <c r="M178" s="181">
        <f>K178*1.08</f>
        <v>27336.204000000002</v>
      </c>
    </row>
    <row r="179" spans="1:13" ht="25.5" x14ac:dyDescent="0.2">
      <c r="A179" s="182">
        <v>2</v>
      </c>
      <c r="B179" s="180" t="s">
        <v>178</v>
      </c>
      <c r="C179" s="180" t="s">
        <v>179</v>
      </c>
      <c r="D179" s="180" t="s">
        <v>180</v>
      </c>
      <c r="E179" s="180" t="s">
        <v>181</v>
      </c>
      <c r="F179" s="180">
        <v>40</v>
      </c>
      <c r="G179" s="180" t="s">
        <v>177</v>
      </c>
      <c r="H179" s="181">
        <v>13691.45</v>
      </c>
      <c r="I179" s="190">
        <f t="shared" si="4"/>
        <v>13965.279</v>
      </c>
      <c r="J179" s="181">
        <f t="shared" si="5"/>
        <v>547658</v>
      </c>
      <c r="K179" s="187">
        <f t="shared" si="6"/>
        <v>43812.639999999999</v>
      </c>
      <c r="L179" s="181">
        <f t="shared" ref="L179:L196" si="7">J179*1.08</f>
        <v>591470.64</v>
      </c>
      <c r="M179" s="181">
        <f t="shared" ref="M179:M196" si="8">K179*1.08</f>
        <v>47317.6512</v>
      </c>
    </row>
    <row r="180" spans="1:13" ht="25.5" x14ac:dyDescent="0.2">
      <c r="A180" s="179">
        <v>3</v>
      </c>
      <c r="B180" s="180" t="s">
        <v>183</v>
      </c>
      <c r="C180" s="180" t="s">
        <v>179</v>
      </c>
      <c r="D180" s="180" t="s">
        <v>184</v>
      </c>
      <c r="E180" s="180" t="s">
        <v>185</v>
      </c>
      <c r="F180" s="180">
        <v>120</v>
      </c>
      <c r="G180" s="180" t="s">
        <v>182</v>
      </c>
      <c r="H180" s="181">
        <v>2484.56</v>
      </c>
      <c r="I180" s="190">
        <f t="shared" si="4"/>
        <v>2534.2512000000002</v>
      </c>
      <c r="J180" s="181">
        <f t="shared" si="5"/>
        <v>298147.20000000001</v>
      </c>
      <c r="K180" s="187">
        <f t="shared" si="6"/>
        <v>23851.776000000002</v>
      </c>
      <c r="L180" s="181">
        <f t="shared" si="7"/>
        <v>321998.97600000002</v>
      </c>
      <c r="M180" s="181">
        <f t="shared" si="8"/>
        <v>25759.918080000003</v>
      </c>
    </row>
    <row r="181" spans="1:13" ht="25.5" x14ac:dyDescent="0.2">
      <c r="A181" s="182">
        <v>4</v>
      </c>
      <c r="B181" s="180" t="s">
        <v>187</v>
      </c>
      <c r="C181" s="180" t="s">
        <v>179</v>
      </c>
      <c r="D181" s="180" t="s">
        <v>175</v>
      </c>
      <c r="E181" s="180" t="s">
        <v>188</v>
      </c>
      <c r="F181" s="180">
        <v>45</v>
      </c>
      <c r="G181" s="180" t="s">
        <v>186</v>
      </c>
      <c r="H181" s="181">
        <v>13244.49</v>
      </c>
      <c r="I181" s="190">
        <f t="shared" si="4"/>
        <v>13509.379800000001</v>
      </c>
      <c r="J181" s="181">
        <f t="shared" si="5"/>
        <v>596002.05000000005</v>
      </c>
      <c r="K181" s="187">
        <f t="shared" si="6"/>
        <v>47680.164000000004</v>
      </c>
      <c r="L181" s="181">
        <f t="shared" si="7"/>
        <v>643682.21400000004</v>
      </c>
      <c r="M181" s="181">
        <f t="shared" si="8"/>
        <v>51494.577120000009</v>
      </c>
    </row>
    <row r="182" spans="1:13" x14ac:dyDescent="0.2">
      <c r="A182" s="179">
        <v>5</v>
      </c>
      <c r="B182" s="180" t="s">
        <v>190</v>
      </c>
      <c r="C182" s="180" t="s">
        <v>191</v>
      </c>
      <c r="D182" s="180" t="s">
        <v>192</v>
      </c>
      <c r="E182" s="180" t="s">
        <v>193</v>
      </c>
      <c r="F182" s="180">
        <v>20</v>
      </c>
      <c r="G182" s="180" t="s">
        <v>189</v>
      </c>
      <c r="H182" s="181">
        <v>3139.06</v>
      </c>
      <c r="I182" s="190">
        <f t="shared" si="4"/>
        <v>3201.8411999999998</v>
      </c>
      <c r="J182" s="181">
        <f t="shared" si="5"/>
        <v>62781.2</v>
      </c>
      <c r="K182" s="187">
        <f t="shared" si="6"/>
        <v>5022.4960000000001</v>
      </c>
      <c r="L182" s="181">
        <f t="shared" si="7"/>
        <v>67803.695999999996</v>
      </c>
      <c r="M182" s="181">
        <f t="shared" si="8"/>
        <v>5424.2956800000002</v>
      </c>
    </row>
    <row r="183" spans="1:13" x14ac:dyDescent="0.2">
      <c r="A183" s="179">
        <v>9</v>
      </c>
      <c r="B183" s="180" t="s">
        <v>201</v>
      </c>
      <c r="C183" s="180" t="s">
        <v>191</v>
      </c>
      <c r="D183" s="180" t="s">
        <v>202</v>
      </c>
      <c r="E183" s="180" t="s">
        <v>203</v>
      </c>
      <c r="F183" s="180">
        <v>36</v>
      </c>
      <c r="G183" s="180" t="s">
        <v>200</v>
      </c>
      <c r="H183" s="181">
        <v>9982.1200000000008</v>
      </c>
      <c r="I183" s="190">
        <f t="shared" si="4"/>
        <v>10181.762400000001</v>
      </c>
      <c r="J183" s="181">
        <f t="shared" si="5"/>
        <v>359356.32</v>
      </c>
      <c r="K183" s="187">
        <f t="shared" si="6"/>
        <v>28748.5056</v>
      </c>
      <c r="L183" s="181">
        <f t="shared" si="7"/>
        <v>388104.82560000004</v>
      </c>
      <c r="M183" s="181">
        <f t="shared" si="8"/>
        <v>31048.386048000004</v>
      </c>
    </row>
    <row r="184" spans="1:13" x14ac:dyDescent="0.2">
      <c r="A184" s="182">
        <v>10</v>
      </c>
      <c r="B184" s="180" t="s">
        <v>205</v>
      </c>
      <c r="C184" s="180" t="s">
        <v>191</v>
      </c>
      <c r="D184" s="180" t="s">
        <v>21</v>
      </c>
      <c r="E184" s="180" t="s">
        <v>193</v>
      </c>
      <c r="F184" s="180">
        <v>2</v>
      </c>
      <c r="G184" s="180" t="s">
        <v>204</v>
      </c>
      <c r="H184" s="181">
        <v>11993.63</v>
      </c>
      <c r="I184" s="190">
        <f t="shared" si="4"/>
        <v>12233.5026</v>
      </c>
      <c r="J184" s="181">
        <f t="shared" si="5"/>
        <v>23987.26</v>
      </c>
      <c r="K184" s="187">
        <f t="shared" si="6"/>
        <v>1918.9807999999998</v>
      </c>
      <c r="L184" s="181">
        <f t="shared" si="7"/>
        <v>25906.2408</v>
      </c>
      <c r="M184" s="181">
        <f t="shared" si="8"/>
        <v>2072.499264</v>
      </c>
    </row>
    <row r="185" spans="1:13" x14ac:dyDescent="0.2">
      <c r="A185" s="179">
        <v>11</v>
      </c>
      <c r="B185" s="180" t="s">
        <v>205</v>
      </c>
      <c r="C185" s="180" t="s">
        <v>191</v>
      </c>
      <c r="D185" s="180" t="s">
        <v>198</v>
      </c>
      <c r="E185" s="180" t="s">
        <v>193</v>
      </c>
      <c r="F185" s="180">
        <v>2</v>
      </c>
      <c r="G185" s="180" t="s">
        <v>204</v>
      </c>
      <c r="H185" s="181">
        <v>11993.63</v>
      </c>
      <c r="I185" s="190">
        <f t="shared" si="4"/>
        <v>12233.5026</v>
      </c>
      <c r="J185" s="181">
        <f t="shared" si="5"/>
        <v>23987.26</v>
      </c>
      <c r="K185" s="187">
        <f t="shared" si="6"/>
        <v>1918.9807999999998</v>
      </c>
      <c r="L185" s="181">
        <f t="shared" si="7"/>
        <v>25906.2408</v>
      </c>
      <c r="M185" s="181">
        <f t="shared" si="8"/>
        <v>2072.499264</v>
      </c>
    </row>
    <row r="186" spans="1:13" x14ac:dyDescent="0.2">
      <c r="A186" s="182">
        <v>12</v>
      </c>
      <c r="B186" s="180" t="s">
        <v>205</v>
      </c>
      <c r="C186" s="180" t="s">
        <v>191</v>
      </c>
      <c r="D186" s="180" t="s">
        <v>206</v>
      </c>
      <c r="E186" s="180" t="s">
        <v>193</v>
      </c>
      <c r="F186" s="180">
        <v>30</v>
      </c>
      <c r="G186" s="180" t="s">
        <v>204</v>
      </c>
      <c r="H186" s="181">
        <v>11993.63</v>
      </c>
      <c r="I186" s="190">
        <f t="shared" si="4"/>
        <v>12233.5026</v>
      </c>
      <c r="J186" s="181">
        <f t="shared" si="5"/>
        <v>359808.89999999997</v>
      </c>
      <c r="K186" s="187">
        <f t="shared" si="6"/>
        <v>28784.712</v>
      </c>
      <c r="L186" s="181">
        <f t="shared" si="7"/>
        <v>388593.61199999996</v>
      </c>
      <c r="M186" s="181">
        <f t="shared" si="8"/>
        <v>31087.488960000002</v>
      </c>
    </row>
    <row r="187" spans="1:13" x14ac:dyDescent="0.2">
      <c r="A187" s="179">
        <v>13</v>
      </c>
      <c r="B187" s="180" t="s">
        <v>208</v>
      </c>
      <c r="C187" s="180" t="s">
        <v>191</v>
      </c>
      <c r="D187" s="180" t="s">
        <v>206</v>
      </c>
      <c r="E187" s="180" t="s">
        <v>209</v>
      </c>
      <c r="F187" s="180">
        <v>6</v>
      </c>
      <c r="G187" s="180" t="s">
        <v>207</v>
      </c>
      <c r="H187" s="181">
        <v>13125</v>
      </c>
      <c r="I187" s="190">
        <f t="shared" si="4"/>
        <v>13387.5</v>
      </c>
      <c r="J187" s="181">
        <f t="shared" si="5"/>
        <v>78750</v>
      </c>
      <c r="K187" s="187">
        <f t="shared" si="6"/>
        <v>6300</v>
      </c>
      <c r="L187" s="181">
        <f t="shared" si="7"/>
        <v>85050</v>
      </c>
      <c r="M187" s="181">
        <f t="shared" si="8"/>
        <v>6804</v>
      </c>
    </row>
    <row r="188" spans="1:13" ht="51" x14ac:dyDescent="0.2">
      <c r="A188" s="182">
        <v>16</v>
      </c>
      <c r="B188" s="180" t="s">
        <v>217</v>
      </c>
      <c r="C188" s="180" t="s">
        <v>218</v>
      </c>
      <c r="D188" s="180" t="s">
        <v>202</v>
      </c>
      <c r="E188" s="180" t="s">
        <v>219</v>
      </c>
      <c r="F188" s="180">
        <v>14</v>
      </c>
      <c r="G188" s="180" t="s">
        <v>216</v>
      </c>
      <c r="H188" s="181">
        <v>4514.9999999999991</v>
      </c>
      <c r="I188" s="190">
        <f t="shared" si="4"/>
        <v>4605.2999999999993</v>
      </c>
      <c r="J188" s="181">
        <f t="shared" si="5"/>
        <v>63209.999999999985</v>
      </c>
      <c r="K188" s="187">
        <f t="shared" si="6"/>
        <v>5056.7999999999993</v>
      </c>
      <c r="L188" s="181">
        <f t="shared" si="7"/>
        <v>68266.799999999988</v>
      </c>
      <c r="M188" s="181">
        <f t="shared" si="8"/>
        <v>5461.3439999999991</v>
      </c>
    </row>
    <row r="189" spans="1:13" x14ac:dyDescent="0.2">
      <c r="A189" s="179">
        <v>17</v>
      </c>
      <c r="B189" s="180" t="s">
        <v>221</v>
      </c>
      <c r="C189" s="180" t="s">
        <v>191</v>
      </c>
      <c r="D189" s="180" t="s">
        <v>222</v>
      </c>
      <c r="E189" s="180" t="s">
        <v>223</v>
      </c>
      <c r="F189" s="180">
        <v>40</v>
      </c>
      <c r="G189" s="180" t="s">
        <v>220</v>
      </c>
      <c r="H189" s="181">
        <v>12847.8</v>
      </c>
      <c r="I189" s="190">
        <f t="shared" si="4"/>
        <v>13104.755999999999</v>
      </c>
      <c r="J189" s="181">
        <f t="shared" si="5"/>
        <v>513912</v>
      </c>
      <c r="K189" s="187">
        <f t="shared" si="6"/>
        <v>41112.959999999999</v>
      </c>
      <c r="L189" s="181">
        <f t="shared" si="7"/>
        <v>555024.96000000008</v>
      </c>
      <c r="M189" s="181">
        <f t="shared" si="8"/>
        <v>44401.996800000001</v>
      </c>
    </row>
    <row r="190" spans="1:13" ht="25.5" x14ac:dyDescent="0.2">
      <c r="A190" s="182">
        <v>18</v>
      </c>
      <c r="B190" s="180" t="s">
        <v>225</v>
      </c>
      <c r="C190" s="180" t="s">
        <v>179</v>
      </c>
      <c r="D190" s="180" t="s">
        <v>226</v>
      </c>
      <c r="E190" s="180" t="s">
        <v>227</v>
      </c>
      <c r="F190" s="180">
        <v>144</v>
      </c>
      <c r="G190" s="180" t="s">
        <v>224</v>
      </c>
      <c r="H190" s="181">
        <v>3595.2</v>
      </c>
      <c r="I190" s="190">
        <f t="shared" si="4"/>
        <v>3667.1039999999998</v>
      </c>
      <c r="J190" s="181">
        <f t="shared" si="5"/>
        <v>517708.79999999999</v>
      </c>
      <c r="K190" s="187">
        <f t="shared" si="6"/>
        <v>41416.703999999998</v>
      </c>
      <c r="L190" s="181">
        <f t="shared" si="7"/>
        <v>559125.50400000007</v>
      </c>
      <c r="M190" s="181">
        <f t="shared" si="8"/>
        <v>44730.04032</v>
      </c>
    </row>
    <row r="191" spans="1:13" ht="51" x14ac:dyDescent="0.2">
      <c r="A191" s="179">
        <v>19</v>
      </c>
      <c r="B191" s="180" t="s">
        <v>229</v>
      </c>
      <c r="C191" s="180" t="s">
        <v>218</v>
      </c>
      <c r="D191" s="180" t="s">
        <v>198</v>
      </c>
      <c r="E191" s="180" t="s">
        <v>13</v>
      </c>
      <c r="F191" s="180">
        <v>6</v>
      </c>
      <c r="G191" s="180" t="s">
        <v>228</v>
      </c>
      <c r="H191" s="181">
        <v>724.5</v>
      </c>
      <c r="I191" s="190">
        <f t="shared" si="4"/>
        <v>738.99</v>
      </c>
      <c r="J191" s="181">
        <f t="shared" si="5"/>
        <v>4347</v>
      </c>
      <c r="K191" s="187">
        <f t="shared" si="6"/>
        <v>347.76</v>
      </c>
      <c r="L191" s="181">
        <f t="shared" si="7"/>
        <v>4694.76</v>
      </c>
      <c r="M191" s="181">
        <f t="shared" si="8"/>
        <v>375.58080000000001</v>
      </c>
    </row>
    <row r="192" spans="1:13" x14ac:dyDescent="0.2">
      <c r="A192" s="182">
        <v>20</v>
      </c>
      <c r="B192" s="180" t="s">
        <v>231</v>
      </c>
      <c r="C192" s="180" t="s">
        <v>232</v>
      </c>
      <c r="D192" s="180" t="s">
        <v>198</v>
      </c>
      <c r="E192" s="180" t="s">
        <v>233</v>
      </c>
      <c r="F192" s="180">
        <v>10</v>
      </c>
      <c r="G192" s="180" t="s">
        <v>230</v>
      </c>
      <c r="H192" s="181">
        <v>4736.24</v>
      </c>
      <c r="I192" s="190">
        <f t="shared" si="4"/>
        <v>4830.9647999999997</v>
      </c>
      <c r="J192" s="181">
        <f t="shared" si="5"/>
        <v>47362.399999999994</v>
      </c>
      <c r="K192" s="187">
        <f t="shared" si="6"/>
        <v>3788.9919999999997</v>
      </c>
      <c r="L192" s="181">
        <f t="shared" si="7"/>
        <v>51151.392</v>
      </c>
      <c r="M192" s="181">
        <f t="shared" si="8"/>
        <v>4092.1113599999999</v>
      </c>
    </row>
    <row r="193" spans="1:13" x14ac:dyDescent="0.2">
      <c r="A193" s="179">
        <v>21</v>
      </c>
      <c r="B193" s="180" t="s">
        <v>231</v>
      </c>
      <c r="C193" s="180" t="s">
        <v>232</v>
      </c>
      <c r="D193" s="180" t="s">
        <v>206</v>
      </c>
      <c r="E193" s="180" t="s">
        <v>233</v>
      </c>
      <c r="F193" s="180">
        <v>10</v>
      </c>
      <c r="G193" s="180" t="s">
        <v>230</v>
      </c>
      <c r="H193" s="181">
        <v>7104.36</v>
      </c>
      <c r="I193" s="190">
        <f t="shared" si="4"/>
        <v>7246.4471999999996</v>
      </c>
      <c r="J193" s="181">
        <f t="shared" si="5"/>
        <v>71043.599999999991</v>
      </c>
      <c r="K193" s="187">
        <f t="shared" si="6"/>
        <v>5683.4879999999994</v>
      </c>
      <c r="L193" s="181">
        <f t="shared" si="7"/>
        <v>76727.087999999989</v>
      </c>
      <c r="M193" s="181">
        <f t="shared" si="8"/>
        <v>6138.1670399999994</v>
      </c>
    </row>
    <row r="194" spans="1:13" ht="38.25" x14ac:dyDescent="0.2">
      <c r="A194" s="182">
        <v>22</v>
      </c>
      <c r="B194" s="180" t="s">
        <v>235</v>
      </c>
      <c r="C194" s="180" t="s">
        <v>236</v>
      </c>
      <c r="D194" s="180" t="s">
        <v>237</v>
      </c>
      <c r="E194" s="180" t="s">
        <v>238</v>
      </c>
      <c r="F194" s="180">
        <v>2</v>
      </c>
      <c r="G194" s="180" t="s">
        <v>234</v>
      </c>
      <c r="H194" s="181">
        <v>485.16</v>
      </c>
      <c r="I194" s="190">
        <f t="shared" si="4"/>
        <v>494.86320000000001</v>
      </c>
      <c r="J194" s="181">
        <f t="shared" si="5"/>
        <v>970.32</v>
      </c>
      <c r="K194" s="187">
        <f t="shared" si="6"/>
        <v>77.625600000000006</v>
      </c>
      <c r="L194" s="181">
        <f t="shared" si="7"/>
        <v>1047.9456</v>
      </c>
      <c r="M194" s="181">
        <f t="shared" si="8"/>
        <v>83.835648000000006</v>
      </c>
    </row>
    <row r="195" spans="1:13" x14ac:dyDescent="0.2">
      <c r="A195" s="179">
        <v>23</v>
      </c>
      <c r="B195" s="180" t="s">
        <v>235</v>
      </c>
      <c r="C195" s="180" t="s">
        <v>236</v>
      </c>
      <c r="D195" s="180" t="s">
        <v>239</v>
      </c>
      <c r="E195" s="180" t="s">
        <v>240</v>
      </c>
      <c r="F195" s="180">
        <v>12</v>
      </c>
      <c r="G195" s="180" t="s">
        <v>234</v>
      </c>
      <c r="H195" s="181">
        <v>5433.71</v>
      </c>
      <c r="I195" s="190">
        <f t="shared" si="4"/>
        <v>5542.3842000000004</v>
      </c>
      <c r="J195" s="181">
        <f t="shared" si="5"/>
        <v>65204.520000000004</v>
      </c>
      <c r="K195" s="187">
        <f t="shared" si="6"/>
        <v>5216.3616000000002</v>
      </c>
      <c r="L195" s="181">
        <f t="shared" si="7"/>
        <v>70420.881600000008</v>
      </c>
      <c r="M195" s="181">
        <f t="shared" si="8"/>
        <v>5633.6705280000006</v>
      </c>
    </row>
    <row r="196" spans="1:13" x14ac:dyDescent="0.2">
      <c r="A196" s="180">
        <v>27</v>
      </c>
      <c r="B196" s="180" t="s">
        <v>242</v>
      </c>
      <c r="C196" s="180" t="s">
        <v>243</v>
      </c>
      <c r="D196" s="180" t="s">
        <v>244</v>
      </c>
      <c r="E196" s="180" t="s">
        <v>245</v>
      </c>
      <c r="F196" s="180">
        <v>195</v>
      </c>
      <c r="G196" s="180" t="s">
        <v>241</v>
      </c>
      <c r="H196" s="181">
        <v>1934.25</v>
      </c>
      <c r="I196" s="190">
        <f t="shared" si="4"/>
        <v>1972.9349999999999</v>
      </c>
      <c r="J196" s="181">
        <f t="shared" si="5"/>
        <v>377178.75</v>
      </c>
      <c r="K196" s="187">
        <f t="shared" si="6"/>
        <v>30174.3</v>
      </c>
      <c r="L196" s="181">
        <f t="shared" si="7"/>
        <v>407353.05000000005</v>
      </c>
      <c r="M196" s="181">
        <f t="shared" si="8"/>
        <v>32588.244000000002</v>
      </c>
    </row>
    <row r="197" spans="1:13" ht="15.75" x14ac:dyDescent="0.2">
      <c r="A197" s="183"/>
      <c r="B197" s="183"/>
      <c r="C197" s="183"/>
      <c r="D197" s="183"/>
      <c r="E197" s="183"/>
      <c r="F197" s="188"/>
      <c r="G197" s="183"/>
      <c r="H197" s="189"/>
      <c r="I197" s="189"/>
      <c r="J197" s="76">
        <f>SUM(J178:J196)</f>
        <v>4327806.8299999991</v>
      </c>
      <c r="K197" s="65">
        <f>SUM(K178:K196)</f>
        <v>346224.54640000005</v>
      </c>
      <c r="L197" s="65">
        <f>SUM(L178:L196)</f>
        <v>4674031.3763999995</v>
      </c>
      <c r="M197" s="65">
        <f>SUM(M178:M196)</f>
        <v>373922.51011199999</v>
      </c>
    </row>
    <row r="198" spans="1:13" x14ac:dyDescent="0.2">
      <c r="A198" s="46"/>
      <c r="B198" s="46"/>
      <c r="C198" s="46"/>
      <c r="D198" s="46"/>
      <c r="E198" s="46"/>
      <c r="F198" s="46"/>
      <c r="G198" s="46"/>
      <c r="H198" s="47"/>
      <c r="I198" s="47"/>
      <c r="J198" s="47"/>
      <c r="K198" s="47"/>
      <c r="L198" s="47"/>
      <c r="M198" s="47"/>
    </row>
    <row r="199" spans="1:13" x14ac:dyDescent="0.2">
      <c r="A199" s="46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</row>
    <row r="200" spans="1:13" ht="15" x14ac:dyDescent="0.2">
      <c r="A200" s="46"/>
      <c r="B200" s="48" t="s">
        <v>247</v>
      </c>
      <c r="C200" s="49"/>
      <c r="D200" s="50"/>
      <c r="E200" s="50"/>
      <c r="F200" s="50"/>
      <c r="G200" s="46"/>
      <c r="H200" s="50"/>
      <c r="I200" s="50"/>
      <c r="J200" s="51"/>
      <c r="K200" s="51"/>
      <c r="L200" s="51"/>
      <c r="M200" s="51"/>
    </row>
    <row r="201" spans="1:13" ht="13.15" customHeight="1" x14ac:dyDescent="0.2">
      <c r="A201" s="46"/>
      <c r="B201" s="48" t="s">
        <v>248</v>
      </c>
      <c r="C201" s="49"/>
      <c r="D201" s="50"/>
      <c r="E201" s="50"/>
      <c r="F201" s="50"/>
      <c r="G201" s="52"/>
      <c r="H201" s="50"/>
      <c r="I201" s="50"/>
      <c r="J201" s="51"/>
      <c r="K201" s="47"/>
      <c r="L201" s="47"/>
      <c r="M201" s="47"/>
    </row>
    <row r="202" spans="1:13" ht="15.75" x14ac:dyDescent="0.2">
      <c r="A202" s="53"/>
      <c r="B202" s="54" t="s">
        <v>345</v>
      </c>
      <c r="C202" s="55"/>
      <c r="D202" s="55"/>
      <c r="E202" s="55"/>
      <c r="F202" s="55"/>
      <c r="H202" s="56"/>
      <c r="I202" s="56"/>
      <c r="J202" s="57"/>
      <c r="K202" s="57"/>
      <c r="L202" s="57"/>
      <c r="M202" s="57"/>
    </row>
    <row r="203" spans="1:13" ht="31.5" x14ac:dyDescent="0.2">
      <c r="A203" s="58" t="s">
        <v>161</v>
      </c>
      <c r="B203" s="59" t="s">
        <v>163</v>
      </c>
      <c r="C203" s="59" t="s">
        <v>164</v>
      </c>
      <c r="D203" s="59" t="s">
        <v>165</v>
      </c>
      <c r="E203" s="59" t="s">
        <v>166</v>
      </c>
      <c r="F203" s="59" t="s">
        <v>167</v>
      </c>
      <c r="G203" s="59" t="s">
        <v>162</v>
      </c>
      <c r="H203" s="59" t="s">
        <v>168</v>
      </c>
      <c r="I203" s="59"/>
      <c r="J203" s="59" t="s">
        <v>169</v>
      </c>
      <c r="K203" s="59" t="s">
        <v>170</v>
      </c>
      <c r="L203" s="59" t="s">
        <v>171</v>
      </c>
      <c r="M203" s="59" t="s">
        <v>171</v>
      </c>
    </row>
    <row r="204" spans="1:13" ht="47.25" x14ac:dyDescent="0.2">
      <c r="A204" s="60">
        <v>1</v>
      </c>
      <c r="B204" s="61" t="s">
        <v>250</v>
      </c>
      <c r="C204" s="61" t="s">
        <v>179</v>
      </c>
      <c r="D204" s="61" t="s">
        <v>226</v>
      </c>
      <c r="E204" s="61" t="s">
        <v>251</v>
      </c>
      <c r="F204" s="61">
        <v>225</v>
      </c>
      <c r="G204" s="61" t="s">
        <v>249</v>
      </c>
      <c r="H204" s="62">
        <v>1259.9999999999998</v>
      </c>
      <c r="I204" s="176">
        <f>H204*1.02</f>
        <v>1285.1999999999998</v>
      </c>
      <c r="J204" s="62">
        <f>F204*H204</f>
        <v>283499.99999999994</v>
      </c>
      <c r="K204" s="122">
        <f>J204*8%</f>
        <v>22679.999999999996</v>
      </c>
      <c r="L204" s="62">
        <f>J204*1.08</f>
        <v>306179.99999999994</v>
      </c>
      <c r="M204" s="62">
        <f>K204*1.08</f>
        <v>24494.399999999998</v>
      </c>
    </row>
    <row r="205" spans="1:13" ht="47.25" x14ac:dyDescent="0.2">
      <c r="A205" s="60">
        <v>2</v>
      </c>
      <c r="B205" s="61" t="s">
        <v>250</v>
      </c>
      <c r="C205" s="61" t="s">
        <v>179</v>
      </c>
      <c r="D205" s="61" t="s">
        <v>226</v>
      </c>
      <c r="E205" s="61" t="s">
        <v>336</v>
      </c>
      <c r="F205" s="61">
        <v>100</v>
      </c>
      <c r="G205" s="61" t="s">
        <v>249</v>
      </c>
      <c r="H205" s="62">
        <v>4800</v>
      </c>
      <c r="I205" s="176">
        <f>H205*1.02</f>
        <v>4896</v>
      </c>
      <c r="J205" s="62">
        <f>F205*H205</f>
        <v>480000</v>
      </c>
      <c r="K205" s="122">
        <f>J205*8%</f>
        <v>38400</v>
      </c>
      <c r="L205" s="62">
        <f>J205*1.08</f>
        <v>518400.00000000006</v>
      </c>
      <c r="M205" s="62">
        <f>K205*1.08</f>
        <v>41472</v>
      </c>
    </row>
    <row r="206" spans="1:13" ht="15.75" x14ac:dyDescent="0.2">
      <c r="A206" s="63"/>
      <c r="B206" s="64"/>
      <c r="C206" s="64"/>
      <c r="D206" s="64"/>
      <c r="E206" s="64"/>
      <c r="F206" s="64"/>
      <c r="G206" s="64"/>
      <c r="H206" s="65" t="s">
        <v>246</v>
      </c>
      <c r="I206" s="65"/>
      <c r="J206" s="65">
        <f>SUM(J204:J205)</f>
        <v>763500</v>
      </c>
      <c r="K206" s="65">
        <f>SUM(K204:K205)</f>
        <v>61080</v>
      </c>
      <c r="L206" s="65">
        <f>SUM(L204:L205)</f>
        <v>824580</v>
      </c>
      <c r="M206" s="65">
        <f>SUM(M204:M205)</f>
        <v>65966.399999999994</v>
      </c>
    </row>
    <row r="207" spans="1:13" ht="15.75" x14ac:dyDescent="0.2">
      <c r="A207" s="53"/>
      <c r="B207" s="55"/>
      <c r="C207" s="55"/>
      <c r="D207" s="55"/>
      <c r="E207" s="55"/>
      <c r="F207" s="55"/>
      <c r="G207" s="55"/>
      <c r="H207" s="57"/>
      <c r="I207" s="57"/>
      <c r="J207" s="57"/>
      <c r="K207" s="57"/>
      <c r="L207" s="57"/>
      <c r="M207" s="57"/>
    </row>
    <row r="208" spans="1:13" ht="15.75" x14ac:dyDescent="0.25">
      <c r="A208" s="53"/>
      <c r="B208" s="48" t="s">
        <v>247</v>
      </c>
      <c r="C208" s="49"/>
      <c r="D208" s="50"/>
      <c r="E208" s="50"/>
      <c r="F208" s="50"/>
      <c r="G208" s="66"/>
      <c r="H208" s="50"/>
      <c r="I208" s="50"/>
      <c r="J208" s="51"/>
      <c r="K208" s="51"/>
      <c r="L208" s="51"/>
      <c r="M208" s="51"/>
    </row>
    <row r="209" spans="1:13" ht="15.75" x14ac:dyDescent="0.25">
      <c r="A209" s="53"/>
      <c r="B209" s="48" t="s">
        <v>248</v>
      </c>
      <c r="C209" s="49"/>
      <c r="D209" s="50"/>
      <c r="E209" s="50"/>
      <c r="F209" s="50"/>
      <c r="G209" s="66"/>
      <c r="H209" s="50"/>
      <c r="I209" s="50"/>
      <c r="J209" s="51"/>
      <c r="K209" s="51"/>
      <c r="L209" s="51"/>
      <c r="M209" s="51"/>
    </row>
    <row r="210" spans="1:13" ht="15.75" x14ac:dyDescent="0.2">
      <c r="A210" s="53"/>
      <c r="B210" s="67" t="s">
        <v>346</v>
      </c>
      <c r="C210" s="55"/>
      <c r="D210" s="55"/>
      <c r="E210" s="55"/>
      <c r="F210" s="55"/>
      <c r="H210" s="56"/>
      <c r="I210" s="56"/>
      <c r="J210" s="56"/>
      <c r="K210" s="56"/>
      <c r="L210" s="56"/>
      <c r="M210" s="56"/>
    </row>
    <row r="211" spans="1:13" ht="31.5" x14ac:dyDescent="0.2">
      <c r="A211" s="58" t="s">
        <v>161</v>
      </c>
      <c r="B211" s="59" t="s">
        <v>163</v>
      </c>
      <c r="C211" s="59" t="s">
        <v>164</v>
      </c>
      <c r="D211" s="59" t="s">
        <v>165</v>
      </c>
      <c r="E211" s="59" t="s">
        <v>166</v>
      </c>
      <c r="F211" s="59" t="s">
        <v>167</v>
      </c>
      <c r="G211" s="59" t="s">
        <v>162</v>
      </c>
      <c r="H211" s="59" t="s">
        <v>168</v>
      </c>
      <c r="I211" s="59"/>
      <c r="J211" s="59" t="s">
        <v>169</v>
      </c>
      <c r="K211" s="59" t="s">
        <v>170</v>
      </c>
      <c r="L211" s="59" t="s">
        <v>171</v>
      </c>
      <c r="M211" s="59" t="s">
        <v>171</v>
      </c>
    </row>
    <row r="212" spans="1:13" ht="31.5" x14ac:dyDescent="0.2">
      <c r="A212" s="68">
        <v>1</v>
      </c>
      <c r="B212" s="69" t="s">
        <v>255</v>
      </c>
      <c r="C212" s="69" t="s">
        <v>191</v>
      </c>
      <c r="D212" s="69" t="s">
        <v>256</v>
      </c>
      <c r="E212" s="69" t="s">
        <v>257</v>
      </c>
      <c r="F212" s="69">
        <v>60</v>
      </c>
      <c r="G212" s="69" t="s">
        <v>254</v>
      </c>
      <c r="H212" s="62">
        <v>2227.0300000000002</v>
      </c>
      <c r="I212" s="176">
        <f>H212*1.02</f>
        <v>2271.5706000000005</v>
      </c>
      <c r="J212" s="62">
        <f>F212*H212</f>
        <v>133621.80000000002</v>
      </c>
      <c r="K212" s="27">
        <f>J212*8%</f>
        <v>10689.744000000002</v>
      </c>
      <c r="L212" s="62">
        <f>J212*1.08</f>
        <v>144311.54400000002</v>
      </c>
      <c r="M212" s="62">
        <f>K212*1.08</f>
        <v>11544.923520000004</v>
      </c>
    </row>
    <row r="213" spans="1:13" ht="31.5" x14ac:dyDescent="0.2">
      <c r="A213" s="68">
        <v>2</v>
      </c>
      <c r="B213" s="69" t="s">
        <v>255</v>
      </c>
      <c r="C213" s="69" t="s">
        <v>191</v>
      </c>
      <c r="D213" s="69" t="s">
        <v>258</v>
      </c>
      <c r="E213" s="69" t="s">
        <v>257</v>
      </c>
      <c r="F213" s="69">
        <v>10</v>
      </c>
      <c r="G213" s="69" t="s">
        <v>254</v>
      </c>
      <c r="H213" s="70">
        <v>2969.37</v>
      </c>
      <c r="I213" s="176">
        <f>H213*1.02</f>
        <v>3028.7574</v>
      </c>
      <c r="J213" s="70">
        <f>F213*H213</f>
        <v>29693.699999999997</v>
      </c>
      <c r="K213" s="27">
        <f>J213*8%</f>
        <v>2375.4959999999996</v>
      </c>
      <c r="L213" s="62">
        <f>J213*1.08</f>
        <v>32069.196</v>
      </c>
      <c r="M213" s="62">
        <f>K213*1.08</f>
        <v>2565.53568</v>
      </c>
    </row>
    <row r="214" spans="1:13" ht="15.75" x14ac:dyDescent="0.2">
      <c r="A214" s="53"/>
      <c r="B214" s="55"/>
      <c r="C214" s="55"/>
      <c r="D214" s="55"/>
      <c r="E214" s="55"/>
      <c r="F214" s="55"/>
      <c r="G214" s="55"/>
      <c r="H214" s="65" t="s">
        <v>246</v>
      </c>
      <c r="I214" s="65"/>
      <c r="J214" s="65">
        <f>SUM(J212:J213)</f>
        <v>163315.5</v>
      </c>
      <c r="K214" s="65">
        <f>SUM(K212:K213)</f>
        <v>13065.240000000002</v>
      </c>
      <c r="L214" s="65">
        <f>SUM(L212:L213)</f>
        <v>176380.74000000002</v>
      </c>
      <c r="M214" s="65">
        <f>SUM(M212:M213)</f>
        <v>14110.459200000005</v>
      </c>
    </row>
    <row r="215" spans="1:13" ht="15.75" x14ac:dyDescent="0.2">
      <c r="A215" s="53"/>
      <c r="B215" s="55"/>
      <c r="C215" s="55"/>
      <c r="D215" s="55"/>
      <c r="E215" s="55"/>
      <c r="F215" s="55"/>
      <c r="G215" s="55"/>
      <c r="H215" s="57"/>
      <c r="I215" s="57"/>
      <c r="J215" s="57"/>
      <c r="K215" s="57"/>
      <c r="L215" s="57"/>
      <c r="M215" s="57"/>
    </row>
    <row r="216" spans="1:13" ht="15.75" x14ac:dyDescent="0.2">
      <c r="A216" s="53"/>
      <c r="B216" s="48" t="s">
        <v>247</v>
      </c>
      <c r="C216" s="49"/>
      <c r="D216" s="50"/>
      <c r="E216" s="50"/>
      <c r="F216" s="50"/>
      <c r="G216" s="55"/>
      <c r="H216" s="50"/>
      <c r="I216" s="50"/>
      <c r="J216" s="51"/>
      <c r="K216" s="51"/>
      <c r="L216" s="51"/>
      <c r="M216" s="51"/>
    </row>
    <row r="217" spans="1:13" ht="15.75" x14ac:dyDescent="0.2">
      <c r="A217" s="53"/>
      <c r="B217" s="48" t="s">
        <v>248</v>
      </c>
      <c r="C217" s="49"/>
      <c r="D217" s="50"/>
      <c r="E217" s="50"/>
      <c r="F217" s="50"/>
      <c r="G217" s="55"/>
      <c r="H217" s="50"/>
      <c r="I217" s="50"/>
      <c r="J217" s="51"/>
      <c r="K217" s="51"/>
      <c r="L217" s="51"/>
      <c r="M217" s="51"/>
    </row>
    <row r="218" spans="1:13" ht="15.75" x14ac:dyDescent="0.25">
      <c r="A218" s="53"/>
      <c r="B218" s="55"/>
      <c r="C218" s="55"/>
      <c r="D218" s="55"/>
      <c r="E218" s="55"/>
      <c r="F218" s="55"/>
      <c r="G218" s="71"/>
      <c r="H218" s="57"/>
      <c r="I218" s="57"/>
      <c r="J218" s="57"/>
      <c r="K218" s="57"/>
      <c r="L218" s="57"/>
      <c r="M218" s="57"/>
    </row>
    <row r="219" spans="1:13" ht="15.75" x14ac:dyDescent="0.25">
      <c r="A219" s="53"/>
      <c r="B219" s="72" t="s">
        <v>347</v>
      </c>
      <c r="C219" s="55"/>
      <c r="D219" s="55"/>
      <c r="E219" s="55"/>
      <c r="F219" s="55"/>
      <c r="H219" s="57"/>
      <c r="I219" s="57"/>
      <c r="J219" s="57"/>
      <c r="K219" s="57"/>
      <c r="L219" s="57"/>
      <c r="M219" s="57"/>
    </row>
    <row r="220" spans="1:13" ht="31.5" x14ac:dyDescent="0.2">
      <c r="A220" s="58" t="s">
        <v>161</v>
      </c>
      <c r="B220" s="59" t="s">
        <v>163</v>
      </c>
      <c r="C220" s="59" t="s">
        <v>164</v>
      </c>
      <c r="D220" s="59" t="s">
        <v>165</v>
      </c>
      <c r="E220" s="59" t="s">
        <v>166</v>
      </c>
      <c r="F220" s="59" t="s">
        <v>167</v>
      </c>
      <c r="G220" s="59" t="s">
        <v>162</v>
      </c>
      <c r="H220" s="59" t="s">
        <v>168</v>
      </c>
      <c r="I220" s="59"/>
      <c r="J220" s="59" t="s">
        <v>169</v>
      </c>
      <c r="K220" s="59" t="s">
        <v>170</v>
      </c>
      <c r="L220" s="59" t="s">
        <v>171</v>
      </c>
      <c r="M220" s="59" t="s">
        <v>171</v>
      </c>
    </row>
    <row r="221" spans="1:13" ht="15.75" x14ac:dyDescent="0.2">
      <c r="A221" s="73">
        <v>1</v>
      </c>
      <c r="B221" s="69" t="s">
        <v>260</v>
      </c>
      <c r="C221" s="69"/>
      <c r="D221" s="69" t="s">
        <v>261</v>
      </c>
      <c r="E221" s="69" t="s">
        <v>262</v>
      </c>
      <c r="F221" s="69">
        <v>100</v>
      </c>
      <c r="G221" s="69" t="s">
        <v>259</v>
      </c>
      <c r="H221" s="62">
        <v>2580.54</v>
      </c>
      <c r="I221" s="176">
        <f t="shared" ref="I221:I226" si="9">H221*1.02</f>
        <v>2632.1507999999999</v>
      </c>
      <c r="J221" s="62">
        <f t="shared" ref="J221:J226" si="10">F221*H221</f>
        <v>258054</v>
      </c>
      <c r="K221" s="121">
        <f t="shared" ref="K221:K226" si="11">J221*8%</f>
        <v>20644.32</v>
      </c>
      <c r="L221" s="62">
        <f t="shared" ref="L221:M225" si="12">J221*1.08</f>
        <v>278698.32</v>
      </c>
      <c r="M221" s="62">
        <f t="shared" si="12"/>
        <v>22295.865600000001</v>
      </c>
    </row>
    <row r="222" spans="1:13" ht="47.25" x14ac:dyDescent="0.2">
      <c r="A222" s="73">
        <v>2</v>
      </c>
      <c r="B222" s="69" t="s">
        <v>264</v>
      </c>
      <c r="C222" s="69" t="s">
        <v>179</v>
      </c>
      <c r="D222" s="69" t="s">
        <v>265</v>
      </c>
      <c r="E222" s="69" t="s">
        <v>13</v>
      </c>
      <c r="F222" s="69">
        <v>40</v>
      </c>
      <c r="G222" s="69" t="s">
        <v>263</v>
      </c>
      <c r="H222" s="62">
        <v>10709.999999999998</v>
      </c>
      <c r="I222" s="176">
        <f t="shared" si="9"/>
        <v>10924.199999999999</v>
      </c>
      <c r="J222" s="62">
        <f t="shared" si="10"/>
        <v>428399.99999999994</v>
      </c>
      <c r="K222" s="121">
        <f t="shared" si="11"/>
        <v>34271.999999999993</v>
      </c>
      <c r="L222" s="62">
        <f t="shared" si="12"/>
        <v>462671.99999999994</v>
      </c>
      <c r="M222" s="62">
        <f t="shared" si="12"/>
        <v>37013.759999999995</v>
      </c>
    </row>
    <row r="223" spans="1:13" ht="63" x14ac:dyDescent="0.2">
      <c r="A223" s="73">
        <v>3</v>
      </c>
      <c r="B223" s="69" t="s">
        <v>267</v>
      </c>
      <c r="C223" s="69" t="s">
        <v>218</v>
      </c>
      <c r="D223" s="69" t="s">
        <v>268</v>
      </c>
      <c r="E223" s="69" t="s">
        <v>219</v>
      </c>
      <c r="F223" s="69">
        <v>40</v>
      </c>
      <c r="G223" s="69" t="s">
        <v>266</v>
      </c>
      <c r="H223" s="62">
        <v>12072.9</v>
      </c>
      <c r="I223" s="176">
        <f t="shared" si="9"/>
        <v>12314.358</v>
      </c>
      <c r="J223" s="62">
        <f t="shared" si="10"/>
        <v>482916</v>
      </c>
      <c r="K223" s="121">
        <f t="shared" si="11"/>
        <v>38633.279999999999</v>
      </c>
      <c r="L223" s="62">
        <f t="shared" si="12"/>
        <v>521549.28</v>
      </c>
      <c r="M223" s="62">
        <f t="shared" si="12"/>
        <v>41723.9424</v>
      </c>
    </row>
    <row r="224" spans="1:13" ht="63" x14ac:dyDescent="0.2">
      <c r="A224" s="73">
        <v>4</v>
      </c>
      <c r="B224" s="69" t="s">
        <v>267</v>
      </c>
      <c r="C224" s="69" t="s">
        <v>218</v>
      </c>
      <c r="D224" s="69" t="s">
        <v>198</v>
      </c>
      <c r="E224" s="69" t="s">
        <v>219</v>
      </c>
      <c r="F224" s="69">
        <v>6</v>
      </c>
      <c r="G224" s="69" t="s">
        <v>266</v>
      </c>
      <c r="H224" s="62">
        <v>7545.3</v>
      </c>
      <c r="I224" s="176">
        <f t="shared" si="9"/>
        <v>7696.2060000000001</v>
      </c>
      <c r="J224" s="62">
        <f t="shared" si="10"/>
        <v>45271.8</v>
      </c>
      <c r="K224" s="121">
        <f t="shared" si="11"/>
        <v>3621.7440000000001</v>
      </c>
      <c r="L224" s="62">
        <f t="shared" si="12"/>
        <v>48893.544000000009</v>
      </c>
      <c r="M224" s="62">
        <f t="shared" si="12"/>
        <v>3911.4835200000002</v>
      </c>
    </row>
    <row r="225" spans="1:13" ht="47.25" x14ac:dyDescent="0.2">
      <c r="A225" s="68">
        <v>5</v>
      </c>
      <c r="B225" s="69" t="s">
        <v>269</v>
      </c>
      <c r="C225" s="69" t="s">
        <v>179</v>
      </c>
      <c r="D225" s="69" t="s">
        <v>270</v>
      </c>
      <c r="E225" s="69" t="s">
        <v>227</v>
      </c>
      <c r="F225" s="69">
        <v>40</v>
      </c>
      <c r="G225" s="69" t="s">
        <v>128</v>
      </c>
      <c r="H225" s="62">
        <v>13952.78</v>
      </c>
      <c r="I225" s="176">
        <f t="shared" si="9"/>
        <v>14231.8356</v>
      </c>
      <c r="J225" s="62">
        <f t="shared" si="10"/>
        <v>558111.20000000007</v>
      </c>
      <c r="K225" s="121">
        <f t="shared" si="11"/>
        <v>44648.896000000008</v>
      </c>
      <c r="L225" s="62">
        <f t="shared" si="12"/>
        <v>602760.09600000014</v>
      </c>
      <c r="M225" s="62">
        <f t="shared" si="12"/>
        <v>48220.807680000013</v>
      </c>
    </row>
    <row r="226" spans="1:13" ht="31.5" x14ac:dyDescent="0.25">
      <c r="A226" s="129" t="s">
        <v>57</v>
      </c>
      <c r="B226" s="129" t="s">
        <v>45</v>
      </c>
      <c r="C226" s="129" t="s">
        <v>14</v>
      </c>
      <c r="D226" s="129" t="s">
        <v>95</v>
      </c>
      <c r="E226" s="131" t="s">
        <v>96</v>
      </c>
      <c r="F226" s="132">
        <v>425</v>
      </c>
      <c r="G226" s="130" t="s">
        <v>337</v>
      </c>
      <c r="H226" s="133">
        <v>1907.72</v>
      </c>
      <c r="I226" s="176">
        <f t="shared" si="9"/>
        <v>1945.8744000000002</v>
      </c>
      <c r="J226" s="134">
        <f t="shared" si="10"/>
        <v>810781</v>
      </c>
      <c r="K226" s="154">
        <f t="shared" si="11"/>
        <v>64862.48</v>
      </c>
      <c r="L226" s="135">
        <f>J226+K226</f>
        <v>875643.48</v>
      </c>
      <c r="M226" s="135">
        <f>K226+L226</f>
        <v>940505.96</v>
      </c>
    </row>
    <row r="227" spans="1:13" ht="15.75" x14ac:dyDescent="0.2">
      <c r="A227" s="53"/>
      <c r="B227" s="55"/>
      <c r="C227" s="55"/>
      <c r="D227" s="55"/>
      <c r="E227" s="55"/>
      <c r="F227" s="55"/>
      <c r="G227" s="55"/>
      <c r="H227" s="76" t="s">
        <v>246</v>
      </c>
      <c r="I227" s="76"/>
      <c r="J227" s="65">
        <f>SUM(J221:J226)</f>
        <v>2583534</v>
      </c>
      <c r="K227" s="136">
        <f>SUM(K221:K226)</f>
        <v>206682.72</v>
      </c>
      <c r="L227" s="65">
        <f>SUM(L221:L226)</f>
        <v>2790216.72</v>
      </c>
      <c r="M227" s="65">
        <f>SUM(M221:M226)</f>
        <v>1093671.8192</v>
      </c>
    </row>
    <row r="228" spans="1:13" ht="15.75" x14ac:dyDescent="0.2">
      <c r="A228" s="53"/>
      <c r="B228" s="55"/>
      <c r="C228" s="55"/>
      <c r="D228" s="55"/>
      <c r="E228" s="55"/>
      <c r="F228" s="55"/>
      <c r="G228" s="55"/>
      <c r="H228" s="57"/>
      <c r="I228" s="57"/>
      <c r="J228" s="57"/>
      <c r="K228" s="57"/>
      <c r="L228" s="57"/>
      <c r="M228" s="57"/>
    </row>
    <row r="229" spans="1:13" ht="15.75" x14ac:dyDescent="0.2">
      <c r="A229" s="53"/>
      <c r="B229" s="48" t="s">
        <v>247</v>
      </c>
      <c r="C229" s="49"/>
      <c r="D229" s="50"/>
      <c r="E229" s="50"/>
      <c r="F229" s="50"/>
      <c r="G229" s="55"/>
      <c r="H229" s="50"/>
      <c r="I229" s="50"/>
      <c r="J229" s="51"/>
      <c r="K229" s="51"/>
      <c r="L229" s="51"/>
      <c r="M229" s="51"/>
    </row>
    <row r="230" spans="1:13" ht="15.75" x14ac:dyDescent="0.2">
      <c r="A230" s="53"/>
      <c r="B230" s="48" t="s">
        <v>248</v>
      </c>
      <c r="C230" s="49"/>
      <c r="D230" s="50"/>
      <c r="E230" s="50"/>
      <c r="F230" s="50"/>
      <c r="G230" s="55"/>
      <c r="H230" s="50"/>
      <c r="I230" s="50"/>
      <c r="J230" s="51"/>
      <c r="K230" s="51"/>
      <c r="L230" s="51"/>
      <c r="M230" s="51"/>
    </row>
    <row r="231" spans="1:13" ht="15.75" x14ac:dyDescent="0.2">
      <c r="A231" s="53"/>
      <c r="B231" s="55"/>
      <c r="C231" s="55"/>
      <c r="D231" s="55"/>
      <c r="E231" s="55"/>
      <c r="F231" s="55"/>
      <c r="G231" s="55"/>
      <c r="H231" s="57"/>
      <c r="I231" s="57"/>
      <c r="J231" s="57"/>
      <c r="K231" s="57"/>
      <c r="L231" s="57"/>
      <c r="M231" s="57"/>
    </row>
    <row r="232" spans="1:13" ht="15.75" x14ac:dyDescent="0.25">
      <c r="A232" s="53"/>
      <c r="B232" s="72" t="s">
        <v>348</v>
      </c>
      <c r="C232" s="55"/>
      <c r="D232" s="55"/>
      <c r="E232" s="55"/>
      <c r="F232" s="55"/>
      <c r="H232" s="57"/>
      <c r="I232" s="57"/>
      <c r="J232" s="57"/>
      <c r="K232" s="57"/>
      <c r="L232" s="57"/>
      <c r="M232" s="57"/>
    </row>
    <row r="233" spans="1:13" ht="15.75" x14ac:dyDescent="0.2">
      <c r="A233" s="53"/>
      <c r="B233" s="55"/>
      <c r="C233" s="55"/>
      <c r="D233" s="55"/>
      <c r="E233" s="55"/>
      <c r="F233" s="55"/>
      <c r="G233" s="55"/>
      <c r="H233" s="57"/>
      <c r="I233" s="57"/>
      <c r="J233" s="57"/>
      <c r="K233" s="57"/>
      <c r="L233" s="57"/>
      <c r="M233" s="57"/>
    </row>
    <row r="234" spans="1:13" ht="31.5" x14ac:dyDescent="0.2">
      <c r="A234" s="58" t="s">
        <v>161</v>
      </c>
      <c r="B234" s="59" t="s">
        <v>163</v>
      </c>
      <c r="C234" s="59" t="s">
        <v>164</v>
      </c>
      <c r="D234" s="59" t="s">
        <v>165</v>
      </c>
      <c r="E234" s="59" t="s">
        <v>166</v>
      </c>
      <c r="F234" s="59" t="s">
        <v>167</v>
      </c>
      <c r="G234" s="59" t="s">
        <v>162</v>
      </c>
      <c r="H234" s="59" t="s">
        <v>168</v>
      </c>
      <c r="I234" s="59"/>
      <c r="J234" s="59" t="s">
        <v>169</v>
      </c>
      <c r="K234" s="59" t="s">
        <v>170</v>
      </c>
      <c r="L234" s="59" t="s">
        <v>171</v>
      </c>
      <c r="M234" s="59" t="s">
        <v>171</v>
      </c>
    </row>
    <row r="235" spans="1:13" ht="15.75" x14ac:dyDescent="0.2">
      <c r="A235" s="68">
        <v>1</v>
      </c>
      <c r="B235" s="69" t="s">
        <v>272</v>
      </c>
      <c r="C235" s="69" t="s">
        <v>273</v>
      </c>
      <c r="D235" s="69" t="s">
        <v>23</v>
      </c>
      <c r="E235" s="69" t="s">
        <v>223</v>
      </c>
      <c r="F235" s="69">
        <v>70</v>
      </c>
      <c r="G235" s="69" t="s">
        <v>271</v>
      </c>
      <c r="H235" s="138">
        <v>12927.6</v>
      </c>
      <c r="I235" s="176">
        <f>H235*1.02</f>
        <v>13186.152</v>
      </c>
      <c r="J235" s="62">
        <f>F235*H235</f>
        <v>904932</v>
      </c>
      <c r="K235" s="123">
        <f>J235*8%</f>
        <v>72394.559999999998</v>
      </c>
      <c r="L235" s="62">
        <f t="shared" ref="L235:M237" si="13">J235*1.08</f>
        <v>977326.56</v>
      </c>
      <c r="M235" s="62">
        <f t="shared" si="13"/>
        <v>78186.124800000005</v>
      </c>
    </row>
    <row r="236" spans="1:13" ht="63" x14ac:dyDescent="0.2">
      <c r="A236" s="68">
        <v>2</v>
      </c>
      <c r="B236" s="69" t="s">
        <v>361</v>
      </c>
      <c r="C236" s="69" t="s">
        <v>218</v>
      </c>
      <c r="D236" s="69" t="s">
        <v>244</v>
      </c>
      <c r="E236" s="69" t="s">
        <v>339</v>
      </c>
      <c r="F236" s="69">
        <v>60</v>
      </c>
      <c r="G236" s="69" t="s">
        <v>372</v>
      </c>
      <c r="H236" s="137">
        <v>3220.32</v>
      </c>
      <c r="I236" s="137">
        <v>3220.32</v>
      </c>
      <c r="J236" s="62">
        <f>F236*H236</f>
        <v>193219.20000000001</v>
      </c>
      <c r="K236" s="123">
        <f>J236*8%</f>
        <v>15457.536000000002</v>
      </c>
      <c r="L236" s="62">
        <f t="shared" si="13"/>
        <v>208676.73600000003</v>
      </c>
      <c r="M236" s="62">
        <f t="shared" si="13"/>
        <v>16694.138880000002</v>
      </c>
    </row>
    <row r="237" spans="1:13" ht="63" x14ac:dyDescent="0.2">
      <c r="A237" s="68">
        <v>3</v>
      </c>
      <c r="B237" s="69" t="s">
        <v>361</v>
      </c>
      <c r="C237" s="69" t="s">
        <v>218</v>
      </c>
      <c r="D237" s="69" t="s">
        <v>338</v>
      </c>
      <c r="E237" s="69" t="s">
        <v>339</v>
      </c>
      <c r="F237" s="69">
        <v>40</v>
      </c>
      <c r="G237" s="69" t="s">
        <v>372</v>
      </c>
      <c r="H237" s="137">
        <v>4830.4799999999996</v>
      </c>
      <c r="I237" s="137">
        <v>4830.4799999999996</v>
      </c>
      <c r="J237" s="62">
        <f>F237*H237</f>
        <v>193219.19999999998</v>
      </c>
      <c r="K237" s="123">
        <f>J237*8%</f>
        <v>15457.535999999998</v>
      </c>
      <c r="L237" s="62">
        <f t="shared" si="13"/>
        <v>208676.736</v>
      </c>
      <c r="M237" s="62">
        <f t="shared" si="13"/>
        <v>16694.138879999999</v>
      </c>
    </row>
    <row r="238" spans="1:13" ht="15.75" x14ac:dyDescent="0.2">
      <c r="A238" s="53"/>
      <c r="B238" s="55"/>
      <c r="C238" s="55"/>
      <c r="D238" s="55"/>
      <c r="E238" s="55"/>
      <c r="F238" s="55"/>
      <c r="G238" s="55"/>
      <c r="H238" s="65" t="s">
        <v>246</v>
      </c>
      <c r="I238" s="65"/>
      <c r="J238" s="65">
        <f>SUM(J235:J237)</f>
        <v>1291370.3999999999</v>
      </c>
      <c r="K238" s="65">
        <f>SUM(K235:K237)</f>
        <v>103309.632</v>
      </c>
      <c r="L238" s="65">
        <f>SUM(L235:L237)</f>
        <v>1394680.0320000001</v>
      </c>
      <c r="M238" s="65">
        <f>SUM(M235:M237)</f>
        <v>111574.40256</v>
      </c>
    </row>
    <row r="239" spans="1:13" ht="15.75" x14ac:dyDescent="0.2">
      <c r="A239" s="53"/>
      <c r="B239" s="55"/>
      <c r="C239" s="55"/>
      <c r="D239" s="55"/>
      <c r="E239" s="55"/>
      <c r="F239" s="55"/>
      <c r="G239" s="55"/>
      <c r="H239" s="57"/>
      <c r="I239" s="57"/>
      <c r="J239" s="57"/>
      <c r="K239" s="57"/>
      <c r="L239" s="57"/>
      <c r="M239" s="57"/>
    </row>
    <row r="240" spans="1:13" ht="15.75" x14ac:dyDescent="0.2">
      <c r="A240" s="53"/>
      <c r="B240" s="48" t="s">
        <v>247</v>
      </c>
      <c r="C240" s="49"/>
      <c r="D240" s="50"/>
      <c r="E240" s="50"/>
      <c r="F240" s="50"/>
      <c r="G240" s="55"/>
      <c r="H240" s="50"/>
      <c r="I240" s="50"/>
      <c r="J240" s="51"/>
      <c r="K240" s="51"/>
      <c r="L240" s="51"/>
      <c r="M240" s="51"/>
    </row>
    <row r="241" spans="1:13" ht="15.75" x14ac:dyDescent="0.2">
      <c r="A241" s="53"/>
      <c r="B241" s="48" t="s">
        <v>248</v>
      </c>
      <c r="C241" s="49"/>
      <c r="D241" s="50"/>
      <c r="E241" s="50"/>
      <c r="F241" s="50"/>
      <c r="G241" s="55"/>
      <c r="H241" s="50"/>
      <c r="I241" s="50"/>
      <c r="J241" s="51"/>
      <c r="K241" s="51"/>
      <c r="L241" s="51"/>
      <c r="M241" s="51"/>
    </row>
    <row r="242" spans="1:13" ht="15.75" x14ac:dyDescent="0.2">
      <c r="A242" s="53"/>
      <c r="B242" s="55"/>
      <c r="C242" s="55"/>
      <c r="D242" s="55"/>
      <c r="E242" s="55"/>
      <c r="F242" s="55"/>
      <c r="G242" s="55"/>
      <c r="H242" s="57"/>
      <c r="I242" s="57"/>
      <c r="J242" s="57"/>
      <c r="K242" s="57"/>
      <c r="L242" s="57"/>
      <c r="M242" s="57"/>
    </row>
    <row r="243" spans="1:13" ht="15.75" x14ac:dyDescent="0.2">
      <c r="A243" s="53"/>
      <c r="B243" s="74" t="s">
        <v>349</v>
      </c>
      <c r="C243" s="55"/>
      <c r="D243" s="55"/>
      <c r="E243" s="55"/>
      <c r="F243" s="55"/>
      <c r="H243" s="57"/>
      <c r="I243" s="57"/>
      <c r="J243" s="57"/>
      <c r="K243" s="57"/>
      <c r="L243" s="57"/>
      <c r="M243" s="57"/>
    </row>
    <row r="244" spans="1:13" ht="31.5" x14ac:dyDescent="0.2">
      <c r="A244" s="58" t="s">
        <v>161</v>
      </c>
      <c r="B244" s="59" t="s">
        <v>163</v>
      </c>
      <c r="C244" s="59" t="s">
        <v>164</v>
      </c>
      <c r="D244" s="59" t="s">
        <v>165</v>
      </c>
      <c r="E244" s="59" t="s">
        <v>166</v>
      </c>
      <c r="F244" s="59" t="s">
        <v>167</v>
      </c>
      <c r="G244" s="59" t="s">
        <v>162</v>
      </c>
      <c r="H244" s="59" t="s">
        <v>168</v>
      </c>
      <c r="I244" s="59"/>
      <c r="J244" s="59" t="s">
        <v>169</v>
      </c>
      <c r="K244" s="59" t="s">
        <v>170</v>
      </c>
      <c r="L244" s="59" t="s">
        <v>171</v>
      </c>
      <c r="M244" s="59" t="s">
        <v>171</v>
      </c>
    </row>
    <row r="245" spans="1:13" ht="15.75" x14ac:dyDescent="0.2">
      <c r="A245" s="73">
        <v>1</v>
      </c>
      <c r="B245" s="69" t="s">
        <v>275</v>
      </c>
      <c r="C245" s="69" t="s">
        <v>191</v>
      </c>
      <c r="D245" s="69" t="s">
        <v>276</v>
      </c>
      <c r="E245" s="69" t="s">
        <v>277</v>
      </c>
      <c r="F245" s="69">
        <v>36</v>
      </c>
      <c r="G245" s="69" t="s">
        <v>274</v>
      </c>
      <c r="H245" s="62">
        <v>12036.15</v>
      </c>
      <c r="I245" s="176">
        <f>H245*1.02</f>
        <v>12276.873</v>
      </c>
      <c r="J245" s="62">
        <f>F245*H245</f>
        <v>433301.39999999997</v>
      </c>
      <c r="K245" s="27">
        <f>J245*8%</f>
        <v>34664.112000000001</v>
      </c>
      <c r="L245" s="62">
        <f t="shared" ref="L245:M248" si="14">J245*1.08</f>
        <v>467965.51199999999</v>
      </c>
      <c r="M245" s="62">
        <f t="shared" si="14"/>
        <v>37437.240960000003</v>
      </c>
    </row>
    <row r="246" spans="1:13" ht="47.25" x14ac:dyDescent="0.2">
      <c r="A246" s="73">
        <v>2</v>
      </c>
      <c r="B246" s="69" t="s">
        <v>279</v>
      </c>
      <c r="C246" s="69" t="s">
        <v>280</v>
      </c>
      <c r="D246" s="69" t="s">
        <v>281</v>
      </c>
      <c r="E246" s="69" t="s">
        <v>282</v>
      </c>
      <c r="F246" s="69">
        <v>6</v>
      </c>
      <c r="G246" s="69" t="s">
        <v>278</v>
      </c>
      <c r="H246" s="62">
        <v>8757</v>
      </c>
      <c r="I246" s="176">
        <f>H246*1.02</f>
        <v>8932.14</v>
      </c>
      <c r="J246" s="62">
        <f>F246*H246</f>
        <v>52542</v>
      </c>
      <c r="K246" s="27">
        <f>J246*8%</f>
        <v>4203.3599999999997</v>
      </c>
      <c r="L246" s="62">
        <f t="shared" si="14"/>
        <v>56745.36</v>
      </c>
      <c r="M246" s="62">
        <f t="shared" si="14"/>
        <v>4539.6287999999995</v>
      </c>
    </row>
    <row r="247" spans="1:13" ht="157.5" x14ac:dyDescent="0.2">
      <c r="A247" s="73">
        <v>3</v>
      </c>
      <c r="B247" s="69" t="s">
        <v>284</v>
      </c>
      <c r="C247" s="69" t="s">
        <v>191</v>
      </c>
      <c r="D247" s="69" t="s">
        <v>285</v>
      </c>
      <c r="E247" s="69" t="s">
        <v>286</v>
      </c>
      <c r="F247" s="69">
        <v>30</v>
      </c>
      <c r="G247" s="69" t="s">
        <v>283</v>
      </c>
      <c r="H247" s="62">
        <v>562.59</v>
      </c>
      <c r="I247" s="176">
        <f>H247*1.02</f>
        <v>573.84180000000003</v>
      </c>
      <c r="J247" s="62">
        <f>F247*H247</f>
        <v>16877.7</v>
      </c>
      <c r="K247" s="27">
        <f>J247*8%</f>
        <v>1350.2160000000001</v>
      </c>
      <c r="L247" s="62">
        <f t="shared" si="14"/>
        <v>18227.916000000001</v>
      </c>
      <c r="M247" s="62">
        <f t="shared" si="14"/>
        <v>1458.2332800000001</v>
      </c>
    </row>
    <row r="248" spans="1:13" ht="15.75" x14ac:dyDescent="0.2">
      <c r="A248" s="68">
        <v>4</v>
      </c>
      <c r="B248" s="69" t="s">
        <v>284</v>
      </c>
      <c r="C248" s="69" t="s">
        <v>191</v>
      </c>
      <c r="D248" s="69" t="s">
        <v>244</v>
      </c>
      <c r="E248" s="69" t="s">
        <v>30</v>
      </c>
      <c r="F248" s="69">
        <v>130</v>
      </c>
      <c r="G248" s="69" t="s">
        <v>283</v>
      </c>
      <c r="H248" s="62">
        <v>3795.81</v>
      </c>
      <c r="I248" s="176">
        <f>H248*1.02</f>
        <v>3871.7262000000001</v>
      </c>
      <c r="J248" s="62">
        <f>F248*H248</f>
        <v>493455.3</v>
      </c>
      <c r="K248" s="27">
        <f>J248*8%</f>
        <v>39476.423999999999</v>
      </c>
      <c r="L248" s="62">
        <f t="shared" si="14"/>
        <v>532931.72400000005</v>
      </c>
      <c r="M248" s="62">
        <f t="shared" si="14"/>
        <v>42634.537920000002</v>
      </c>
    </row>
    <row r="249" spans="1:13" ht="15.75" x14ac:dyDescent="0.2">
      <c r="A249" s="53"/>
      <c r="B249" s="55"/>
      <c r="C249" s="55"/>
      <c r="D249" s="55"/>
      <c r="E249" s="55"/>
      <c r="F249" s="55"/>
      <c r="G249" s="55"/>
      <c r="H249" s="65" t="s">
        <v>246</v>
      </c>
      <c r="I249" s="65"/>
      <c r="J249" s="65">
        <f>SUM(J245:J248)</f>
        <v>996176.39999999991</v>
      </c>
      <c r="K249" s="65">
        <f>SUM(K245:K248)</f>
        <v>79694.111999999994</v>
      </c>
      <c r="L249" s="65">
        <f>SUM(L245:L248)</f>
        <v>1075870.5120000001</v>
      </c>
      <c r="M249" s="65">
        <f>SUM(M245:M248)</f>
        <v>86069.640960000004</v>
      </c>
    </row>
    <row r="250" spans="1:13" ht="15.75" x14ac:dyDescent="0.2">
      <c r="A250" s="53"/>
      <c r="B250" s="55"/>
      <c r="C250" s="55"/>
      <c r="D250" s="55"/>
      <c r="E250" s="55"/>
      <c r="F250" s="55"/>
      <c r="G250" s="55"/>
      <c r="H250" s="57"/>
      <c r="I250" s="57"/>
      <c r="J250" s="57"/>
      <c r="K250" s="57"/>
      <c r="L250" s="57"/>
      <c r="M250" s="57"/>
    </row>
    <row r="251" spans="1:13" ht="15.75" x14ac:dyDescent="0.2">
      <c r="A251" s="53"/>
      <c r="B251" s="48" t="s">
        <v>247</v>
      </c>
      <c r="C251" s="49"/>
      <c r="D251" s="50"/>
      <c r="E251" s="50"/>
      <c r="F251" s="50"/>
      <c r="G251" s="55"/>
      <c r="H251" s="50"/>
      <c r="I251" s="50"/>
      <c r="J251" s="51"/>
      <c r="K251" s="51"/>
      <c r="L251" s="51"/>
      <c r="M251" s="51"/>
    </row>
    <row r="252" spans="1:13" ht="15.75" x14ac:dyDescent="0.2">
      <c r="A252" s="53"/>
      <c r="B252" s="48" t="s">
        <v>248</v>
      </c>
      <c r="C252" s="49"/>
      <c r="D252" s="50"/>
      <c r="E252" s="50"/>
      <c r="F252" s="50"/>
      <c r="G252" s="55"/>
      <c r="H252" s="50"/>
      <c r="I252" s="50"/>
      <c r="J252" s="51"/>
      <c r="K252" s="51"/>
      <c r="L252" s="51"/>
      <c r="M252" s="51"/>
    </row>
    <row r="253" spans="1:13" ht="15.75" x14ac:dyDescent="0.2">
      <c r="A253" s="53"/>
      <c r="B253" s="55"/>
      <c r="C253" s="55"/>
      <c r="D253" s="55"/>
      <c r="E253" s="55"/>
      <c r="F253" s="55"/>
      <c r="G253" s="55"/>
      <c r="H253" s="57"/>
      <c r="I253" s="57"/>
      <c r="J253" s="57"/>
      <c r="K253" s="57"/>
      <c r="L253" s="57"/>
      <c r="M253" s="57"/>
    </row>
    <row r="254" spans="1:13" ht="15.75" x14ac:dyDescent="0.2">
      <c r="A254" s="53"/>
      <c r="B254" s="55"/>
      <c r="C254" s="55"/>
      <c r="D254" s="55"/>
      <c r="E254" s="55"/>
      <c r="F254" s="55"/>
      <c r="G254" s="55"/>
      <c r="H254" s="57"/>
      <c r="I254" s="57"/>
      <c r="J254" s="57"/>
      <c r="K254" s="57"/>
      <c r="L254" s="57"/>
      <c r="M254" s="57"/>
    </row>
    <row r="255" spans="1:13" ht="15.75" x14ac:dyDescent="0.2">
      <c r="A255" s="53"/>
      <c r="B255" s="75" t="s">
        <v>350</v>
      </c>
      <c r="C255" s="55"/>
      <c r="D255" s="55"/>
      <c r="E255" s="55"/>
      <c r="F255" s="55"/>
      <c r="H255" s="57"/>
      <c r="I255" s="57"/>
      <c r="J255" s="57"/>
      <c r="K255" s="57"/>
      <c r="L255" s="57"/>
      <c r="M255" s="57"/>
    </row>
    <row r="256" spans="1:13" ht="31.5" x14ac:dyDescent="0.2">
      <c r="A256" s="58" t="s">
        <v>161</v>
      </c>
      <c r="B256" s="59" t="s">
        <v>163</v>
      </c>
      <c r="C256" s="59" t="s">
        <v>164</v>
      </c>
      <c r="D256" s="59" t="s">
        <v>165</v>
      </c>
      <c r="E256" s="59" t="s">
        <v>166</v>
      </c>
      <c r="F256" s="59" t="s">
        <v>167</v>
      </c>
      <c r="G256" s="59" t="s">
        <v>162</v>
      </c>
      <c r="H256" s="59" t="s">
        <v>168</v>
      </c>
      <c r="I256" s="59"/>
      <c r="J256" s="59" t="s">
        <v>169</v>
      </c>
      <c r="K256" s="59" t="s">
        <v>170</v>
      </c>
      <c r="L256" s="59" t="s">
        <v>171</v>
      </c>
      <c r="M256" s="59" t="s">
        <v>171</v>
      </c>
    </row>
    <row r="257" spans="1:13" ht="63" x14ac:dyDescent="0.2">
      <c r="A257" s="68">
        <v>1</v>
      </c>
      <c r="B257" s="69" t="s">
        <v>288</v>
      </c>
      <c r="C257" s="69" t="s">
        <v>289</v>
      </c>
      <c r="D257" s="69" t="s">
        <v>43</v>
      </c>
      <c r="E257" s="69"/>
      <c r="F257" s="69">
        <v>20</v>
      </c>
      <c r="G257" s="69" t="s">
        <v>287</v>
      </c>
      <c r="H257" s="62">
        <v>3173.1</v>
      </c>
      <c r="I257" s="176">
        <f>H257*1.02</f>
        <v>3236.5619999999999</v>
      </c>
      <c r="J257" s="62">
        <f>F257*H257</f>
        <v>63462</v>
      </c>
      <c r="K257" s="122">
        <f>J257*8%</f>
        <v>5076.96</v>
      </c>
      <c r="L257" s="62">
        <f>J257*1.08</f>
        <v>68538.960000000006</v>
      </c>
      <c r="M257" s="62">
        <f>K257*1.08</f>
        <v>5483.1168000000007</v>
      </c>
    </row>
    <row r="258" spans="1:13" ht="15.75" x14ac:dyDescent="0.2">
      <c r="A258" s="53"/>
      <c r="B258" s="55"/>
      <c r="C258" s="55"/>
      <c r="D258" s="55"/>
      <c r="E258" s="55"/>
      <c r="F258" s="55"/>
      <c r="G258" s="55"/>
      <c r="H258" s="76" t="s">
        <v>246</v>
      </c>
      <c r="I258" s="76"/>
      <c r="J258" s="65">
        <f>SUM(J257)</f>
        <v>63462</v>
      </c>
      <c r="K258" s="65">
        <f>SUM(K257)</f>
        <v>5076.96</v>
      </c>
      <c r="L258" s="65">
        <f>SUM(L257)</f>
        <v>68538.960000000006</v>
      </c>
      <c r="M258" s="65">
        <f>SUM(M257)</f>
        <v>5483.1168000000007</v>
      </c>
    </row>
    <row r="259" spans="1:13" ht="15.75" x14ac:dyDescent="0.2">
      <c r="A259" s="53"/>
      <c r="B259" s="55"/>
      <c r="C259" s="55"/>
      <c r="D259" s="55"/>
      <c r="E259" s="55"/>
      <c r="F259" s="55"/>
      <c r="G259" s="55"/>
      <c r="H259" s="57"/>
      <c r="I259" s="57"/>
      <c r="J259" s="57"/>
      <c r="K259" s="57"/>
      <c r="L259" s="57"/>
      <c r="M259" s="57"/>
    </row>
    <row r="260" spans="1:13" ht="15.75" x14ac:dyDescent="0.2">
      <c r="A260" s="53"/>
      <c r="B260" s="48" t="s">
        <v>247</v>
      </c>
      <c r="C260" s="49"/>
      <c r="D260" s="50"/>
      <c r="E260" s="50"/>
      <c r="F260" s="50"/>
      <c r="G260" s="55"/>
      <c r="H260" s="50"/>
      <c r="I260" s="50"/>
      <c r="J260" s="51"/>
      <c r="K260" s="51"/>
      <c r="L260" s="51"/>
      <c r="M260" s="51"/>
    </row>
    <row r="261" spans="1:13" ht="15.75" x14ac:dyDescent="0.2">
      <c r="A261" s="53"/>
      <c r="B261" s="48" t="s">
        <v>248</v>
      </c>
      <c r="C261" s="49"/>
      <c r="D261" s="50"/>
      <c r="E261" s="50"/>
      <c r="F261" s="50"/>
      <c r="G261" s="55"/>
      <c r="H261" s="50"/>
      <c r="I261" s="50"/>
      <c r="J261" s="51"/>
      <c r="K261" s="51"/>
      <c r="L261" s="51"/>
      <c r="M261" s="51"/>
    </row>
    <row r="262" spans="1:13" ht="15.75" x14ac:dyDescent="0.2">
      <c r="A262" s="53"/>
      <c r="B262" s="55"/>
      <c r="C262" s="55"/>
      <c r="D262" s="55"/>
      <c r="E262" s="55"/>
      <c r="F262" s="55"/>
      <c r="G262" s="55"/>
      <c r="H262" s="57"/>
      <c r="I262" s="57"/>
      <c r="J262" s="57"/>
      <c r="K262" s="57"/>
      <c r="L262" s="57"/>
      <c r="M262" s="57"/>
    </row>
    <row r="263" spans="1:13" ht="15.75" x14ac:dyDescent="0.2">
      <c r="A263" s="53"/>
      <c r="B263" s="75" t="s">
        <v>351</v>
      </c>
      <c r="C263" s="55"/>
      <c r="D263" s="55"/>
      <c r="E263" s="55"/>
      <c r="F263" s="55"/>
      <c r="H263" s="57"/>
      <c r="I263" s="57"/>
      <c r="J263" s="57"/>
      <c r="K263" s="57"/>
      <c r="L263" s="57"/>
      <c r="M263" s="57"/>
    </row>
    <row r="264" spans="1:13" ht="31.5" x14ac:dyDescent="0.2">
      <c r="A264" s="58" t="s">
        <v>161</v>
      </c>
      <c r="B264" s="59" t="s">
        <v>163</v>
      </c>
      <c r="C264" s="59" t="s">
        <v>164</v>
      </c>
      <c r="D264" s="59" t="s">
        <v>165</v>
      </c>
      <c r="E264" s="59" t="s">
        <v>166</v>
      </c>
      <c r="F264" s="59" t="s">
        <v>167</v>
      </c>
      <c r="G264" s="59" t="s">
        <v>162</v>
      </c>
      <c r="H264" s="59" t="s">
        <v>168</v>
      </c>
      <c r="I264" s="59"/>
      <c r="J264" s="59" t="s">
        <v>169</v>
      </c>
      <c r="K264" s="59" t="s">
        <v>170</v>
      </c>
      <c r="L264" s="59" t="s">
        <v>171</v>
      </c>
      <c r="M264" s="59" t="s">
        <v>171</v>
      </c>
    </row>
    <row r="265" spans="1:13" ht="15.75" x14ac:dyDescent="0.2">
      <c r="A265" s="73">
        <v>1</v>
      </c>
      <c r="B265" s="69" t="s">
        <v>291</v>
      </c>
      <c r="C265" s="69" t="s">
        <v>191</v>
      </c>
      <c r="D265" s="69" t="s">
        <v>198</v>
      </c>
      <c r="E265" s="69" t="s">
        <v>209</v>
      </c>
      <c r="F265" s="69">
        <v>40</v>
      </c>
      <c r="G265" s="69" t="s">
        <v>290</v>
      </c>
      <c r="H265" s="62">
        <v>10292.1</v>
      </c>
      <c r="I265" s="176">
        <f>H265*1.02</f>
        <v>10497.942000000001</v>
      </c>
      <c r="J265" s="62">
        <f>F265*H265</f>
        <v>411684</v>
      </c>
      <c r="K265" s="27">
        <f>J265*8%</f>
        <v>32934.720000000001</v>
      </c>
      <c r="L265" s="62">
        <f>J265*1.08</f>
        <v>444618.72000000003</v>
      </c>
      <c r="M265" s="62">
        <f>K265*1.08</f>
        <v>35569.497600000002</v>
      </c>
    </row>
    <row r="266" spans="1:13" ht="15.75" x14ac:dyDescent="0.2">
      <c r="A266" s="68">
        <v>2</v>
      </c>
      <c r="B266" s="69" t="s">
        <v>291</v>
      </c>
      <c r="C266" s="69" t="s">
        <v>191</v>
      </c>
      <c r="D266" s="69" t="s">
        <v>206</v>
      </c>
      <c r="E266" s="69" t="s">
        <v>209</v>
      </c>
      <c r="F266" s="69">
        <v>15</v>
      </c>
      <c r="G266" s="69" t="s">
        <v>290</v>
      </c>
      <c r="H266" s="62">
        <v>10292.1</v>
      </c>
      <c r="I266" s="176">
        <f>H266*1.02</f>
        <v>10497.942000000001</v>
      </c>
      <c r="J266" s="62">
        <f>F266*H266</f>
        <v>154381.5</v>
      </c>
      <c r="K266" s="27">
        <f>J266*8%</f>
        <v>12350.52</v>
      </c>
      <c r="L266" s="62">
        <f>J266*1.08</f>
        <v>166732.02000000002</v>
      </c>
      <c r="M266" s="62">
        <f>K266*1.08</f>
        <v>13338.561600000001</v>
      </c>
    </row>
    <row r="267" spans="1:13" ht="15.75" x14ac:dyDescent="0.2">
      <c r="A267" s="53"/>
      <c r="B267" s="55"/>
      <c r="C267" s="55"/>
      <c r="D267" s="55"/>
      <c r="E267" s="55"/>
      <c r="F267" s="55"/>
      <c r="G267" s="55"/>
      <c r="H267" s="65" t="s">
        <v>246</v>
      </c>
      <c r="I267" s="65"/>
      <c r="J267" s="65">
        <f>SUM(J265:J266)</f>
        <v>566065.5</v>
      </c>
      <c r="K267" s="65">
        <f>SUM(K265:K266)</f>
        <v>45285.240000000005</v>
      </c>
      <c r="L267" s="65">
        <f>SUM(L265:L266)</f>
        <v>611350.74</v>
      </c>
      <c r="M267" s="65">
        <f>SUM(M265:M266)</f>
        <v>48908.059200000003</v>
      </c>
    </row>
    <row r="268" spans="1:13" ht="15.75" x14ac:dyDescent="0.2">
      <c r="A268" s="53"/>
      <c r="B268" s="55"/>
      <c r="C268" s="55"/>
      <c r="D268" s="55"/>
      <c r="E268" s="55"/>
      <c r="F268" s="55"/>
      <c r="G268" s="55"/>
      <c r="H268" s="57"/>
      <c r="I268" s="57"/>
      <c r="J268" s="57"/>
      <c r="K268" s="57"/>
      <c r="L268" s="57"/>
      <c r="M268" s="57"/>
    </row>
    <row r="269" spans="1:13" ht="15.75" x14ac:dyDescent="0.2">
      <c r="A269" s="53"/>
      <c r="B269" s="48" t="s">
        <v>247</v>
      </c>
      <c r="C269" s="49"/>
      <c r="D269" s="50"/>
      <c r="E269" s="50"/>
      <c r="F269" s="50"/>
      <c r="G269" s="55"/>
      <c r="H269" s="50"/>
      <c r="I269" s="50"/>
      <c r="J269" s="51"/>
      <c r="K269" s="51"/>
      <c r="L269" s="51"/>
      <c r="M269" s="51"/>
    </row>
    <row r="270" spans="1:13" ht="15.75" x14ac:dyDescent="0.2">
      <c r="A270" s="53"/>
      <c r="B270" s="48" t="s">
        <v>248</v>
      </c>
      <c r="C270" s="49"/>
      <c r="D270" s="50"/>
      <c r="E270" s="50"/>
      <c r="F270" s="50"/>
      <c r="G270" s="55"/>
      <c r="H270" s="50"/>
      <c r="I270" s="50"/>
      <c r="J270" s="51"/>
      <c r="K270" s="51"/>
      <c r="L270" s="51"/>
      <c r="M270" s="51"/>
    </row>
    <row r="271" spans="1:13" ht="15.75" x14ac:dyDescent="0.2">
      <c r="A271" s="53"/>
      <c r="B271" s="55"/>
      <c r="C271" s="55"/>
      <c r="D271" s="55"/>
      <c r="E271" s="55"/>
      <c r="F271" s="55"/>
      <c r="G271" s="55"/>
      <c r="H271" s="57"/>
      <c r="I271" s="57"/>
      <c r="J271" s="57"/>
      <c r="K271" s="57"/>
      <c r="L271" s="57"/>
      <c r="M271" s="57"/>
    </row>
    <row r="272" spans="1:13" ht="15.75" x14ac:dyDescent="0.2">
      <c r="A272" s="53"/>
      <c r="B272" s="77"/>
      <c r="C272" s="55"/>
      <c r="D272" s="55"/>
      <c r="E272" s="55"/>
      <c r="F272" s="55"/>
      <c r="G272" s="55"/>
      <c r="H272" s="57"/>
      <c r="I272" s="57"/>
      <c r="J272" s="57"/>
      <c r="K272" s="57"/>
      <c r="L272" s="57"/>
      <c r="M272" s="57"/>
    </row>
    <row r="273" spans="1:13" ht="15.75" x14ac:dyDescent="0.2">
      <c r="A273" s="53"/>
      <c r="B273" s="75" t="s">
        <v>352</v>
      </c>
      <c r="C273" s="55"/>
      <c r="D273" s="55"/>
      <c r="E273" s="55"/>
      <c r="F273" s="55"/>
      <c r="H273" s="57"/>
      <c r="I273" s="57"/>
      <c r="J273" s="57"/>
      <c r="K273" s="57"/>
      <c r="L273" s="57"/>
      <c r="M273" s="57"/>
    </row>
    <row r="274" spans="1:13" ht="31.5" x14ac:dyDescent="0.2">
      <c r="A274" s="58" t="s">
        <v>161</v>
      </c>
      <c r="B274" s="59" t="s">
        <v>163</v>
      </c>
      <c r="C274" s="59" t="s">
        <v>164</v>
      </c>
      <c r="D274" s="59" t="s">
        <v>165</v>
      </c>
      <c r="E274" s="59" t="s">
        <v>166</v>
      </c>
      <c r="F274" s="59" t="s">
        <v>167</v>
      </c>
      <c r="G274" s="59" t="s">
        <v>162</v>
      </c>
      <c r="H274" s="59" t="s">
        <v>168</v>
      </c>
      <c r="I274" s="59"/>
      <c r="J274" s="59" t="s">
        <v>169</v>
      </c>
      <c r="K274" s="59" t="s">
        <v>170</v>
      </c>
      <c r="L274" s="59" t="s">
        <v>171</v>
      </c>
      <c r="M274" s="59" t="s">
        <v>171</v>
      </c>
    </row>
    <row r="275" spans="1:13" ht="31.5" x14ac:dyDescent="0.2">
      <c r="A275" s="68">
        <v>1</v>
      </c>
      <c r="B275" s="69" t="s">
        <v>293</v>
      </c>
      <c r="C275" s="69" t="s">
        <v>294</v>
      </c>
      <c r="D275" s="69" t="s">
        <v>295</v>
      </c>
      <c r="E275" s="69" t="s">
        <v>240</v>
      </c>
      <c r="F275" s="69">
        <v>4</v>
      </c>
      <c r="G275" s="69" t="s">
        <v>292</v>
      </c>
      <c r="H275" s="62">
        <v>3248.7</v>
      </c>
      <c r="I275" s="176">
        <f>H275*1.02</f>
        <v>3313.674</v>
      </c>
      <c r="J275" s="62">
        <f>F275*H275</f>
        <v>12994.8</v>
      </c>
      <c r="K275" s="122">
        <f>J275*8%</f>
        <v>1039.5840000000001</v>
      </c>
      <c r="L275" s="62">
        <f>J275*1.08</f>
        <v>14034.384</v>
      </c>
      <c r="M275" s="62">
        <f>K275*1.08</f>
        <v>1122.7507200000002</v>
      </c>
    </row>
    <row r="276" spans="1:13" ht="15.75" x14ac:dyDescent="0.2">
      <c r="A276" s="53"/>
      <c r="B276" s="55"/>
      <c r="C276" s="55"/>
      <c r="D276" s="55"/>
      <c r="E276" s="55"/>
      <c r="F276" s="55"/>
      <c r="G276" s="55"/>
      <c r="H276" s="65" t="s">
        <v>246</v>
      </c>
      <c r="I276" s="65"/>
      <c r="J276" s="65">
        <f>SUM(J275)</f>
        <v>12994.8</v>
      </c>
      <c r="K276" s="65">
        <f>SUM(K275)</f>
        <v>1039.5840000000001</v>
      </c>
      <c r="L276" s="65">
        <f>SUM(L275)</f>
        <v>14034.384</v>
      </c>
      <c r="M276" s="65">
        <f>SUM(M275)</f>
        <v>1122.7507200000002</v>
      </c>
    </row>
    <row r="277" spans="1:13" ht="15.75" x14ac:dyDescent="0.2">
      <c r="A277" s="53"/>
      <c r="B277" s="55"/>
      <c r="C277" s="55"/>
      <c r="D277" s="55"/>
      <c r="E277" s="55"/>
      <c r="F277" s="55"/>
      <c r="G277" s="55"/>
      <c r="H277" s="57"/>
      <c r="I277" s="57"/>
      <c r="J277" s="57"/>
      <c r="K277" s="57"/>
      <c r="L277" s="57"/>
      <c r="M277" s="57"/>
    </row>
    <row r="278" spans="1:13" ht="15.75" x14ac:dyDescent="0.2">
      <c r="A278" s="53"/>
      <c r="B278" s="48" t="s">
        <v>247</v>
      </c>
      <c r="C278" s="49"/>
      <c r="D278" s="50"/>
      <c r="E278" s="50"/>
      <c r="F278" s="50"/>
      <c r="G278" s="55"/>
      <c r="H278" s="50"/>
      <c r="I278" s="50"/>
      <c r="J278" s="51"/>
      <c r="K278" s="51"/>
      <c r="L278" s="51"/>
      <c r="M278" s="51"/>
    </row>
    <row r="279" spans="1:13" ht="15.75" x14ac:dyDescent="0.2">
      <c r="A279" s="53"/>
      <c r="B279" s="48" t="s">
        <v>248</v>
      </c>
      <c r="C279" s="49"/>
      <c r="D279" s="50"/>
      <c r="E279" s="50"/>
      <c r="F279" s="50"/>
      <c r="G279" s="55"/>
      <c r="H279" s="50"/>
      <c r="I279" s="50"/>
      <c r="J279" s="51"/>
      <c r="K279" s="51"/>
      <c r="L279" s="51"/>
      <c r="M279" s="51"/>
    </row>
    <row r="280" spans="1:13" ht="15.75" x14ac:dyDescent="0.2">
      <c r="A280" s="53"/>
      <c r="B280" s="55"/>
      <c r="C280" s="55"/>
      <c r="D280" s="55"/>
      <c r="E280" s="55"/>
      <c r="F280" s="55"/>
      <c r="G280" s="55"/>
      <c r="H280" s="57"/>
      <c r="I280" s="57"/>
      <c r="J280" s="57"/>
      <c r="K280" s="57"/>
      <c r="L280" s="57"/>
      <c r="M280" s="57"/>
    </row>
    <row r="281" spans="1:13" ht="15.75" x14ac:dyDescent="0.2">
      <c r="A281" s="53"/>
      <c r="B281" s="75" t="s">
        <v>353</v>
      </c>
      <c r="C281" s="55"/>
      <c r="D281" s="55"/>
      <c r="E281" s="55"/>
      <c r="F281" s="55"/>
      <c r="H281" s="57"/>
      <c r="I281" s="57"/>
      <c r="J281" s="57"/>
      <c r="K281" s="57"/>
      <c r="L281" s="57"/>
      <c r="M281" s="57"/>
    </row>
    <row r="282" spans="1:13" ht="31.5" x14ac:dyDescent="0.2">
      <c r="A282" s="58" t="s">
        <v>161</v>
      </c>
      <c r="B282" s="59" t="s">
        <v>163</v>
      </c>
      <c r="C282" s="59" t="s">
        <v>164</v>
      </c>
      <c r="D282" s="59" t="s">
        <v>165</v>
      </c>
      <c r="E282" s="59" t="s">
        <v>166</v>
      </c>
      <c r="F282" s="59" t="s">
        <v>167</v>
      </c>
      <c r="G282" s="59" t="s">
        <v>162</v>
      </c>
      <c r="H282" s="59" t="s">
        <v>168</v>
      </c>
      <c r="I282" s="59"/>
      <c r="J282" s="59" t="s">
        <v>169</v>
      </c>
      <c r="K282" s="59" t="s">
        <v>170</v>
      </c>
      <c r="L282" s="59" t="s">
        <v>171</v>
      </c>
      <c r="M282" s="59" t="s">
        <v>171</v>
      </c>
    </row>
    <row r="283" spans="1:13" ht="78.75" x14ac:dyDescent="0.2">
      <c r="A283" s="73">
        <v>1</v>
      </c>
      <c r="B283" s="69" t="s">
        <v>297</v>
      </c>
      <c r="C283" s="69" t="s">
        <v>298</v>
      </c>
      <c r="D283" s="69" t="s">
        <v>299</v>
      </c>
      <c r="E283" s="69" t="s">
        <v>300</v>
      </c>
      <c r="F283" s="69">
        <v>5</v>
      </c>
      <c r="G283" s="69" t="s">
        <v>296</v>
      </c>
      <c r="H283" s="62">
        <v>12076.05</v>
      </c>
      <c r="I283" s="176">
        <f>H283*1.02</f>
        <v>12317.571</v>
      </c>
      <c r="J283" s="62">
        <f>F283*H283</f>
        <v>60380.25</v>
      </c>
      <c r="K283" s="123">
        <f>J283*8%</f>
        <v>4830.42</v>
      </c>
      <c r="L283" s="62">
        <f>J283*1.08</f>
        <v>65210.670000000006</v>
      </c>
      <c r="M283" s="62">
        <f>K283*1.08</f>
        <v>5216.8536000000004</v>
      </c>
    </row>
    <row r="284" spans="1:13" ht="31.5" x14ac:dyDescent="0.2">
      <c r="A284" s="68">
        <v>2</v>
      </c>
      <c r="B284" s="69" t="s">
        <v>297</v>
      </c>
      <c r="C284" s="69" t="s">
        <v>298</v>
      </c>
      <c r="D284" s="69" t="s">
        <v>301</v>
      </c>
      <c r="E284" s="69" t="s">
        <v>243</v>
      </c>
      <c r="F284" s="69">
        <v>5</v>
      </c>
      <c r="G284" s="69" t="s">
        <v>296</v>
      </c>
      <c r="H284" s="62">
        <v>12076.05</v>
      </c>
      <c r="I284" s="176">
        <f>H284*1.02</f>
        <v>12317.571</v>
      </c>
      <c r="J284" s="62">
        <f>F284*H284</f>
        <v>60380.25</v>
      </c>
      <c r="K284" s="123">
        <f>J284*8%</f>
        <v>4830.42</v>
      </c>
      <c r="L284" s="62">
        <f>J284*1.08</f>
        <v>65210.670000000006</v>
      </c>
      <c r="M284" s="62">
        <f>K284*1.08</f>
        <v>5216.8536000000004</v>
      </c>
    </row>
    <row r="285" spans="1:13" ht="15.75" x14ac:dyDescent="0.2">
      <c r="A285" s="53"/>
      <c r="B285" s="55"/>
      <c r="C285" s="55"/>
      <c r="D285" s="55"/>
      <c r="E285" s="55"/>
      <c r="F285" s="55"/>
      <c r="G285" s="55"/>
      <c r="H285" s="65" t="s">
        <v>246</v>
      </c>
      <c r="I285" s="65"/>
      <c r="J285" s="65">
        <f>SUM(J283:J284)</f>
        <v>120760.5</v>
      </c>
      <c r="K285" s="65">
        <f>SUM(K283:K284)</f>
        <v>9660.84</v>
      </c>
      <c r="L285" s="65">
        <f>SUM(L283:L284)</f>
        <v>130421.34000000001</v>
      </c>
      <c r="M285" s="65">
        <f>SUM(M283:M284)</f>
        <v>10433.707200000001</v>
      </c>
    </row>
    <row r="286" spans="1:13" ht="15.75" x14ac:dyDescent="0.2">
      <c r="A286" s="53"/>
      <c r="B286" s="55"/>
      <c r="C286" s="55"/>
      <c r="D286" s="55"/>
      <c r="E286" s="55"/>
      <c r="F286" s="55"/>
      <c r="G286" s="55"/>
      <c r="H286" s="57"/>
      <c r="I286" s="57"/>
      <c r="J286" s="57"/>
      <c r="K286" s="57"/>
      <c r="L286" s="57"/>
      <c r="M286" s="57"/>
    </row>
    <row r="287" spans="1:13" ht="15.75" x14ac:dyDescent="0.2">
      <c r="A287" s="53"/>
      <c r="B287" s="48" t="s">
        <v>247</v>
      </c>
      <c r="C287" s="49"/>
      <c r="D287" s="50"/>
      <c r="E287" s="50"/>
      <c r="F287" s="50"/>
      <c r="G287" s="55"/>
      <c r="H287" s="50"/>
      <c r="I287" s="50"/>
      <c r="J287" s="51"/>
      <c r="K287" s="51"/>
      <c r="L287" s="51"/>
      <c r="M287" s="51"/>
    </row>
    <row r="288" spans="1:13" ht="15.75" x14ac:dyDescent="0.2">
      <c r="A288" s="53"/>
      <c r="B288" s="48" t="s">
        <v>248</v>
      </c>
      <c r="C288" s="49"/>
      <c r="D288" s="50"/>
      <c r="E288" s="50"/>
      <c r="F288" s="50"/>
      <c r="G288" s="55"/>
      <c r="H288" s="50"/>
      <c r="I288" s="50"/>
      <c r="J288" s="51"/>
      <c r="K288" s="51"/>
      <c r="L288" s="51"/>
      <c r="M288" s="51"/>
    </row>
    <row r="289" spans="1:13" ht="15.75" x14ac:dyDescent="0.2">
      <c r="A289" s="53"/>
      <c r="B289" s="55"/>
      <c r="C289" s="55"/>
      <c r="D289" s="55"/>
      <c r="E289" s="55"/>
      <c r="F289" s="55"/>
      <c r="G289" s="55"/>
      <c r="H289" s="57"/>
      <c r="I289" s="57"/>
      <c r="J289" s="57"/>
      <c r="K289" s="57"/>
      <c r="L289" s="57"/>
      <c r="M289" s="57"/>
    </row>
    <row r="290" spans="1:13" ht="15.75" x14ac:dyDescent="0.2">
      <c r="A290" s="53"/>
      <c r="B290" s="55"/>
      <c r="C290" s="55"/>
      <c r="D290" s="55"/>
      <c r="E290" s="55"/>
      <c r="F290" s="55"/>
      <c r="G290" s="55"/>
      <c r="H290" s="57"/>
      <c r="I290" s="57"/>
      <c r="J290" s="57"/>
      <c r="K290" s="57"/>
      <c r="L290" s="57"/>
      <c r="M290" s="57"/>
    </row>
    <row r="291" spans="1:13" ht="15.75" x14ac:dyDescent="0.2">
      <c r="A291" s="53"/>
      <c r="B291" s="79" t="s">
        <v>354</v>
      </c>
      <c r="C291" s="55"/>
      <c r="D291" s="55"/>
      <c r="E291" s="55"/>
      <c r="F291" s="55"/>
      <c r="H291" s="57"/>
      <c r="I291" s="57"/>
      <c r="J291" s="57"/>
      <c r="K291" s="57"/>
      <c r="L291" s="57"/>
      <c r="M291" s="57"/>
    </row>
    <row r="292" spans="1:13" ht="31.5" x14ac:dyDescent="0.2">
      <c r="A292" s="58" t="s">
        <v>161</v>
      </c>
      <c r="B292" s="59" t="s">
        <v>163</v>
      </c>
      <c r="C292" s="59" t="s">
        <v>164</v>
      </c>
      <c r="D292" s="59" t="s">
        <v>165</v>
      </c>
      <c r="E292" s="59" t="s">
        <v>166</v>
      </c>
      <c r="F292" s="59" t="s">
        <v>167</v>
      </c>
      <c r="G292" s="59" t="s">
        <v>162</v>
      </c>
      <c r="H292" s="59" t="s">
        <v>168</v>
      </c>
      <c r="I292" s="59"/>
      <c r="J292" s="59" t="s">
        <v>169</v>
      </c>
      <c r="K292" s="59" t="s">
        <v>170</v>
      </c>
      <c r="L292" s="59" t="s">
        <v>171</v>
      </c>
      <c r="M292" s="59" t="s">
        <v>171</v>
      </c>
    </row>
    <row r="293" spans="1:13" ht="15.75" x14ac:dyDescent="0.2">
      <c r="A293" s="68">
        <v>1</v>
      </c>
      <c r="B293" s="69" t="s">
        <v>304</v>
      </c>
      <c r="C293" s="69" t="s">
        <v>236</v>
      </c>
      <c r="D293" s="69" t="s">
        <v>305</v>
      </c>
      <c r="E293" s="69" t="s">
        <v>240</v>
      </c>
      <c r="F293" s="69">
        <v>40</v>
      </c>
      <c r="G293" s="69" t="s">
        <v>303</v>
      </c>
      <c r="H293" s="78">
        <v>2546.25</v>
      </c>
      <c r="I293" s="176">
        <f>H293*1.02</f>
        <v>2597.1750000000002</v>
      </c>
      <c r="J293" s="78">
        <f>F293*H293</f>
        <v>101850</v>
      </c>
      <c r="K293" s="123">
        <f>J293*8%</f>
        <v>8148</v>
      </c>
      <c r="L293" s="62">
        <f>J293*1.08</f>
        <v>109998</v>
      </c>
      <c r="M293" s="62">
        <f>K293*1.08</f>
        <v>8799.84</v>
      </c>
    </row>
    <row r="294" spans="1:13" ht="15.75" x14ac:dyDescent="0.2">
      <c r="A294" s="53"/>
      <c r="B294" s="55"/>
      <c r="C294" s="55"/>
      <c r="D294" s="55"/>
      <c r="E294" s="55"/>
      <c r="F294" s="55"/>
      <c r="G294" s="55"/>
      <c r="H294" s="65" t="s">
        <v>246</v>
      </c>
      <c r="I294" s="65"/>
      <c r="J294" s="65">
        <f>SUM(J293)</f>
        <v>101850</v>
      </c>
      <c r="K294" s="65">
        <f>SUM(K293)</f>
        <v>8148</v>
      </c>
      <c r="L294" s="65">
        <f>SUM(L293)</f>
        <v>109998</v>
      </c>
      <c r="M294" s="65">
        <f>SUM(M293)</f>
        <v>8799.84</v>
      </c>
    </row>
    <row r="295" spans="1:13" ht="15.75" x14ac:dyDescent="0.2">
      <c r="A295" s="53"/>
      <c r="B295" s="55"/>
      <c r="C295" s="55"/>
      <c r="D295" s="55"/>
      <c r="E295" s="55"/>
      <c r="F295" s="55"/>
      <c r="G295" s="55"/>
      <c r="H295" s="57"/>
      <c r="I295" s="57"/>
      <c r="J295" s="57"/>
      <c r="K295" s="57"/>
      <c r="L295" s="57"/>
      <c r="M295" s="57"/>
    </row>
    <row r="296" spans="1:13" ht="15.75" x14ac:dyDescent="0.2">
      <c r="A296" s="53"/>
      <c r="B296" s="48" t="s">
        <v>247</v>
      </c>
      <c r="C296" s="49"/>
      <c r="D296" s="50"/>
      <c r="E296" s="50"/>
      <c r="F296" s="50"/>
      <c r="G296" s="55"/>
      <c r="H296" s="50"/>
      <c r="I296" s="50"/>
      <c r="J296" s="51"/>
      <c r="K296" s="51"/>
      <c r="L296" s="51"/>
      <c r="M296" s="51"/>
    </row>
    <row r="297" spans="1:13" ht="15.75" x14ac:dyDescent="0.2">
      <c r="A297" s="53"/>
      <c r="B297" s="48" t="s">
        <v>248</v>
      </c>
      <c r="C297" s="49"/>
      <c r="D297" s="50"/>
      <c r="E297" s="50"/>
      <c r="F297" s="50"/>
      <c r="G297" s="55"/>
      <c r="H297" s="50"/>
      <c r="I297" s="50"/>
      <c r="J297" s="51"/>
      <c r="K297" s="51"/>
      <c r="L297" s="51"/>
      <c r="M297" s="51"/>
    </row>
    <row r="298" spans="1:13" ht="15.75" x14ac:dyDescent="0.2">
      <c r="A298" s="53"/>
      <c r="B298" s="55"/>
      <c r="C298" s="55"/>
      <c r="D298" s="55"/>
      <c r="E298" s="55"/>
      <c r="F298" s="55"/>
      <c r="G298" s="55"/>
      <c r="H298" s="57"/>
      <c r="I298" s="57"/>
      <c r="J298" s="57"/>
      <c r="K298" s="57"/>
      <c r="L298" s="57"/>
      <c r="M298" s="57"/>
    </row>
    <row r="299" spans="1:13" ht="15.75" x14ac:dyDescent="0.2">
      <c r="A299" s="53"/>
      <c r="B299" s="48"/>
      <c r="C299" s="49"/>
      <c r="D299" s="50"/>
      <c r="E299" s="50"/>
      <c r="F299" s="50"/>
      <c r="G299" s="55"/>
      <c r="H299" s="50"/>
      <c r="I299" s="50"/>
      <c r="J299" s="51"/>
      <c r="K299" s="51"/>
      <c r="L299" s="51"/>
      <c r="M299" s="51"/>
    </row>
    <row r="300" spans="1:13" ht="15.75" x14ac:dyDescent="0.2">
      <c r="A300" s="53"/>
      <c r="B300" s="48"/>
      <c r="C300" s="49"/>
      <c r="D300" s="50"/>
      <c r="E300" s="50"/>
      <c r="F300" s="50"/>
      <c r="G300" s="55"/>
      <c r="H300" s="50"/>
      <c r="I300" s="50"/>
      <c r="J300" s="51"/>
      <c r="K300" s="51"/>
      <c r="L300" s="51"/>
      <c r="M300" s="51"/>
    </row>
    <row r="301" spans="1:13" ht="15.75" x14ac:dyDescent="0.25">
      <c r="A301" s="53"/>
      <c r="B301" s="72" t="s">
        <v>355</v>
      </c>
      <c r="C301" s="55"/>
      <c r="D301" s="55"/>
      <c r="E301" s="55"/>
      <c r="F301" s="55"/>
      <c r="H301" s="57"/>
      <c r="I301" s="57"/>
      <c r="J301" s="57"/>
      <c r="K301" s="57"/>
      <c r="L301" s="57"/>
      <c r="M301" s="57"/>
    </row>
    <row r="302" spans="1:13" ht="31.5" x14ac:dyDescent="0.2">
      <c r="A302" s="58" t="s">
        <v>161</v>
      </c>
      <c r="B302" s="59" t="s">
        <v>163</v>
      </c>
      <c r="C302" s="59" t="s">
        <v>164</v>
      </c>
      <c r="D302" s="59" t="s">
        <v>165</v>
      </c>
      <c r="E302" s="59" t="s">
        <v>166</v>
      </c>
      <c r="F302" s="59" t="s">
        <v>167</v>
      </c>
      <c r="G302" s="59" t="s">
        <v>162</v>
      </c>
      <c r="H302" s="59" t="s">
        <v>168</v>
      </c>
      <c r="I302" s="59"/>
      <c r="J302" s="59" t="s">
        <v>169</v>
      </c>
      <c r="K302" s="59" t="s">
        <v>170</v>
      </c>
      <c r="L302" s="59" t="s">
        <v>171</v>
      </c>
      <c r="M302" s="59" t="s">
        <v>171</v>
      </c>
    </row>
    <row r="303" spans="1:13" ht="47.25" x14ac:dyDescent="0.2">
      <c r="A303" s="68">
        <v>1</v>
      </c>
      <c r="B303" s="69" t="s">
        <v>142</v>
      </c>
      <c r="C303" s="69" t="s">
        <v>298</v>
      </c>
      <c r="D303" s="69" t="s">
        <v>184</v>
      </c>
      <c r="E303" s="69" t="s">
        <v>307</v>
      </c>
      <c r="F303" s="69">
        <v>10</v>
      </c>
      <c r="G303" s="69" t="s">
        <v>306</v>
      </c>
      <c r="H303" s="78">
        <v>1784.9999999999998</v>
      </c>
      <c r="I303" s="176">
        <f>H303*1.02</f>
        <v>1820.6999999999998</v>
      </c>
      <c r="J303" s="78">
        <f>F303*H303</f>
        <v>17849.999999999996</v>
      </c>
      <c r="K303" s="123">
        <f>J303*8%</f>
        <v>1427.9999999999998</v>
      </c>
      <c r="L303" s="62">
        <f>J303*1.08</f>
        <v>19277.999999999996</v>
      </c>
      <c r="M303" s="62">
        <f>K303*1.08</f>
        <v>1542.2399999999998</v>
      </c>
    </row>
    <row r="304" spans="1:13" ht="15.75" x14ac:dyDescent="0.2">
      <c r="A304" s="53"/>
      <c r="B304" s="55"/>
      <c r="C304" s="55"/>
      <c r="D304" s="55"/>
      <c r="E304" s="55"/>
      <c r="F304" s="55"/>
      <c r="G304" s="55"/>
      <c r="H304" s="65" t="s">
        <v>246</v>
      </c>
      <c r="I304" s="65"/>
      <c r="J304" s="65">
        <f>SUM(J303)</f>
        <v>17849.999999999996</v>
      </c>
      <c r="K304" s="65">
        <f>SUM(K303)</f>
        <v>1427.9999999999998</v>
      </c>
      <c r="L304" s="65">
        <f>SUM(L303)</f>
        <v>19277.999999999996</v>
      </c>
      <c r="M304" s="65">
        <f>SUM(M303)</f>
        <v>1542.2399999999998</v>
      </c>
    </row>
    <row r="305" spans="1:22" ht="15.75" x14ac:dyDescent="0.2">
      <c r="A305" s="53"/>
      <c r="B305" s="55"/>
      <c r="C305" s="55"/>
      <c r="D305" s="55"/>
      <c r="E305" s="55"/>
      <c r="F305" s="55"/>
      <c r="G305" s="55"/>
      <c r="H305" s="57"/>
      <c r="I305" s="57"/>
      <c r="J305" s="57"/>
      <c r="K305" s="57"/>
      <c r="L305" s="57"/>
      <c r="M305" s="57"/>
    </row>
    <row r="306" spans="1:22" ht="15.75" x14ac:dyDescent="0.2">
      <c r="A306" s="53"/>
      <c r="B306" s="48" t="s">
        <v>247</v>
      </c>
      <c r="C306" s="49"/>
      <c r="D306" s="50"/>
      <c r="E306" s="50"/>
      <c r="F306" s="50"/>
      <c r="G306" s="55"/>
      <c r="H306" s="50"/>
      <c r="I306" s="50"/>
      <c r="J306" s="51"/>
      <c r="K306" s="51"/>
      <c r="L306" s="51"/>
      <c r="M306" s="51"/>
    </row>
    <row r="307" spans="1:22" ht="15.75" x14ac:dyDescent="0.2">
      <c r="A307" s="53"/>
      <c r="B307" s="48" t="s">
        <v>248</v>
      </c>
      <c r="C307" s="49"/>
      <c r="D307" s="50"/>
      <c r="E307" s="50"/>
      <c r="F307" s="50"/>
      <c r="G307" s="55"/>
      <c r="H307" s="50"/>
      <c r="I307" s="50"/>
      <c r="J307" s="51"/>
      <c r="K307" s="51"/>
      <c r="L307" s="51"/>
      <c r="M307" s="51"/>
    </row>
    <row r="308" spans="1:22" ht="15.75" x14ac:dyDescent="0.2">
      <c r="A308" s="53"/>
      <c r="B308" s="55"/>
      <c r="C308" s="55"/>
      <c r="D308" s="55"/>
      <c r="E308" s="55"/>
      <c r="F308" s="55"/>
      <c r="G308" s="55"/>
      <c r="H308" s="57"/>
      <c r="I308" s="57"/>
      <c r="J308" s="57"/>
      <c r="K308" s="57"/>
      <c r="L308" s="57"/>
      <c r="M308" s="57"/>
    </row>
    <row r="309" spans="1:22" ht="15.75" x14ac:dyDescent="0.2">
      <c r="A309" s="53"/>
      <c r="B309" s="55"/>
      <c r="C309" s="55"/>
      <c r="D309" s="55"/>
      <c r="E309" s="55"/>
      <c r="F309" s="55"/>
      <c r="G309" s="55"/>
      <c r="H309" s="57"/>
      <c r="I309" s="57"/>
      <c r="J309" s="57"/>
      <c r="K309" s="57"/>
      <c r="L309" s="57"/>
      <c r="M309" s="57"/>
    </row>
    <row r="310" spans="1:22" ht="15.75" x14ac:dyDescent="0.25">
      <c r="A310" s="53"/>
      <c r="B310" s="72" t="s">
        <v>356</v>
      </c>
      <c r="C310" s="55"/>
      <c r="D310" s="55"/>
      <c r="E310" s="55"/>
      <c r="F310" s="55"/>
      <c r="H310" s="57"/>
      <c r="I310" s="57"/>
      <c r="J310" s="57"/>
      <c r="K310" s="57"/>
      <c r="L310" s="57"/>
      <c r="M310" s="57"/>
    </row>
    <row r="311" spans="1:22" ht="31.5" x14ac:dyDescent="0.2">
      <c r="A311" s="58" t="s">
        <v>161</v>
      </c>
      <c r="B311" s="59" t="s">
        <v>163</v>
      </c>
      <c r="C311" s="59" t="s">
        <v>164</v>
      </c>
      <c r="D311" s="59" t="s">
        <v>165</v>
      </c>
      <c r="E311" s="59" t="s">
        <v>166</v>
      </c>
      <c r="F311" s="59" t="s">
        <v>167</v>
      </c>
      <c r="G311" s="59" t="s">
        <v>162</v>
      </c>
      <c r="H311" s="59" t="s">
        <v>168</v>
      </c>
      <c r="I311" s="59"/>
      <c r="J311" s="59" t="s">
        <v>169</v>
      </c>
      <c r="K311" s="59" t="s">
        <v>170</v>
      </c>
      <c r="L311" s="59" t="s">
        <v>171</v>
      </c>
      <c r="M311" s="59" t="s">
        <v>171</v>
      </c>
    </row>
    <row r="312" spans="1:22" ht="15.75" x14ac:dyDescent="0.2">
      <c r="A312" s="68">
        <v>1</v>
      </c>
      <c r="B312" s="69" t="s">
        <v>309</v>
      </c>
      <c r="C312" s="69" t="s">
        <v>191</v>
      </c>
      <c r="D312" s="69" t="s">
        <v>202</v>
      </c>
      <c r="E312" s="69" t="s">
        <v>214</v>
      </c>
      <c r="F312" s="69">
        <v>6</v>
      </c>
      <c r="G312" s="69" t="s">
        <v>308</v>
      </c>
      <c r="H312" s="78">
        <v>2835</v>
      </c>
      <c r="I312" s="176">
        <f>H312*1.02</f>
        <v>2891.7000000000003</v>
      </c>
      <c r="J312" s="78">
        <f>F312*H312</f>
        <v>17010</v>
      </c>
      <c r="K312" s="27">
        <f>J312*8%</f>
        <v>1360.8</v>
      </c>
      <c r="L312" s="62">
        <f>J312*1.08</f>
        <v>18370.800000000003</v>
      </c>
      <c r="M312" s="62">
        <f>K312*1.08</f>
        <v>1469.664</v>
      </c>
    </row>
    <row r="313" spans="1:22" ht="15.75" x14ac:dyDescent="0.25">
      <c r="A313" s="53"/>
      <c r="B313" s="80"/>
      <c r="C313" s="80"/>
      <c r="D313" s="80"/>
      <c r="E313" s="80"/>
      <c r="F313" s="81"/>
      <c r="G313" s="80"/>
      <c r="H313" s="65" t="s">
        <v>246</v>
      </c>
      <c r="I313" s="65"/>
      <c r="J313" s="65">
        <f>SUM(J312)</f>
        <v>17010</v>
      </c>
      <c r="K313" s="65">
        <f>SUM(K312)</f>
        <v>1360.8</v>
      </c>
      <c r="L313" s="65">
        <f>SUM(L312)</f>
        <v>18370.800000000003</v>
      </c>
      <c r="M313" s="65">
        <f>SUM(M312)</f>
        <v>1469.664</v>
      </c>
    </row>
    <row r="314" spans="1:22" ht="15" x14ac:dyDescent="0.25">
      <c r="A314" s="82"/>
      <c r="B314" s="83"/>
      <c r="C314" s="83"/>
      <c r="D314" s="83"/>
      <c r="E314" s="83"/>
      <c r="F314" s="82"/>
      <c r="G314" s="83"/>
      <c r="H314" s="84"/>
      <c r="I314" s="84"/>
      <c r="J314" s="84"/>
      <c r="K314" s="84"/>
      <c r="L314" s="85"/>
      <c r="M314" s="85"/>
    </row>
    <row r="315" spans="1:22" ht="15" x14ac:dyDescent="0.25">
      <c r="A315" s="82"/>
      <c r="B315" s="48" t="s">
        <v>247</v>
      </c>
      <c r="C315" s="49"/>
      <c r="D315" s="50"/>
      <c r="E315" s="50"/>
      <c r="F315" s="50"/>
      <c r="G315" s="83"/>
      <c r="H315" s="50"/>
      <c r="I315" s="50"/>
      <c r="J315" s="51"/>
      <c r="K315" s="51"/>
      <c r="L315" s="51"/>
      <c r="M315" s="51"/>
    </row>
    <row r="316" spans="1:22" ht="15" x14ac:dyDescent="0.25">
      <c r="A316" s="82"/>
      <c r="B316" s="48" t="s">
        <v>248</v>
      </c>
      <c r="C316" s="49"/>
      <c r="D316" s="50"/>
      <c r="E316" s="50"/>
      <c r="F316" s="50"/>
      <c r="G316" s="83"/>
      <c r="H316" s="50"/>
      <c r="I316" s="50"/>
      <c r="J316" s="51"/>
      <c r="K316" s="51"/>
      <c r="L316" s="51"/>
      <c r="M316" s="51"/>
    </row>
    <row r="317" spans="1:22" ht="15" x14ac:dyDescent="0.25">
      <c r="A317" s="82"/>
      <c r="B317" s="48"/>
      <c r="C317" s="49"/>
      <c r="D317" s="50"/>
      <c r="E317" s="50"/>
      <c r="F317" s="50"/>
      <c r="G317" s="83"/>
      <c r="H317" s="50"/>
      <c r="I317" s="50"/>
      <c r="J317" s="51"/>
      <c r="K317" s="51"/>
      <c r="L317" s="51"/>
      <c r="M317" s="51"/>
    </row>
    <row r="318" spans="1:22" ht="15" x14ac:dyDescent="0.25">
      <c r="A318" s="82"/>
      <c r="B318" s="48"/>
      <c r="C318" s="49"/>
      <c r="D318" s="50"/>
      <c r="E318" s="50"/>
      <c r="F318" s="50"/>
      <c r="G318" s="83"/>
      <c r="H318" s="50"/>
      <c r="I318" s="50"/>
      <c r="J318" s="51"/>
      <c r="K318" s="51"/>
      <c r="L318" s="51"/>
      <c r="M318" s="51"/>
    </row>
    <row r="319" spans="1:22" x14ac:dyDescent="0.2">
      <c r="H319"/>
    </row>
    <row r="320" spans="1:22" ht="15.75" x14ac:dyDescent="0.25">
      <c r="A320" s="49"/>
      <c r="B320" s="72" t="s">
        <v>357</v>
      </c>
      <c r="C320" s="50"/>
      <c r="D320" s="50"/>
      <c r="E320" s="50"/>
      <c r="F320" s="50"/>
      <c r="H320" s="50"/>
      <c r="I320" s="50"/>
      <c r="J320" s="50"/>
      <c r="K320" s="50"/>
      <c r="L320" s="50"/>
      <c r="M320" s="50"/>
      <c r="N320" s="49"/>
      <c r="O320" s="49"/>
      <c r="P320" s="49"/>
      <c r="Q320" s="49"/>
      <c r="R320" s="49"/>
      <c r="S320" s="49"/>
      <c r="T320" s="49"/>
      <c r="U320" s="49"/>
      <c r="V320" s="49"/>
    </row>
    <row r="321" spans="1:22" ht="45" x14ac:dyDescent="0.2">
      <c r="A321" s="98" t="s">
        <v>310</v>
      </c>
      <c r="B321" s="98" t="s">
        <v>311</v>
      </c>
      <c r="C321" s="98" t="s">
        <v>312</v>
      </c>
      <c r="D321" s="98" t="s">
        <v>313</v>
      </c>
      <c r="E321" s="98" t="s">
        <v>3</v>
      </c>
      <c r="F321" s="98" t="s">
        <v>314</v>
      </c>
      <c r="G321" s="59" t="s">
        <v>162</v>
      </c>
      <c r="H321" s="98" t="s">
        <v>7</v>
      </c>
      <c r="I321" s="98"/>
      <c r="J321" s="98" t="s">
        <v>315</v>
      </c>
      <c r="K321" s="98" t="s">
        <v>316</v>
      </c>
      <c r="L321" s="98" t="s">
        <v>317</v>
      </c>
      <c r="M321" s="98" t="s">
        <v>317</v>
      </c>
      <c r="N321" s="49"/>
      <c r="O321" s="49"/>
      <c r="P321" s="49"/>
      <c r="Q321" s="49"/>
      <c r="R321" s="49"/>
      <c r="S321" s="49"/>
      <c r="T321" s="49"/>
      <c r="U321" s="49"/>
      <c r="V321" s="49"/>
    </row>
    <row r="322" spans="1:22" ht="15" x14ac:dyDescent="0.2">
      <c r="A322" s="88" t="s">
        <v>57</v>
      </c>
      <c r="B322" s="86" t="s">
        <v>319</v>
      </c>
      <c r="C322" s="88" t="s">
        <v>191</v>
      </c>
      <c r="D322" s="88" t="s">
        <v>213</v>
      </c>
      <c r="E322" s="88" t="s">
        <v>320</v>
      </c>
      <c r="F322" s="89">
        <v>4</v>
      </c>
      <c r="G322" s="104" t="s">
        <v>318</v>
      </c>
      <c r="H322" s="90">
        <v>693</v>
      </c>
      <c r="I322" s="176">
        <f>H322*1.02</f>
        <v>706.86</v>
      </c>
      <c r="J322" s="91">
        <f>F322*H322</f>
        <v>2772</v>
      </c>
      <c r="K322" s="91">
        <f>J322*8%</f>
        <v>221.76</v>
      </c>
      <c r="L322" s="91">
        <f t="shared" ref="L322:M324" si="15">J322*1.08</f>
        <v>2993.76</v>
      </c>
      <c r="M322" s="91">
        <f t="shared" si="15"/>
        <v>239.5008</v>
      </c>
      <c r="N322" s="49"/>
      <c r="O322" s="49"/>
      <c r="P322" s="49"/>
      <c r="Q322" s="49"/>
      <c r="R322" s="49"/>
      <c r="S322" s="49"/>
      <c r="T322" s="49"/>
      <c r="U322" s="49"/>
      <c r="V322" s="49"/>
    </row>
    <row r="323" spans="1:22" ht="15" x14ac:dyDescent="0.2">
      <c r="A323" s="88" t="s">
        <v>73</v>
      </c>
      <c r="B323" s="86" t="s">
        <v>319</v>
      </c>
      <c r="C323" s="88" t="s">
        <v>191</v>
      </c>
      <c r="D323" s="88" t="s">
        <v>213</v>
      </c>
      <c r="E323" s="88" t="s">
        <v>321</v>
      </c>
      <c r="F323" s="89">
        <v>48</v>
      </c>
      <c r="G323" s="103" t="s">
        <v>318</v>
      </c>
      <c r="H323" s="90">
        <v>6930</v>
      </c>
      <c r="I323" s="176">
        <f>H323*1.02</f>
        <v>7068.6</v>
      </c>
      <c r="J323" s="91">
        <f>F323*H323</f>
        <v>332640</v>
      </c>
      <c r="K323" s="91">
        <f>J323*8%</f>
        <v>26611.200000000001</v>
      </c>
      <c r="L323" s="91">
        <f t="shared" si="15"/>
        <v>359251.20000000001</v>
      </c>
      <c r="M323" s="91">
        <f t="shared" si="15"/>
        <v>28740.096000000001</v>
      </c>
      <c r="N323" s="51"/>
      <c r="O323" s="51"/>
      <c r="P323" s="51"/>
      <c r="Q323" s="51"/>
      <c r="R323" s="51"/>
      <c r="S323" s="51"/>
      <c r="T323" s="51"/>
      <c r="U323" s="51"/>
      <c r="V323" s="51"/>
    </row>
    <row r="324" spans="1:22" ht="15" x14ac:dyDescent="0.2">
      <c r="A324" s="88" t="s">
        <v>103</v>
      </c>
      <c r="B324" s="86" t="s">
        <v>319</v>
      </c>
      <c r="C324" s="88" t="s">
        <v>191</v>
      </c>
      <c r="D324" s="92" t="s">
        <v>322</v>
      </c>
      <c r="E324" s="87" t="s">
        <v>323</v>
      </c>
      <c r="F324" s="89">
        <v>44</v>
      </c>
      <c r="G324" s="103" t="s">
        <v>318</v>
      </c>
      <c r="H324" s="90">
        <v>6468</v>
      </c>
      <c r="I324" s="176">
        <f>H324*1.02</f>
        <v>6597.36</v>
      </c>
      <c r="J324" s="91">
        <f>F324*H324</f>
        <v>284592</v>
      </c>
      <c r="K324" s="91">
        <f>J324*8%</f>
        <v>22767.360000000001</v>
      </c>
      <c r="L324" s="91">
        <f t="shared" si="15"/>
        <v>307359.36000000004</v>
      </c>
      <c r="M324" s="91">
        <f t="shared" si="15"/>
        <v>24588.748800000001</v>
      </c>
      <c r="N324" s="51"/>
      <c r="O324" s="51"/>
      <c r="P324" s="51"/>
      <c r="Q324" s="51"/>
      <c r="R324" s="51"/>
      <c r="S324" s="51"/>
      <c r="T324" s="51"/>
      <c r="U324" s="51"/>
      <c r="V324" s="51"/>
    </row>
    <row r="325" spans="1:22" ht="15" x14ac:dyDescent="0.25">
      <c r="A325" s="51"/>
      <c r="B325" s="51"/>
      <c r="C325" s="51"/>
      <c r="D325" s="51"/>
      <c r="E325" s="51"/>
      <c r="F325" s="51"/>
      <c r="G325" s="51"/>
      <c r="H325" s="93" t="s">
        <v>246</v>
      </c>
      <c r="I325" s="93"/>
      <c r="J325" s="99">
        <f>SUM(J322:J324)</f>
        <v>620004</v>
      </c>
      <c r="K325" s="100">
        <f>SUM(K322:K324)</f>
        <v>49600.32</v>
      </c>
      <c r="L325" s="99">
        <f>SUM(L322:L324)</f>
        <v>669604.32000000007</v>
      </c>
      <c r="M325" s="99">
        <f>SUM(M322:M324)</f>
        <v>53568.345600000001</v>
      </c>
      <c r="N325" s="51"/>
      <c r="O325" s="51"/>
      <c r="P325" s="51"/>
      <c r="Q325" s="51"/>
      <c r="R325" s="51"/>
      <c r="S325" s="51"/>
      <c r="T325" s="51"/>
      <c r="U325" s="51"/>
      <c r="V325" s="51"/>
    </row>
    <row r="326" spans="1:22" ht="15" x14ac:dyDescent="0.2">
      <c r="A326" s="49"/>
      <c r="B326" s="94"/>
      <c r="C326" s="49"/>
      <c r="D326" s="50"/>
      <c r="E326" s="50"/>
      <c r="F326" s="50"/>
      <c r="G326" s="49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</row>
    <row r="327" spans="1:22" ht="15" x14ac:dyDescent="0.2">
      <c r="B327" s="48" t="s">
        <v>247</v>
      </c>
      <c r="C327" s="49"/>
      <c r="D327" s="50"/>
      <c r="E327" s="50"/>
      <c r="F327" s="50"/>
      <c r="H327" s="50"/>
      <c r="I327" s="50"/>
      <c r="J327" s="51"/>
      <c r="K327" s="51"/>
      <c r="N327" s="51"/>
      <c r="O327" s="51"/>
      <c r="P327" s="51"/>
      <c r="Q327" s="51"/>
      <c r="R327" s="51"/>
      <c r="S327" s="51"/>
      <c r="T327" s="51"/>
      <c r="U327" s="51"/>
      <c r="V327" s="51"/>
    </row>
    <row r="328" spans="1:22" ht="15" x14ac:dyDescent="0.2">
      <c r="B328" s="48" t="s">
        <v>248</v>
      </c>
      <c r="C328" s="49"/>
      <c r="D328" s="50"/>
      <c r="E328" s="50"/>
      <c r="F328" s="50"/>
      <c r="H328" s="50"/>
      <c r="I328" s="50"/>
      <c r="J328" s="51"/>
      <c r="K328" s="51"/>
      <c r="N328" s="51"/>
      <c r="O328" s="51"/>
      <c r="P328" s="51"/>
      <c r="Q328" s="51"/>
      <c r="R328" s="51"/>
      <c r="S328" s="51"/>
      <c r="T328" s="51"/>
      <c r="U328" s="51"/>
      <c r="V328" s="51"/>
    </row>
    <row r="329" spans="1:22" ht="15" x14ac:dyDescent="0.2">
      <c r="B329" s="48"/>
      <c r="C329" s="49"/>
      <c r="D329" s="50"/>
      <c r="E329" s="50"/>
      <c r="F329" s="50"/>
      <c r="H329" s="50"/>
      <c r="I329" s="50"/>
      <c r="J329" s="51"/>
      <c r="K329" s="51"/>
      <c r="N329" s="51"/>
      <c r="O329" s="51"/>
      <c r="P329" s="51"/>
      <c r="Q329" s="51"/>
      <c r="R329" s="51"/>
      <c r="S329" s="51"/>
      <c r="T329" s="51"/>
      <c r="U329" s="51"/>
      <c r="V329" s="51"/>
    </row>
    <row r="330" spans="1:22" ht="30" x14ac:dyDescent="0.2">
      <c r="B330" s="48"/>
      <c r="C330" s="49"/>
      <c r="D330" s="50"/>
      <c r="E330" s="50"/>
      <c r="F330" s="50"/>
      <c r="H330" s="50"/>
      <c r="I330" s="50"/>
      <c r="J330" s="51"/>
      <c r="K330" s="51"/>
      <c r="M330" s="98" t="s">
        <v>317</v>
      </c>
      <c r="N330" s="51"/>
      <c r="O330" s="51"/>
      <c r="P330" s="51"/>
      <c r="Q330" s="51"/>
      <c r="R330" s="51"/>
      <c r="S330" s="51"/>
      <c r="T330" s="51"/>
      <c r="U330" s="51"/>
      <c r="V330" s="51"/>
    </row>
    <row r="331" spans="1:22" ht="15.75" x14ac:dyDescent="0.25">
      <c r="B331" s="72" t="s">
        <v>358</v>
      </c>
      <c r="H331"/>
      <c r="M331" s="91">
        <f>K331*1.08</f>
        <v>0</v>
      </c>
      <c r="N331" s="51"/>
      <c r="O331" s="51"/>
      <c r="P331" s="51"/>
      <c r="Q331" s="51"/>
      <c r="R331" s="51"/>
      <c r="S331" s="51"/>
      <c r="T331" s="51"/>
      <c r="U331" s="51"/>
      <c r="V331" s="51"/>
    </row>
    <row r="332" spans="1:22" ht="45" x14ac:dyDescent="0.25">
      <c r="A332" s="98" t="s">
        <v>310</v>
      </c>
      <c r="B332" s="98" t="s">
        <v>311</v>
      </c>
      <c r="C332" s="98" t="s">
        <v>312</v>
      </c>
      <c r="D332" s="98" t="s">
        <v>313</v>
      </c>
      <c r="E332" s="98" t="s">
        <v>3</v>
      </c>
      <c r="F332" s="98" t="s">
        <v>314</v>
      </c>
      <c r="G332" s="59" t="s">
        <v>162</v>
      </c>
      <c r="H332" s="98" t="s">
        <v>7</v>
      </c>
      <c r="I332" s="98"/>
      <c r="J332" s="98" t="s">
        <v>315</v>
      </c>
      <c r="K332" s="98" t="s">
        <v>316</v>
      </c>
      <c r="L332" s="98" t="s">
        <v>317</v>
      </c>
      <c r="M332" s="101">
        <f>SUM(M330:M331)</f>
        <v>0</v>
      </c>
      <c r="N332" s="51"/>
      <c r="O332" s="51"/>
      <c r="P332" s="51"/>
      <c r="Q332" s="51"/>
      <c r="R332" s="51"/>
      <c r="S332" s="51"/>
      <c r="T332" s="51"/>
      <c r="U332" s="51"/>
      <c r="V332" s="51"/>
    </row>
    <row r="333" spans="1:22" ht="30" x14ac:dyDescent="0.25">
      <c r="A333" s="88" t="s">
        <v>11</v>
      </c>
      <c r="B333" s="86" t="s">
        <v>325</v>
      </c>
      <c r="C333" s="88" t="s">
        <v>326</v>
      </c>
      <c r="D333" s="92" t="s">
        <v>327</v>
      </c>
      <c r="E333" s="87" t="s">
        <v>328</v>
      </c>
      <c r="F333" s="89">
        <v>30</v>
      </c>
      <c r="G333" s="103" t="s">
        <v>324</v>
      </c>
      <c r="H333" s="90">
        <v>835.58</v>
      </c>
      <c r="I333" s="176">
        <f>H333*1.02</f>
        <v>852.29160000000002</v>
      </c>
      <c r="J333" s="91">
        <f>F333*H333</f>
        <v>25067.4</v>
      </c>
      <c r="K333" s="91">
        <f>J333*8%</f>
        <v>2005.3920000000001</v>
      </c>
      <c r="L333" s="91">
        <f>J333*1.08</f>
        <v>27072.792000000005</v>
      </c>
      <c r="M333" s="169"/>
      <c r="N333" s="51"/>
      <c r="O333" s="51"/>
      <c r="P333" s="51"/>
      <c r="Q333" s="51"/>
      <c r="R333" s="51"/>
      <c r="S333" s="51"/>
      <c r="T333" s="51"/>
      <c r="U333" s="51"/>
      <c r="V333" s="51"/>
    </row>
    <row r="334" spans="1:22" ht="15" x14ac:dyDescent="0.25">
      <c r="A334" s="95"/>
      <c r="B334" s="95"/>
      <c r="C334" s="95"/>
      <c r="D334" s="95"/>
      <c r="E334" s="95"/>
      <c r="F334" s="95"/>
      <c r="G334" s="96"/>
      <c r="H334" s="97" t="s">
        <v>246</v>
      </c>
      <c r="I334" s="97"/>
      <c r="J334" s="101">
        <f>SUM(J332:J333)</f>
        <v>25067.4</v>
      </c>
      <c r="K334" s="102">
        <f>SUM(K333)</f>
        <v>2005.3920000000001</v>
      </c>
      <c r="L334" s="101">
        <f>SUM(L332:L333)</f>
        <v>27072.792000000005</v>
      </c>
      <c r="M334" s="14"/>
      <c r="N334" s="106"/>
      <c r="O334" s="106"/>
      <c r="P334" s="106"/>
      <c r="Q334" s="106"/>
      <c r="R334" s="106"/>
      <c r="S334" s="106"/>
      <c r="T334" s="49"/>
      <c r="U334" s="49"/>
      <c r="V334" s="49"/>
    </row>
    <row r="335" spans="1:22" ht="15" x14ac:dyDescent="0.25">
      <c r="A335" s="95"/>
      <c r="B335" s="95"/>
      <c r="C335" s="95"/>
      <c r="D335" s="95"/>
      <c r="E335" s="95"/>
      <c r="F335" s="95"/>
      <c r="G335" s="96"/>
      <c r="H335" s="97"/>
      <c r="I335" s="97"/>
      <c r="J335" s="169"/>
      <c r="K335" s="170"/>
      <c r="L335" s="169"/>
      <c r="M335" s="96"/>
      <c r="N335" s="49"/>
      <c r="O335" s="96"/>
      <c r="P335" s="96"/>
      <c r="Q335" s="96"/>
      <c r="R335" s="96"/>
      <c r="S335" s="96"/>
      <c r="T335" s="96"/>
      <c r="U335" s="96"/>
      <c r="V335" s="96"/>
    </row>
    <row r="336" spans="1:22" ht="15" x14ac:dyDescent="0.2">
      <c r="B336" s="48" t="s">
        <v>247</v>
      </c>
      <c r="C336" s="49"/>
      <c r="D336" s="50"/>
      <c r="E336" s="50"/>
      <c r="F336" s="50"/>
      <c r="H336" s="50"/>
      <c r="I336" s="50"/>
      <c r="J336" s="51"/>
      <c r="K336" s="51"/>
      <c r="L336" s="14"/>
      <c r="M336" s="18"/>
      <c r="N336" s="107"/>
      <c r="O336" s="18"/>
      <c r="P336" s="18"/>
      <c r="Q336" s="18"/>
      <c r="R336" s="18"/>
      <c r="S336" s="96"/>
      <c r="T336" s="96"/>
      <c r="U336" s="96"/>
      <c r="V336" s="96"/>
    </row>
    <row r="337" spans="1:18" ht="24.6" customHeight="1" x14ac:dyDescent="0.2">
      <c r="A337" s="96"/>
      <c r="B337" s="48" t="s">
        <v>248</v>
      </c>
      <c r="C337" s="49"/>
      <c r="D337" s="50"/>
      <c r="E337" s="50"/>
      <c r="F337" s="50"/>
      <c r="G337" s="96"/>
      <c r="H337" s="50"/>
      <c r="I337" s="50"/>
      <c r="J337" s="51"/>
      <c r="K337" s="51"/>
      <c r="L337" s="96"/>
      <c r="M337" s="23" t="s">
        <v>330</v>
      </c>
      <c r="N337" s="39"/>
      <c r="P337" s="18"/>
      <c r="Q337" s="18"/>
      <c r="R337" s="18"/>
    </row>
    <row r="338" spans="1:18" ht="31.15" customHeight="1" x14ac:dyDescent="0.2">
      <c r="A338" s="96"/>
      <c r="B338" s="48"/>
      <c r="C338" s="49"/>
      <c r="D338" s="50"/>
      <c r="E338" s="50"/>
      <c r="F338" s="50"/>
      <c r="G338" s="96"/>
      <c r="H338" s="50"/>
      <c r="I338" s="50"/>
      <c r="J338" s="51"/>
      <c r="K338" s="51"/>
      <c r="L338" s="96"/>
      <c r="M338" s="112">
        <v>96960.24</v>
      </c>
      <c r="N338" s="18"/>
      <c r="P338" s="18"/>
      <c r="Q338" s="18"/>
      <c r="R338" s="18"/>
    </row>
    <row r="339" spans="1:18" ht="15" x14ac:dyDescent="0.2">
      <c r="A339" s="96"/>
      <c r="B339" s="157" t="s">
        <v>359</v>
      </c>
      <c r="C339" s="49"/>
      <c r="D339" s="50"/>
      <c r="E339" s="50"/>
      <c r="F339" s="50"/>
      <c r="G339" s="96"/>
      <c r="H339" s="50"/>
      <c r="I339" s="50"/>
      <c r="J339" s="51"/>
      <c r="K339" s="51"/>
      <c r="L339" s="96"/>
      <c r="M339" s="155">
        <v>96960.24</v>
      </c>
      <c r="N339" s="18"/>
      <c r="P339" s="18"/>
      <c r="Q339" s="18"/>
      <c r="R339" s="18"/>
    </row>
    <row r="340" spans="1:18" x14ac:dyDescent="0.2">
      <c r="A340" s="96"/>
      <c r="B340" s="18"/>
      <c r="C340" s="18"/>
      <c r="D340" s="18"/>
      <c r="E340" s="18"/>
      <c r="F340" s="18"/>
      <c r="H340" s="18"/>
      <c r="I340" s="18"/>
      <c r="J340" s="18"/>
      <c r="K340" s="18"/>
      <c r="L340" s="18"/>
      <c r="M340" s="18"/>
      <c r="N340" s="18"/>
      <c r="P340" s="18"/>
      <c r="Q340" s="18"/>
      <c r="R340" s="18"/>
    </row>
    <row r="341" spans="1:18" x14ac:dyDescent="0.2">
      <c r="A341" s="108" t="s">
        <v>0</v>
      </c>
      <c r="B341" s="109" t="s">
        <v>1</v>
      </c>
      <c r="C341" s="23" t="s">
        <v>4</v>
      </c>
      <c r="D341" s="23" t="s">
        <v>2</v>
      </c>
      <c r="E341" s="23" t="s">
        <v>3</v>
      </c>
      <c r="F341" s="23" t="s">
        <v>5</v>
      </c>
      <c r="G341" s="23"/>
      <c r="H341" s="23" t="s">
        <v>7</v>
      </c>
      <c r="I341" s="23"/>
      <c r="J341" s="23" t="s">
        <v>329</v>
      </c>
      <c r="K341" s="23" t="s">
        <v>316</v>
      </c>
      <c r="L341" s="23" t="s">
        <v>330</v>
      </c>
      <c r="M341" s="18"/>
      <c r="N341" s="18"/>
      <c r="O341" s="18"/>
      <c r="P341" s="18"/>
      <c r="Q341" s="18"/>
      <c r="R341" s="18"/>
    </row>
    <row r="342" spans="1:18" x14ac:dyDescent="0.2">
      <c r="A342" s="110">
        <v>1</v>
      </c>
      <c r="B342" s="111" t="s">
        <v>332</v>
      </c>
      <c r="C342" s="12" t="s">
        <v>333</v>
      </c>
      <c r="D342" s="12" t="s">
        <v>23</v>
      </c>
      <c r="E342" s="12" t="s">
        <v>334</v>
      </c>
      <c r="F342" s="12">
        <v>205</v>
      </c>
      <c r="G342" s="12" t="s">
        <v>331</v>
      </c>
      <c r="H342" s="12">
        <v>448.89</v>
      </c>
      <c r="I342" s="176">
        <f>H342*1.02</f>
        <v>457.86779999999999</v>
      </c>
      <c r="J342" s="112">
        <v>89778</v>
      </c>
      <c r="K342" s="112">
        <v>7182.24</v>
      </c>
      <c r="L342" s="112">
        <v>96960.24</v>
      </c>
      <c r="M342" s="18"/>
      <c r="N342" s="18"/>
      <c r="O342" s="18"/>
      <c r="P342" s="18"/>
      <c r="Q342" s="18"/>
      <c r="R342" s="18"/>
    </row>
    <row r="343" spans="1:18" x14ac:dyDescent="0.2">
      <c r="A343" s="35"/>
      <c r="B343" s="113" t="s">
        <v>17</v>
      </c>
      <c r="C343" s="31"/>
      <c r="D343" s="31"/>
      <c r="E343" s="31"/>
      <c r="F343" s="31"/>
      <c r="G343" s="31"/>
      <c r="H343" s="31"/>
      <c r="I343" s="31"/>
      <c r="J343" s="155">
        <v>89778</v>
      </c>
      <c r="K343" s="156">
        <v>7182.24</v>
      </c>
      <c r="L343" s="155">
        <v>96960.24</v>
      </c>
      <c r="M343" s="18"/>
      <c r="N343" s="18"/>
      <c r="O343" s="18"/>
      <c r="P343" s="18"/>
      <c r="Q343" s="18"/>
      <c r="R343" s="18"/>
    </row>
    <row r="344" spans="1:18" x14ac:dyDescent="0.2">
      <c r="A344" s="35"/>
      <c r="B344" s="113"/>
      <c r="C344" s="31"/>
      <c r="D344" s="31"/>
      <c r="E344" s="31"/>
      <c r="F344" s="31"/>
      <c r="G344" s="31"/>
      <c r="H344" s="31"/>
      <c r="I344" s="31"/>
      <c r="J344" s="18"/>
      <c r="K344" s="18"/>
      <c r="L344" s="18"/>
      <c r="M344" s="18"/>
      <c r="N344" s="18"/>
      <c r="O344" s="18"/>
      <c r="P344" s="18"/>
      <c r="Q344" s="18"/>
      <c r="R344" s="18"/>
    </row>
    <row r="345" spans="1:18" x14ac:dyDescent="0.2">
      <c r="B345" s="18" t="s">
        <v>52</v>
      </c>
      <c r="C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1:18" ht="31.9" customHeight="1" x14ac:dyDescent="0.2">
      <c r="B346" s="48" t="s">
        <v>247</v>
      </c>
      <c r="C346" s="49"/>
      <c r="D346" s="50"/>
      <c r="E346" s="50"/>
      <c r="F346" s="50"/>
      <c r="G346" s="18"/>
      <c r="H346" s="50"/>
      <c r="I346" s="50"/>
      <c r="J346" s="51"/>
      <c r="K346" s="51"/>
      <c r="L346" s="18"/>
      <c r="M346" s="23" t="s">
        <v>330</v>
      </c>
    </row>
    <row r="347" spans="1:18" ht="15" x14ac:dyDescent="0.2">
      <c r="B347" s="48" t="s">
        <v>248</v>
      </c>
      <c r="C347" s="49"/>
      <c r="D347" s="50"/>
      <c r="E347" s="50"/>
      <c r="F347" s="50"/>
      <c r="G347" s="18"/>
      <c r="H347" s="50"/>
      <c r="I347" s="50"/>
      <c r="J347" s="51"/>
      <c r="K347" s="51"/>
      <c r="L347" s="18"/>
      <c r="M347" s="167">
        <f>K347+L347</f>
        <v>0</v>
      </c>
    </row>
    <row r="348" spans="1:18" x14ac:dyDescent="0.2"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44">
        <f t="shared" ref="M348:M353" si="16">K348*1.08</f>
        <v>0</v>
      </c>
    </row>
    <row r="349" spans="1:18" x14ac:dyDescent="0.2">
      <c r="B349" t="s">
        <v>360</v>
      </c>
      <c r="F349" s="14"/>
      <c r="H349"/>
      <c r="M349" s="44">
        <f t="shared" si="16"/>
        <v>0</v>
      </c>
    </row>
    <row r="350" spans="1:18" x14ac:dyDescent="0.2">
      <c r="A350" s="108" t="s">
        <v>0</v>
      </c>
      <c r="B350" s="109" t="s">
        <v>1</v>
      </c>
      <c r="C350" s="23" t="s">
        <v>4</v>
      </c>
      <c r="D350" s="23" t="s">
        <v>2</v>
      </c>
      <c r="E350" s="23" t="s">
        <v>3</v>
      </c>
      <c r="F350" s="23" t="s">
        <v>5</v>
      </c>
      <c r="G350" s="23"/>
      <c r="H350" s="23" t="s">
        <v>7</v>
      </c>
      <c r="I350" s="23"/>
      <c r="J350" s="23" t="s">
        <v>329</v>
      </c>
      <c r="K350" s="23" t="s">
        <v>316</v>
      </c>
      <c r="L350" s="23" t="s">
        <v>330</v>
      </c>
      <c r="M350" s="44" t="e">
        <f t="shared" si="16"/>
        <v>#VALUE!</v>
      </c>
    </row>
    <row r="351" spans="1:18" x14ac:dyDescent="0.2">
      <c r="A351" s="126">
        <v>1</v>
      </c>
      <c r="B351" s="162" t="s">
        <v>342</v>
      </c>
      <c r="C351" s="162" t="s">
        <v>114</v>
      </c>
      <c r="D351" s="161" t="s">
        <v>121</v>
      </c>
      <c r="E351" s="163" t="s">
        <v>209</v>
      </c>
      <c r="F351" s="164">
        <v>30</v>
      </c>
      <c r="G351" s="161" t="s">
        <v>122</v>
      </c>
      <c r="H351" s="165">
        <v>1884.6</v>
      </c>
      <c r="I351" s="176">
        <f t="shared" ref="I351:I356" si="17">H351*1.02</f>
        <v>1922.2919999999999</v>
      </c>
      <c r="J351" s="166">
        <f t="shared" ref="J351:J356" si="18">F351*H351</f>
        <v>56538</v>
      </c>
      <c r="K351" s="114">
        <f t="shared" ref="K351:K357" si="19">J351*8%</f>
        <v>4523.04</v>
      </c>
      <c r="L351" s="167">
        <f>J351+K351</f>
        <v>61061.04</v>
      </c>
      <c r="M351" s="44">
        <f t="shared" si="16"/>
        <v>4884.8832000000002</v>
      </c>
    </row>
    <row r="352" spans="1:18" x14ac:dyDescent="0.2">
      <c r="A352" s="45">
        <v>2</v>
      </c>
      <c r="B352" s="43" t="s">
        <v>195</v>
      </c>
      <c r="C352" s="43" t="s">
        <v>191</v>
      </c>
      <c r="D352" s="43" t="s">
        <v>196</v>
      </c>
      <c r="E352" s="120" t="s">
        <v>197</v>
      </c>
      <c r="F352" s="43">
        <v>2</v>
      </c>
      <c r="G352" s="43" t="s">
        <v>194</v>
      </c>
      <c r="H352" s="44">
        <v>5638.5</v>
      </c>
      <c r="I352" s="176">
        <f t="shared" si="17"/>
        <v>5751.27</v>
      </c>
      <c r="J352" s="44">
        <f t="shared" si="18"/>
        <v>11277</v>
      </c>
      <c r="K352" s="114">
        <f t="shared" si="19"/>
        <v>902.16</v>
      </c>
      <c r="L352" s="44">
        <f t="shared" ref="L352:L357" si="20">J352*1.08</f>
        <v>12179.160000000002</v>
      </c>
      <c r="M352" s="44">
        <f t="shared" si="16"/>
        <v>974.33280000000002</v>
      </c>
    </row>
    <row r="353" spans="1:14" x14ac:dyDescent="0.2">
      <c r="A353" s="126">
        <v>3</v>
      </c>
      <c r="B353" s="43" t="s">
        <v>195</v>
      </c>
      <c r="C353" s="43" t="s">
        <v>191</v>
      </c>
      <c r="D353" s="43" t="s">
        <v>198</v>
      </c>
      <c r="E353" s="120" t="s">
        <v>197</v>
      </c>
      <c r="F353" s="43">
        <v>2</v>
      </c>
      <c r="G353" s="43" t="s">
        <v>194</v>
      </c>
      <c r="H353" s="44">
        <v>7517.9999999999991</v>
      </c>
      <c r="I353" s="176">
        <f t="shared" si="17"/>
        <v>7668.3599999999988</v>
      </c>
      <c r="J353" s="44">
        <f t="shared" si="18"/>
        <v>15035.999999999998</v>
      </c>
      <c r="K353" s="114">
        <f t="shared" si="19"/>
        <v>1202.8799999999999</v>
      </c>
      <c r="L353" s="44">
        <f t="shared" si="20"/>
        <v>16238.88</v>
      </c>
      <c r="M353" s="160">
        <f t="shared" si="16"/>
        <v>1299.1104</v>
      </c>
    </row>
    <row r="354" spans="1:14" x14ac:dyDescent="0.2">
      <c r="A354" s="45">
        <v>4</v>
      </c>
      <c r="B354" s="43" t="s">
        <v>195</v>
      </c>
      <c r="C354" s="43" t="s">
        <v>191</v>
      </c>
      <c r="D354" s="43" t="s">
        <v>199</v>
      </c>
      <c r="E354" s="120" t="s">
        <v>197</v>
      </c>
      <c r="F354" s="43">
        <v>36</v>
      </c>
      <c r="G354" s="43" t="s">
        <v>194</v>
      </c>
      <c r="H354" s="44">
        <v>9397.4999999999982</v>
      </c>
      <c r="I354" s="176">
        <f t="shared" si="17"/>
        <v>9585.4499999999989</v>
      </c>
      <c r="J354" s="44">
        <f t="shared" si="18"/>
        <v>338309.99999999994</v>
      </c>
      <c r="K354" s="114">
        <f t="shared" si="19"/>
        <v>27064.799999999996</v>
      </c>
      <c r="L354" s="44">
        <f t="shared" si="20"/>
        <v>365374.8</v>
      </c>
      <c r="M354" s="119"/>
    </row>
    <row r="355" spans="1:14" x14ac:dyDescent="0.2">
      <c r="A355" s="126">
        <v>5</v>
      </c>
      <c r="B355" s="43" t="s">
        <v>211</v>
      </c>
      <c r="C355" s="43" t="s">
        <v>212</v>
      </c>
      <c r="D355" s="43" t="s">
        <v>213</v>
      </c>
      <c r="E355" s="120" t="s">
        <v>214</v>
      </c>
      <c r="F355" s="43">
        <v>12</v>
      </c>
      <c r="G355" s="43" t="s">
        <v>210</v>
      </c>
      <c r="H355" s="44">
        <v>4610.3599999999997</v>
      </c>
      <c r="I355" s="176">
        <f t="shared" si="17"/>
        <v>4702.5671999999995</v>
      </c>
      <c r="J355" s="44">
        <f t="shared" si="18"/>
        <v>55324.319999999992</v>
      </c>
      <c r="K355" s="114">
        <f t="shared" si="19"/>
        <v>4425.9455999999991</v>
      </c>
      <c r="L355" s="44">
        <f t="shared" si="20"/>
        <v>59750.265599999999</v>
      </c>
      <c r="M355" s="18"/>
      <c r="N355" s="18"/>
    </row>
    <row r="356" spans="1:14" x14ac:dyDescent="0.2">
      <c r="A356" s="45">
        <v>6</v>
      </c>
      <c r="B356" s="43" t="s">
        <v>211</v>
      </c>
      <c r="C356" s="43" t="s">
        <v>212</v>
      </c>
      <c r="D356" s="43" t="s">
        <v>215</v>
      </c>
      <c r="E356" s="120" t="s">
        <v>214</v>
      </c>
      <c r="F356" s="43">
        <v>20</v>
      </c>
      <c r="G356" s="43" t="s">
        <v>210</v>
      </c>
      <c r="H356" s="44">
        <v>18441.43</v>
      </c>
      <c r="I356" s="176">
        <f t="shared" si="17"/>
        <v>18810.258600000001</v>
      </c>
      <c r="J356" s="44">
        <f t="shared" si="18"/>
        <v>368828.6</v>
      </c>
      <c r="K356" s="114">
        <f t="shared" si="19"/>
        <v>29506.288</v>
      </c>
      <c r="L356" s="44">
        <f t="shared" si="20"/>
        <v>398334.88799999998</v>
      </c>
      <c r="M356" s="18"/>
      <c r="N356" s="18"/>
    </row>
    <row r="357" spans="1:14" x14ac:dyDescent="0.2">
      <c r="A357" s="117"/>
      <c r="B357" s="113" t="s">
        <v>17</v>
      </c>
      <c r="C357" s="31"/>
      <c r="D357" s="117"/>
      <c r="E357" s="117"/>
      <c r="F357" s="117"/>
      <c r="G357" s="117"/>
      <c r="H357" s="118"/>
      <c r="I357" s="118"/>
      <c r="J357" s="158">
        <f>SUM(J351:J356)</f>
        <v>845313.91999999993</v>
      </c>
      <c r="K357" s="159">
        <f t="shared" si="19"/>
        <v>67625.113599999997</v>
      </c>
      <c r="L357" s="160">
        <f t="shared" si="20"/>
        <v>912939.03359999997</v>
      </c>
      <c r="M357" s="18"/>
      <c r="N357" s="18"/>
    </row>
    <row r="358" spans="1:14" x14ac:dyDescent="0.2">
      <c r="A358" s="117"/>
      <c r="B358" s="117"/>
      <c r="C358" s="117"/>
      <c r="D358" s="117"/>
      <c r="E358" s="117"/>
      <c r="F358" s="117"/>
      <c r="G358" s="117"/>
      <c r="H358" s="118"/>
      <c r="I358" s="118"/>
      <c r="J358" s="119"/>
      <c r="K358" s="41"/>
      <c r="L358" s="119"/>
    </row>
    <row r="359" spans="1:14" ht="30" x14ac:dyDescent="0.2">
      <c r="A359" s="117"/>
      <c r="B359" s="18" t="s">
        <v>52</v>
      </c>
      <c r="C359" s="18"/>
      <c r="D359" s="18"/>
      <c r="E359" s="18"/>
      <c r="F359" s="18"/>
      <c r="G359" s="117"/>
      <c r="H359" s="18"/>
      <c r="I359" s="18"/>
      <c r="J359" s="18"/>
      <c r="K359" s="18"/>
      <c r="L359" s="18"/>
      <c r="M359" s="98" t="s">
        <v>317</v>
      </c>
    </row>
    <row r="360" spans="1:14" ht="15" x14ac:dyDescent="0.2">
      <c r="B360" s="48" t="s">
        <v>247</v>
      </c>
      <c r="C360" s="49"/>
      <c r="D360" s="50"/>
      <c r="E360" s="50"/>
      <c r="F360" s="50"/>
      <c r="H360" s="50"/>
      <c r="I360" s="50"/>
      <c r="J360" s="51"/>
      <c r="K360" s="51"/>
      <c r="L360" s="18"/>
      <c r="M360" s="91">
        <f>K360*1.08</f>
        <v>0</v>
      </c>
    </row>
    <row r="361" spans="1:14" ht="15" x14ac:dyDescent="0.25">
      <c r="B361" s="48" t="s">
        <v>248</v>
      </c>
      <c r="C361" s="49"/>
      <c r="D361" s="50"/>
      <c r="E361" s="50"/>
      <c r="F361" s="50"/>
      <c r="H361" s="50"/>
      <c r="I361" s="50"/>
      <c r="J361" s="51"/>
      <c r="K361" s="51"/>
      <c r="L361" s="18"/>
      <c r="M361" s="101">
        <f>SUM(M359:M360)</f>
        <v>0</v>
      </c>
    </row>
    <row r="362" spans="1:14" ht="15" x14ac:dyDescent="0.2">
      <c r="B362" s="48"/>
      <c r="C362" s="49"/>
      <c r="D362" s="50"/>
      <c r="E362" s="50"/>
      <c r="F362" s="50"/>
      <c r="H362" s="50"/>
      <c r="I362" s="50"/>
      <c r="J362" s="51"/>
      <c r="K362" s="51"/>
      <c r="L362" s="18"/>
      <c r="M362" s="14"/>
    </row>
    <row r="363" spans="1:14" x14ac:dyDescent="0.2">
      <c r="B363" s="168" t="s">
        <v>362</v>
      </c>
      <c r="F363" s="14"/>
      <c r="H363"/>
    </row>
    <row r="364" spans="1:14" ht="45" x14ac:dyDescent="0.2">
      <c r="A364" s="98" t="s">
        <v>310</v>
      </c>
      <c r="B364" s="98" t="s">
        <v>311</v>
      </c>
      <c r="C364" s="98" t="s">
        <v>312</v>
      </c>
      <c r="D364" s="98" t="s">
        <v>313</v>
      </c>
      <c r="E364" s="98" t="s">
        <v>3</v>
      </c>
      <c r="F364" s="98" t="s">
        <v>314</v>
      </c>
      <c r="G364" s="59" t="s">
        <v>162</v>
      </c>
      <c r="H364" s="98" t="s">
        <v>7</v>
      </c>
      <c r="I364" s="98"/>
      <c r="J364" s="98" t="s">
        <v>315</v>
      </c>
      <c r="K364" s="98" t="s">
        <v>316</v>
      </c>
      <c r="L364" s="98" t="s">
        <v>317</v>
      </c>
    </row>
    <row r="365" spans="1:14" ht="45" x14ac:dyDescent="0.2">
      <c r="A365" s="88" t="s">
        <v>11</v>
      </c>
      <c r="B365" s="86" t="s">
        <v>364</v>
      </c>
      <c r="C365" s="88" t="s">
        <v>371</v>
      </c>
      <c r="D365" s="92" t="s">
        <v>198</v>
      </c>
      <c r="E365" s="87" t="s">
        <v>365</v>
      </c>
      <c r="F365" s="89">
        <v>150</v>
      </c>
      <c r="G365" s="148" t="s">
        <v>368</v>
      </c>
      <c r="H365" s="147">
        <v>8587.94</v>
      </c>
      <c r="I365" s="147">
        <v>8587.94</v>
      </c>
      <c r="J365" s="91">
        <f>F365*H365</f>
        <v>1288191</v>
      </c>
      <c r="K365" s="91">
        <f>J365*8%</f>
        <v>103055.28</v>
      </c>
      <c r="L365" s="91">
        <f>J365*1.08</f>
        <v>1391246.28</v>
      </c>
    </row>
    <row r="366" spans="1:14" ht="15" x14ac:dyDescent="0.25">
      <c r="A366" s="95"/>
      <c r="B366" s="95"/>
      <c r="C366" s="95"/>
      <c r="D366" s="95"/>
      <c r="E366" s="95"/>
      <c r="F366" s="95"/>
      <c r="G366" s="96"/>
      <c r="H366" s="97" t="s">
        <v>246</v>
      </c>
      <c r="I366" s="97"/>
      <c r="J366" s="101">
        <f>SUM(J364:J365)</f>
        <v>1288191</v>
      </c>
      <c r="K366" s="102">
        <f>SUM(K365)</f>
        <v>103055.28</v>
      </c>
      <c r="L366" s="101">
        <f>SUM(L364:L365)</f>
        <v>1391246.28</v>
      </c>
    </row>
    <row r="367" spans="1:14" x14ac:dyDescent="0.2">
      <c r="B367" s="105"/>
      <c r="C367" s="14"/>
      <c r="D367" s="14"/>
      <c r="E367" s="14"/>
      <c r="F367" s="14"/>
      <c r="I367" s="14"/>
      <c r="J367" s="14"/>
      <c r="K367" s="14"/>
      <c r="L367" s="14"/>
    </row>
    <row r="368" spans="1:14" ht="30" x14ac:dyDescent="0.2">
      <c r="B368" s="48" t="s">
        <v>247</v>
      </c>
      <c r="C368" s="49"/>
      <c r="D368" s="50"/>
      <c r="E368" s="50"/>
      <c r="F368" s="50"/>
      <c r="H368" s="50"/>
      <c r="I368" s="50"/>
      <c r="J368" s="51"/>
      <c r="K368" s="51"/>
      <c r="M368" s="98" t="s">
        <v>317</v>
      </c>
    </row>
    <row r="369" spans="1:13" ht="15" x14ac:dyDescent="0.2">
      <c r="B369" s="48" t="s">
        <v>248</v>
      </c>
      <c r="C369" s="49"/>
      <c r="D369" s="50"/>
      <c r="E369" s="50"/>
      <c r="F369" s="50"/>
      <c r="H369" s="50"/>
      <c r="I369" s="50"/>
      <c r="J369" s="51"/>
      <c r="K369" s="51"/>
      <c r="M369" s="91">
        <f>K369*1.08</f>
        <v>0</v>
      </c>
    </row>
    <row r="370" spans="1:13" ht="15" x14ac:dyDescent="0.25">
      <c r="F370" s="14"/>
      <c r="H370"/>
      <c r="M370" s="101">
        <f>SUM(M368:M369)</f>
        <v>0</v>
      </c>
    </row>
    <row r="371" spans="1:13" x14ac:dyDescent="0.2">
      <c r="F371" s="14"/>
      <c r="H371"/>
      <c r="M371" s="14"/>
    </row>
    <row r="372" spans="1:13" x14ac:dyDescent="0.2">
      <c r="B372" t="s">
        <v>363</v>
      </c>
      <c r="F372" s="14"/>
      <c r="H372"/>
    </row>
    <row r="373" spans="1:13" ht="45" x14ac:dyDescent="0.2">
      <c r="A373" s="98" t="s">
        <v>310</v>
      </c>
      <c r="B373" s="98" t="s">
        <v>311</v>
      </c>
      <c r="C373" s="98" t="s">
        <v>312</v>
      </c>
      <c r="D373" s="98" t="s">
        <v>313</v>
      </c>
      <c r="E373" s="98" t="s">
        <v>3</v>
      </c>
      <c r="F373" s="98" t="s">
        <v>314</v>
      </c>
      <c r="G373" s="59" t="s">
        <v>162</v>
      </c>
      <c r="H373" s="98" t="s">
        <v>7</v>
      </c>
      <c r="I373" s="98"/>
      <c r="J373" s="98" t="s">
        <v>315</v>
      </c>
      <c r="K373" s="98" t="s">
        <v>316</v>
      </c>
      <c r="L373" s="98" t="s">
        <v>317</v>
      </c>
    </row>
    <row r="374" spans="1:13" ht="15" x14ac:dyDescent="0.2">
      <c r="A374" s="88" t="s">
        <v>11</v>
      </c>
      <c r="B374" s="86" t="s">
        <v>366</v>
      </c>
      <c r="C374" s="88" t="s">
        <v>369</v>
      </c>
      <c r="D374" s="92" t="s">
        <v>63</v>
      </c>
      <c r="E374" s="87" t="s">
        <v>370</v>
      </c>
      <c r="F374" s="89">
        <v>15</v>
      </c>
      <c r="G374" s="148" t="s">
        <v>367</v>
      </c>
      <c r="H374" s="147">
        <v>34916.400000000001</v>
      </c>
      <c r="I374" s="147">
        <v>34916.400000000001</v>
      </c>
      <c r="J374" s="91">
        <f>F374*H374</f>
        <v>523746</v>
      </c>
      <c r="K374" s="91">
        <f>J374*8%</f>
        <v>41899.68</v>
      </c>
      <c r="L374" s="91">
        <f>J374*1.08</f>
        <v>565645.68000000005</v>
      </c>
    </row>
    <row r="375" spans="1:13" ht="15" x14ac:dyDescent="0.25">
      <c r="A375" s="95"/>
      <c r="B375" s="95"/>
      <c r="C375" s="95"/>
      <c r="D375" s="95"/>
      <c r="E375" s="95"/>
      <c r="F375" s="95"/>
      <c r="G375" s="96"/>
      <c r="H375" s="97" t="s">
        <v>246</v>
      </c>
      <c r="I375" s="97"/>
      <c r="J375" s="101">
        <f>SUM(J373:J374)</f>
        <v>523746</v>
      </c>
      <c r="K375" s="102">
        <f>SUM(K374)</f>
        <v>41899.68</v>
      </c>
      <c r="L375" s="101">
        <f>SUM(L373:L374)</f>
        <v>565645.68000000005</v>
      </c>
    </row>
    <row r="376" spans="1:13" x14ac:dyDescent="0.2">
      <c r="B376" s="105"/>
      <c r="C376" s="14"/>
      <c r="D376" s="14"/>
      <c r="E376" s="14"/>
      <c r="F376" s="14"/>
      <c r="I376" s="14"/>
      <c r="J376" s="14"/>
      <c r="K376" s="14"/>
      <c r="L376" s="14"/>
    </row>
    <row r="377" spans="1:13" ht="15" x14ac:dyDescent="0.2">
      <c r="B377" s="48" t="s">
        <v>247</v>
      </c>
      <c r="C377" s="49"/>
      <c r="D377" s="50"/>
      <c r="E377" s="50"/>
      <c r="F377" s="50"/>
      <c r="H377" s="50"/>
      <c r="I377" s="50"/>
      <c r="J377" s="51"/>
      <c r="K377" s="51"/>
    </row>
    <row r="378" spans="1:13" ht="15" x14ac:dyDescent="0.2">
      <c r="B378" s="48" t="s">
        <v>248</v>
      </c>
      <c r="C378" s="49"/>
      <c r="D378" s="50"/>
      <c r="E378" s="50"/>
      <c r="F378" s="50"/>
      <c r="H378" s="50"/>
      <c r="I378" s="50"/>
      <c r="J378" s="51"/>
      <c r="K378" s="51"/>
    </row>
  </sheetData>
  <mergeCells count="22">
    <mergeCell ref="B172:M172"/>
    <mergeCell ref="B164:M164"/>
    <mergeCell ref="B132:M132"/>
    <mergeCell ref="B56:M56"/>
    <mergeCell ref="B59:M59"/>
    <mergeCell ref="B155:M155"/>
    <mergeCell ref="B99:M99"/>
    <mergeCell ref="B91:M91"/>
    <mergeCell ref="B148:M148"/>
    <mergeCell ref="B141:M141"/>
    <mergeCell ref="B107:M107"/>
    <mergeCell ref="B122:M122"/>
    <mergeCell ref="B39:M39"/>
    <mergeCell ref="B84:M84"/>
    <mergeCell ref="I142:L142"/>
    <mergeCell ref="B115:M115"/>
    <mergeCell ref="B13:M13"/>
    <mergeCell ref="B75:M75"/>
    <mergeCell ref="B67:M67"/>
    <mergeCell ref="B30:M30"/>
    <mergeCell ref="B47:M47"/>
    <mergeCell ref="B21:M21"/>
  </mergeCells>
  <phoneticPr fontId="5" type="noConversion"/>
  <pageMargins left="0.28000000000000003" right="0.21" top="0.22" bottom="0.2" header="0.22" footer="0.16"/>
  <pageSetup paperSize="9" scale="94" fitToHeight="0" orientation="landscape" r:id="rId1"/>
  <headerFooter alignWithMargins="0">
    <oddHeader xml:space="preserve">&amp;RZałącznik nr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selection activeCell="J10" sqref="J10"/>
    </sheetView>
  </sheetViews>
  <sheetFormatPr defaultRowHeight="15" x14ac:dyDescent="0.25"/>
  <cols>
    <col min="1" max="1" width="4.42578125" style="219" customWidth="1"/>
    <col min="2" max="2" width="21.5703125" style="219" customWidth="1"/>
    <col min="3" max="3" width="16.5703125" style="219" customWidth="1"/>
    <col min="4" max="4" width="9.140625" style="219"/>
    <col min="5" max="5" width="16.85546875" style="219" customWidth="1"/>
    <col min="6" max="6" width="11.5703125" style="219" customWidth="1"/>
    <col min="7" max="7" width="16.140625" style="219" customWidth="1"/>
    <col min="8" max="8" width="12.42578125" style="219" customWidth="1"/>
    <col min="9" max="9" width="21" style="219" customWidth="1"/>
    <col min="10" max="10" width="16.5703125" style="219" customWidth="1"/>
    <col min="11" max="11" width="19.7109375" style="219" customWidth="1"/>
    <col min="12" max="12" width="15.85546875" style="219" bestFit="1" customWidth="1"/>
    <col min="13" max="16384" width="9.140625" style="219"/>
  </cols>
  <sheetData>
    <row r="1" spans="1:12" x14ac:dyDescent="0.25">
      <c r="J1" s="219" t="s">
        <v>380</v>
      </c>
    </row>
    <row r="2" spans="1:12" x14ac:dyDescent="0.25">
      <c r="B2" s="220"/>
    </row>
    <row r="3" spans="1:12" s="50" customFormat="1" ht="40.5" customHeight="1" x14ac:dyDescent="0.2">
      <c r="A3" s="227" t="s">
        <v>0</v>
      </c>
      <c r="B3" s="227" t="s">
        <v>1</v>
      </c>
      <c r="C3" s="227" t="s">
        <v>4</v>
      </c>
      <c r="D3" s="227" t="s">
        <v>2</v>
      </c>
      <c r="E3" s="227" t="s">
        <v>3</v>
      </c>
      <c r="F3" s="227" t="s">
        <v>5</v>
      </c>
      <c r="G3" s="227" t="s">
        <v>6</v>
      </c>
      <c r="H3" s="227" t="s">
        <v>375</v>
      </c>
      <c r="I3" s="227" t="s">
        <v>9</v>
      </c>
      <c r="J3" s="227" t="s">
        <v>316</v>
      </c>
      <c r="K3" s="227" t="s">
        <v>10</v>
      </c>
    </row>
    <row r="4" spans="1:12" s="233" customFormat="1" ht="45" x14ac:dyDescent="0.2">
      <c r="A4" s="228" t="s">
        <v>11</v>
      </c>
      <c r="B4" s="228" t="s">
        <v>376</v>
      </c>
      <c r="C4" s="229" t="s">
        <v>377</v>
      </c>
      <c r="D4" s="229" t="s">
        <v>378</v>
      </c>
      <c r="E4" s="229" t="s">
        <v>379</v>
      </c>
      <c r="F4" s="230">
        <v>60</v>
      </c>
      <c r="G4" s="230"/>
      <c r="H4" s="231"/>
      <c r="I4" s="232">
        <f>F4*H4</f>
        <v>0</v>
      </c>
      <c r="J4" s="232"/>
      <c r="K4" s="235">
        <f>I4+J4</f>
        <v>0</v>
      </c>
    </row>
    <row r="5" spans="1:12" x14ac:dyDescent="0.25">
      <c r="A5" s="221"/>
      <c r="B5" s="221"/>
      <c r="C5" s="221"/>
      <c r="D5" s="221"/>
      <c r="E5" s="221"/>
      <c r="F5" s="221"/>
      <c r="G5" s="221"/>
      <c r="H5" s="221"/>
      <c r="I5" s="222"/>
      <c r="J5" s="221"/>
      <c r="K5" s="221"/>
    </row>
    <row r="6" spans="1:12" x14ac:dyDescent="0.25">
      <c r="A6" s="221"/>
      <c r="B6" s="220" t="s">
        <v>52</v>
      </c>
    </row>
    <row r="7" spans="1:12" ht="45.75" customHeight="1" x14ac:dyDescent="0.25">
      <c r="A7" s="221"/>
      <c r="B7" s="234" t="s">
        <v>78</v>
      </c>
      <c r="C7" s="234"/>
      <c r="D7" s="234"/>
      <c r="E7" s="234"/>
      <c r="F7" s="234"/>
      <c r="G7" s="234"/>
      <c r="H7" s="234"/>
      <c r="I7" s="234"/>
      <c r="J7" s="234"/>
      <c r="K7" s="234"/>
    </row>
    <row r="8" spans="1:12" ht="25.5" customHeight="1" x14ac:dyDescent="0.25">
      <c r="A8" s="221"/>
      <c r="B8" s="221"/>
      <c r="C8" s="221"/>
      <c r="D8" s="221"/>
      <c r="E8" s="223"/>
      <c r="F8" s="221"/>
      <c r="G8" s="224"/>
      <c r="H8" s="224"/>
      <c r="I8" s="225"/>
      <c r="J8" s="225"/>
      <c r="K8" s="225"/>
    </row>
    <row r="11" spans="1:12" x14ac:dyDescent="0.25">
      <c r="K11" s="226"/>
      <c r="L11" s="226"/>
    </row>
    <row r="13" spans="1:12" x14ac:dyDescent="0.25">
      <c r="K13" s="226"/>
    </row>
  </sheetData>
  <mergeCells count="1">
    <mergeCell ref="B7:K7"/>
  </mergeCells>
  <pageMargins left="0.7" right="0.7" top="0.75" bottom="0.75" header="0.3" footer="0.3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opLeftCell="A70" workbookViewId="0">
      <selection activeCell="C9" sqref="C9"/>
    </sheetView>
  </sheetViews>
  <sheetFormatPr defaultRowHeight="12.75" x14ac:dyDescent="0.2"/>
  <cols>
    <col min="1" max="1" width="4.7109375" customWidth="1"/>
    <col min="2" max="2" width="18.28515625" customWidth="1"/>
    <col min="3" max="3" width="14.5703125" customWidth="1"/>
    <col min="4" max="4" width="12.42578125" customWidth="1"/>
    <col min="5" max="5" width="10.28515625" customWidth="1"/>
    <col min="6" max="6" width="14.28515625" customWidth="1"/>
    <col min="7" max="7" width="16.5703125" customWidth="1"/>
    <col min="8" max="8" width="13.7109375" customWidth="1"/>
    <col min="9" max="9" width="11.28515625" customWidth="1"/>
    <col min="10" max="10" width="19.5703125" customWidth="1"/>
    <col min="11" max="11" width="14.140625" customWidth="1"/>
    <col min="12" max="12" width="19.140625" customWidth="1"/>
  </cols>
  <sheetData>
    <row r="1" spans="1:12" x14ac:dyDescent="0.2">
      <c r="F1" s="14"/>
    </row>
    <row r="2" spans="1:12" x14ac:dyDescent="0.2">
      <c r="A2" s="184"/>
      <c r="B2" s="42" t="s">
        <v>344</v>
      </c>
      <c r="C2" s="185"/>
      <c r="D2" s="185"/>
      <c r="E2" s="185"/>
      <c r="F2" s="184"/>
      <c r="H2" s="185"/>
      <c r="I2" s="185"/>
      <c r="J2" s="185"/>
      <c r="K2" s="185"/>
      <c r="L2" s="185"/>
    </row>
    <row r="3" spans="1:12" ht="29.45" customHeight="1" x14ac:dyDescent="0.2">
      <c r="A3" s="186" t="s">
        <v>161</v>
      </c>
      <c r="B3" s="178" t="s">
        <v>163</v>
      </c>
      <c r="C3" s="178" t="s">
        <v>164</v>
      </c>
      <c r="D3" s="178" t="s">
        <v>165</v>
      </c>
      <c r="E3" s="178" t="s">
        <v>166</v>
      </c>
      <c r="F3" s="178" t="s">
        <v>167</v>
      </c>
      <c r="G3" s="178" t="s">
        <v>162</v>
      </c>
      <c r="H3" s="178" t="s">
        <v>168</v>
      </c>
      <c r="I3" s="178"/>
      <c r="J3" s="178" t="s">
        <v>169</v>
      </c>
      <c r="K3" s="178" t="s">
        <v>170</v>
      </c>
      <c r="L3" s="178" t="s">
        <v>171</v>
      </c>
    </row>
    <row r="4" spans="1:12" ht="51.6" customHeight="1" x14ac:dyDescent="0.2">
      <c r="A4" s="179">
        <v>1</v>
      </c>
      <c r="B4" s="180" t="s">
        <v>173</v>
      </c>
      <c r="C4" s="180" t="s">
        <v>174</v>
      </c>
      <c r="D4" s="180" t="s">
        <v>175</v>
      </c>
      <c r="E4" s="180" t="s">
        <v>176</v>
      </c>
      <c r="F4" s="180">
        <v>425</v>
      </c>
      <c r="G4" s="180" t="s">
        <v>172</v>
      </c>
      <c r="H4" s="181">
        <v>744.45</v>
      </c>
      <c r="I4" s="190">
        <f t="shared" ref="I4:I22" si="0">H4*1.02</f>
        <v>759.33900000000006</v>
      </c>
      <c r="J4" s="181">
        <f t="shared" ref="J4:J22" si="1">F4*H4</f>
        <v>316391.25</v>
      </c>
      <c r="K4" s="187">
        <f t="shared" ref="K4:K22" si="2">J4*8%</f>
        <v>25311.3</v>
      </c>
      <c r="L4" s="181">
        <f>J4*1.08</f>
        <v>341702.55000000005</v>
      </c>
    </row>
    <row r="5" spans="1:12" ht="38.25" x14ac:dyDescent="0.2">
      <c r="A5" s="182">
        <v>2</v>
      </c>
      <c r="B5" s="180" t="s">
        <v>178</v>
      </c>
      <c r="C5" s="180" t="s">
        <v>179</v>
      </c>
      <c r="D5" s="180" t="s">
        <v>180</v>
      </c>
      <c r="E5" s="180" t="s">
        <v>181</v>
      </c>
      <c r="F5" s="180">
        <v>40</v>
      </c>
      <c r="G5" s="180" t="s">
        <v>177</v>
      </c>
      <c r="H5" s="181">
        <v>13691.45</v>
      </c>
      <c r="I5" s="190">
        <f t="shared" si="0"/>
        <v>13965.279</v>
      </c>
      <c r="J5" s="181">
        <f t="shared" si="1"/>
        <v>547658</v>
      </c>
      <c r="K5" s="187">
        <f t="shared" si="2"/>
        <v>43812.639999999999</v>
      </c>
      <c r="L5" s="181">
        <f t="shared" ref="L5:L22" si="3">J5*1.08</f>
        <v>591470.64</v>
      </c>
    </row>
    <row r="6" spans="1:12" ht="38.25" x14ac:dyDescent="0.2">
      <c r="A6" s="179">
        <v>3</v>
      </c>
      <c r="B6" s="180" t="s">
        <v>183</v>
      </c>
      <c r="C6" s="180" t="s">
        <v>179</v>
      </c>
      <c r="D6" s="180" t="s">
        <v>184</v>
      </c>
      <c r="E6" s="180" t="s">
        <v>185</v>
      </c>
      <c r="F6" s="180">
        <v>120</v>
      </c>
      <c r="G6" s="180" t="s">
        <v>182</v>
      </c>
      <c r="H6" s="181">
        <v>2484.56</v>
      </c>
      <c r="I6" s="190">
        <f t="shared" si="0"/>
        <v>2534.2512000000002</v>
      </c>
      <c r="J6" s="181">
        <f t="shared" si="1"/>
        <v>298147.20000000001</v>
      </c>
      <c r="K6" s="187">
        <f t="shared" si="2"/>
        <v>23851.776000000002</v>
      </c>
      <c r="L6" s="181">
        <f t="shared" si="3"/>
        <v>321998.97600000002</v>
      </c>
    </row>
    <row r="7" spans="1:12" ht="38.25" x14ac:dyDescent="0.2">
      <c r="A7" s="182">
        <v>4</v>
      </c>
      <c r="B7" s="180" t="s">
        <v>187</v>
      </c>
      <c r="C7" s="180" t="s">
        <v>179</v>
      </c>
      <c r="D7" s="180" t="s">
        <v>175</v>
      </c>
      <c r="E7" s="180" t="s">
        <v>188</v>
      </c>
      <c r="F7" s="180">
        <v>45</v>
      </c>
      <c r="G7" s="180" t="s">
        <v>186</v>
      </c>
      <c r="H7" s="181">
        <v>13244.49</v>
      </c>
      <c r="I7" s="190">
        <f t="shared" si="0"/>
        <v>13509.379800000001</v>
      </c>
      <c r="J7" s="181">
        <f t="shared" si="1"/>
        <v>596002.05000000005</v>
      </c>
      <c r="K7" s="187">
        <f t="shared" si="2"/>
        <v>47680.164000000004</v>
      </c>
      <c r="L7" s="181">
        <f t="shared" si="3"/>
        <v>643682.21400000004</v>
      </c>
    </row>
    <row r="8" spans="1:12" ht="92.45" customHeight="1" x14ac:dyDescent="0.2">
      <c r="A8" s="179">
        <v>5</v>
      </c>
      <c r="B8" s="180" t="s">
        <v>190</v>
      </c>
      <c r="C8" s="180" t="s">
        <v>191</v>
      </c>
      <c r="D8" s="180" t="s">
        <v>192</v>
      </c>
      <c r="E8" s="180" t="s">
        <v>193</v>
      </c>
      <c r="F8" s="180">
        <v>20</v>
      </c>
      <c r="G8" s="180" t="s">
        <v>189</v>
      </c>
      <c r="H8" s="181">
        <v>3139.06</v>
      </c>
      <c r="I8" s="190">
        <f t="shared" si="0"/>
        <v>3201.8411999999998</v>
      </c>
      <c r="J8" s="181">
        <f t="shared" si="1"/>
        <v>62781.2</v>
      </c>
      <c r="K8" s="187">
        <f t="shared" si="2"/>
        <v>5022.4960000000001</v>
      </c>
      <c r="L8" s="181">
        <f t="shared" si="3"/>
        <v>67803.695999999996</v>
      </c>
    </row>
    <row r="9" spans="1:12" ht="92.45" customHeight="1" x14ac:dyDescent="0.2">
      <c r="A9" s="179">
        <v>9</v>
      </c>
      <c r="B9" s="180" t="s">
        <v>201</v>
      </c>
      <c r="C9" s="180" t="s">
        <v>191</v>
      </c>
      <c r="D9" s="180" t="s">
        <v>202</v>
      </c>
      <c r="E9" s="180" t="s">
        <v>203</v>
      </c>
      <c r="F9" s="180">
        <v>36</v>
      </c>
      <c r="G9" s="180" t="s">
        <v>200</v>
      </c>
      <c r="H9" s="181">
        <v>9982.1200000000008</v>
      </c>
      <c r="I9" s="190">
        <f t="shared" si="0"/>
        <v>10181.762400000001</v>
      </c>
      <c r="J9" s="181">
        <f t="shared" si="1"/>
        <v>359356.32</v>
      </c>
      <c r="K9" s="187">
        <f t="shared" si="2"/>
        <v>28748.5056</v>
      </c>
      <c r="L9" s="181">
        <f t="shared" si="3"/>
        <v>388104.82560000004</v>
      </c>
    </row>
    <row r="10" spans="1:12" x14ac:dyDescent="0.2">
      <c r="A10" s="182">
        <v>10</v>
      </c>
      <c r="B10" s="180" t="s">
        <v>205</v>
      </c>
      <c r="C10" s="180" t="s">
        <v>191</v>
      </c>
      <c r="D10" s="180" t="s">
        <v>21</v>
      </c>
      <c r="E10" s="180" t="s">
        <v>193</v>
      </c>
      <c r="F10" s="180">
        <v>2</v>
      </c>
      <c r="G10" s="180" t="s">
        <v>204</v>
      </c>
      <c r="H10" s="181">
        <v>11993.63</v>
      </c>
      <c r="I10" s="190">
        <f t="shared" si="0"/>
        <v>12233.5026</v>
      </c>
      <c r="J10" s="181">
        <f t="shared" si="1"/>
        <v>23987.26</v>
      </c>
      <c r="K10" s="187">
        <f t="shared" si="2"/>
        <v>1918.9807999999998</v>
      </c>
      <c r="L10" s="181">
        <f t="shared" si="3"/>
        <v>25906.2408</v>
      </c>
    </row>
    <row r="11" spans="1:12" x14ac:dyDescent="0.2">
      <c r="A11" s="179">
        <v>11</v>
      </c>
      <c r="B11" s="180" t="s">
        <v>205</v>
      </c>
      <c r="C11" s="180" t="s">
        <v>191</v>
      </c>
      <c r="D11" s="180" t="s">
        <v>198</v>
      </c>
      <c r="E11" s="180" t="s">
        <v>193</v>
      </c>
      <c r="F11" s="180">
        <v>2</v>
      </c>
      <c r="G11" s="180" t="s">
        <v>204</v>
      </c>
      <c r="H11" s="181">
        <v>11993.63</v>
      </c>
      <c r="I11" s="190">
        <f t="shared" si="0"/>
        <v>12233.5026</v>
      </c>
      <c r="J11" s="181">
        <f t="shared" si="1"/>
        <v>23987.26</v>
      </c>
      <c r="K11" s="187">
        <f t="shared" si="2"/>
        <v>1918.9807999999998</v>
      </c>
      <c r="L11" s="181">
        <f t="shared" si="3"/>
        <v>25906.2408</v>
      </c>
    </row>
    <row r="12" spans="1:12" x14ac:dyDescent="0.2">
      <c r="A12" s="182">
        <v>12</v>
      </c>
      <c r="B12" s="180" t="s">
        <v>205</v>
      </c>
      <c r="C12" s="180" t="s">
        <v>191</v>
      </c>
      <c r="D12" s="180" t="s">
        <v>206</v>
      </c>
      <c r="E12" s="180" t="s">
        <v>193</v>
      </c>
      <c r="F12" s="180">
        <v>30</v>
      </c>
      <c r="G12" s="180" t="s">
        <v>204</v>
      </c>
      <c r="H12" s="181">
        <v>11993.63</v>
      </c>
      <c r="I12" s="190">
        <f t="shared" si="0"/>
        <v>12233.5026</v>
      </c>
      <c r="J12" s="181">
        <f t="shared" si="1"/>
        <v>359808.89999999997</v>
      </c>
      <c r="K12" s="187">
        <f t="shared" si="2"/>
        <v>28784.712</v>
      </c>
      <c r="L12" s="181">
        <f t="shared" si="3"/>
        <v>388593.61199999996</v>
      </c>
    </row>
    <row r="13" spans="1:12" ht="13.15" customHeight="1" x14ac:dyDescent="0.2">
      <c r="A13" s="179">
        <v>13</v>
      </c>
      <c r="B13" s="180" t="s">
        <v>208</v>
      </c>
      <c r="C13" s="180" t="s">
        <v>191</v>
      </c>
      <c r="D13" s="180" t="s">
        <v>206</v>
      </c>
      <c r="E13" s="180" t="s">
        <v>209</v>
      </c>
      <c r="F13" s="180">
        <v>6</v>
      </c>
      <c r="G13" s="180" t="s">
        <v>207</v>
      </c>
      <c r="H13" s="181">
        <v>13125</v>
      </c>
      <c r="I13" s="190">
        <f t="shared" si="0"/>
        <v>13387.5</v>
      </c>
      <c r="J13" s="181">
        <f t="shared" si="1"/>
        <v>78750</v>
      </c>
      <c r="K13" s="187">
        <f t="shared" si="2"/>
        <v>6300</v>
      </c>
      <c r="L13" s="181">
        <f t="shared" si="3"/>
        <v>85050</v>
      </c>
    </row>
    <row r="14" spans="1:12" ht="63.75" x14ac:dyDescent="0.2">
      <c r="A14" s="182">
        <v>16</v>
      </c>
      <c r="B14" s="180" t="s">
        <v>217</v>
      </c>
      <c r="C14" s="180" t="s">
        <v>218</v>
      </c>
      <c r="D14" s="180" t="s">
        <v>202</v>
      </c>
      <c r="E14" s="180" t="s">
        <v>219</v>
      </c>
      <c r="F14" s="180">
        <v>14</v>
      </c>
      <c r="G14" s="180" t="s">
        <v>216</v>
      </c>
      <c r="H14" s="181">
        <v>4514.9999999999991</v>
      </c>
      <c r="I14" s="190">
        <f t="shared" si="0"/>
        <v>4605.2999999999993</v>
      </c>
      <c r="J14" s="181">
        <f t="shared" si="1"/>
        <v>63209.999999999985</v>
      </c>
      <c r="K14" s="187">
        <f t="shared" si="2"/>
        <v>5056.7999999999993</v>
      </c>
      <c r="L14" s="181">
        <f t="shared" si="3"/>
        <v>68266.799999999988</v>
      </c>
    </row>
    <row r="15" spans="1:12" x14ac:dyDescent="0.2">
      <c r="A15" s="179">
        <v>17</v>
      </c>
      <c r="B15" s="180" t="s">
        <v>221</v>
      </c>
      <c r="C15" s="180" t="s">
        <v>191</v>
      </c>
      <c r="D15" s="180" t="s">
        <v>222</v>
      </c>
      <c r="E15" s="180" t="s">
        <v>223</v>
      </c>
      <c r="F15" s="180">
        <v>40</v>
      </c>
      <c r="G15" s="180" t="s">
        <v>220</v>
      </c>
      <c r="H15" s="181">
        <v>12847.8</v>
      </c>
      <c r="I15" s="190">
        <f t="shared" si="0"/>
        <v>13104.755999999999</v>
      </c>
      <c r="J15" s="181">
        <f t="shared" si="1"/>
        <v>513912</v>
      </c>
      <c r="K15" s="187">
        <f t="shared" si="2"/>
        <v>41112.959999999999</v>
      </c>
      <c r="L15" s="181">
        <f t="shared" si="3"/>
        <v>555024.96000000008</v>
      </c>
    </row>
    <row r="16" spans="1:12" ht="31.15" customHeight="1" x14ac:dyDescent="0.2">
      <c r="A16" s="182">
        <v>18</v>
      </c>
      <c r="B16" s="180" t="s">
        <v>225</v>
      </c>
      <c r="C16" s="180" t="s">
        <v>179</v>
      </c>
      <c r="D16" s="180" t="s">
        <v>226</v>
      </c>
      <c r="E16" s="180" t="s">
        <v>227</v>
      </c>
      <c r="F16" s="180">
        <v>144</v>
      </c>
      <c r="G16" s="180" t="s">
        <v>224</v>
      </c>
      <c r="H16" s="181">
        <v>3595.2</v>
      </c>
      <c r="I16" s="190">
        <f t="shared" si="0"/>
        <v>3667.1039999999998</v>
      </c>
      <c r="J16" s="181">
        <f t="shared" si="1"/>
        <v>517708.79999999999</v>
      </c>
      <c r="K16" s="187">
        <f t="shared" si="2"/>
        <v>41416.703999999998</v>
      </c>
      <c r="L16" s="181">
        <f t="shared" si="3"/>
        <v>559125.50400000007</v>
      </c>
    </row>
    <row r="17" spans="1:12" ht="63.75" x14ac:dyDescent="0.2">
      <c r="A17" s="179">
        <v>19</v>
      </c>
      <c r="B17" s="180" t="s">
        <v>229</v>
      </c>
      <c r="C17" s="180" t="s">
        <v>218</v>
      </c>
      <c r="D17" s="180" t="s">
        <v>198</v>
      </c>
      <c r="E17" s="180" t="s">
        <v>13</v>
      </c>
      <c r="F17" s="180">
        <v>6</v>
      </c>
      <c r="G17" s="180" t="s">
        <v>228</v>
      </c>
      <c r="H17" s="181">
        <v>724.5</v>
      </c>
      <c r="I17" s="190">
        <f t="shared" si="0"/>
        <v>738.99</v>
      </c>
      <c r="J17" s="181">
        <f t="shared" si="1"/>
        <v>4347</v>
      </c>
      <c r="K17" s="187">
        <f t="shared" si="2"/>
        <v>347.76</v>
      </c>
      <c r="L17" s="181">
        <f t="shared" si="3"/>
        <v>4694.76</v>
      </c>
    </row>
    <row r="18" spans="1:12" ht="36" customHeight="1" x14ac:dyDescent="0.2">
      <c r="A18" s="182">
        <v>20</v>
      </c>
      <c r="B18" s="180" t="s">
        <v>231</v>
      </c>
      <c r="C18" s="180" t="s">
        <v>232</v>
      </c>
      <c r="D18" s="180" t="s">
        <v>198</v>
      </c>
      <c r="E18" s="180" t="s">
        <v>233</v>
      </c>
      <c r="F18" s="180">
        <v>10</v>
      </c>
      <c r="G18" s="180" t="s">
        <v>230</v>
      </c>
      <c r="H18" s="181">
        <v>4736.24</v>
      </c>
      <c r="I18" s="190">
        <f t="shared" si="0"/>
        <v>4830.9647999999997</v>
      </c>
      <c r="J18" s="181">
        <f t="shared" si="1"/>
        <v>47362.399999999994</v>
      </c>
      <c r="K18" s="187">
        <f t="shared" si="2"/>
        <v>3788.9919999999997</v>
      </c>
      <c r="L18" s="181">
        <f t="shared" si="3"/>
        <v>51151.392</v>
      </c>
    </row>
    <row r="19" spans="1:12" x14ac:dyDescent="0.2">
      <c r="A19" s="179">
        <v>21</v>
      </c>
      <c r="B19" s="180" t="s">
        <v>231</v>
      </c>
      <c r="C19" s="180" t="s">
        <v>232</v>
      </c>
      <c r="D19" s="180" t="s">
        <v>206</v>
      </c>
      <c r="E19" s="180" t="s">
        <v>233</v>
      </c>
      <c r="F19" s="180">
        <v>10</v>
      </c>
      <c r="G19" s="180" t="s">
        <v>230</v>
      </c>
      <c r="H19" s="181">
        <v>7104.36</v>
      </c>
      <c r="I19" s="190">
        <f t="shared" si="0"/>
        <v>7246.4471999999996</v>
      </c>
      <c r="J19" s="181">
        <f t="shared" si="1"/>
        <v>71043.599999999991</v>
      </c>
      <c r="K19" s="187">
        <f t="shared" si="2"/>
        <v>5683.4879999999994</v>
      </c>
      <c r="L19" s="181">
        <f t="shared" si="3"/>
        <v>76727.087999999989</v>
      </c>
    </row>
    <row r="20" spans="1:12" ht="51" x14ac:dyDescent="0.2">
      <c r="A20" s="182">
        <v>22</v>
      </c>
      <c r="B20" s="180" t="s">
        <v>235</v>
      </c>
      <c r="C20" s="180" t="s">
        <v>236</v>
      </c>
      <c r="D20" s="180" t="s">
        <v>237</v>
      </c>
      <c r="E20" s="180" t="s">
        <v>238</v>
      </c>
      <c r="F20" s="180">
        <v>2</v>
      </c>
      <c r="G20" s="180" t="s">
        <v>234</v>
      </c>
      <c r="H20" s="181">
        <v>485.16</v>
      </c>
      <c r="I20" s="190">
        <f t="shared" si="0"/>
        <v>494.86320000000001</v>
      </c>
      <c r="J20" s="181">
        <f t="shared" si="1"/>
        <v>970.32</v>
      </c>
      <c r="K20" s="187">
        <f t="shared" si="2"/>
        <v>77.625600000000006</v>
      </c>
      <c r="L20" s="181">
        <f t="shared" si="3"/>
        <v>1047.9456</v>
      </c>
    </row>
    <row r="21" spans="1:12" ht="13.15" customHeight="1" x14ac:dyDescent="0.2">
      <c r="A21" s="179">
        <v>23</v>
      </c>
      <c r="B21" s="180" t="s">
        <v>235</v>
      </c>
      <c r="C21" s="180" t="s">
        <v>236</v>
      </c>
      <c r="D21" s="180" t="s">
        <v>239</v>
      </c>
      <c r="E21" s="180" t="s">
        <v>240</v>
      </c>
      <c r="F21" s="180">
        <v>12</v>
      </c>
      <c r="G21" s="180" t="s">
        <v>234</v>
      </c>
      <c r="H21" s="181">
        <v>5433.71</v>
      </c>
      <c r="I21" s="190">
        <f t="shared" si="0"/>
        <v>5542.3842000000004</v>
      </c>
      <c r="J21" s="181">
        <f t="shared" si="1"/>
        <v>65204.520000000004</v>
      </c>
      <c r="K21" s="187">
        <f t="shared" si="2"/>
        <v>5216.3616000000002</v>
      </c>
      <c r="L21" s="181">
        <f t="shared" si="3"/>
        <v>70420.881600000008</v>
      </c>
    </row>
    <row r="22" spans="1:12" x14ac:dyDescent="0.2">
      <c r="A22" s="180">
        <v>27</v>
      </c>
      <c r="B22" s="180" t="s">
        <v>242</v>
      </c>
      <c r="C22" s="180" t="s">
        <v>243</v>
      </c>
      <c r="D22" s="180" t="s">
        <v>244</v>
      </c>
      <c r="E22" s="180" t="s">
        <v>245</v>
      </c>
      <c r="F22" s="180">
        <v>195</v>
      </c>
      <c r="G22" s="180" t="s">
        <v>241</v>
      </c>
      <c r="H22" s="181">
        <v>1934.25</v>
      </c>
      <c r="I22" s="190">
        <f t="shared" si="0"/>
        <v>1972.9349999999999</v>
      </c>
      <c r="J22" s="181">
        <f t="shared" si="1"/>
        <v>377178.75</v>
      </c>
      <c r="K22" s="187">
        <f t="shared" si="2"/>
        <v>30174.3</v>
      </c>
      <c r="L22" s="181">
        <f t="shared" si="3"/>
        <v>407353.05000000005</v>
      </c>
    </row>
    <row r="23" spans="1:12" ht="15.75" x14ac:dyDescent="0.2">
      <c r="A23" s="183"/>
      <c r="B23" s="183"/>
      <c r="C23" s="183"/>
      <c r="D23" s="183"/>
      <c r="E23" s="183"/>
      <c r="F23" s="188"/>
      <c r="G23" s="183"/>
      <c r="H23" s="189"/>
      <c r="I23" s="189"/>
      <c r="J23" s="76">
        <f>SUM(J4:J22)</f>
        <v>4327806.8299999991</v>
      </c>
      <c r="K23" s="65">
        <f>SUM(K4:K22)</f>
        <v>346224.54640000005</v>
      </c>
      <c r="L23" s="65">
        <f>SUM(L4:L22)</f>
        <v>4674031.3763999995</v>
      </c>
    </row>
    <row r="24" spans="1:12" x14ac:dyDescent="0.2">
      <c r="A24" s="46"/>
      <c r="B24" s="46"/>
      <c r="C24" s="46"/>
      <c r="D24" s="46"/>
      <c r="E24" s="46"/>
      <c r="F24" s="46"/>
      <c r="G24" s="46"/>
      <c r="H24" s="47"/>
      <c r="I24" s="47"/>
      <c r="J24" s="47"/>
      <c r="K24" s="47"/>
      <c r="L24" s="47"/>
    </row>
    <row r="25" spans="1:12" ht="29.45" customHeight="1" x14ac:dyDescent="0.2">
      <c r="A25" s="4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ht="15" x14ac:dyDescent="0.2">
      <c r="A26" s="46"/>
      <c r="B26" s="48" t="s">
        <v>247</v>
      </c>
      <c r="C26" s="49"/>
      <c r="D26" s="50"/>
      <c r="E26" s="50"/>
      <c r="F26" s="50"/>
      <c r="G26" s="46"/>
      <c r="H26" s="50"/>
      <c r="I26" s="50"/>
      <c r="J26" s="51"/>
      <c r="K26" s="51"/>
      <c r="L26" s="51"/>
    </row>
    <row r="27" spans="1:12" ht="15" x14ac:dyDescent="0.2">
      <c r="A27" s="46"/>
      <c r="B27" s="48" t="s">
        <v>248</v>
      </c>
      <c r="C27" s="49"/>
      <c r="D27" s="50"/>
      <c r="E27" s="50"/>
      <c r="F27" s="50"/>
      <c r="G27" s="52"/>
      <c r="H27" s="50"/>
      <c r="I27" s="50"/>
      <c r="J27" s="51"/>
      <c r="K27" s="47"/>
      <c r="L27" s="47"/>
    </row>
    <row r="28" spans="1:12" ht="15.75" x14ac:dyDescent="0.2">
      <c r="A28" s="53"/>
      <c r="B28" s="54" t="s">
        <v>345</v>
      </c>
      <c r="C28" s="55"/>
      <c r="D28" s="55"/>
      <c r="E28" s="55"/>
      <c r="F28" s="55"/>
      <c r="H28" s="56"/>
      <c r="I28" s="56"/>
      <c r="J28" s="57"/>
      <c r="K28" s="57"/>
      <c r="L28" s="57"/>
    </row>
    <row r="29" spans="1:12" ht="47.25" x14ac:dyDescent="0.2">
      <c r="A29" s="58" t="s">
        <v>161</v>
      </c>
      <c r="B29" s="59" t="s">
        <v>163</v>
      </c>
      <c r="C29" s="59" t="s">
        <v>164</v>
      </c>
      <c r="D29" s="59" t="s">
        <v>165</v>
      </c>
      <c r="E29" s="59" t="s">
        <v>166</v>
      </c>
      <c r="F29" s="59" t="s">
        <v>167</v>
      </c>
      <c r="G29" s="59" t="s">
        <v>162</v>
      </c>
      <c r="H29" s="59" t="s">
        <v>168</v>
      </c>
      <c r="I29" s="59"/>
      <c r="J29" s="59" t="s">
        <v>169</v>
      </c>
      <c r="K29" s="59" t="s">
        <v>170</v>
      </c>
      <c r="L29" s="59" t="s">
        <v>171</v>
      </c>
    </row>
    <row r="30" spans="1:12" ht="13.15" customHeight="1" x14ac:dyDescent="0.2">
      <c r="A30" s="60">
        <v>1</v>
      </c>
      <c r="B30" s="61" t="s">
        <v>250</v>
      </c>
      <c r="C30" s="61" t="s">
        <v>179</v>
      </c>
      <c r="D30" s="61" t="s">
        <v>226</v>
      </c>
      <c r="E30" s="61" t="s">
        <v>251</v>
      </c>
      <c r="F30" s="61">
        <v>225</v>
      </c>
      <c r="G30" s="61" t="s">
        <v>249</v>
      </c>
      <c r="H30" s="62">
        <v>1259.9999999999998</v>
      </c>
      <c r="I30" s="176">
        <f>H30*1.02</f>
        <v>1285.1999999999998</v>
      </c>
      <c r="J30" s="62">
        <f>F30*H30</f>
        <v>283499.99999999994</v>
      </c>
      <c r="K30" s="122">
        <f>J30*8%</f>
        <v>22679.999999999996</v>
      </c>
      <c r="L30" s="62">
        <f>J30*1.08</f>
        <v>306179.99999999994</v>
      </c>
    </row>
    <row r="31" spans="1:12" ht="47.25" x14ac:dyDescent="0.2">
      <c r="A31" s="60">
        <v>2</v>
      </c>
      <c r="B31" s="61" t="s">
        <v>250</v>
      </c>
      <c r="C31" s="61" t="s">
        <v>179</v>
      </c>
      <c r="D31" s="61" t="s">
        <v>226</v>
      </c>
      <c r="E31" s="61" t="s">
        <v>336</v>
      </c>
      <c r="F31" s="61">
        <v>100</v>
      </c>
      <c r="G31" s="61" t="s">
        <v>249</v>
      </c>
      <c r="H31" s="62">
        <v>4800</v>
      </c>
      <c r="I31" s="176">
        <f>H31*1.02</f>
        <v>4896</v>
      </c>
      <c r="J31" s="62">
        <f>F31*H31</f>
        <v>480000</v>
      </c>
      <c r="K31" s="122">
        <f>J31*8%</f>
        <v>38400</v>
      </c>
      <c r="L31" s="62">
        <f>J31*1.08</f>
        <v>518400.00000000006</v>
      </c>
    </row>
    <row r="32" spans="1:12" ht="15.75" x14ac:dyDescent="0.2">
      <c r="A32" s="63"/>
      <c r="B32" s="64"/>
      <c r="C32" s="64"/>
      <c r="D32" s="64"/>
      <c r="E32" s="64"/>
      <c r="F32" s="64"/>
      <c r="G32" s="64"/>
      <c r="H32" s="65" t="s">
        <v>246</v>
      </c>
      <c r="I32" s="65"/>
      <c r="J32" s="65">
        <f>SUM(J30:J31)</f>
        <v>763500</v>
      </c>
      <c r="K32" s="65">
        <f>SUM(K30:K31)</f>
        <v>61080</v>
      </c>
      <c r="L32" s="65">
        <f>SUM(L30:L31)</f>
        <v>824580</v>
      </c>
    </row>
    <row r="33" spans="1:12" ht="15.75" x14ac:dyDescent="0.2">
      <c r="A33" s="53"/>
      <c r="B33" s="55"/>
      <c r="C33" s="55"/>
      <c r="D33" s="55"/>
      <c r="E33" s="55"/>
      <c r="F33" s="55"/>
      <c r="G33" s="55"/>
      <c r="H33" s="57"/>
      <c r="I33" s="57"/>
      <c r="J33" s="57"/>
      <c r="K33" s="57"/>
      <c r="L33" s="57"/>
    </row>
    <row r="34" spans="1:12" ht="29.45" customHeight="1" x14ac:dyDescent="0.25">
      <c r="A34" s="53"/>
      <c r="B34" s="48" t="s">
        <v>247</v>
      </c>
      <c r="C34" s="49"/>
      <c r="D34" s="50"/>
      <c r="E34" s="50"/>
      <c r="F34" s="50"/>
      <c r="G34" s="66"/>
      <c r="H34" s="50"/>
      <c r="I34" s="50"/>
      <c r="J34" s="51"/>
      <c r="K34" s="51"/>
      <c r="L34" s="51"/>
    </row>
    <row r="35" spans="1:12" ht="41.45" customHeight="1" x14ac:dyDescent="0.25">
      <c r="A35" s="53"/>
      <c r="B35" s="48" t="s">
        <v>248</v>
      </c>
      <c r="C35" s="49"/>
      <c r="D35" s="50"/>
      <c r="E35" s="50"/>
      <c r="F35" s="50"/>
      <c r="G35" s="66"/>
      <c r="H35" s="50"/>
      <c r="I35" s="50"/>
      <c r="J35" s="51"/>
      <c r="K35" s="51"/>
      <c r="L35" s="51"/>
    </row>
    <row r="36" spans="1:12" ht="15.75" x14ac:dyDescent="0.2">
      <c r="A36" s="53"/>
      <c r="B36" s="67" t="s">
        <v>346</v>
      </c>
      <c r="C36" s="55"/>
      <c r="D36" s="55"/>
      <c r="E36" s="55"/>
      <c r="F36" s="55"/>
      <c r="H36" s="56"/>
      <c r="I36" s="56"/>
      <c r="J36" s="56"/>
      <c r="K36" s="56"/>
      <c r="L36" s="56"/>
    </row>
    <row r="37" spans="1:12" ht="47.25" x14ac:dyDescent="0.2">
      <c r="A37" s="58" t="s">
        <v>161</v>
      </c>
      <c r="B37" s="59" t="s">
        <v>163</v>
      </c>
      <c r="C37" s="59" t="s">
        <v>164</v>
      </c>
      <c r="D37" s="59" t="s">
        <v>165</v>
      </c>
      <c r="E37" s="59" t="s">
        <v>166</v>
      </c>
      <c r="F37" s="59" t="s">
        <v>167</v>
      </c>
      <c r="G37" s="59" t="s">
        <v>162</v>
      </c>
      <c r="H37" s="59" t="s">
        <v>168</v>
      </c>
      <c r="I37" s="59"/>
      <c r="J37" s="59" t="s">
        <v>169</v>
      </c>
      <c r="K37" s="59" t="s">
        <v>170</v>
      </c>
      <c r="L37" s="59" t="s">
        <v>171</v>
      </c>
    </row>
    <row r="38" spans="1:12" ht="31.5" x14ac:dyDescent="0.2">
      <c r="A38" s="68">
        <v>1</v>
      </c>
      <c r="B38" s="69" t="s">
        <v>255</v>
      </c>
      <c r="C38" s="69" t="s">
        <v>191</v>
      </c>
      <c r="D38" s="69" t="s">
        <v>256</v>
      </c>
      <c r="E38" s="69" t="s">
        <v>257</v>
      </c>
      <c r="F38" s="69">
        <v>60</v>
      </c>
      <c r="G38" s="69" t="s">
        <v>254</v>
      </c>
      <c r="H38" s="62">
        <v>2227.0300000000002</v>
      </c>
      <c r="I38" s="176">
        <f>H38*1.02</f>
        <v>2271.5706000000005</v>
      </c>
      <c r="J38" s="62">
        <f>F38*H38</f>
        <v>133621.80000000002</v>
      </c>
      <c r="K38" s="27">
        <f>J38*8%</f>
        <v>10689.744000000002</v>
      </c>
      <c r="L38" s="62">
        <f>J38*1.08</f>
        <v>144311.54400000002</v>
      </c>
    </row>
    <row r="39" spans="1:12" ht="13.15" customHeight="1" x14ac:dyDescent="0.2">
      <c r="A39" s="68">
        <v>2</v>
      </c>
      <c r="B39" s="69" t="s">
        <v>255</v>
      </c>
      <c r="C39" s="69" t="s">
        <v>191</v>
      </c>
      <c r="D39" s="69" t="s">
        <v>258</v>
      </c>
      <c r="E39" s="69" t="s">
        <v>257</v>
      </c>
      <c r="F39" s="69">
        <v>10</v>
      </c>
      <c r="G39" s="69" t="s">
        <v>254</v>
      </c>
      <c r="H39" s="70">
        <v>2969.37</v>
      </c>
      <c r="I39" s="176">
        <f>H39*1.02</f>
        <v>3028.7574</v>
      </c>
      <c r="J39" s="70">
        <f>F39*H39</f>
        <v>29693.699999999997</v>
      </c>
      <c r="K39" s="27">
        <f>J39*8%</f>
        <v>2375.4959999999996</v>
      </c>
      <c r="L39" s="62">
        <f>J39*1.08</f>
        <v>32069.196</v>
      </c>
    </row>
    <row r="40" spans="1:12" ht="15.75" x14ac:dyDescent="0.2">
      <c r="A40" s="53"/>
      <c r="B40" s="55"/>
      <c r="C40" s="55"/>
      <c r="D40" s="55"/>
      <c r="E40" s="55"/>
      <c r="F40" s="55"/>
      <c r="G40" s="55"/>
      <c r="H40" s="65" t="s">
        <v>246</v>
      </c>
      <c r="I40" s="65"/>
      <c r="J40" s="65">
        <f>SUM(J38:J39)</f>
        <v>163315.5</v>
      </c>
      <c r="K40" s="65">
        <f>SUM(K38:K39)</f>
        <v>13065.240000000002</v>
      </c>
      <c r="L40" s="65">
        <f>SUM(L38:L39)</f>
        <v>176380.74000000002</v>
      </c>
    </row>
    <row r="41" spans="1:12" ht="15.75" x14ac:dyDescent="0.2">
      <c r="A41" s="53"/>
      <c r="B41" s="55"/>
      <c r="C41" s="55"/>
      <c r="D41" s="55"/>
      <c r="E41" s="55"/>
      <c r="F41" s="55"/>
      <c r="G41" s="55"/>
      <c r="H41" s="57"/>
      <c r="I41" s="57"/>
      <c r="J41" s="57"/>
      <c r="K41" s="57"/>
      <c r="L41" s="57"/>
    </row>
    <row r="42" spans="1:12" ht="29.45" customHeight="1" x14ac:dyDescent="0.2">
      <c r="A42" s="53"/>
      <c r="B42" s="48" t="s">
        <v>247</v>
      </c>
      <c r="C42" s="49"/>
      <c r="D42" s="50"/>
      <c r="E42" s="50"/>
      <c r="F42" s="50"/>
      <c r="G42" s="55"/>
      <c r="H42" s="50"/>
      <c r="I42" s="50"/>
      <c r="J42" s="51"/>
      <c r="K42" s="51"/>
      <c r="L42" s="51"/>
    </row>
    <row r="43" spans="1:12" ht="72" customHeight="1" x14ac:dyDescent="0.2">
      <c r="A43" s="53"/>
      <c r="B43" s="48" t="s">
        <v>248</v>
      </c>
      <c r="C43" s="49"/>
      <c r="D43" s="50"/>
      <c r="E43" s="50"/>
      <c r="F43" s="50"/>
      <c r="G43" s="55"/>
      <c r="H43" s="50"/>
      <c r="I43" s="50"/>
      <c r="J43" s="51"/>
      <c r="K43" s="51"/>
      <c r="L43" s="51"/>
    </row>
    <row r="44" spans="1:12" ht="15.75" x14ac:dyDescent="0.25">
      <c r="A44" s="53"/>
      <c r="B44" s="55"/>
      <c r="C44" s="55"/>
      <c r="D44" s="55"/>
      <c r="E44" s="55"/>
      <c r="F44" s="55"/>
      <c r="G44" s="71"/>
      <c r="H44" s="57"/>
      <c r="I44" s="57"/>
      <c r="J44" s="57"/>
      <c r="K44" s="57"/>
      <c r="L44" s="57"/>
    </row>
    <row r="45" spans="1:12" ht="15.75" x14ac:dyDescent="0.25">
      <c r="A45" s="53"/>
      <c r="B45" s="72" t="s">
        <v>347</v>
      </c>
      <c r="C45" s="55"/>
      <c r="D45" s="55"/>
      <c r="E45" s="55"/>
      <c r="F45" s="55"/>
      <c r="H45" s="57"/>
      <c r="I45" s="57"/>
      <c r="J45" s="57"/>
      <c r="K45" s="57"/>
      <c r="L45" s="57"/>
    </row>
    <row r="46" spans="1:12" ht="47.25" x14ac:dyDescent="0.2">
      <c r="A46" s="58" t="s">
        <v>161</v>
      </c>
      <c r="B46" s="59" t="s">
        <v>163</v>
      </c>
      <c r="C46" s="59" t="s">
        <v>164</v>
      </c>
      <c r="D46" s="59" t="s">
        <v>165</v>
      </c>
      <c r="E46" s="59" t="s">
        <v>166</v>
      </c>
      <c r="F46" s="59" t="s">
        <v>167</v>
      </c>
      <c r="G46" s="59" t="s">
        <v>162</v>
      </c>
      <c r="H46" s="59" t="s">
        <v>168</v>
      </c>
      <c r="I46" s="59"/>
      <c r="J46" s="59" t="s">
        <v>169</v>
      </c>
      <c r="K46" s="59" t="s">
        <v>170</v>
      </c>
      <c r="L46" s="59" t="s">
        <v>171</v>
      </c>
    </row>
    <row r="47" spans="1:12" ht="13.15" customHeight="1" x14ac:dyDescent="0.2">
      <c r="A47" s="73">
        <v>1</v>
      </c>
      <c r="B47" s="69" t="s">
        <v>260</v>
      </c>
      <c r="C47" s="69"/>
      <c r="D47" s="69" t="s">
        <v>261</v>
      </c>
      <c r="E47" s="69" t="s">
        <v>262</v>
      </c>
      <c r="F47" s="69">
        <v>100</v>
      </c>
      <c r="G47" s="69" t="s">
        <v>259</v>
      </c>
      <c r="H47" s="62">
        <v>2580.54</v>
      </c>
      <c r="I47" s="176">
        <f t="shared" ref="I47:I52" si="4">H47*1.02</f>
        <v>2632.1507999999999</v>
      </c>
      <c r="J47" s="62">
        <f t="shared" ref="J47:J52" si="5">F47*H47</f>
        <v>258054</v>
      </c>
      <c r="K47" s="121">
        <f t="shared" ref="K47:K52" si="6">J47*8%</f>
        <v>20644.32</v>
      </c>
      <c r="L47" s="62">
        <f>J47*1.08</f>
        <v>278698.32</v>
      </c>
    </row>
    <row r="48" spans="1:12" ht="47.25" x14ac:dyDescent="0.2">
      <c r="A48" s="73">
        <v>2</v>
      </c>
      <c r="B48" s="69" t="s">
        <v>264</v>
      </c>
      <c r="C48" s="69" t="s">
        <v>179</v>
      </c>
      <c r="D48" s="69" t="s">
        <v>265</v>
      </c>
      <c r="E48" s="69" t="s">
        <v>13</v>
      </c>
      <c r="F48" s="69">
        <v>40</v>
      </c>
      <c r="G48" s="69" t="s">
        <v>263</v>
      </c>
      <c r="H48" s="62">
        <v>10709.999999999998</v>
      </c>
      <c r="I48" s="176">
        <f t="shared" si="4"/>
        <v>10924.199999999999</v>
      </c>
      <c r="J48" s="62">
        <f t="shared" si="5"/>
        <v>428399.99999999994</v>
      </c>
      <c r="K48" s="121">
        <f t="shared" si="6"/>
        <v>34271.999999999993</v>
      </c>
      <c r="L48" s="62">
        <f>J48*1.08</f>
        <v>462671.99999999994</v>
      </c>
    </row>
    <row r="49" spans="1:12" ht="78.75" x14ac:dyDescent="0.2">
      <c r="A49" s="73">
        <v>3</v>
      </c>
      <c r="B49" s="69" t="s">
        <v>267</v>
      </c>
      <c r="C49" s="69" t="s">
        <v>218</v>
      </c>
      <c r="D49" s="69" t="s">
        <v>268</v>
      </c>
      <c r="E49" s="69" t="s">
        <v>219</v>
      </c>
      <c r="F49" s="69">
        <v>40</v>
      </c>
      <c r="G49" s="69" t="s">
        <v>266</v>
      </c>
      <c r="H49" s="62">
        <v>12072.9</v>
      </c>
      <c r="I49" s="176">
        <f t="shared" si="4"/>
        <v>12314.358</v>
      </c>
      <c r="J49" s="62">
        <f t="shared" si="5"/>
        <v>482916</v>
      </c>
      <c r="K49" s="121">
        <f t="shared" si="6"/>
        <v>38633.279999999999</v>
      </c>
      <c r="L49" s="62">
        <f>J49*1.08</f>
        <v>521549.28</v>
      </c>
    </row>
    <row r="50" spans="1:12" ht="78.75" x14ac:dyDescent="0.2">
      <c r="A50" s="73">
        <v>4</v>
      </c>
      <c r="B50" s="69" t="s">
        <v>267</v>
      </c>
      <c r="C50" s="69" t="s">
        <v>218</v>
      </c>
      <c r="D50" s="69" t="s">
        <v>198</v>
      </c>
      <c r="E50" s="69" t="s">
        <v>219</v>
      </c>
      <c r="F50" s="69">
        <v>6</v>
      </c>
      <c r="G50" s="69" t="s">
        <v>266</v>
      </c>
      <c r="H50" s="62">
        <v>7545.3</v>
      </c>
      <c r="I50" s="176">
        <f t="shared" si="4"/>
        <v>7696.2060000000001</v>
      </c>
      <c r="J50" s="62">
        <f t="shared" si="5"/>
        <v>45271.8</v>
      </c>
      <c r="K50" s="121">
        <f t="shared" si="6"/>
        <v>3621.7440000000001</v>
      </c>
      <c r="L50" s="62">
        <f>J50*1.08</f>
        <v>48893.544000000009</v>
      </c>
    </row>
    <row r="51" spans="1:12" ht="29.45" customHeight="1" x14ac:dyDescent="0.2">
      <c r="A51" s="68">
        <v>5</v>
      </c>
      <c r="B51" s="69" t="s">
        <v>269</v>
      </c>
      <c r="C51" s="69" t="s">
        <v>179</v>
      </c>
      <c r="D51" s="69" t="s">
        <v>270</v>
      </c>
      <c r="E51" s="69" t="s">
        <v>227</v>
      </c>
      <c r="F51" s="69">
        <v>40</v>
      </c>
      <c r="G51" s="69" t="s">
        <v>128</v>
      </c>
      <c r="H51" s="62">
        <v>13952.78</v>
      </c>
      <c r="I51" s="176">
        <f t="shared" si="4"/>
        <v>14231.8356</v>
      </c>
      <c r="J51" s="62">
        <f t="shared" si="5"/>
        <v>558111.20000000007</v>
      </c>
      <c r="K51" s="121">
        <f t="shared" si="6"/>
        <v>44648.896000000008</v>
      </c>
      <c r="L51" s="62">
        <f>J51*1.08</f>
        <v>602760.09600000014</v>
      </c>
    </row>
    <row r="52" spans="1:12" ht="31.5" x14ac:dyDescent="0.25">
      <c r="A52" s="129" t="s">
        <v>57</v>
      </c>
      <c r="B52" s="129" t="s">
        <v>45</v>
      </c>
      <c r="C52" s="129" t="s">
        <v>14</v>
      </c>
      <c r="D52" s="129" t="s">
        <v>95</v>
      </c>
      <c r="E52" s="131" t="s">
        <v>96</v>
      </c>
      <c r="F52" s="132">
        <v>425</v>
      </c>
      <c r="G52" s="130" t="s">
        <v>337</v>
      </c>
      <c r="H52" s="133">
        <v>1907.72</v>
      </c>
      <c r="I52" s="176">
        <f t="shared" si="4"/>
        <v>1945.8744000000002</v>
      </c>
      <c r="J52" s="134">
        <f t="shared" si="5"/>
        <v>810781</v>
      </c>
      <c r="K52" s="154">
        <f t="shared" si="6"/>
        <v>64862.48</v>
      </c>
      <c r="L52" s="135">
        <f>J52+K52</f>
        <v>875643.48</v>
      </c>
    </row>
    <row r="53" spans="1:12" ht="15.75" x14ac:dyDescent="0.2">
      <c r="A53" s="53"/>
      <c r="B53" s="55"/>
      <c r="C53" s="55"/>
      <c r="D53" s="55"/>
      <c r="E53" s="55"/>
      <c r="F53" s="55"/>
      <c r="G53" s="55"/>
      <c r="H53" s="76" t="s">
        <v>246</v>
      </c>
      <c r="I53" s="76"/>
      <c r="J53" s="65">
        <f>SUM(J47:J52)</f>
        <v>2583534</v>
      </c>
      <c r="K53" s="136">
        <f>SUM(K47:K52)</f>
        <v>206682.72</v>
      </c>
      <c r="L53" s="65">
        <f>SUM(L47:L52)</f>
        <v>2790216.72</v>
      </c>
    </row>
    <row r="54" spans="1:12" ht="15.75" x14ac:dyDescent="0.2">
      <c r="A54" s="53"/>
      <c r="B54" s="55"/>
      <c r="C54" s="55"/>
      <c r="D54" s="55"/>
      <c r="E54" s="55"/>
      <c r="F54" s="55"/>
      <c r="G54" s="55"/>
      <c r="H54" s="57"/>
      <c r="I54" s="57"/>
      <c r="J54" s="57"/>
      <c r="K54" s="57"/>
      <c r="L54" s="57"/>
    </row>
    <row r="55" spans="1:12" ht="15.75" x14ac:dyDescent="0.2">
      <c r="A55" s="53"/>
      <c r="B55" s="48" t="s">
        <v>247</v>
      </c>
      <c r="C55" s="49"/>
      <c r="D55" s="50"/>
      <c r="E55" s="50"/>
      <c r="F55" s="50"/>
      <c r="G55" s="55"/>
      <c r="H55" s="50"/>
      <c r="I55" s="50"/>
      <c r="J55" s="51"/>
      <c r="K55" s="51"/>
      <c r="L55" s="51"/>
    </row>
    <row r="56" spans="1:12" ht="13.15" customHeight="1" x14ac:dyDescent="0.2">
      <c r="A56" s="53"/>
      <c r="B56" s="48" t="s">
        <v>248</v>
      </c>
      <c r="C56" s="49"/>
      <c r="D56" s="50"/>
      <c r="E56" s="50"/>
      <c r="F56" s="50"/>
      <c r="G56" s="55"/>
      <c r="H56" s="50"/>
      <c r="I56" s="50"/>
      <c r="J56" s="51"/>
      <c r="K56" s="51"/>
      <c r="L56" s="51"/>
    </row>
    <row r="57" spans="1:12" ht="15.75" x14ac:dyDescent="0.2">
      <c r="A57" s="53"/>
      <c r="B57" s="55"/>
      <c r="C57" s="55"/>
      <c r="D57" s="55"/>
      <c r="E57" s="55"/>
      <c r="F57" s="55"/>
      <c r="G57" s="55"/>
      <c r="H57" s="57"/>
      <c r="I57" s="57"/>
      <c r="J57" s="57"/>
      <c r="K57" s="57"/>
      <c r="L57" s="57"/>
    </row>
    <row r="58" spans="1:12" ht="15.75" x14ac:dyDescent="0.25">
      <c r="A58" s="53"/>
      <c r="B58" s="72" t="s">
        <v>348</v>
      </c>
      <c r="C58" s="55"/>
      <c r="D58" s="55"/>
      <c r="E58" s="55"/>
      <c r="F58" s="55"/>
      <c r="H58" s="57"/>
      <c r="I58" s="57"/>
      <c r="J58" s="57"/>
      <c r="K58" s="57"/>
      <c r="L58" s="57"/>
    </row>
    <row r="59" spans="1:12" ht="15.75" x14ac:dyDescent="0.2">
      <c r="A59" s="53"/>
      <c r="B59" s="55"/>
      <c r="C59" s="55"/>
      <c r="D59" s="55"/>
      <c r="E59" s="55"/>
      <c r="F59" s="55"/>
      <c r="G59" s="55"/>
      <c r="H59" s="57"/>
      <c r="I59" s="57"/>
      <c r="J59" s="57"/>
      <c r="K59" s="57"/>
      <c r="L59" s="57"/>
    </row>
    <row r="60" spans="1:12" ht="47.25" x14ac:dyDescent="0.2">
      <c r="A60" s="58" t="s">
        <v>161</v>
      </c>
      <c r="B60" s="59" t="s">
        <v>163</v>
      </c>
      <c r="C60" s="59" t="s">
        <v>164</v>
      </c>
      <c r="D60" s="59" t="s">
        <v>165</v>
      </c>
      <c r="E60" s="59" t="s">
        <v>166</v>
      </c>
      <c r="F60" s="59" t="s">
        <v>167</v>
      </c>
      <c r="G60" s="59" t="s">
        <v>162</v>
      </c>
      <c r="H60" s="59" t="s">
        <v>168</v>
      </c>
      <c r="I60" s="59"/>
      <c r="J60" s="59" t="s">
        <v>169</v>
      </c>
      <c r="K60" s="59" t="s">
        <v>170</v>
      </c>
      <c r="L60" s="59" t="s">
        <v>171</v>
      </c>
    </row>
    <row r="61" spans="1:12" ht="15.75" x14ac:dyDescent="0.2">
      <c r="A61" s="68">
        <v>1</v>
      </c>
      <c r="B61" s="69" t="s">
        <v>272</v>
      </c>
      <c r="C61" s="69" t="s">
        <v>273</v>
      </c>
      <c r="D61" s="69" t="s">
        <v>23</v>
      </c>
      <c r="E61" s="69" t="s">
        <v>223</v>
      </c>
      <c r="F61" s="69">
        <v>70</v>
      </c>
      <c r="G61" s="69" t="s">
        <v>271</v>
      </c>
      <c r="H61" s="138">
        <v>12927.6</v>
      </c>
      <c r="I61" s="176">
        <f>H61*1.02</f>
        <v>13186.152</v>
      </c>
      <c r="J61" s="62">
        <f>F61*H61</f>
        <v>904932</v>
      </c>
      <c r="K61" s="123">
        <f>J61*8%</f>
        <v>72394.559999999998</v>
      </c>
      <c r="L61" s="62">
        <f>J61*1.08</f>
        <v>977326.56</v>
      </c>
    </row>
    <row r="62" spans="1:12" ht="29.45" customHeight="1" x14ac:dyDescent="0.2">
      <c r="A62" s="68">
        <v>2</v>
      </c>
      <c r="B62" s="69" t="s">
        <v>361</v>
      </c>
      <c r="C62" s="69" t="s">
        <v>218</v>
      </c>
      <c r="D62" s="69" t="s">
        <v>244</v>
      </c>
      <c r="E62" s="69" t="s">
        <v>339</v>
      </c>
      <c r="F62" s="69">
        <v>60</v>
      </c>
      <c r="G62" s="69" t="s">
        <v>372</v>
      </c>
      <c r="H62" s="137">
        <v>3220.32</v>
      </c>
      <c r="I62" s="137">
        <v>3220.32</v>
      </c>
      <c r="J62" s="62">
        <f>F62*H62</f>
        <v>193219.20000000001</v>
      </c>
      <c r="K62" s="123">
        <f>J62*8%</f>
        <v>15457.536000000002</v>
      </c>
      <c r="L62" s="62">
        <f>J62*1.08</f>
        <v>208676.73600000003</v>
      </c>
    </row>
    <row r="63" spans="1:12" ht="78.75" x14ac:dyDescent="0.2">
      <c r="A63" s="68">
        <v>3</v>
      </c>
      <c r="B63" s="69" t="s">
        <v>361</v>
      </c>
      <c r="C63" s="69" t="s">
        <v>218</v>
      </c>
      <c r="D63" s="69" t="s">
        <v>338</v>
      </c>
      <c r="E63" s="69" t="s">
        <v>339</v>
      </c>
      <c r="F63" s="69">
        <v>40</v>
      </c>
      <c r="G63" s="69" t="s">
        <v>372</v>
      </c>
      <c r="H63" s="137">
        <v>4830.4799999999996</v>
      </c>
      <c r="I63" s="137">
        <v>4830.4799999999996</v>
      </c>
      <c r="J63" s="62">
        <f>F63*H63</f>
        <v>193219.19999999998</v>
      </c>
      <c r="K63" s="123">
        <f>J63*8%</f>
        <v>15457.535999999998</v>
      </c>
      <c r="L63" s="62">
        <f>J63*1.08</f>
        <v>208676.736</v>
      </c>
    </row>
    <row r="64" spans="1:12" ht="15.75" x14ac:dyDescent="0.2">
      <c r="A64" s="53"/>
      <c r="B64" s="55"/>
      <c r="C64" s="55"/>
      <c r="D64" s="55"/>
      <c r="E64" s="55"/>
      <c r="F64" s="55"/>
      <c r="G64" s="55"/>
      <c r="H64" s="65" t="s">
        <v>246</v>
      </c>
      <c r="I64" s="65"/>
      <c r="J64" s="65">
        <f>SUM(J61:J63)</f>
        <v>1291370.3999999999</v>
      </c>
      <c r="K64" s="65">
        <f>SUM(K61:K63)</f>
        <v>103309.632</v>
      </c>
      <c r="L64" s="65">
        <f>SUM(L61:L63)</f>
        <v>1394680.0320000001</v>
      </c>
    </row>
    <row r="65" spans="1:12" ht="15.75" x14ac:dyDescent="0.2">
      <c r="A65" s="53"/>
      <c r="B65" s="55"/>
      <c r="C65" s="55"/>
      <c r="D65" s="55"/>
      <c r="E65" s="55"/>
      <c r="F65" s="55"/>
      <c r="G65" s="55"/>
      <c r="H65" s="57"/>
      <c r="I65" s="57"/>
      <c r="J65" s="57"/>
      <c r="K65" s="57"/>
      <c r="L65" s="57"/>
    </row>
    <row r="66" spans="1:12" ht="15.75" x14ac:dyDescent="0.2">
      <c r="A66" s="53"/>
      <c r="B66" s="48" t="s">
        <v>247</v>
      </c>
      <c r="C66" s="49"/>
      <c r="D66" s="50"/>
      <c r="E66" s="50"/>
      <c r="F66" s="50"/>
      <c r="G66" s="55"/>
      <c r="H66" s="50"/>
      <c r="I66" s="50"/>
      <c r="J66" s="51"/>
      <c r="K66" s="51"/>
      <c r="L66" s="51"/>
    </row>
    <row r="67" spans="1:12" ht="13.15" customHeight="1" x14ac:dyDescent="0.2">
      <c r="A67" s="53"/>
      <c r="B67" s="48" t="s">
        <v>248</v>
      </c>
      <c r="C67" s="49"/>
      <c r="D67" s="50"/>
      <c r="E67" s="50"/>
      <c r="F67" s="50"/>
      <c r="G67" s="55"/>
      <c r="H67" s="50"/>
      <c r="I67" s="50"/>
      <c r="J67" s="51"/>
      <c r="K67" s="51"/>
      <c r="L67" s="51"/>
    </row>
    <row r="68" spans="1:12" ht="15.75" x14ac:dyDescent="0.2">
      <c r="A68" s="53"/>
      <c r="B68" s="55"/>
      <c r="C68" s="55"/>
      <c r="D68" s="55"/>
      <c r="E68" s="55"/>
      <c r="F68" s="55"/>
      <c r="G68" s="55"/>
      <c r="H68" s="57"/>
      <c r="I68" s="57"/>
      <c r="J68" s="57"/>
      <c r="K68" s="57"/>
      <c r="L68" s="57"/>
    </row>
    <row r="69" spans="1:12" ht="29.45" customHeight="1" x14ac:dyDescent="0.2">
      <c r="A69" s="53"/>
      <c r="B69" s="74" t="s">
        <v>349</v>
      </c>
      <c r="C69" s="55"/>
      <c r="D69" s="55"/>
      <c r="E69" s="55"/>
      <c r="F69" s="55"/>
      <c r="H69" s="57"/>
      <c r="I69" s="57"/>
      <c r="J69" s="57"/>
      <c r="K69" s="57"/>
      <c r="L69" s="57"/>
    </row>
    <row r="70" spans="1:12" ht="47.25" x14ac:dyDescent="0.2">
      <c r="A70" s="58" t="s">
        <v>161</v>
      </c>
      <c r="B70" s="59" t="s">
        <v>163</v>
      </c>
      <c r="C70" s="59" t="s">
        <v>164</v>
      </c>
      <c r="D70" s="59" t="s">
        <v>165</v>
      </c>
      <c r="E70" s="59" t="s">
        <v>166</v>
      </c>
      <c r="F70" s="59" t="s">
        <v>167</v>
      </c>
      <c r="G70" s="59" t="s">
        <v>162</v>
      </c>
      <c r="H70" s="59" t="s">
        <v>168</v>
      </c>
      <c r="I70" s="59"/>
      <c r="J70" s="59" t="s">
        <v>169</v>
      </c>
      <c r="K70" s="59" t="s">
        <v>170</v>
      </c>
      <c r="L70" s="59" t="s">
        <v>171</v>
      </c>
    </row>
    <row r="71" spans="1:12" ht="51.6" customHeight="1" x14ac:dyDescent="0.2">
      <c r="A71" s="73">
        <v>1</v>
      </c>
      <c r="B71" s="69" t="s">
        <v>275</v>
      </c>
      <c r="C71" s="69" t="s">
        <v>191</v>
      </c>
      <c r="D71" s="69" t="s">
        <v>276</v>
      </c>
      <c r="E71" s="69" t="s">
        <v>277</v>
      </c>
      <c r="F71" s="69">
        <v>36</v>
      </c>
      <c r="G71" s="69" t="s">
        <v>274</v>
      </c>
      <c r="H71" s="62">
        <v>12036.15</v>
      </c>
      <c r="I71" s="176">
        <f>H71*1.02</f>
        <v>12276.873</v>
      </c>
      <c r="J71" s="62">
        <f>F71*H71</f>
        <v>433301.39999999997</v>
      </c>
      <c r="K71" s="27">
        <f>J71*8%</f>
        <v>34664.112000000001</v>
      </c>
      <c r="L71" s="62">
        <f>J71*1.08</f>
        <v>467965.51199999999</v>
      </c>
    </row>
    <row r="72" spans="1:12" ht="47.25" x14ac:dyDescent="0.2">
      <c r="A72" s="73">
        <v>2</v>
      </c>
      <c r="B72" s="69" t="s">
        <v>279</v>
      </c>
      <c r="C72" s="69" t="s">
        <v>280</v>
      </c>
      <c r="D72" s="69" t="s">
        <v>281</v>
      </c>
      <c r="E72" s="69" t="s">
        <v>282</v>
      </c>
      <c r="F72" s="69">
        <v>6</v>
      </c>
      <c r="G72" s="69" t="s">
        <v>278</v>
      </c>
      <c r="H72" s="62">
        <v>8757</v>
      </c>
      <c r="I72" s="176">
        <f>H72*1.02</f>
        <v>8932.14</v>
      </c>
      <c r="J72" s="62">
        <f>F72*H72</f>
        <v>52542</v>
      </c>
      <c r="K72" s="27">
        <f>J72*8%</f>
        <v>4203.3599999999997</v>
      </c>
      <c r="L72" s="62">
        <f>J72*1.08</f>
        <v>56745.36</v>
      </c>
    </row>
    <row r="73" spans="1:12" ht="189" x14ac:dyDescent="0.2">
      <c r="A73" s="73">
        <v>3</v>
      </c>
      <c r="B73" s="69" t="s">
        <v>284</v>
      </c>
      <c r="C73" s="69" t="s">
        <v>191</v>
      </c>
      <c r="D73" s="69" t="s">
        <v>285</v>
      </c>
      <c r="E73" s="69" t="s">
        <v>286</v>
      </c>
      <c r="F73" s="69">
        <v>30</v>
      </c>
      <c r="G73" s="69" t="s">
        <v>283</v>
      </c>
      <c r="H73" s="62">
        <v>562.59</v>
      </c>
      <c r="I73" s="176">
        <f>H73*1.02</f>
        <v>573.84180000000003</v>
      </c>
      <c r="J73" s="62">
        <f>F73*H73</f>
        <v>16877.7</v>
      </c>
      <c r="K73" s="27">
        <f>J73*8%</f>
        <v>1350.2160000000001</v>
      </c>
      <c r="L73" s="62">
        <f>J73*1.08</f>
        <v>18227.916000000001</v>
      </c>
    </row>
    <row r="74" spans="1:12" ht="15.75" x14ac:dyDescent="0.2">
      <c r="A74" s="68">
        <v>4</v>
      </c>
      <c r="B74" s="69" t="s">
        <v>284</v>
      </c>
      <c r="C74" s="69" t="s">
        <v>191</v>
      </c>
      <c r="D74" s="69" t="s">
        <v>244</v>
      </c>
      <c r="E74" s="69" t="s">
        <v>30</v>
      </c>
      <c r="F74" s="69">
        <v>130</v>
      </c>
      <c r="G74" s="69" t="s">
        <v>283</v>
      </c>
      <c r="H74" s="62">
        <v>3795.81</v>
      </c>
      <c r="I74" s="176">
        <f>H74*1.02</f>
        <v>3871.7262000000001</v>
      </c>
      <c r="J74" s="62">
        <f>F74*H74</f>
        <v>493455.3</v>
      </c>
      <c r="K74" s="27">
        <f>J74*8%</f>
        <v>39476.423999999999</v>
      </c>
      <c r="L74" s="62">
        <f>J74*1.08</f>
        <v>532931.72400000005</v>
      </c>
    </row>
    <row r="75" spans="1:12" ht="13.15" customHeight="1" x14ac:dyDescent="0.2">
      <c r="A75" s="53"/>
      <c r="B75" s="55"/>
      <c r="C75" s="55"/>
      <c r="D75" s="55"/>
      <c r="E75" s="55"/>
      <c r="F75" s="55"/>
      <c r="G75" s="55"/>
      <c r="H75" s="65" t="s">
        <v>246</v>
      </c>
      <c r="I75" s="65"/>
      <c r="J75" s="65">
        <f>SUM(J71:J74)</f>
        <v>996176.39999999991</v>
      </c>
      <c r="K75" s="65">
        <f>SUM(K71:K74)</f>
        <v>79694.111999999994</v>
      </c>
      <c r="L75" s="65">
        <f>SUM(L71:L74)</f>
        <v>1075870.5120000001</v>
      </c>
    </row>
    <row r="76" spans="1:12" ht="15.75" x14ac:dyDescent="0.2">
      <c r="A76" s="53"/>
      <c r="B76" s="55"/>
      <c r="C76" s="55"/>
      <c r="D76" s="55"/>
      <c r="E76" s="55"/>
      <c r="F76" s="55"/>
      <c r="G76" s="55"/>
      <c r="H76" s="57"/>
      <c r="I76" s="57"/>
      <c r="J76" s="57"/>
      <c r="K76" s="57"/>
      <c r="L76" s="57"/>
    </row>
    <row r="77" spans="1:12" ht="29.45" customHeight="1" x14ac:dyDescent="0.2">
      <c r="A77" s="53"/>
      <c r="B77" s="48" t="s">
        <v>247</v>
      </c>
      <c r="C77" s="49"/>
      <c r="D77" s="50"/>
      <c r="E77" s="50"/>
      <c r="F77" s="50"/>
      <c r="G77" s="55"/>
      <c r="H77" s="50"/>
      <c r="I77" s="50"/>
      <c r="J77" s="51"/>
      <c r="K77" s="51"/>
      <c r="L77" s="51"/>
    </row>
    <row r="78" spans="1:12" ht="15.75" x14ac:dyDescent="0.2">
      <c r="A78" s="53"/>
      <c r="B78" s="48" t="s">
        <v>248</v>
      </c>
      <c r="C78" s="49"/>
      <c r="D78" s="50"/>
      <c r="E78" s="50"/>
      <c r="F78" s="50"/>
      <c r="G78" s="55"/>
      <c r="H78" s="50"/>
      <c r="I78" s="50"/>
      <c r="J78" s="51"/>
      <c r="K78" s="51"/>
      <c r="L78" s="51"/>
    </row>
    <row r="79" spans="1:12" ht="15.75" x14ac:dyDescent="0.2">
      <c r="A79" s="53"/>
      <c r="B79" s="55"/>
      <c r="C79" s="55"/>
      <c r="D79" s="55"/>
      <c r="E79" s="55"/>
      <c r="F79" s="55"/>
      <c r="G79" s="55"/>
      <c r="H79" s="57"/>
      <c r="I79" s="57"/>
      <c r="J79" s="57"/>
      <c r="K79" s="57"/>
      <c r="L79" s="57"/>
    </row>
    <row r="80" spans="1:12" ht="15.75" x14ac:dyDescent="0.2">
      <c r="A80" s="53"/>
      <c r="B80" s="55"/>
      <c r="C80" s="55"/>
      <c r="D80" s="55"/>
      <c r="E80" s="55"/>
      <c r="F80" s="55"/>
      <c r="G80" s="55"/>
      <c r="H80" s="57"/>
      <c r="I80" s="57"/>
      <c r="J80" s="57"/>
      <c r="K80" s="57"/>
      <c r="L80" s="57"/>
    </row>
    <row r="81" spans="1:12" ht="15.75" x14ac:dyDescent="0.2">
      <c r="A81" s="53"/>
      <c r="B81" s="75" t="s">
        <v>350</v>
      </c>
      <c r="C81" s="55"/>
      <c r="D81" s="55"/>
      <c r="E81" s="55"/>
      <c r="F81" s="55"/>
      <c r="H81" s="57"/>
      <c r="I81" s="57"/>
      <c r="J81" s="57"/>
      <c r="K81" s="57"/>
      <c r="L81" s="57"/>
    </row>
    <row r="82" spans="1:12" ht="47.25" x14ac:dyDescent="0.2">
      <c r="A82" s="58" t="s">
        <v>161</v>
      </c>
      <c r="B82" s="59" t="s">
        <v>163</v>
      </c>
      <c r="C82" s="59" t="s">
        <v>164</v>
      </c>
      <c r="D82" s="59" t="s">
        <v>165</v>
      </c>
      <c r="E82" s="59" t="s">
        <v>166</v>
      </c>
      <c r="F82" s="59" t="s">
        <v>167</v>
      </c>
      <c r="G82" s="59" t="s">
        <v>162</v>
      </c>
      <c r="H82" s="59" t="s">
        <v>168</v>
      </c>
      <c r="I82" s="59"/>
      <c r="J82" s="59" t="s">
        <v>169</v>
      </c>
      <c r="K82" s="59" t="s">
        <v>170</v>
      </c>
      <c r="L82" s="59" t="s">
        <v>171</v>
      </c>
    </row>
    <row r="83" spans="1:12" ht="63" x14ac:dyDescent="0.2">
      <c r="A83" s="68">
        <v>1</v>
      </c>
      <c r="B83" s="69" t="s">
        <v>288</v>
      </c>
      <c r="C83" s="69" t="s">
        <v>289</v>
      </c>
      <c r="D83" s="69" t="s">
        <v>43</v>
      </c>
      <c r="E83" s="69"/>
      <c r="F83" s="69">
        <v>20</v>
      </c>
      <c r="G83" s="69" t="s">
        <v>287</v>
      </c>
      <c r="H83" s="62">
        <v>3173.1</v>
      </c>
      <c r="I83" s="176">
        <f>H83*1.02</f>
        <v>3236.5619999999999</v>
      </c>
      <c r="J83" s="62">
        <f>F83*H83</f>
        <v>63462</v>
      </c>
      <c r="K83" s="122">
        <f>J83*8%</f>
        <v>5076.96</v>
      </c>
      <c r="L83" s="62">
        <f>J83*1.08</f>
        <v>68538.960000000006</v>
      </c>
    </row>
    <row r="84" spans="1:12" ht="13.15" customHeight="1" x14ac:dyDescent="0.2">
      <c r="A84" s="53"/>
      <c r="B84" s="55"/>
      <c r="C84" s="55"/>
      <c r="D84" s="55"/>
      <c r="E84" s="55"/>
      <c r="F84" s="55"/>
      <c r="G84" s="55"/>
      <c r="H84" s="76" t="s">
        <v>246</v>
      </c>
      <c r="I84" s="76"/>
      <c r="J84" s="65">
        <f>SUM(J83)</f>
        <v>63462</v>
      </c>
      <c r="K84" s="65">
        <f>SUM(K83)</f>
        <v>5076.96</v>
      </c>
      <c r="L84" s="65">
        <f>SUM(L83)</f>
        <v>68538.960000000006</v>
      </c>
    </row>
    <row r="85" spans="1:12" ht="15.75" x14ac:dyDescent="0.2">
      <c r="A85" s="53"/>
      <c r="B85" s="55"/>
      <c r="C85" s="55"/>
      <c r="D85" s="55"/>
      <c r="E85" s="55"/>
      <c r="F85" s="55"/>
      <c r="G85" s="55"/>
      <c r="H85" s="57"/>
      <c r="I85" s="57"/>
      <c r="J85" s="57"/>
      <c r="K85" s="57"/>
      <c r="L85" s="57"/>
    </row>
    <row r="86" spans="1:12" ht="29.45" customHeight="1" x14ac:dyDescent="0.2">
      <c r="A86" s="53"/>
      <c r="B86" s="48" t="s">
        <v>247</v>
      </c>
      <c r="C86" s="49"/>
      <c r="D86" s="50"/>
      <c r="E86" s="50"/>
      <c r="F86" s="50"/>
      <c r="G86" s="55"/>
      <c r="H86" s="50"/>
      <c r="I86" s="50"/>
      <c r="J86" s="51"/>
      <c r="K86" s="51"/>
      <c r="L86" s="51"/>
    </row>
    <row r="87" spans="1:12" ht="22.15" customHeight="1" x14ac:dyDescent="0.2">
      <c r="A87" s="53"/>
      <c r="B87" s="48" t="s">
        <v>248</v>
      </c>
      <c r="C87" s="49"/>
      <c r="D87" s="50"/>
      <c r="E87" s="50"/>
      <c r="F87" s="50"/>
      <c r="G87" s="55"/>
      <c r="H87" s="50"/>
      <c r="I87" s="50"/>
      <c r="J87" s="51"/>
      <c r="K87" s="51"/>
      <c r="L87" s="51"/>
    </row>
    <row r="88" spans="1:12" ht="15.75" x14ac:dyDescent="0.2">
      <c r="A88" s="53"/>
      <c r="B88" s="55"/>
      <c r="C88" s="55"/>
      <c r="D88" s="55"/>
      <c r="E88" s="55"/>
      <c r="F88" s="55"/>
      <c r="G88" s="55"/>
      <c r="H88" s="57"/>
      <c r="I88" s="57"/>
      <c r="J88" s="57"/>
      <c r="K88" s="57"/>
      <c r="L88" s="57"/>
    </row>
    <row r="89" spans="1:12" ht="15.75" x14ac:dyDescent="0.2">
      <c r="A89" s="53"/>
      <c r="B89" s="75" t="s">
        <v>351</v>
      </c>
      <c r="C89" s="55"/>
      <c r="D89" s="55"/>
      <c r="E89" s="55"/>
      <c r="F89" s="55"/>
      <c r="H89" s="57"/>
      <c r="I89" s="57"/>
      <c r="J89" s="57"/>
      <c r="K89" s="57"/>
      <c r="L89" s="57"/>
    </row>
    <row r="90" spans="1:12" ht="47.25" x14ac:dyDescent="0.2">
      <c r="A90" s="58" t="s">
        <v>161</v>
      </c>
      <c r="B90" s="59" t="s">
        <v>163</v>
      </c>
      <c r="C90" s="59" t="s">
        <v>164</v>
      </c>
      <c r="D90" s="59" t="s">
        <v>165</v>
      </c>
      <c r="E90" s="59" t="s">
        <v>166</v>
      </c>
      <c r="F90" s="59" t="s">
        <v>167</v>
      </c>
      <c r="G90" s="59" t="s">
        <v>162</v>
      </c>
      <c r="H90" s="59" t="s">
        <v>168</v>
      </c>
      <c r="I90" s="59"/>
      <c r="J90" s="59" t="s">
        <v>169</v>
      </c>
      <c r="K90" s="59" t="s">
        <v>170</v>
      </c>
      <c r="L90" s="59" t="s">
        <v>171</v>
      </c>
    </row>
    <row r="91" spans="1:12" ht="13.15" customHeight="1" x14ac:dyDescent="0.2">
      <c r="A91" s="73">
        <v>1</v>
      </c>
      <c r="B91" s="69" t="s">
        <v>291</v>
      </c>
      <c r="C91" s="69" t="s">
        <v>191</v>
      </c>
      <c r="D91" s="69" t="s">
        <v>198</v>
      </c>
      <c r="E91" s="69" t="s">
        <v>209</v>
      </c>
      <c r="F91" s="69">
        <v>40</v>
      </c>
      <c r="G91" s="69" t="s">
        <v>290</v>
      </c>
      <c r="H91" s="62">
        <v>10292.1</v>
      </c>
      <c r="I91" s="176">
        <f>H91*1.02</f>
        <v>10497.942000000001</v>
      </c>
      <c r="J91" s="62">
        <f>F91*H91</f>
        <v>411684</v>
      </c>
      <c r="K91" s="27">
        <f>J91*8%</f>
        <v>32934.720000000001</v>
      </c>
      <c r="L91" s="62">
        <f>J91*1.08</f>
        <v>444618.72000000003</v>
      </c>
    </row>
    <row r="92" spans="1:12" ht="15.75" x14ac:dyDescent="0.2">
      <c r="A92" s="68">
        <v>2</v>
      </c>
      <c r="B92" s="69" t="s">
        <v>291</v>
      </c>
      <c r="C92" s="69" t="s">
        <v>191</v>
      </c>
      <c r="D92" s="69" t="s">
        <v>206</v>
      </c>
      <c r="E92" s="69" t="s">
        <v>209</v>
      </c>
      <c r="F92" s="69">
        <v>15</v>
      </c>
      <c r="G92" s="69" t="s">
        <v>290</v>
      </c>
      <c r="H92" s="62">
        <v>10292.1</v>
      </c>
      <c r="I92" s="176">
        <f>H92*1.02</f>
        <v>10497.942000000001</v>
      </c>
      <c r="J92" s="62">
        <f>F92*H92</f>
        <v>154381.5</v>
      </c>
      <c r="K92" s="27">
        <f>J92*8%</f>
        <v>12350.52</v>
      </c>
      <c r="L92" s="62">
        <f>J92*1.08</f>
        <v>166732.02000000002</v>
      </c>
    </row>
    <row r="93" spans="1:12" ht="15.75" x14ac:dyDescent="0.2">
      <c r="A93" s="53"/>
      <c r="B93" s="55"/>
      <c r="C93" s="55"/>
      <c r="D93" s="55"/>
      <c r="E93" s="55"/>
      <c r="F93" s="55"/>
      <c r="G93" s="55"/>
      <c r="H93" s="65" t="s">
        <v>246</v>
      </c>
      <c r="I93" s="65"/>
      <c r="J93" s="65">
        <f>SUM(J91:J92)</f>
        <v>566065.5</v>
      </c>
      <c r="K93" s="65">
        <f>SUM(K91:K92)</f>
        <v>45285.240000000005</v>
      </c>
      <c r="L93" s="65">
        <f>SUM(L91:L92)</f>
        <v>611350.74</v>
      </c>
    </row>
    <row r="94" spans="1:12" ht="29.45" customHeight="1" x14ac:dyDescent="0.2">
      <c r="A94" s="53"/>
      <c r="B94" s="55"/>
      <c r="C94" s="55"/>
      <c r="D94" s="55"/>
      <c r="E94" s="55"/>
      <c r="F94" s="55"/>
      <c r="G94" s="55"/>
      <c r="H94" s="57"/>
      <c r="I94" s="57"/>
      <c r="J94" s="57"/>
      <c r="K94" s="57"/>
      <c r="L94" s="57"/>
    </row>
    <row r="95" spans="1:12" ht="21" customHeight="1" x14ac:dyDescent="0.2">
      <c r="A95" s="53"/>
      <c r="B95" s="48" t="s">
        <v>247</v>
      </c>
      <c r="C95" s="49"/>
      <c r="D95" s="50"/>
      <c r="E95" s="50"/>
      <c r="F95" s="50"/>
      <c r="G95" s="55"/>
      <c r="H95" s="50"/>
      <c r="I95" s="50"/>
      <c r="J95" s="51"/>
      <c r="K95" s="51"/>
      <c r="L95" s="51"/>
    </row>
    <row r="96" spans="1:12" ht="15.75" x14ac:dyDescent="0.2">
      <c r="A96" s="53"/>
      <c r="B96" s="48" t="s">
        <v>248</v>
      </c>
      <c r="C96" s="49"/>
      <c r="D96" s="50"/>
      <c r="E96" s="50"/>
      <c r="F96" s="50"/>
      <c r="G96" s="55"/>
      <c r="H96" s="50"/>
      <c r="I96" s="50"/>
      <c r="J96" s="51"/>
      <c r="K96" s="51"/>
      <c r="L96" s="51"/>
    </row>
    <row r="97" spans="1:12" ht="15.75" x14ac:dyDescent="0.2">
      <c r="A97" s="53"/>
      <c r="B97" s="55"/>
      <c r="C97" s="55"/>
      <c r="D97" s="55"/>
      <c r="E97" s="55"/>
      <c r="F97" s="55"/>
      <c r="G97" s="55"/>
      <c r="H97" s="57"/>
      <c r="I97" s="57"/>
      <c r="J97" s="57"/>
      <c r="K97" s="57"/>
      <c r="L97" s="57"/>
    </row>
    <row r="98" spans="1:12" ht="15.75" x14ac:dyDescent="0.2">
      <c r="A98" s="53"/>
      <c r="B98" s="77"/>
      <c r="C98" s="55"/>
      <c r="D98" s="55"/>
      <c r="E98" s="55"/>
      <c r="F98" s="55"/>
      <c r="G98" s="55"/>
      <c r="H98" s="57"/>
      <c r="I98" s="57"/>
      <c r="J98" s="57"/>
      <c r="K98" s="57"/>
      <c r="L98" s="57"/>
    </row>
    <row r="99" spans="1:12" ht="13.15" customHeight="1" x14ac:dyDescent="0.2">
      <c r="A99" s="53"/>
      <c r="B99" s="75" t="s">
        <v>352</v>
      </c>
      <c r="C99" s="55"/>
      <c r="D99" s="55"/>
      <c r="E99" s="55"/>
      <c r="F99" s="55"/>
      <c r="H99" s="57"/>
      <c r="I99" s="57"/>
      <c r="J99" s="57"/>
      <c r="K99" s="57"/>
      <c r="L99" s="57"/>
    </row>
    <row r="100" spans="1:12" ht="47.25" x14ac:dyDescent="0.2">
      <c r="A100" s="58" t="s">
        <v>161</v>
      </c>
      <c r="B100" s="59" t="s">
        <v>163</v>
      </c>
      <c r="C100" s="59" t="s">
        <v>164</v>
      </c>
      <c r="D100" s="59" t="s">
        <v>165</v>
      </c>
      <c r="E100" s="59" t="s">
        <v>166</v>
      </c>
      <c r="F100" s="59" t="s">
        <v>167</v>
      </c>
      <c r="G100" s="59" t="s">
        <v>162</v>
      </c>
      <c r="H100" s="59" t="s">
        <v>168</v>
      </c>
      <c r="I100" s="59"/>
      <c r="J100" s="59" t="s">
        <v>169</v>
      </c>
      <c r="K100" s="59" t="s">
        <v>170</v>
      </c>
      <c r="L100" s="59" t="s">
        <v>171</v>
      </c>
    </row>
    <row r="101" spans="1:12" ht="29.45" customHeight="1" x14ac:dyDescent="0.2">
      <c r="A101" s="68">
        <v>1</v>
      </c>
      <c r="B101" s="69" t="s">
        <v>293</v>
      </c>
      <c r="C101" s="69" t="s">
        <v>294</v>
      </c>
      <c r="D101" s="69" t="s">
        <v>295</v>
      </c>
      <c r="E101" s="69" t="s">
        <v>240</v>
      </c>
      <c r="F101" s="69">
        <v>4</v>
      </c>
      <c r="G101" s="69" t="s">
        <v>292</v>
      </c>
      <c r="H101" s="62">
        <v>3248.7</v>
      </c>
      <c r="I101" s="176">
        <f>H101*1.02</f>
        <v>3313.674</v>
      </c>
      <c r="J101" s="62">
        <f>F101*H101</f>
        <v>12994.8</v>
      </c>
      <c r="K101" s="122">
        <f>J101*8%</f>
        <v>1039.5840000000001</v>
      </c>
      <c r="L101" s="62">
        <f>J101*1.08</f>
        <v>14034.384</v>
      </c>
    </row>
    <row r="102" spans="1:12" ht="51.6" customHeight="1" x14ac:dyDescent="0.2">
      <c r="A102" s="53"/>
      <c r="B102" s="55"/>
      <c r="C102" s="55"/>
      <c r="D102" s="55"/>
      <c r="E102" s="55"/>
      <c r="F102" s="55"/>
      <c r="G102" s="55"/>
      <c r="H102" s="65" t="s">
        <v>246</v>
      </c>
      <c r="I102" s="65"/>
      <c r="J102" s="65">
        <f>SUM(J101)</f>
        <v>12994.8</v>
      </c>
      <c r="K102" s="65">
        <f>SUM(K101)</f>
        <v>1039.5840000000001</v>
      </c>
      <c r="L102" s="65">
        <f>SUM(L101)</f>
        <v>14034.384</v>
      </c>
    </row>
    <row r="103" spans="1:12" ht="15.75" x14ac:dyDescent="0.2">
      <c r="A103" s="53"/>
      <c r="B103" s="55"/>
      <c r="C103" s="55"/>
      <c r="D103" s="55"/>
      <c r="E103" s="55"/>
      <c r="F103" s="55"/>
      <c r="G103" s="55"/>
      <c r="H103" s="57"/>
      <c r="I103" s="57"/>
      <c r="J103" s="57"/>
      <c r="K103" s="57"/>
      <c r="L103" s="57"/>
    </row>
    <row r="104" spans="1:12" ht="15.75" x14ac:dyDescent="0.2">
      <c r="A104" s="53"/>
      <c r="B104" s="48" t="s">
        <v>247</v>
      </c>
      <c r="C104" s="49"/>
      <c r="D104" s="50"/>
      <c r="E104" s="50"/>
      <c r="F104" s="50"/>
      <c r="G104" s="55"/>
      <c r="H104" s="50"/>
      <c r="I104" s="50"/>
      <c r="J104" s="51"/>
      <c r="K104" s="51"/>
      <c r="L104" s="51"/>
    </row>
    <row r="105" spans="1:12" ht="15.75" x14ac:dyDescent="0.2">
      <c r="A105" s="53"/>
      <c r="B105" s="48" t="s">
        <v>248</v>
      </c>
      <c r="C105" s="49"/>
      <c r="D105" s="50"/>
      <c r="E105" s="50"/>
      <c r="F105" s="50"/>
      <c r="G105" s="55"/>
      <c r="H105" s="50"/>
      <c r="I105" s="50"/>
      <c r="J105" s="51"/>
      <c r="K105" s="51"/>
      <c r="L105" s="51"/>
    </row>
    <row r="106" spans="1:12" ht="15.75" x14ac:dyDescent="0.2">
      <c r="A106" s="53"/>
      <c r="B106" s="55"/>
      <c r="C106" s="55"/>
      <c r="D106" s="55"/>
      <c r="E106" s="55"/>
      <c r="F106" s="55"/>
      <c r="G106" s="55"/>
      <c r="H106" s="57"/>
      <c r="I106" s="57"/>
      <c r="J106" s="57"/>
      <c r="K106" s="57"/>
      <c r="L106" s="57"/>
    </row>
    <row r="107" spans="1:12" ht="13.15" customHeight="1" x14ac:dyDescent="0.2">
      <c r="A107" s="53"/>
      <c r="B107" s="75" t="s">
        <v>353</v>
      </c>
      <c r="C107" s="55"/>
      <c r="D107" s="55"/>
      <c r="E107" s="55"/>
      <c r="F107" s="55"/>
      <c r="H107" s="57"/>
      <c r="I107" s="57"/>
      <c r="J107" s="57"/>
      <c r="K107" s="57"/>
      <c r="L107" s="57"/>
    </row>
    <row r="108" spans="1:12" ht="47.25" x14ac:dyDescent="0.2">
      <c r="A108" s="58" t="s">
        <v>161</v>
      </c>
      <c r="B108" s="59" t="s">
        <v>163</v>
      </c>
      <c r="C108" s="59" t="s">
        <v>164</v>
      </c>
      <c r="D108" s="59" t="s">
        <v>165</v>
      </c>
      <c r="E108" s="59" t="s">
        <v>166</v>
      </c>
      <c r="F108" s="59" t="s">
        <v>167</v>
      </c>
      <c r="G108" s="59" t="s">
        <v>162</v>
      </c>
      <c r="H108" s="59" t="s">
        <v>168</v>
      </c>
      <c r="I108" s="59"/>
      <c r="J108" s="59" t="s">
        <v>169</v>
      </c>
      <c r="K108" s="59" t="s">
        <v>170</v>
      </c>
      <c r="L108" s="59" t="s">
        <v>171</v>
      </c>
    </row>
    <row r="109" spans="1:12" ht="78.75" x14ac:dyDescent="0.2">
      <c r="A109" s="73">
        <v>1</v>
      </c>
      <c r="B109" s="69" t="s">
        <v>297</v>
      </c>
      <c r="C109" s="69" t="s">
        <v>298</v>
      </c>
      <c r="D109" s="69" t="s">
        <v>299</v>
      </c>
      <c r="E109" s="69" t="s">
        <v>300</v>
      </c>
      <c r="F109" s="69">
        <v>5</v>
      </c>
      <c r="G109" s="69" t="s">
        <v>296</v>
      </c>
      <c r="H109" s="62">
        <v>12076.05</v>
      </c>
      <c r="I109" s="176">
        <f>H109*1.02</f>
        <v>12317.571</v>
      </c>
      <c r="J109" s="62">
        <f>F109*H109</f>
        <v>60380.25</v>
      </c>
      <c r="K109" s="123">
        <f>J109*8%</f>
        <v>4830.42</v>
      </c>
      <c r="L109" s="62">
        <f>J109*1.08</f>
        <v>65210.670000000006</v>
      </c>
    </row>
    <row r="110" spans="1:12" ht="29.45" customHeight="1" x14ac:dyDescent="0.2">
      <c r="A110" s="68">
        <v>2</v>
      </c>
      <c r="B110" s="69" t="s">
        <v>297</v>
      </c>
      <c r="C110" s="69" t="s">
        <v>298</v>
      </c>
      <c r="D110" s="69" t="s">
        <v>301</v>
      </c>
      <c r="E110" s="69" t="s">
        <v>243</v>
      </c>
      <c r="F110" s="69">
        <v>5</v>
      </c>
      <c r="G110" s="69" t="s">
        <v>296</v>
      </c>
      <c r="H110" s="62">
        <v>12076.05</v>
      </c>
      <c r="I110" s="176">
        <f>H110*1.02</f>
        <v>12317.571</v>
      </c>
      <c r="J110" s="62">
        <f>F110*H110</f>
        <v>60380.25</v>
      </c>
      <c r="K110" s="123">
        <f>J110*8%</f>
        <v>4830.42</v>
      </c>
      <c r="L110" s="62">
        <f>J110*1.08</f>
        <v>65210.670000000006</v>
      </c>
    </row>
    <row r="111" spans="1:12" ht="21" customHeight="1" x14ac:dyDescent="0.2">
      <c r="A111" s="53"/>
      <c r="B111" s="55"/>
      <c r="C111" s="55"/>
      <c r="D111" s="55"/>
      <c r="E111" s="55"/>
      <c r="F111" s="55"/>
      <c r="G111" s="55"/>
      <c r="H111" s="65" t="s">
        <v>246</v>
      </c>
      <c r="I111" s="65"/>
      <c r="J111" s="65">
        <f>SUM(J109:J110)</f>
        <v>120760.5</v>
      </c>
      <c r="K111" s="65">
        <f>SUM(K109:K110)</f>
        <v>9660.84</v>
      </c>
      <c r="L111" s="65">
        <f>SUM(L109:L110)</f>
        <v>130421.34000000001</v>
      </c>
    </row>
    <row r="112" spans="1:12" ht="15.75" x14ac:dyDescent="0.2">
      <c r="A112" s="53"/>
      <c r="B112" s="55"/>
      <c r="C112" s="55"/>
      <c r="D112" s="55"/>
      <c r="E112" s="55"/>
      <c r="F112" s="55"/>
      <c r="G112" s="55"/>
      <c r="H112" s="57"/>
      <c r="I112" s="57"/>
      <c r="J112" s="57"/>
      <c r="K112" s="57"/>
      <c r="L112" s="57"/>
    </row>
    <row r="113" spans="1:12" ht="15.75" x14ac:dyDescent="0.2">
      <c r="A113" s="53"/>
      <c r="B113" s="48" t="s">
        <v>247</v>
      </c>
      <c r="C113" s="49"/>
      <c r="D113" s="50"/>
      <c r="E113" s="50"/>
      <c r="F113" s="50"/>
      <c r="G113" s="55"/>
      <c r="H113" s="50"/>
      <c r="I113" s="50"/>
      <c r="J113" s="51"/>
      <c r="K113" s="51"/>
      <c r="L113" s="51"/>
    </row>
    <row r="114" spans="1:12" ht="15.75" x14ac:dyDescent="0.2">
      <c r="A114" s="53"/>
      <c r="B114" s="48" t="s">
        <v>248</v>
      </c>
      <c r="C114" s="49"/>
      <c r="D114" s="50"/>
      <c r="E114" s="50"/>
      <c r="F114" s="50"/>
      <c r="G114" s="55"/>
      <c r="H114" s="50"/>
      <c r="I114" s="50"/>
      <c r="J114" s="51"/>
      <c r="K114" s="51"/>
      <c r="L114" s="51"/>
    </row>
    <row r="115" spans="1:12" ht="13.15" customHeight="1" x14ac:dyDescent="0.2">
      <c r="A115" s="53"/>
      <c r="B115" s="55"/>
      <c r="C115" s="55"/>
      <c r="D115" s="55"/>
      <c r="E115" s="55"/>
      <c r="F115" s="55"/>
      <c r="G115" s="55"/>
      <c r="H115" s="57"/>
      <c r="I115" s="57"/>
      <c r="J115" s="57"/>
      <c r="K115" s="57"/>
      <c r="L115" s="57"/>
    </row>
    <row r="116" spans="1:12" ht="15.75" x14ac:dyDescent="0.2">
      <c r="A116" s="53"/>
      <c r="B116" s="55"/>
      <c r="C116" s="55"/>
      <c r="D116" s="55"/>
      <c r="E116" s="55"/>
      <c r="F116" s="55"/>
      <c r="G116" s="55"/>
      <c r="H116" s="57"/>
      <c r="I116" s="57"/>
      <c r="J116" s="57"/>
      <c r="K116" s="57"/>
      <c r="L116" s="57"/>
    </row>
    <row r="117" spans="1:12" ht="29.45" customHeight="1" x14ac:dyDescent="0.2">
      <c r="A117" s="53"/>
      <c r="B117" s="79" t="s">
        <v>354</v>
      </c>
      <c r="C117" s="55"/>
      <c r="D117" s="55"/>
      <c r="E117" s="55"/>
      <c r="F117" s="55"/>
      <c r="H117" s="57"/>
      <c r="I117" s="57"/>
      <c r="J117" s="57"/>
      <c r="K117" s="57"/>
      <c r="L117" s="57"/>
    </row>
    <row r="118" spans="1:12" ht="61.9" customHeight="1" x14ac:dyDescent="0.2">
      <c r="A118" s="58" t="s">
        <v>161</v>
      </c>
      <c r="B118" s="59" t="s">
        <v>163</v>
      </c>
      <c r="C118" s="59" t="s">
        <v>164</v>
      </c>
      <c r="D118" s="59" t="s">
        <v>165</v>
      </c>
      <c r="E118" s="59" t="s">
        <v>166</v>
      </c>
      <c r="F118" s="59" t="s">
        <v>167</v>
      </c>
      <c r="G118" s="59" t="s">
        <v>162</v>
      </c>
      <c r="H118" s="59" t="s">
        <v>168</v>
      </c>
      <c r="I118" s="59"/>
      <c r="J118" s="59" t="s">
        <v>169</v>
      </c>
      <c r="K118" s="59" t="s">
        <v>170</v>
      </c>
      <c r="L118" s="59" t="s">
        <v>171</v>
      </c>
    </row>
    <row r="119" spans="1:12" ht="15.75" x14ac:dyDescent="0.2">
      <c r="A119" s="68">
        <v>1</v>
      </c>
      <c r="B119" s="69" t="s">
        <v>304</v>
      </c>
      <c r="C119" s="69" t="s">
        <v>236</v>
      </c>
      <c r="D119" s="69" t="s">
        <v>305</v>
      </c>
      <c r="E119" s="69" t="s">
        <v>240</v>
      </c>
      <c r="F119" s="69">
        <v>40</v>
      </c>
      <c r="G119" s="69" t="s">
        <v>303</v>
      </c>
      <c r="H119" s="78">
        <v>2546.25</v>
      </c>
      <c r="I119" s="176">
        <f>H119*1.02</f>
        <v>2597.1750000000002</v>
      </c>
      <c r="J119" s="78">
        <f>F119*H119</f>
        <v>101850</v>
      </c>
      <c r="K119" s="123">
        <f>J119*8%</f>
        <v>8148</v>
      </c>
      <c r="L119" s="62">
        <f>J119*1.08</f>
        <v>109998</v>
      </c>
    </row>
    <row r="120" spans="1:12" ht="15.75" x14ac:dyDescent="0.2">
      <c r="A120" s="53"/>
      <c r="B120" s="55"/>
      <c r="C120" s="55"/>
      <c r="D120" s="55"/>
      <c r="E120" s="55"/>
      <c r="F120" s="55"/>
      <c r="G120" s="55"/>
      <c r="H120" s="65" t="s">
        <v>246</v>
      </c>
      <c r="I120" s="65"/>
      <c r="J120" s="65">
        <f>SUM(J119)</f>
        <v>101850</v>
      </c>
      <c r="K120" s="65">
        <f>SUM(K119)</f>
        <v>8148</v>
      </c>
      <c r="L120" s="65">
        <f>SUM(L119)</f>
        <v>109998</v>
      </c>
    </row>
    <row r="121" spans="1:12" ht="15.75" x14ac:dyDescent="0.2">
      <c r="A121" s="53"/>
      <c r="B121" s="55"/>
      <c r="C121" s="55"/>
      <c r="D121" s="55"/>
      <c r="E121" s="55"/>
      <c r="F121" s="55"/>
      <c r="G121" s="55"/>
      <c r="H121" s="57"/>
      <c r="I121" s="57"/>
      <c r="J121" s="57"/>
      <c r="K121" s="57"/>
      <c r="L121" s="57"/>
    </row>
    <row r="122" spans="1:12" ht="13.15" customHeight="1" x14ac:dyDescent="0.2">
      <c r="A122" s="53"/>
      <c r="B122" s="48" t="s">
        <v>247</v>
      </c>
      <c r="C122" s="49"/>
      <c r="D122" s="50"/>
      <c r="E122" s="50"/>
      <c r="F122" s="50"/>
      <c r="G122" s="55"/>
      <c r="H122" s="50"/>
      <c r="I122" s="50"/>
      <c r="J122" s="51"/>
      <c r="K122" s="51"/>
      <c r="L122" s="51"/>
    </row>
    <row r="123" spans="1:12" ht="15.75" x14ac:dyDescent="0.2">
      <c r="A123" s="53"/>
      <c r="B123" s="48" t="s">
        <v>248</v>
      </c>
      <c r="C123" s="49"/>
      <c r="D123" s="50"/>
      <c r="E123" s="50"/>
      <c r="F123" s="50"/>
      <c r="G123" s="55"/>
      <c r="H123" s="50"/>
      <c r="I123" s="50"/>
      <c r="J123" s="51"/>
      <c r="K123" s="51"/>
      <c r="L123" s="51"/>
    </row>
    <row r="124" spans="1:12" ht="15.75" x14ac:dyDescent="0.2">
      <c r="A124" s="53"/>
      <c r="B124" s="55"/>
      <c r="C124" s="55"/>
      <c r="D124" s="55"/>
      <c r="E124" s="55"/>
      <c r="F124" s="55"/>
      <c r="G124" s="55"/>
      <c r="H124" s="57"/>
      <c r="I124" s="57"/>
      <c r="J124" s="57"/>
      <c r="K124" s="57"/>
      <c r="L124" s="57"/>
    </row>
    <row r="125" spans="1:12" ht="52.9" customHeight="1" x14ac:dyDescent="0.2">
      <c r="A125" s="53"/>
      <c r="B125" s="48"/>
      <c r="C125" s="49"/>
      <c r="D125" s="50"/>
      <c r="E125" s="50"/>
      <c r="F125" s="50"/>
      <c r="G125" s="55"/>
      <c r="H125" s="50"/>
      <c r="I125" s="50"/>
      <c r="J125" s="51"/>
      <c r="K125" s="51"/>
      <c r="L125" s="51"/>
    </row>
    <row r="126" spans="1:12" ht="15.75" x14ac:dyDescent="0.2">
      <c r="A126" s="53"/>
      <c r="B126" s="48"/>
      <c r="C126" s="49"/>
      <c r="D126" s="50"/>
      <c r="E126" s="50"/>
      <c r="F126" s="50"/>
      <c r="G126" s="55"/>
      <c r="H126" s="50"/>
      <c r="I126" s="50"/>
      <c r="J126" s="51"/>
      <c r="K126" s="51"/>
      <c r="L126" s="51"/>
    </row>
    <row r="127" spans="1:12" ht="26.45" customHeight="1" x14ac:dyDescent="0.25">
      <c r="A127" s="53"/>
      <c r="B127" s="72" t="s">
        <v>355</v>
      </c>
      <c r="C127" s="55"/>
      <c r="D127" s="55"/>
      <c r="E127" s="55"/>
      <c r="F127" s="55"/>
      <c r="H127" s="57"/>
      <c r="I127" s="57"/>
      <c r="J127" s="57"/>
      <c r="K127" s="57"/>
      <c r="L127" s="57"/>
    </row>
    <row r="128" spans="1:12" ht="26.45" customHeight="1" x14ac:dyDescent="0.2">
      <c r="A128" s="58" t="s">
        <v>161</v>
      </c>
      <c r="B128" s="59" t="s">
        <v>163</v>
      </c>
      <c r="C128" s="59" t="s">
        <v>164</v>
      </c>
      <c r="D128" s="59" t="s">
        <v>165</v>
      </c>
      <c r="E128" s="59" t="s">
        <v>166</v>
      </c>
      <c r="F128" s="59" t="s">
        <v>167</v>
      </c>
      <c r="G128" s="59" t="s">
        <v>162</v>
      </c>
      <c r="H128" s="59" t="s">
        <v>168</v>
      </c>
      <c r="I128" s="59"/>
      <c r="J128" s="59" t="s">
        <v>169</v>
      </c>
      <c r="K128" s="59" t="s">
        <v>170</v>
      </c>
      <c r="L128" s="59" t="s">
        <v>171</v>
      </c>
    </row>
    <row r="129" spans="1:12" ht="63" x14ac:dyDescent="0.2">
      <c r="A129" s="68">
        <v>1</v>
      </c>
      <c r="B129" s="69" t="s">
        <v>142</v>
      </c>
      <c r="C129" s="69" t="s">
        <v>298</v>
      </c>
      <c r="D129" s="69" t="s">
        <v>184</v>
      </c>
      <c r="E129" s="69" t="s">
        <v>307</v>
      </c>
      <c r="F129" s="69">
        <v>10</v>
      </c>
      <c r="G129" s="69" t="s">
        <v>306</v>
      </c>
      <c r="H129" s="78">
        <v>1784.9999999999998</v>
      </c>
      <c r="I129" s="176">
        <f>H129*1.02</f>
        <v>1820.6999999999998</v>
      </c>
      <c r="J129" s="78">
        <f>F129*H129</f>
        <v>17849.999999999996</v>
      </c>
      <c r="K129" s="123">
        <f>J129*8%</f>
        <v>1427.9999999999998</v>
      </c>
      <c r="L129" s="62">
        <f>J129*1.08</f>
        <v>19277.999999999996</v>
      </c>
    </row>
    <row r="130" spans="1:12" ht="15.75" x14ac:dyDescent="0.2">
      <c r="A130" s="53"/>
      <c r="B130" s="55"/>
      <c r="C130" s="55"/>
      <c r="D130" s="55"/>
      <c r="E130" s="55"/>
      <c r="F130" s="55"/>
      <c r="G130" s="55"/>
      <c r="H130" s="65" t="s">
        <v>246</v>
      </c>
      <c r="I130" s="65"/>
      <c r="J130" s="65">
        <f>SUM(J129)</f>
        <v>17849.999999999996</v>
      </c>
      <c r="K130" s="65">
        <f>SUM(K129)</f>
        <v>1427.9999999999998</v>
      </c>
      <c r="L130" s="65">
        <f>SUM(L129)</f>
        <v>19277.999999999996</v>
      </c>
    </row>
    <row r="131" spans="1:12" ht="15.75" x14ac:dyDescent="0.2">
      <c r="A131" s="53"/>
      <c r="B131" s="55"/>
      <c r="C131" s="55"/>
      <c r="D131" s="55"/>
      <c r="E131" s="55"/>
      <c r="F131" s="55"/>
      <c r="G131" s="55"/>
      <c r="H131" s="57"/>
      <c r="I131" s="57"/>
      <c r="J131" s="57"/>
      <c r="K131" s="57"/>
      <c r="L131" s="57"/>
    </row>
    <row r="132" spans="1:12" ht="13.15" customHeight="1" x14ac:dyDescent="0.2">
      <c r="A132" s="53"/>
      <c r="B132" s="48" t="s">
        <v>247</v>
      </c>
      <c r="C132" s="49"/>
      <c r="D132" s="50"/>
      <c r="E132" s="50"/>
      <c r="F132" s="50"/>
      <c r="G132" s="55"/>
      <c r="H132" s="50"/>
      <c r="I132" s="50"/>
      <c r="J132" s="51"/>
      <c r="K132" s="51"/>
      <c r="L132" s="51"/>
    </row>
    <row r="133" spans="1:12" ht="15.75" x14ac:dyDescent="0.2">
      <c r="A133" s="53"/>
      <c r="B133" s="48" t="s">
        <v>248</v>
      </c>
      <c r="C133" s="49"/>
      <c r="D133" s="50"/>
      <c r="E133" s="50"/>
      <c r="F133" s="50"/>
      <c r="G133" s="55"/>
      <c r="H133" s="50"/>
      <c r="I133" s="50"/>
      <c r="J133" s="51"/>
      <c r="K133" s="51"/>
      <c r="L133" s="51"/>
    </row>
    <row r="134" spans="1:12" ht="15.75" x14ac:dyDescent="0.2">
      <c r="A134" s="53"/>
      <c r="B134" s="55"/>
      <c r="C134" s="55"/>
      <c r="D134" s="55"/>
      <c r="E134" s="55"/>
      <c r="F134" s="55"/>
      <c r="G134" s="55"/>
      <c r="H134" s="57"/>
      <c r="I134" s="57"/>
      <c r="J134" s="57"/>
      <c r="K134" s="57"/>
      <c r="L134" s="57"/>
    </row>
    <row r="135" spans="1:12" ht="15.75" x14ac:dyDescent="0.2">
      <c r="A135" s="53"/>
      <c r="B135" s="55"/>
      <c r="C135" s="55"/>
      <c r="D135" s="55"/>
      <c r="E135" s="55"/>
      <c r="F135" s="55"/>
      <c r="G135" s="55"/>
      <c r="H135" s="57"/>
      <c r="I135" s="57"/>
      <c r="J135" s="57"/>
      <c r="K135" s="57"/>
      <c r="L135" s="57"/>
    </row>
    <row r="136" spans="1:12" ht="24.6" customHeight="1" x14ac:dyDescent="0.25">
      <c r="A136" s="53"/>
      <c r="B136" s="72" t="s">
        <v>356</v>
      </c>
      <c r="C136" s="55"/>
      <c r="D136" s="55"/>
      <c r="E136" s="55"/>
      <c r="F136" s="55"/>
      <c r="H136" s="57"/>
      <c r="I136" s="57"/>
      <c r="J136" s="57"/>
      <c r="K136" s="57"/>
      <c r="L136" s="57"/>
    </row>
    <row r="137" spans="1:12" ht="39.6" customHeight="1" x14ac:dyDescent="0.2">
      <c r="A137" s="58" t="s">
        <v>161</v>
      </c>
      <c r="B137" s="59" t="s">
        <v>163</v>
      </c>
      <c r="C137" s="59" t="s">
        <v>164</v>
      </c>
      <c r="D137" s="59" t="s">
        <v>165</v>
      </c>
      <c r="E137" s="59" t="s">
        <v>166</v>
      </c>
      <c r="F137" s="59" t="s">
        <v>167</v>
      </c>
      <c r="G137" s="59" t="s">
        <v>162</v>
      </c>
      <c r="H137" s="59" t="s">
        <v>168</v>
      </c>
      <c r="I137" s="59"/>
      <c r="J137" s="59" t="s">
        <v>169</v>
      </c>
      <c r="K137" s="59" t="s">
        <v>170</v>
      </c>
      <c r="L137" s="59" t="s">
        <v>171</v>
      </c>
    </row>
    <row r="138" spans="1:12" ht="15.75" x14ac:dyDescent="0.2">
      <c r="A138" s="68">
        <v>1</v>
      </c>
      <c r="B138" s="69" t="s">
        <v>309</v>
      </c>
      <c r="C138" s="69" t="s">
        <v>191</v>
      </c>
      <c r="D138" s="69" t="s">
        <v>202</v>
      </c>
      <c r="E138" s="69" t="s">
        <v>214</v>
      </c>
      <c r="F138" s="69">
        <v>6</v>
      </c>
      <c r="G138" s="69" t="s">
        <v>308</v>
      </c>
      <c r="H138" s="78">
        <v>2835</v>
      </c>
      <c r="I138" s="176">
        <f>H138*1.02</f>
        <v>2891.7000000000003</v>
      </c>
      <c r="J138" s="78">
        <f>F138*H138</f>
        <v>17010</v>
      </c>
      <c r="K138" s="27">
        <f>J138*8%</f>
        <v>1360.8</v>
      </c>
      <c r="L138" s="62">
        <f>J138*1.08</f>
        <v>18370.800000000003</v>
      </c>
    </row>
    <row r="139" spans="1:12" ht="15.75" x14ac:dyDescent="0.25">
      <c r="A139" s="53"/>
      <c r="B139" s="80"/>
      <c r="C139" s="80"/>
      <c r="D139" s="80"/>
      <c r="E139" s="80"/>
      <c r="F139" s="81"/>
      <c r="G139" s="80"/>
      <c r="H139" s="65" t="s">
        <v>246</v>
      </c>
      <c r="I139" s="65"/>
      <c r="J139" s="65">
        <f>SUM(J138)</f>
        <v>17010</v>
      </c>
      <c r="K139" s="65">
        <f>SUM(K138)</f>
        <v>1360.8</v>
      </c>
      <c r="L139" s="65">
        <f>SUM(L138)</f>
        <v>18370.800000000003</v>
      </c>
    </row>
    <row r="140" spans="1:12" ht="15" x14ac:dyDescent="0.25">
      <c r="A140" s="82"/>
      <c r="B140" s="83"/>
      <c r="C140" s="83"/>
      <c r="D140" s="83"/>
      <c r="E140" s="83"/>
      <c r="F140" s="82"/>
      <c r="G140" s="83"/>
      <c r="H140" s="84"/>
      <c r="I140" s="84"/>
      <c r="J140" s="84"/>
      <c r="K140" s="84"/>
      <c r="L140" s="85"/>
    </row>
    <row r="141" spans="1:12" ht="13.15" customHeight="1" x14ac:dyDescent="0.25">
      <c r="A141" s="82"/>
      <c r="B141" s="48" t="s">
        <v>247</v>
      </c>
      <c r="C141" s="49"/>
      <c r="D141" s="50"/>
      <c r="E141" s="50"/>
      <c r="F141" s="50"/>
      <c r="G141" s="83"/>
      <c r="H141" s="50"/>
      <c r="I141" s="50"/>
      <c r="J141" s="51"/>
      <c r="K141" s="51"/>
      <c r="L141" s="51"/>
    </row>
    <row r="142" spans="1:12" ht="15" x14ac:dyDescent="0.25">
      <c r="A142" s="82"/>
      <c r="B142" s="48" t="s">
        <v>248</v>
      </c>
      <c r="C142" s="49"/>
      <c r="D142" s="50"/>
      <c r="E142" s="50"/>
      <c r="F142" s="50"/>
      <c r="G142" s="83"/>
      <c r="H142" s="50"/>
      <c r="I142" s="50"/>
      <c r="J142" s="51"/>
      <c r="K142" s="51"/>
      <c r="L142" s="51"/>
    </row>
    <row r="143" spans="1:12" ht="21.6" customHeight="1" x14ac:dyDescent="0.25">
      <c r="A143" s="82"/>
      <c r="B143" s="48"/>
      <c r="C143" s="49"/>
      <c r="D143" s="50"/>
      <c r="E143" s="50"/>
      <c r="F143" s="50"/>
      <c r="G143" s="83"/>
      <c r="H143" s="50"/>
      <c r="I143" s="50"/>
      <c r="J143" s="51"/>
      <c r="K143" s="51"/>
      <c r="L143" s="51"/>
    </row>
    <row r="144" spans="1:12" ht="15" x14ac:dyDescent="0.25">
      <c r="A144" s="82"/>
      <c r="B144" s="48"/>
      <c r="C144" s="49"/>
      <c r="D144" s="50"/>
      <c r="E144" s="50"/>
      <c r="F144" s="50"/>
      <c r="G144" s="83"/>
      <c r="H144" s="50"/>
      <c r="I144" s="50"/>
      <c r="J144" s="51"/>
      <c r="K144" s="51"/>
      <c r="L144" s="51"/>
    </row>
    <row r="146" spans="1:12" ht="15.75" x14ac:dyDescent="0.25">
      <c r="A146" s="49"/>
      <c r="B146" s="72" t="s">
        <v>357</v>
      </c>
      <c r="C146" s="50"/>
      <c r="D146" s="50"/>
      <c r="E146" s="50"/>
      <c r="F146" s="50"/>
      <c r="H146" s="50"/>
      <c r="I146" s="50"/>
      <c r="J146" s="50"/>
      <c r="K146" s="50"/>
      <c r="L146" s="50"/>
    </row>
    <row r="147" spans="1:12" ht="45" x14ac:dyDescent="0.2">
      <c r="A147" s="98" t="s">
        <v>310</v>
      </c>
      <c r="B147" s="98" t="s">
        <v>311</v>
      </c>
      <c r="C147" s="98" t="s">
        <v>312</v>
      </c>
      <c r="D147" s="98" t="s">
        <v>313</v>
      </c>
      <c r="E147" s="98" t="s">
        <v>3</v>
      </c>
      <c r="F147" s="98" t="s">
        <v>314</v>
      </c>
      <c r="G147" s="59" t="s">
        <v>162</v>
      </c>
      <c r="H147" s="98" t="s">
        <v>7</v>
      </c>
      <c r="I147" s="98"/>
      <c r="J147" s="98" t="s">
        <v>315</v>
      </c>
      <c r="K147" s="98" t="s">
        <v>316</v>
      </c>
      <c r="L147" s="98" t="s">
        <v>317</v>
      </c>
    </row>
    <row r="148" spans="1:12" ht="13.15" customHeight="1" x14ac:dyDescent="0.2">
      <c r="A148" s="88" t="s">
        <v>57</v>
      </c>
      <c r="B148" s="86" t="s">
        <v>319</v>
      </c>
      <c r="C148" s="88" t="s">
        <v>191</v>
      </c>
      <c r="D148" s="88" t="s">
        <v>213</v>
      </c>
      <c r="E148" s="88" t="s">
        <v>320</v>
      </c>
      <c r="F148" s="89">
        <v>4</v>
      </c>
      <c r="G148" s="104" t="s">
        <v>318</v>
      </c>
      <c r="H148" s="90">
        <v>693</v>
      </c>
      <c r="I148" s="176">
        <f>H148*1.02</f>
        <v>706.86</v>
      </c>
      <c r="J148" s="91">
        <f>F148*H148</f>
        <v>2772</v>
      </c>
      <c r="K148" s="91">
        <f>J148*8%</f>
        <v>221.76</v>
      </c>
      <c r="L148" s="91">
        <f>J148*1.08</f>
        <v>2993.76</v>
      </c>
    </row>
    <row r="149" spans="1:12" ht="30" x14ac:dyDescent="0.2">
      <c r="A149" s="88" t="s">
        <v>73</v>
      </c>
      <c r="B149" s="86" t="s">
        <v>319</v>
      </c>
      <c r="C149" s="88" t="s">
        <v>191</v>
      </c>
      <c r="D149" s="88" t="s">
        <v>213</v>
      </c>
      <c r="E149" s="88" t="s">
        <v>321</v>
      </c>
      <c r="F149" s="89">
        <v>48</v>
      </c>
      <c r="G149" s="103" t="s">
        <v>318</v>
      </c>
      <c r="H149" s="90">
        <v>6930</v>
      </c>
      <c r="I149" s="176">
        <f>H149*1.02</f>
        <v>7068.6</v>
      </c>
      <c r="J149" s="91">
        <f>F149*H149</f>
        <v>332640</v>
      </c>
      <c r="K149" s="91">
        <f>J149*8%</f>
        <v>26611.200000000001</v>
      </c>
      <c r="L149" s="91">
        <f>J149*1.08</f>
        <v>359251.20000000001</v>
      </c>
    </row>
    <row r="150" spans="1:12" ht="52.9" customHeight="1" x14ac:dyDescent="0.2">
      <c r="A150" s="88" t="s">
        <v>103</v>
      </c>
      <c r="B150" s="86" t="s">
        <v>319</v>
      </c>
      <c r="C150" s="88" t="s">
        <v>191</v>
      </c>
      <c r="D150" s="92" t="s">
        <v>322</v>
      </c>
      <c r="E150" s="87" t="s">
        <v>323</v>
      </c>
      <c r="F150" s="89">
        <v>44</v>
      </c>
      <c r="G150" s="103" t="s">
        <v>318</v>
      </c>
      <c r="H150" s="90">
        <v>6468</v>
      </c>
      <c r="I150" s="176">
        <f>H150*1.02</f>
        <v>6597.36</v>
      </c>
      <c r="J150" s="91">
        <f>F150*H150</f>
        <v>284592</v>
      </c>
      <c r="K150" s="91">
        <f>J150*8%</f>
        <v>22767.360000000001</v>
      </c>
      <c r="L150" s="91">
        <f>J150*1.08</f>
        <v>307359.36000000004</v>
      </c>
    </row>
    <row r="151" spans="1:12" ht="22.9" customHeight="1" x14ac:dyDescent="0.25">
      <c r="A151" s="51"/>
      <c r="B151" s="51"/>
      <c r="C151" s="51"/>
      <c r="D151" s="51"/>
      <c r="E151" s="51"/>
      <c r="F151" s="51"/>
      <c r="G151" s="51"/>
      <c r="H151" s="93" t="s">
        <v>246</v>
      </c>
      <c r="I151" s="93"/>
      <c r="J151" s="99">
        <f>SUM(J148:J150)</f>
        <v>620004</v>
      </c>
      <c r="K151" s="100">
        <f>SUM(K148:K150)</f>
        <v>49600.32</v>
      </c>
      <c r="L151" s="99">
        <f>SUM(L148:L150)</f>
        <v>669604.32000000007</v>
      </c>
    </row>
    <row r="152" spans="1:12" ht="15" x14ac:dyDescent="0.2">
      <c r="A152" s="49"/>
      <c r="B152" s="94"/>
      <c r="C152" s="49"/>
      <c r="D152" s="50"/>
      <c r="E152" s="50"/>
      <c r="F152" s="50"/>
      <c r="G152" s="49"/>
      <c r="H152" s="51"/>
      <c r="I152" s="51"/>
      <c r="J152" s="51"/>
      <c r="K152" s="51"/>
      <c r="L152" s="51"/>
    </row>
    <row r="153" spans="1:12" ht="15" x14ac:dyDescent="0.2">
      <c r="B153" s="48" t="s">
        <v>247</v>
      </c>
      <c r="C153" s="49"/>
      <c r="D153" s="50"/>
      <c r="E153" s="50"/>
      <c r="F153" s="50"/>
      <c r="H153" s="50"/>
      <c r="I153" s="50"/>
      <c r="J153" s="51"/>
      <c r="K153" s="51"/>
    </row>
    <row r="154" spans="1:12" ht="15" x14ac:dyDescent="0.2">
      <c r="B154" s="48" t="s">
        <v>248</v>
      </c>
      <c r="C154" s="49"/>
      <c r="D154" s="50"/>
      <c r="E154" s="50"/>
      <c r="F154" s="50"/>
      <c r="H154" s="50"/>
      <c r="I154" s="50"/>
      <c r="J154" s="51"/>
      <c r="K154" s="51"/>
    </row>
    <row r="155" spans="1:12" ht="15" x14ac:dyDescent="0.2">
      <c r="B155" s="48"/>
      <c r="C155" s="49"/>
      <c r="D155" s="50"/>
      <c r="E155" s="50"/>
      <c r="F155" s="50"/>
      <c r="H155" s="50"/>
      <c r="I155" s="50"/>
      <c r="J155" s="51"/>
      <c r="K155" s="51"/>
    </row>
    <row r="156" spans="1:12" ht="15" x14ac:dyDescent="0.2">
      <c r="B156" s="48"/>
      <c r="C156" s="49"/>
      <c r="D156" s="50"/>
      <c r="E156" s="50"/>
      <c r="F156" s="50"/>
      <c r="H156" s="50"/>
      <c r="I156" s="50"/>
      <c r="J156" s="51"/>
      <c r="K156" s="51"/>
    </row>
    <row r="157" spans="1:12" ht="13.15" customHeight="1" x14ac:dyDescent="0.25">
      <c r="B157" s="72" t="s">
        <v>358</v>
      </c>
    </row>
    <row r="158" spans="1:12" ht="45" x14ac:dyDescent="0.2">
      <c r="A158" s="98" t="s">
        <v>310</v>
      </c>
      <c r="B158" s="98" t="s">
        <v>311</v>
      </c>
      <c r="C158" s="98" t="s">
        <v>312</v>
      </c>
      <c r="D158" s="98" t="s">
        <v>313</v>
      </c>
      <c r="E158" s="98" t="s">
        <v>3</v>
      </c>
      <c r="F158" s="98" t="s">
        <v>314</v>
      </c>
      <c r="G158" s="59" t="s">
        <v>162</v>
      </c>
      <c r="H158" s="98" t="s">
        <v>7</v>
      </c>
      <c r="I158" s="98"/>
      <c r="J158" s="98" t="s">
        <v>315</v>
      </c>
      <c r="K158" s="98" t="s">
        <v>316</v>
      </c>
      <c r="L158" s="98" t="s">
        <v>317</v>
      </c>
    </row>
    <row r="159" spans="1:12" ht="45" x14ac:dyDescent="0.2">
      <c r="A159" s="88" t="s">
        <v>11</v>
      </c>
      <c r="B159" s="86" t="s">
        <v>325</v>
      </c>
      <c r="C159" s="88" t="s">
        <v>326</v>
      </c>
      <c r="D159" s="92" t="s">
        <v>327</v>
      </c>
      <c r="E159" s="87" t="s">
        <v>328</v>
      </c>
      <c r="F159" s="89">
        <v>30</v>
      </c>
      <c r="G159" s="103" t="s">
        <v>324</v>
      </c>
      <c r="H159" s="90">
        <v>835.58</v>
      </c>
      <c r="I159" s="176">
        <f>H159*1.02</f>
        <v>852.29160000000002</v>
      </c>
      <c r="J159" s="91">
        <f>F159*H159</f>
        <v>25067.4</v>
      </c>
      <c r="K159" s="91">
        <f>J159*8%</f>
        <v>2005.3920000000001</v>
      </c>
      <c r="L159" s="91">
        <f>J159*1.08</f>
        <v>27072.792000000005</v>
      </c>
    </row>
    <row r="160" spans="1:12" ht="15" x14ac:dyDescent="0.25">
      <c r="A160" s="95"/>
      <c r="B160" s="95"/>
      <c r="C160" s="95"/>
      <c r="D160" s="95"/>
      <c r="E160" s="95"/>
      <c r="F160" s="95"/>
      <c r="G160" s="96"/>
      <c r="H160" s="97" t="s">
        <v>246</v>
      </c>
      <c r="I160" s="97"/>
      <c r="J160" s="101">
        <f>SUM(J158:J159)</f>
        <v>25067.4</v>
      </c>
      <c r="K160" s="102">
        <f>SUM(K159)</f>
        <v>2005.3920000000001</v>
      </c>
      <c r="L160" s="101">
        <f>SUM(L158:L159)</f>
        <v>27072.792000000005</v>
      </c>
    </row>
    <row r="161" spans="1:12" ht="52.9" customHeight="1" x14ac:dyDescent="0.25">
      <c r="A161" s="95"/>
      <c r="B161" s="95"/>
      <c r="C161" s="95"/>
      <c r="D161" s="95"/>
      <c r="E161" s="95"/>
      <c r="F161" s="95"/>
      <c r="G161" s="96"/>
      <c r="H161" s="97"/>
      <c r="I161" s="97"/>
      <c r="J161" s="169"/>
      <c r="K161" s="170"/>
      <c r="L161" s="169"/>
    </row>
    <row r="162" spans="1:12" ht="52.9" customHeight="1" x14ac:dyDescent="0.2">
      <c r="B162" s="48" t="s">
        <v>247</v>
      </c>
      <c r="C162" s="49"/>
      <c r="D162" s="50"/>
      <c r="E162" s="50"/>
      <c r="F162" s="50"/>
      <c r="H162" s="50"/>
      <c r="I162" s="50"/>
      <c r="J162" s="51"/>
      <c r="K162" s="51"/>
      <c r="L162" s="14"/>
    </row>
    <row r="163" spans="1:12" ht="15" x14ac:dyDescent="0.2">
      <c r="A163" s="96"/>
      <c r="B163" s="48" t="s">
        <v>248</v>
      </c>
      <c r="C163" s="49"/>
      <c r="D163" s="50"/>
      <c r="E163" s="50"/>
      <c r="F163" s="50"/>
      <c r="G163" s="96"/>
      <c r="H163" s="50"/>
      <c r="I163" s="50"/>
      <c r="J163" s="51"/>
      <c r="K163" s="51"/>
      <c r="L163" s="96"/>
    </row>
    <row r="164" spans="1:12" ht="15" x14ac:dyDescent="0.2">
      <c r="A164" s="96"/>
      <c r="B164" s="48"/>
      <c r="C164" s="49"/>
      <c r="D164" s="50"/>
      <c r="E164" s="50"/>
      <c r="F164" s="50"/>
      <c r="G164" s="96"/>
      <c r="H164" s="50"/>
      <c r="I164" s="50"/>
      <c r="J164" s="51"/>
      <c r="K164" s="51"/>
      <c r="L164" s="96"/>
    </row>
    <row r="165" spans="1:12" ht="15" x14ac:dyDescent="0.2">
      <c r="A165" s="96"/>
      <c r="B165" s="157" t="s">
        <v>359</v>
      </c>
      <c r="C165" s="49"/>
      <c r="D165" s="50"/>
      <c r="E165" s="50"/>
      <c r="F165" s="50"/>
      <c r="G165" s="96"/>
      <c r="H165" s="50"/>
      <c r="I165" s="50"/>
      <c r="J165" s="51"/>
      <c r="K165" s="51"/>
      <c r="L165" s="96"/>
    </row>
    <row r="166" spans="1:12" x14ac:dyDescent="0.2">
      <c r="A166" s="96"/>
      <c r="B166" s="18"/>
      <c r="C166" s="18"/>
      <c r="D166" s="18"/>
      <c r="E166" s="18"/>
      <c r="F166" s="18"/>
      <c r="H166" s="18"/>
      <c r="I166" s="18"/>
      <c r="J166" s="18"/>
      <c r="K166" s="18"/>
      <c r="L166" s="18"/>
    </row>
    <row r="167" spans="1:12" x14ac:dyDescent="0.2">
      <c r="A167" s="108" t="s">
        <v>0</v>
      </c>
      <c r="B167" s="109" t="s">
        <v>1</v>
      </c>
      <c r="C167" s="23" t="s">
        <v>4</v>
      </c>
      <c r="D167" s="23" t="s">
        <v>2</v>
      </c>
      <c r="E167" s="23" t="s">
        <v>3</v>
      </c>
      <c r="F167" s="23" t="s">
        <v>5</v>
      </c>
      <c r="G167" s="23"/>
      <c r="H167" s="23" t="s">
        <v>7</v>
      </c>
      <c r="I167" s="23"/>
      <c r="J167" s="23" t="s">
        <v>329</v>
      </c>
      <c r="K167" s="23" t="s">
        <v>316</v>
      </c>
      <c r="L167" s="23" t="s">
        <v>330</v>
      </c>
    </row>
    <row r="168" spans="1:12" ht="13.15" customHeight="1" x14ac:dyDescent="0.2">
      <c r="A168" s="110">
        <v>1</v>
      </c>
      <c r="B168" s="111" t="s">
        <v>332</v>
      </c>
      <c r="C168" s="12" t="s">
        <v>333</v>
      </c>
      <c r="D168" s="12" t="s">
        <v>23</v>
      </c>
      <c r="E168" s="12" t="s">
        <v>334</v>
      </c>
      <c r="F168" s="12">
        <v>205</v>
      </c>
      <c r="G168" s="12" t="s">
        <v>331</v>
      </c>
      <c r="H168" s="12">
        <v>448.89</v>
      </c>
      <c r="I168" s="176">
        <f>H168*1.02</f>
        <v>457.86779999999999</v>
      </c>
      <c r="J168" s="112">
        <v>89778</v>
      </c>
      <c r="K168" s="112">
        <v>7182.24</v>
      </c>
      <c r="L168" s="112">
        <v>96960.24</v>
      </c>
    </row>
    <row r="169" spans="1:12" x14ac:dyDescent="0.2">
      <c r="A169" s="35"/>
      <c r="B169" s="113" t="s">
        <v>17</v>
      </c>
      <c r="C169" s="31"/>
      <c r="D169" s="31"/>
      <c r="E169" s="31"/>
      <c r="F169" s="31"/>
      <c r="G169" s="31"/>
      <c r="H169" s="31"/>
      <c r="I169" s="31"/>
      <c r="J169" s="155">
        <v>89778</v>
      </c>
      <c r="K169" s="156">
        <v>7182.24</v>
      </c>
      <c r="L169" s="155">
        <v>96960.24</v>
      </c>
    </row>
    <row r="170" spans="1:12" x14ac:dyDescent="0.2">
      <c r="A170" s="35"/>
      <c r="B170" s="113"/>
      <c r="C170" s="31"/>
      <c r="D170" s="31"/>
      <c r="E170" s="31"/>
      <c r="F170" s="31"/>
      <c r="G170" s="31"/>
      <c r="H170" s="31"/>
      <c r="I170" s="31"/>
      <c r="J170" s="18"/>
      <c r="K170" s="18"/>
      <c r="L170" s="18"/>
    </row>
    <row r="171" spans="1:12" ht="52.9" customHeight="1" x14ac:dyDescent="0.2">
      <c r="B171" s="18" t="s">
        <v>52</v>
      </c>
      <c r="C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ht="15" x14ac:dyDescent="0.2">
      <c r="B172" s="48" t="s">
        <v>247</v>
      </c>
      <c r="C172" s="49"/>
      <c r="D172" s="50"/>
      <c r="E172" s="50"/>
      <c r="F172" s="50"/>
      <c r="G172" s="18"/>
      <c r="H172" s="50"/>
      <c r="I172" s="50"/>
      <c r="J172" s="51"/>
      <c r="K172" s="51"/>
      <c r="L172" s="18"/>
    </row>
    <row r="173" spans="1:12" ht="15" x14ac:dyDescent="0.2">
      <c r="B173" s="48" t="s">
        <v>248</v>
      </c>
      <c r="C173" s="49"/>
      <c r="D173" s="50"/>
      <c r="E173" s="50"/>
      <c r="F173" s="50"/>
      <c r="G173" s="18"/>
      <c r="H173" s="50"/>
      <c r="I173" s="50"/>
      <c r="J173" s="51"/>
      <c r="K173" s="51"/>
      <c r="L173" s="18"/>
    </row>
    <row r="174" spans="1:12" x14ac:dyDescent="0.2"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x14ac:dyDescent="0.2">
      <c r="B175" t="s">
        <v>360</v>
      </c>
      <c r="F175" s="14"/>
    </row>
    <row r="176" spans="1:12" x14ac:dyDescent="0.2">
      <c r="A176" s="108" t="s">
        <v>0</v>
      </c>
      <c r="B176" s="109" t="s">
        <v>1</v>
      </c>
      <c r="C176" s="23" t="s">
        <v>4</v>
      </c>
      <c r="D176" s="23" t="s">
        <v>2</v>
      </c>
      <c r="E176" s="23" t="s">
        <v>3</v>
      </c>
      <c r="F176" s="23" t="s">
        <v>5</v>
      </c>
      <c r="G176" s="23"/>
      <c r="H176" s="23" t="s">
        <v>7</v>
      </c>
      <c r="I176" s="23"/>
      <c r="J176" s="23" t="s">
        <v>329</v>
      </c>
      <c r="K176" s="23" t="s">
        <v>316</v>
      </c>
      <c r="L176" s="23" t="s">
        <v>330</v>
      </c>
    </row>
    <row r="177" spans="1:12" x14ac:dyDescent="0.2">
      <c r="A177" s="126">
        <v>1</v>
      </c>
      <c r="B177" s="162" t="s">
        <v>342</v>
      </c>
      <c r="C177" s="162" t="s">
        <v>114</v>
      </c>
      <c r="D177" s="161" t="s">
        <v>121</v>
      </c>
      <c r="E177" s="163" t="s">
        <v>209</v>
      </c>
      <c r="F177" s="164">
        <v>30</v>
      </c>
      <c r="G177" s="161" t="s">
        <v>122</v>
      </c>
      <c r="H177" s="165">
        <v>1884.6</v>
      </c>
      <c r="I177" s="176">
        <f t="shared" ref="I177:I182" si="7">H177*1.02</f>
        <v>1922.2919999999999</v>
      </c>
      <c r="J177" s="166">
        <f t="shared" ref="J177:J182" si="8">F177*H177</f>
        <v>56538</v>
      </c>
      <c r="K177" s="114">
        <f t="shared" ref="K177:K183" si="9">J177*8%</f>
        <v>4523.04</v>
      </c>
      <c r="L177" s="167">
        <f>J177+K177</f>
        <v>61061.04</v>
      </c>
    </row>
    <row r="178" spans="1:12" x14ac:dyDescent="0.2">
      <c r="A178" s="45">
        <v>2</v>
      </c>
      <c r="B178" s="43" t="s">
        <v>195</v>
      </c>
      <c r="C178" s="43" t="s">
        <v>191</v>
      </c>
      <c r="D178" s="43" t="s">
        <v>196</v>
      </c>
      <c r="E178" s="120" t="s">
        <v>197</v>
      </c>
      <c r="F178" s="43">
        <v>2</v>
      </c>
      <c r="G178" s="43" t="s">
        <v>194</v>
      </c>
      <c r="H178" s="44">
        <v>5638.5</v>
      </c>
      <c r="I178" s="176">
        <f t="shared" si="7"/>
        <v>5751.27</v>
      </c>
      <c r="J178" s="44">
        <f t="shared" si="8"/>
        <v>11277</v>
      </c>
      <c r="K178" s="114">
        <f t="shared" si="9"/>
        <v>902.16</v>
      </c>
      <c r="L178" s="44">
        <f t="shared" ref="L178:L183" si="10">J178*1.08</f>
        <v>12179.160000000002</v>
      </c>
    </row>
    <row r="179" spans="1:12" x14ac:dyDescent="0.2">
      <c r="A179" s="126">
        <v>3</v>
      </c>
      <c r="B179" s="43" t="s">
        <v>195</v>
      </c>
      <c r="C179" s="43" t="s">
        <v>191</v>
      </c>
      <c r="D179" s="43" t="s">
        <v>198</v>
      </c>
      <c r="E179" s="120" t="s">
        <v>197</v>
      </c>
      <c r="F179" s="43">
        <v>2</v>
      </c>
      <c r="G179" s="43" t="s">
        <v>194</v>
      </c>
      <c r="H179" s="44">
        <v>7517.9999999999991</v>
      </c>
      <c r="I179" s="176">
        <f t="shared" si="7"/>
        <v>7668.3599999999988</v>
      </c>
      <c r="J179" s="44">
        <f t="shared" si="8"/>
        <v>15035.999999999998</v>
      </c>
      <c r="K179" s="114">
        <f t="shared" si="9"/>
        <v>1202.8799999999999</v>
      </c>
      <c r="L179" s="44">
        <f t="shared" si="10"/>
        <v>16238.88</v>
      </c>
    </row>
    <row r="180" spans="1:12" x14ac:dyDescent="0.2">
      <c r="A180" s="45">
        <v>4</v>
      </c>
      <c r="B180" s="43" t="s">
        <v>195</v>
      </c>
      <c r="C180" s="43" t="s">
        <v>191</v>
      </c>
      <c r="D180" s="43" t="s">
        <v>199</v>
      </c>
      <c r="E180" s="120" t="s">
        <v>197</v>
      </c>
      <c r="F180" s="43">
        <v>36</v>
      </c>
      <c r="G180" s="43" t="s">
        <v>194</v>
      </c>
      <c r="H180" s="44">
        <v>9397.4999999999982</v>
      </c>
      <c r="I180" s="176">
        <f t="shared" si="7"/>
        <v>9585.4499999999989</v>
      </c>
      <c r="J180" s="44">
        <f t="shared" si="8"/>
        <v>338309.99999999994</v>
      </c>
      <c r="K180" s="114">
        <f t="shared" si="9"/>
        <v>27064.799999999996</v>
      </c>
      <c r="L180" s="44">
        <f t="shared" si="10"/>
        <v>365374.8</v>
      </c>
    </row>
    <row r="181" spans="1:12" x14ac:dyDescent="0.2">
      <c r="A181" s="126">
        <v>5</v>
      </c>
      <c r="B181" s="43" t="s">
        <v>211</v>
      </c>
      <c r="C181" s="43" t="s">
        <v>212</v>
      </c>
      <c r="D181" s="43" t="s">
        <v>213</v>
      </c>
      <c r="E181" s="120" t="s">
        <v>214</v>
      </c>
      <c r="F181" s="43">
        <v>12</v>
      </c>
      <c r="G181" s="43" t="s">
        <v>210</v>
      </c>
      <c r="H181" s="44">
        <v>4610.3599999999997</v>
      </c>
      <c r="I181" s="176">
        <f t="shared" si="7"/>
        <v>4702.5671999999995</v>
      </c>
      <c r="J181" s="44">
        <f t="shared" si="8"/>
        <v>55324.319999999992</v>
      </c>
      <c r="K181" s="114">
        <f t="shared" si="9"/>
        <v>4425.9455999999991</v>
      </c>
      <c r="L181" s="44">
        <f t="shared" si="10"/>
        <v>59750.265599999999</v>
      </c>
    </row>
    <row r="182" spans="1:12" x14ac:dyDescent="0.2">
      <c r="A182" s="45">
        <v>6</v>
      </c>
      <c r="B182" s="43" t="s">
        <v>211</v>
      </c>
      <c r="C182" s="43" t="s">
        <v>212</v>
      </c>
      <c r="D182" s="43" t="s">
        <v>215</v>
      </c>
      <c r="E182" s="120" t="s">
        <v>214</v>
      </c>
      <c r="F182" s="43">
        <v>20</v>
      </c>
      <c r="G182" s="43" t="s">
        <v>210</v>
      </c>
      <c r="H182" s="44">
        <v>18441.43</v>
      </c>
      <c r="I182" s="176">
        <f t="shared" si="7"/>
        <v>18810.258600000001</v>
      </c>
      <c r="J182" s="44">
        <f t="shared" si="8"/>
        <v>368828.6</v>
      </c>
      <c r="K182" s="114">
        <f t="shared" si="9"/>
        <v>29506.288</v>
      </c>
      <c r="L182" s="44">
        <f t="shared" si="10"/>
        <v>398334.88799999998</v>
      </c>
    </row>
    <row r="183" spans="1:12" x14ac:dyDescent="0.2">
      <c r="A183" s="117"/>
      <c r="B183" s="113" t="s">
        <v>17</v>
      </c>
      <c r="C183" s="31"/>
      <c r="D183" s="117"/>
      <c r="E183" s="117"/>
      <c r="F183" s="117"/>
      <c r="G183" s="117"/>
      <c r="H183" s="118"/>
      <c r="I183" s="118"/>
      <c r="J183" s="158">
        <f>SUM(J177:J182)</f>
        <v>845313.91999999993</v>
      </c>
      <c r="K183" s="159">
        <f t="shared" si="9"/>
        <v>67625.113599999997</v>
      </c>
      <c r="L183" s="160">
        <f t="shared" si="10"/>
        <v>912939.03359999997</v>
      </c>
    </row>
    <row r="184" spans="1:12" x14ac:dyDescent="0.2">
      <c r="A184" s="117"/>
      <c r="B184" s="117"/>
      <c r="C184" s="117"/>
      <c r="D184" s="117"/>
      <c r="E184" s="117"/>
      <c r="F184" s="117"/>
      <c r="G184" s="117"/>
      <c r="H184" s="118"/>
      <c r="I184" s="118"/>
      <c r="J184" s="119"/>
      <c r="K184" s="41"/>
      <c r="L184" s="119"/>
    </row>
    <row r="185" spans="1:12" x14ac:dyDescent="0.2">
      <c r="A185" s="117"/>
      <c r="B185" s="18" t="s">
        <v>52</v>
      </c>
      <c r="C185" s="18"/>
      <c r="D185" s="18"/>
      <c r="E185" s="18"/>
      <c r="F185" s="18"/>
      <c r="G185" s="117"/>
      <c r="H185" s="18"/>
      <c r="I185" s="18"/>
      <c r="J185" s="18"/>
      <c r="K185" s="18"/>
      <c r="L185" s="18"/>
    </row>
    <row r="186" spans="1:12" ht="15" x14ac:dyDescent="0.2">
      <c r="B186" s="48" t="s">
        <v>247</v>
      </c>
      <c r="C186" s="49"/>
      <c r="D186" s="50"/>
      <c r="E186" s="50"/>
      <c r="F186" s="50"/>
      <c r="H186" s="50"/>
      <c r="I186" s="50"/>
      <c r="J186" s="51"/>
      <c r="K186" s="51"/>
      <c r="L186" s="18"/>
    </row>
    <row r="187" spans="1:12" ht="15" x14ac:dyDescent="0.2">
      <c r="B187" s="48" t="s">
        <v>248</v>
      </c>
      <c r="C187" s="49"/>
      <c r="D187" s="50"/>
      <c r="E187" s="50"/>
      <c r="F187" s="50"/>
      <c r="H187" s="50"/>
      <c r="I187" s="50"/>
      <c r="J187" s="51"/>
      <c r="K187" s="51"/>
      <c r="L187" s="18"/>
    </row>
    <row r="188" spans="1:12" ht="15" x14ac:dyDescent="0.2">
      <c r="B188" s="48"/>
      <c r="C188" s="49"/>
      <c r="D188" s="50"/>
      <c r="E188" s="50"/>
      <c r="F188" s="50"/>
      <c r="H188" s="50"/>
      <c r="I188" s="50"/>
      <c r="J188" s="51"/>
      <c r="K188" s="51"/>
      <c r="L188" s="18"/>
    </row>
    <row r="189" spans="1:12" x14ac:dyDescent="0.2">
      <c r="B189" s="168" t="s">
        <v>362</v>
      </c>
      <c r="F189" s="14"/>
    </row>
    <row r="190" spans="1:12" ht="45" x14ac:dyDescent="0.2">
      <c r="A190" s="98" t="s">
        <v>310</v>
      </c>
      <c r="B190" s="98" t="s">
        <v>311</v>
      </c>
      <c r="C190" s="98" t="s">
        <v>312</v>
      </c>
      <c r="D190" s="98" t="s">
        <v>313</v>
      </c>
      <c r="E190" s="98" t="s">
        <v>3</v>
      </c>
      <c r="F190" s="98" t="s">
        <v>314</v>
      </c>
      <c r="G190" s="59" t="s">
        <v>162</v>
      </c>
      <c r="H190" s="98" t="s">
        <v>7</v>
      </c>
      <c r="I190" s="98"/>
      <c r="J190" s="98" t="s">
        <v>315</v>
      </c>
      <c r="K190" s="98" t="s">
        <v>316</v>
      </c>
      <c r="L190" s="98" t="s">
        <v>317</v>
      </c>
    </row>
    <row r="191" spans="1:12" ht="75" x14ac:dyDescent="0.2">
      <c r="A191" s="88" t="s">
        <v>11</v>
      </c>
      <c r="B191" s="86" t="s">
        <v>364</v>
      </c>
      <c r="C191" s="88" t="s">
        <v>371</v>
      </c>
      <c r="D191" s="92" t="s">
        <v>198</v>
      </c>
      <c r="E191" s="87" t="s">
        <v>365</v>
      </c>
      <c r="F191" s="89">
        <v>150</v>
      </c>
      <c r="G191" s="148" t="s">
        <v>368</v>
      </c>
      <c r="H191" s="147">
        <v>8587.94</v>
      </c>
      <c r="I191" s="147">
        <v>8587.94</v>
      </c>
      <c r="J191" s="91">
        <f>F191*H191</f>
        <v>1288191</v>
      </c>
      <c r="K191" s="91">
        <f>J191*8%</f>
        <v>103055.28</v>
      </c>
      <c r="L191" s="91">
        <f>J191*1.08</f>
        <v>1391246.28</v>
      </c>
    </row>
    <row r="192" spans="1:12" ht="15" x14ac:dyDescent="0.25">
      <c r="A192" s="95"/>
      <c r="B192" s="95"/>
      <c r="C192" s="95"/>
      <c r="D192" s="95"/>
      <c r="E192" s="95"/>
      <c r="F192" s="95"/>
      <c r="G192" s="96"/>
      <c r="H192" s="97" t="s">
        <v>246</v>
      </c>
      <c r="I192" s="97"/>
      <c r="J192" s="101">
        <f>SUM(J190:J191)</f>
        <v>1288191</v>
      </c>
      <c r="K192" s="102">
        <f>SUM(K191)</f>
        <v>103055.28</v>
      </c>
      <c r="L192" s="101">
        <f>SUM(L190:L191)</f>
        <v>1391246.28</v>
      </c>
    </row>
    <row r="193" spans="1:12" x14ac:dyDescent="0.2">
      <c r="B193" s="105"/>
      <c r="C193" s="14"/>
      <c r="D193" s="14"/>
      <c r="E193" s="14"/>
      <c r="F193" s="14"/>
      <c r="H193" s="14"/>
      <c r="I193" s="14"/>
      <c r="J193" s="14"/>
      <c r="K193" s="14"/>
      <c r="L193" s="14"/>
    </row>
    <row r="194" spans="1:12" ht="15" x14ac:dyDescent="0.2">
      <c r="B194" s="48" t="s">
        <v>247</v>
      </c>
      <c r="C194" s="49"/>
      <c r="D194" s="50"/>
      <c r="E194" s="50"/>
      <c r="F194" s="50"/>
      <c r="H194" s="50"/>
      <c r="I194" s="50"/>
      <c r="J194" s="51"/>
      <c r="K194" s="51"/>
    </row>
    <row r="195" spans="1:12" ht="15" x14ac:dyDescent="0.2">
      <c r="B195" s="48" t="s">
        <v>248</v>
      </c>
      <c r="C195" s="49"/>
      <c r="D195" s="50"/>
      <c r="E195" s="50"/>
      <c r="F195" s="50"/>
      <c r="H195" s="50"/>
      <c r="I195" s="50"/>
      <c r="J195" s="51"/>
      <c r="K195" s="51"/>
    </row>
    <row r="196" spans="1:12" x14ac:dyDescent="0.2">
      <c r="F196" s="14"/>
    </row>
    <row r="197" spans="1:12" x14ac:dyDescent="0.2">
      <c r="F197" s="14"/>
    </row>
    <row r="198" spans="1:12" x14ac:dyDescent="0.2">
      <c r="B198" t="s">
        <v>363</v>
      </c>
      <c r="F198" s="14"/>
    </row>
    <row r="199" spans="1:12" ht="45" x14ac:dyDescent="0.2">
      <c r="A199" s="98" t="s">
        <v>310</v>
      </c>
      <c r="B199" s="98" t="s">
        <v>311</v>
      </c>
      <c r="C199" s="98" t="s">
        <v>312</v>
      </c>
      <c r="D199" s="98" t="s">
        <v>313</v>
      </c>
      <c r="E199" s="98" t="s">
        <v>3</v>
      </c>
      <c r="F199" s="98" t="s">
        <v>314</v>
      </c>
      <c r="G199" s="59" t="s">
        <v>162</v>
      </c>
      <c r="H199" s="98" t="s">
        <v>7</v>
      </c>
      <c r="I199" s="98"/>
      <c r="J199" s="98" t="s">
        <v>315</v>
      </c>
      <c r="K199" s="98" t="s">
        <v>316</v>
      </c>
      <c r="L199" s="98" t="s">
        <v>317</v>
      </c>
    </row>
    <row r="200" spans="1:12" ht="30" x14ac:dyDescent="0.2">
      <c r="A200" s="88" t="s">
        <v>11</v>
      </c>
      <c r="B200" s="86" t="s">
        <v>366</v>
      </c>
      <c r="C200" s="88" t="s">
        <v>369</v>
      </c>
      <c r="D200" s="92" t="s">
        <v>63</v>
      </c>
      <c r="E200" s="87" t="s">
        <v>370</v>
      </c>
      <c r="F200" s="89">
        <v>15</v>
      </c>
      <c r="G200" s="148" t="s">
        <v>367</v>
      </c>
      <c r="H200" s="147">
        <v>34916.400000000001</v>
      </c>
      <c r="I200" s="147">
        <v>34916.400000000001</v>
      </c>
      <c r="J200" s="91">
        <f>F200*H200</f>
        <v>523746</v>
      </c>
      <c r="K200" s="91">
        <f>J200*8%</f>
        <v>41899.68</v>
      </c>
      <c r="L200" s="91">
        <f>J200*1.08</f>
        <v>565645.68000000005</v>
      </c>
    </row>
    <row r="201" spans="1:12" ht="15" x14ac:dyDescent="0.25">
      <c r="A201" s="95"/>
      <c r="B201" s="95"/>
      <c r="C201" s="95"/>
      <c r="D201" s="95"/>
      <c r="E201" s="95"/>
      <c r="F201" s="95"/>
      <c r="G201" s="96"/>
      <c r="H201" s="97" t="s">
        <v>246</v>
      </c>
      <c r="I201" s="97"/>
      <c r="J201" s="101">
        <f>SUM(J199:J200)</f>
        <v>523746</v>
      </c>
      <c r="K201" s="102">
        <f>SUM(K200)</f>
        <v>41899.68</v>
      </c>
      <c r="L201" s="101">
        <f>SUM(L199:L200)</f>
        <v>565645.68000000005</v>
      </c>
    </row>
    <row r="202" spans="1:12" x14ac:dyDescent="0.2">
      <c r="B202" s="105"/>
      <c r="C202" s="14"/>
      <c r="D202" s="14"/>
      <c r="E202" s="14"/>
      <c r="F202" s="14"/>
      <c r="H202" s="14"/>
      <c r="I202" s="14"/>
      <c r="J202" s="14"/>
      <c r="K202" s="14"/>
      <c r="L202" s="14"/>
    </row>
    <row r="203" spans="1:12" ht="15" x14ac:dyDescent="0.2">
      <c r="B203" s="48" t="s">
        <v>247</v>
      </c>
      <c r="C203" s="49"/>
      <c r="D203" s="50"/>
      <c r="E203" s="50"/>
      <c r="F203" s="50"/>
      <c r="H203" s="50"/>
      <c r="I203" s="50"/>
      <c r="J203" s="51"/>
      <c r="K203" s="51"/>
    </row>
    <row r="204" spans="1:12" ht="15" x14ac:dyDescent="0.2">
      <c r="B204" s="48" t="s">
        <v>248</v>
      </c>
      <c r="C204" s="49"/>
      <c r="D204" s="50"/>
      <c r="E204" s="50"/>
      <c r="F204" s="50"/>
      <c r="H204" s="50"/>
      <c r="I204" s="50"/>
      <c r="J204" s="51"/>
      <c r="K204" s="51"/>
    </row>
    <row r="205" spans="1:12" x14ac:dyDescent="0.2">
      <c r="F205" s="14"/>
    </row>
    <row r="206" spans="1:12" x14ac:dyDescent="0.2">
      <c r="F206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PRZETARG OGŁOSZ. </vt:lpstr>
      <vt:lpstr>Arkusz2</vt:lpstr>
      <vt:lpstr>Arkusz1</vt:lpstr>
      <vt:lpstr>'PRZETARG OGŁOSZ. '!Obszar_wydruku</vt:lpstr>
    </vt:vector>
  </TitlesOfParts>
  <Company>Szpital Specjalistyczny Piła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Klaudia Klejc</cp:lastModifiedBy>
  <cp:lastPrinted>2024-01-18T11:14:42Z</cp:lastPrinted>
  <dcterms:created xsi:type="dcterms:W3CDTF">2006-01-19T11:35:15Z</dcterms:created>
  <dcterms:modified xsi:type="dcterms:W3CDTF">2024-01-29T11:15:57Z</dcterms:modified>
</cp:coreProperties>
</file>